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59d63102df03d/DA Bootcamp/Module 1/Module 1 Challenge/"/>
    </mc:Choice>
  </mc:AlternateContent>
  <xr:revisionPtr revIDLastSave="3" documentId="13_ncr:1_{1EA22EB0-7736-403C-98E9-6E8D965FF919}" xr6:coauthVersionLast="47" xr6:coauthVersionMax="47" xr10:uidLastSave="{61531E31-28B4-4444-A0C2-1D65D7C49557}"/>
  <bookViews>
    <workbookView xWindow="-120" yWindow="-120" windowWidth="29040" windowHeight="15840" activeTab="5" xr2:uid="{00000000-000D-0000-FFFF-FFFF00000000}"/>
  </bookViews>
  <sheets>
    <sheet name="Crowdfunding" sheetId="1" r:id="rId1"/>
    <sheet name="Category Pivot Chart" sheetId="2" r:id="rId2"/>
    <sheet name="Sub-Category Pivot Chart" sheetId="3" r:id="rId3"/>
    <sheet name="Date Pivot Chart" sheetId="4" r:id="rId4"/>
    <sheet name="Percentage of Outcomes" sheetId="5" r:id="rId5"/>
    <sheet name="Statistical Analysis" sheetId="6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2" i="6" a="1"/>
  <c r="D2" i="6" s="1"/>
  <c r="B2" i="6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 s="1"/>
  <c r="B325" i="6" a="1"/>
  <c r="B325" i="6" s="1"/>
  <c r="B326" i="6" a="1"/>
  <c r="B326" i="6" s="1"/>
  <c r="B327" i="6" a="1"/>
  <c r="B327" i="6" s="1"/>
  <c r="B328" i="6" a="1"/>
  <c r="B328" i="6" s="1"/>
  <c r="B329" i="6" a="1"/>
  <c r="B329" i="6" s="1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 s="1"/>
  <c r="B337" i="6" a="1"/>
  <c r="B337" i="6" s="1"/>
  <c r="B338" i="6" a="1"/>
  <c r="B338" i="6" s="1"/>
  <c r="B339" i="6" a="1"/>
  <c r="B339" i="6" s="1"/>
  <c r="B340" i="6" a="1"/>
  <c r="B340" i="6" s="1"/>
  <c r="B341" i="6" a="1"/>
  <c r="B341" i="6" s="1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 s="1"/>
  <c r="B348" i="6" a="1"/>
  <c r="B348" i="6" s="1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 s="1"/>
  <c r="B358" i="6" a="1"/>
  <c r="B358" i="6" s="1"/>
  <c r="B359" i="6" a="1"/>
  <c r="B359" i="6" s="1"/>
  <c r="B360" i="6" a="1"/>
  <c r="B360" i="6" s="1"/>
  <c r="B361" i="6" a="1"/>
  <c r="B361" i="6" s="1"/>
  <c r="B362" i="6" a="1"/>
  <c r="B362" i="6" s="1"/>
  <c r="B363" i="6" a="1"/>
  <c r="B363" i="6" s="1"/>
  <c r="B364" i="6" a="1"/>
  <c r="B364" i="6" s="1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 s="1"/>
  <c r="B372" i="6" a="1"/>
  <c r="B372" i="6" s="1"/>
  <c r="B373" i="6" a="1"/>
  <c r="B373" i="6" s="1"/>
  <c r="B374" i="6" a="1"/>
  <c r="B374" i="6" s="1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 s="1"/>
  <c r="B385" i="6" a="1"/>
  <c r="B385" i="6" s="1"/>
  <c r="B386" i="6" a="1"/>
  <c r="B386" i="6" s="1"/>
  <c r="B387" i="6" a="1"/>
  <c r="B387" i="6" s="1"/>
  <c r="B388" i="6" a="1"/>
  <c r="B388" i="6" s="1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 s="1"/>
  <c r="B402" i="6" a="1"/>
  <c r="B402" i="6" s="1"/>
  <c r="B403" i="6" a="1"/>
  <c r="B403" i="6" s="1"/>
  <c r="B404" i="6" a="1"/>
  <c r="B404" i="6" s="1"/>
  <c r="B405" i="6" a="1"/>
  <c r="B405" i="6" s="1"/>
  <c r="B406" i="6" a="1"/>
  <c r="B406" i="6" s="1"/>
  <c r="B407" i="6" a="1"/>
  <c r="B407" i="6" s="1"/>
  <c r="B408" i="6" a="1"/>
  <c r="B408" i="6" s="1"/>
  <c r="B409" i="6" a="1"/>
  <c r="B409" i="6" s="1"/>
  <c r="B410" i="6" a="1"/>
  <c r="B410" i="6" s="1"/>
  <c r="B411" i="6" a="1"/>
  <c r="B411" i="6" s="1"/>
  <c r="B412" i="6" a="1"/>
  <c r="B412" i="6" s="1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 s="1"/>
  <c r="B425" i="6" a="1"/>
  <c r="B425" i="6" s="1"/>
  <c r="B426" i="6" a="1"/>
  <c r="B426" i="6" s="1"/>
  <c r="B427" i="6" a="1"/>
  <c r="B427" i="6" s="1"/>
  <c r="B428" i="6" a="1"/>
  <c r="B428" i="6" s="1"/>
  <c r="B429" i="6" a="1"/>
  <c r="B429" i="6" s="1"/>
  <c r="B430" i="6" a="1"/>
  <c r="B430" i="6" s="1"/>
  <c r="B431" i="6" a="1"/>
  <c r="B431" i="6" s="1"/>
  <c r="B432" i="6" a="1"/>
  <c r="B432" i="6" s="1"/>
  <c r="B433" i="6" a="1"/>
  <c r="B433" i="6" s="1"/>
  <c r="B434" i="6" a="1"/>
  <c r="B434" i="6" s="1"/>
  <c r="B435" i="6" a="1"/>
  <c r="B435" i="6" s="1"/>
  <c r="B436" i="6" a="1"/>
  <c r="B436" i="6" s="1"/>
  <c r="B437" i="6" a="1"/>
  <c r="B437" i="6" s="1"/>
  <c r="B438" i="6" a="1"/>
  <c r="B438" i="6" s="1"/>
  <c r="B439" i="6" a="1"/>
  <c r="B439" i="6" s="1"/>
  <c r="B440" i="6" a="1"/>
  <c r="B440" i="6" s="1"/>
  <c r="B441" i="6" a="1"/>
  <c r="B441" i="6" s="1"/>
  <c r="B442" i="6" a="1"/>
  <c r="B442" i="6" s="1"/>
  <c r="B443" i="6" a="1"/>
  <c r="B443" i="6" s="1"/>
  <c r="B444" i="6" a="1"/>
  <c r="B444" i="6" s="1"/>
  <c r="B445" i="6" a="1"/>
  <c r="B445" i="6" s="1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 s="1"/>
  <c r="B452" i="6" a="1"/>
  <c r="B452" i="6" s="1"/>
  <c r="B453" i="6" a="1"/>
  <c r="B453" i="6" s="1"/>
  <c r="B454" i="6" a="1"/>
  <c r="B454" i="6" s="1"/>
  <c r="B455" i="6" a="1"/>
  <c r="B455" i="6" s="1"/>
  <c r="B456" i="6" a="1"/>
  <c r="B456" i="6" s="1"/>
  <c r="B457" i="6" a="1"/>
  <c r="B457" i="6" s="1"/>
  <c r="B458" i="6" a="1"/>
  <c r="B458" i="6" s="1"/>
  <c r="B459" i="6" a="1"/>
  <c r="B459" i="6" s="1"/>
  <c r="B460" i="6" a="1"/>
  <c r="B460" i="6" s="1"/>
  <c r="B461" i="6" a="1"/>
  <c r="B461" i="6" s="1"/>
  <c r="B462" i="6" a="1"/>
  <c r="B462" i="6" s="1"/>
  <c r="B463" i="6" a="1"/>
  <c r="B463" i="6" s="1"/>
  <c r="B464" i="6" a="1"/>
  <c r="B464" i="6" s="1"/>
  <c r="B465" i="6" a="1"/>
  <c r="B465" i="6" s="1"/>
  <c r="B466" i="6" a="1"/>
  <c r="B466" i="6" s="1"/>
  <c r="B467" i="6" a="1"/>
  <c r="B467" i="6" s="1"/>
  <c r="B468" i="6" a="1"/>
  <c r="B468" i="6" s="1"/>
  <c r="B469" i="6" a="1"/>
  <c r="B469" i="6" s="1"/>
  <c r="B470" i="6" a="1"/>
  <c r="B470" i="6" s="1"/>
  <c r="B471" i="6" a="1"/>
  <c r="B471" i="6" s="1"/>
  <c r="B472" i="6" a="1"/>
  <c r="B472" i="6" s="1"/>
  <c r="B473" i="6" a="1"/>
  <c r="B473" i="6" s="1"/>
  <c r="B474" i="6" a="1"/>
  <c r="B474" i="6" s="1"/>
  <c r="B475" i="6" a="1"/>
  <c r="B475" i="6" s="1"/>
  <c r="B476" i="6" a="1"/>
  <c r="B476" i="6" s="1"/>
  <c r="B477" i="6" a="1"/>
  <c r="B477" i="6" s="1"/>
  <c r="B478" i="6" a="1"/>
  <c r="B478" i="6" s="1"/>
  <c r="B479" i="6" a="1"/>
  <c r="B479" i="6" s="1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 s="1"/>
  <c r="B486" i="6" a="1"/>
  <c r="B486" i="6" s="1"/>
  <c r="B487" i="6" a="1"/>
  <c r="B487" i="6" s="1"/>
  <c r="B488" i="6" a="1"/>
  <c r="B488" i="6" s="1"/>
  <c r="B489" i="6" a="1"/>
  <c r="B489" i="6" s="1"/>
  <c r="B490" i="6" a="1"/>
  <c r="B490" i="6" s="1"/>
  <c r="B491" i="6" a="1"/>
  <c r="B491" i="6" s="1"/>
  <c r="B492" i="6" a="1"/>
  <c r="B492" i="6" s="1"/>
  <c r="B493" i="6" a="1"/>
  <c r="B493" i="6" s="1"/>
  <c r="B494" i="6" a="1"/>
  <c r="B494" i="6" s="1"/>
  <c r="B495" i="6" a="1"/>
  <c r="B495" i="6" s="1"/>
  <c r="B496" i="6" a="1"/>
  <c r="B496" i="6" s="1"/>
  <c r="B497" i="6" a="1"/>
  <c r="B497" i="6" s="1"/>
  <c r="B498" i="6" a="1"/>
  <c r="B498" i="6" s="1"/>
  <c r="B499" i="6" a="1"/>
  <c r="B499" i="6" s="1"/>
  <c r="B500" i="6" a="1"/>
  <c r="B500" i="6" s="1"/>
  <c r="B501" i="6" a="1"/>
  <c r="B501" i="6" s="1"/>
  <c r="B502" i="6" a="1"/>
  <c r="B502" i="6" s="1"/>
  <c r="B503" i="6" a="1"/>
  <c r="B503" i="6" s="1"/>
  <c r="B504" i="6" a="1"/>
  <c r="B504" i="6" s="1"/>
  <c r="B505" i="6" a="1"/>
  <c r="B505" i="6" s="1"/>
  <c r="B506" i="6" a="1"/>
  <c r="B506" i="6" s="1"/>
  <c r="B507" i="6" a="1"/>
  <c r="B507" i="6" s="1"/>
  <c r="B508" i="6" a="1"/>
  <c r="B508" i="6" s="1"/>
  <c r="B509" i="6" a="1"/>
  <c r="B509" i="6" s="1"/>
  <c r="B510" i="6" a="1"/>
  <c r="B510" i="6" s="1"/>
  <c r="B511" i="6" a="1"/>
  <c r="B511" i="6" s="1"/>
  <c r="B512" i="6" a="1"/>
  <c r="B512" i="6" s="1"/>
  <c r="B513" i="6" a="1"/>
  <c r="B513" i="6" s="1"/>
  <c r="B514" i="6" a="1"/>
  <c r="B514" i="6" s="1"/>
  <c r="B515" i="6" a="1"/>
  <c r="B515" i="6" s="1"/>
  <c r="B516" i="6" a="1"/>
  <c r="B516" i="6" s="1"/>
  <c r="B517" i="6" a="1"/>
  <c r="B517" i="6" s="1"/>
  <c r="B518" i="6" a="1"/>
  <c r="B518" i="6" s="1"/>
  <c r="B519" i="6" a="1"/>
  <c r="B519" i="6" s="1"/>
  <c r="B520" i="6" a="1"/>
  <c r="B520" i="6" s="1"/>
  <c r="B521" i="6" a="1"/>
  <c r="B521" i="6" s="1"/>
  <c r="B522" i="6" a="1"/>
  <c r="B522" i="6" s="1"/>
  <c r="B523" i="6" a="1"/>
  <c r="B523" i="6" s="1"/>
  <c r="B524" i="6" a="1"/>
  <c r="B524" i="6" s="1"/>
  <c r="B525" i="6" a="1"/>
  <c r="B525" i="6" s="1"/>
  <c r="B526" i="6" a="1"/>
  <c r="B526" i="6" s="1"/>
  <c r="B527" i="6" a="1"/>
  <c r="B527" i="6" s="1"/>
  <c r="B528" i="6" a="1"/>
  <c r="B528" i="6" s="1"/>
  <c r="B529" i="6" a="1"/>
  <c r="B529" i="6" s="1"/>
  <c r="B530" i="6" a="1"/>
  <c r="B530" i="6" s="1"/>
  <c r="B531" i="6" a="1"/>
  <c r="B531" i="6" s="1"/>
  <c r="B532" i="6" a="1"/>
  <c r="B532" i="6" s="1"/>
  <c r="B533" i="6" a="1"/>
  <c r="B533" i="6" s="1"/>
  <c r="B534" i="6" a="1"/>
  <c r="B534" i="6" s="1"/>
  <c r="B535" i="6" a="1"/>
  <c r="B535" i="6" s="1"/>
  <c r="B536" i="6" a="1"/>
  <c r="B536" i="6" s="1"/>
  <c r="B537" i="6" a="1"/>
  <c r="B537" i="6" s="1"/>
  <c r="B538" i="6" a="1"/>
  <c r="B538" i="6" s="1"/>
  <c r="B539" i="6" a="1"/>
  <c r="B539" i="6" s="1"/>
  <c r="B540" i="6" a="1"/>
  <c r="B540" i="6" s="1"/>
  <c r="B541" i="6" a="1"/>
  <c r="B541" i="6" s="1"/>
  <c r="B542" i="6" a="1"/>
  <c r="B542" i="6" s="1"/>
  <c r="B543" i="6" a="1"/>
  <c r="B543" i="6" s="1"/>
  <c r="B544" i="6" a="1"/>
  <c r="B544" i="6" s="1"/>
  <c r="B545" i="6" a="1"/>
  <c r="B545" i="6" s="1"/>
  <c r="B546" i="6" a="1"/>
  <c r="B546" i="6" s="1"/>
  <c r="B547" i="6" a="1"/>
  <c r="B547" i="6" s="1"/>
  <c r="B548" i="6" a="1"/>
  <c r="B548" i="6" s="1"/>
  <c r="B549" i="6" a="1"/>
  <c r="B549" i="6" s="1"/>
  <c r="B550" i="6" a="1"/>
  <c r="B550" i="6" s="1"/>
  <c r="B551" i="6" a="1"/>
  <c r="B551" i="6" s="1"/>
  <c r="B552" i="6" a="1"/>
  <c r="B552" i="6" s="1"/>
  <c r="B553" i="6" a="1"/>
  <c r="B553" i="6" s="1"/>
  <c r="B554" i="6" a="1"/>
  <c r="B554" i="6" s="1"/>
  <c r="B555" i="6" a="1"/>
  <c r="B555" i="6" s="1"/>
  <c r="B556" i="6" a="1"/>
  <c r="B556" i="6" s="1"/>
  <c r="B557" i="6" a="1"/>
  <c r="B557" i="6" s="1"/>
  <c r="B558" i="6" a="1"/>
  <c r="B558" i="6" s="1"/>
  <c r="B559" i="6" a="1"/>
  <c r="B559" i="6" s="1"/>
  <c r="B560" i="6" a="1"/>
  <c r="B560" i="6" s="1"/>
  <c r="B561" i="6" a="1"/>
  <c r="B561" i="6" s="1"/>
  <c r="B562" i="6" a="1"/>
  <c r="B562" i="6" s="1"/>
  <c r="B563" i="6" a="1"/>
  <c r="B563" i="6" s="1"/>
  <c r="B564" i="6" a="1"/>
  <c r="B564" i="6" s="1"/>
  <c r="B565" i="6" a="1"/>
  <c r="B565" i="6" s="1"/>
  <c r="B566" i="6" a="1"/>
  <c r="B566" i="6" s="1"/>
  <c r="H3" i="5"/>
  <c r="H4" i="5"/>
  <c r="H5" i="5"/>
  <c r="H6" i="5"/>
  <c r="H7" i="5"/>
  <c r="H8" i="5"/>
  <c r="H9" i="5"/>
  <c r="H10" i="5"/>
  <c r="H11" i="5"/>
  <c r="H12" i="5"/>
  <c r="H13" i="5"/>
  <c r="G3" i="5"/>
  <c r="G4" i="5"/>
  <c r="G5" i="5"/>
  <c r="G6" i="5"/>
  <c r="G7" i="5"/>
  <c r="G8" i="5"/>
  <c r="G9" i="5"/>
  <c r="G10" i="5"/>
  <c r="G11" i="5"/>
  <c r="G12" i="5"/>
  <c r="G13" i="5"/>
  <c r="G2" i="5"/>
  <c r="H2" i="5"/>
  <c r="F9" i="5"/>
  <c r="F8" i="5"/>
  <c r="F7" i="5"/>
  <c r="F6" i="5"/>
  <c r="F4" i="5"/>
  <c r="F3" i="5"/>
  <c r="F5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6" i="5"/>
  <c r="B5" i="5"/>
  <c r="B4" i="5"/>
  <c r="B3" i="5"/>
  <c r="B13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7" i="6" l="1"/>
  <c r="G7" i="6"/>
  <c r="H6" i="6"/>
  <c r="G6" i="6"/>
  <c r="H5" i="6"/>
  <c r="G5" i="6"/>
  <c r="H4" i="6"/>
  <c r="G4" i="6"/>
  <c r="H3" i="6"/>
  <c r="G3" i="6"/>
  <c r="H2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<sst xmlns="http://schemas.openxmlformats.org/spreadsheetml/2006/main" count="6135" uniqueCount="2117">
  <si>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</si>
  <si>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</si>
  <si>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</si>
  <si>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</si>
  <si>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</si>
  <si>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</si>
  <si>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</si>
  <si>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</si>
  <si>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</si>
  <si>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</si>
  <si>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</si>
  <si>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</si>
  <si>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</si>
  <si>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</si>
  <si>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</si>
  <si>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</si>
  <si>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</si>
  <si>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</si>
  <si>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</si>
  <si>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</si>
  <si>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</si>
  <si>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</si>
  <si>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</si>
  <si>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</si>
  <si>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</si>
  <si>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</si>
  <si>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</si>
  <si>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</si>
  <si>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</si>
  <si>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</si>
  <si>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</si>
  <si>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</si>
  <si>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</si>
  <si>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</si>
  <si>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</si>
  <si>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</si>
  <si>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</si>
  <si>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</si>
  <si>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</si>
  <si>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</si>
  <si>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</si>
  <si>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</si>
  <si>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</si>
  <si>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</si>
  <si>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</si>
  <si>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</si>
  <si>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</si>
  <si>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</si>
  <si>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</si>
  <si>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</si>
  <si>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</si>
  <si>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</si>
  <si>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</si>
  <si>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</si>
  <si>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</si>
  <si>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</si>
  <si>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</si>
  <si>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</si>
  <si>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</si>
  <si>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</si>
  <si>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</si>
  <si>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</si>
  <si>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</si>
  <si>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</si>
  <si>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</si>
  <si>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</si>
  <si>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</si>
  <si>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</si>
  <si>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</si>
  <si>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</si>
  <si>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</si>
  <si>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</si>
  <si>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</si>
  <si>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</si>
  <si>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</si>
  <si>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</si>
  <si>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</si>
  <si>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</si>
  <si>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</si>
  <si>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</si>
  <si>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</si>
  <si>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</si>
  <si>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</si>
  <si>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</si>
  <si>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</si>
  <si>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</si>
  <si>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</si>
  <si>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</si>
  <si>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</si>
  <si>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</si>
  <si>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</si>
  <si>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</si>
  <si>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</si>
  <si>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</si>
  <si>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</si>
  <si>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</si>
  <si>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</si>
  <si>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</si>
  <si>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</si>
  <si>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</si>
  <si>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</si>
  <si>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</si>
  <si>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</si>
  <si>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</si>
  <si>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</si>
  <si>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</si>
  <si>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</si>
  <si>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</si>
  <si>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</si>
  <si>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</si>
  <si>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</si>
  <si>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</si>
  <si>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</si>
  <si>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</si>
  <si>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</si>
  <si>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</si>
  <si>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</si>
  <si>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</si>
  <si>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</si>
  <si>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</si>
  <si>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</si>
  <si>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</si>
  <si>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</si>
  <si>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</si>
  <si>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</si>
  <si>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</si>
  <si>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</si>
  <si>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</si>
  <si>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</si>
  <si>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</si>
  <si>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</si>
  <si>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</si>
  <si>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</si>
  <si>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</si>
  <si>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</si>
  <si>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</si>
  <si>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</si>
  <si>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</si>
  <si>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</si>
  <si>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</si>
  <si>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</si>
  <si>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</si>
  <si>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</si>
  <si>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</si>
  <si>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</si>
  <si>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</si>
  <si>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</si>
  <si>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</si>
  <si>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</si>
  <si>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</si>
  <si>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</si>
  <si>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</si>
  <si>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</si>
  <si>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</si>
  <si>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</si>
  <si>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</si>
  <si>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</si>
  <si>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</si>
  <si>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</si>
  <si>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</si>
  <si>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</si>
  <si>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</si>
  <si>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</si>
  <si>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</si>
  <si>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</si>
  <si>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</si>
  <si>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</si>
  <si>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</si>
  <si>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</si>
  <si>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</si>
  <si>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</si>
  <si>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</si>
  <si>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</si>
  <si>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</si>
  <si>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</si>
  <si>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</si>
  <si>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</si>
  <si>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</si>
  <si>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</si>
  <si>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</si>
  <si>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</si>
  <si>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</si>
  <si>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</si>
  <si>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</si>
  <si>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</si>
  <si>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</si>
  <si>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</si>
  <si>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</si>
  <si>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</si>
  <si>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</si>
  <si>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</si>
  <si>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</si>
  <si>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</si>
  <si>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</si>
  <si>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</si>
  <si>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</si>
  <si>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</si>
  <si>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</si>
  <si>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</si>
  <si>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</si>
  <si>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</si>
  <si>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</si>
  <si>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</si>
  <si>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</si>
  <si>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</si>
  <si>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</si>
  <si>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</si>
  <si>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</si>
  <si>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</si>
  <si>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</si>
  <si>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</si>
  <si>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</si>
  <si>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</si>
  <si>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</si>
  <si>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</si>
  <si>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</si>
  <si>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</si>
  <si>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</si>
  <si>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</si>
  <si>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</si>
  <si>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</si>
  <si>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</si>
  <si>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</si>
  <si>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</si>
  <si>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</si>
  <si>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</si>
  <si>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</si>
  <si>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</si>
  <si>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</si>
  <si>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</si>
  <si>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</si>
  <si>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</si>
  <si>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</si>
  <si>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</si>
  <si>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</si>
  <si>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</si>
  <si>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</si>
  <si>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</si>
  <si>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</si>
  <si>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</si>
  <si>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</si>
  <si>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</si>
  <si>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</si>
  <si>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</si>
  <si>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</si>
  <si>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</si>
  <si>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</si>
  <si>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</si>
  <si>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</si>
  <si>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</si>
  <si>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</si>
  <si>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</si>
  <si>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</si>
  <si>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</si>
  <si>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</si>
  <si>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</si>
  <si>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</si>
  <si>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</si>
  <si>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</si>
  <si>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</si>
  <si>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</si>
  <si>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</si>
  <si>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</si>
  <si>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</si>
  <si>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</si>
  <si>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</si>
  <si>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</si>
  <si>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</si>
  <si>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</si>
  <si>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</si>
  <si>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</si>
  <si>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</si>
  <si>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</si>
  <si>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</si>
  <si>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</si>
  <si>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</si>
  <si>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</si>
  <si>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</si>
  <si>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</si>
  <si>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</si>
  <si>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</si>
  <si>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</si>
  <si>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</si>
  <si>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</si>
  <si>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</si>
  <si>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</si>
  <si>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</si>
  <si>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</si>
  <si>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</si>
  <si>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</si>
  <si>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</si>
  <si>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</si>
  <si>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</si>
  <si>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</si>
  <si>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</si>
  <si>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</si>
  <si>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</si>
  <si>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</si>
  <si>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</si>
  <si>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</si>
  <si>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</si>
  <si>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</si>
  <si>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</si>
  <si>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</si>
  <si>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</si>
  <si>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</si>
  <si>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</si>
  <si>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</si>
  <si>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</si>
  <si>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</si>
  <si>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</si>
  <si>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</si>
  <si>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</si>
  <si>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</si>
  <si>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</si>
  <si>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</si>
  <si>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</si>
  <si>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</si>
  <si>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</si>
  <si>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</si>
  <si>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</si>
  <si>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</si>
  <si>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</si>
  <si>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</si>
  <si>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</si>
  <si>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</si>
  <si>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</si>
  <si>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</si>
  <si>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</si>
  <si>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</si>
  <si>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</si>
  <si>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</si>
  <si>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</si>
  <si>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</si>
  <si>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</si>
  <si>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</si>
  <si>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</si>
  <si>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</si>
  <si>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</si>
  <si>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</si>
  <si>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</si>
  <si>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</si>
  <si>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</si>
  <si>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</si>
  <si>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</si>
  <si>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</si>
  <si>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</si>
  <si>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</si>
  <si>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</si>
  <si>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</si>
  <si>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</si>
  <si>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</si>
  <si>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</si>
  <si>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</si>
  <si>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</si>
  <si>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</si>
  <si>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</si>
  <si>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</si>
  <si>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</si>
  <si>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</si>
  <si>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</si>
  <si>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</si>
  <si>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</si>
  <si>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</si>
  <si>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</si>
  <si>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</si>
  <si>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</si>
  <si>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</si>
  <si>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</si>
  <si>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</si>
  <si>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</si>
  <si>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</si>
  <si>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</si>
  <si>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</si>
  <si>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</si>
  <si>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</si>
  <si>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</si>
  <si>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</si>
  <si>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</si>
  <si>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</si>
  <si>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</si>
  <si>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</si>
  <si>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</si>
  <si>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</si>
  <si>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</si>
  <si>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</si>
  <si>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</si>
  <si>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</si>
  <si>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</si>
  <si>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</si>
  <si>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</si>
  <si>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</si>
  <si>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</si>
  <si>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</si>
  <si>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</si>
  <si>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</si>
  <si>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</si>
  <si>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</si>
  <si>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</si>
  <si>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</si>
  <si>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</si>
  <si>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</si>
  <si>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</si>
  <si>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</si>
  <si>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</si>
  <si>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</si>
  <si>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</si>
  <si>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</si>
  <si>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</si>
  <si>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</si>
  <si>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</si>
  <si>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</si>
  <si>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</si>
  <si>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</si>
  <si>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</si>
  <si>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</si>
  <si>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</si>
  <si>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</si>
  <si>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</si>
  <si>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</si>
  <si>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</si>
  <si>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</si>
  <si>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</si>
  <si>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</si>
  <si>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</si>
  <si>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</si>
  <si>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</si>
  <si>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</si>
  <si>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</si>
  <si>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</si>
  <si>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</si>
  <si>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</si>
  <si>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</si>
  <si>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</si>
  <si>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</si>
  <si>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</si>
  <si>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</si>
  <si>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</si>
  <si>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</si>
  <si>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</si>
  <si>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</si>
  <si>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</si>
  <si>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</si>
  <si>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</si>
  <si>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</si>
  <si>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</si>
  <si>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</si>
  <si>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</si>
  <si>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</si>
  <si>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</si>
  <si>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</si>
  <si>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</si>
  <si>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</si>
  <si>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</si>
  <si>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</si>
  <si>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</si>
  <si>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</si>
  <si>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</si>
  <si>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</si>
  <si>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</si>
  <si>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</si>
  <si>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</si>
  <si>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</si>
  <si>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</si>
  <si>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</si>
  <si>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</si>
  <si>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</si>
  <si>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</si>
  <si>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</si>
  <si>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</si>
  <si>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</si>
  <si>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</si>
  <si>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</si>
  <si>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</si>
  <si>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</si>
  <si>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</si>
  <si>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</si>
  <si>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</si>
  <si>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</si>
  <si>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</si>
  <si>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</si>
  <si>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</si>
  <si>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</si>
  <si>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</si>
  <si>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</si>
  <si>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</si>
  <si>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</si>
  <si>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</si>
  <si>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</si>
  <si>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</si>
  <si>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</si>
  <si>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</si>
  <si>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</si>
  <si>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</si>
  <si>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</si>
  <si>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</si>
  <si>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</si>
  <si>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</si>
  <si>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</si>
  <si>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</si>
  <si>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</si>
  <si>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</si>
  <si>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</si>
  <si>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</si>
  <si>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</si>
  <si>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</si>
  <si>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</si>
  <si>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</si>
  <si>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</si>
  <si>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</si>
  <si>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</si>
  <si>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</si>
  <si>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</si>
  <si>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</si>
  <si>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</si>
  <si>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</si>
  <si>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</si>
  <si>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</si>
  <si>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</si>
  <si>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</si>
  <si>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</si>
  <si>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</si>
  <si>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</si>
  <si>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</si>
  <si>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</si>
  <si>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</si>
  <si>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</si>
  <si>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</si>
  <si>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</si>
  <si>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</si>
  <si>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</si>
  <si>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</si>
  <si>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</si>
  <si>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</si>
  <si>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</si>
  <si>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</si>
  <si>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</si>
  <si>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</si>
  <si>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</si>
  <si>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</si>
  <si>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</si>
  <si>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</si>
  <si>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</si>
  <si>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</si>
  <si>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</si>
  <si>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</si>
  <si>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</si>
  <si>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</si>
  <si>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</si>
  <si>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</si>
  <si>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</si>
  <si>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</si>
  <si>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</si>
  <si>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</si>
  <si>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</si>
  <si>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</si>
  <si>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</si>
  <si>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</si>
  <si>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</si>
  <si>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</si>
  <si>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</si>
  <si>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</si>
  <si>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</si>
  <si>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</si>
  <si>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</si>
  <si>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</si>
  <si>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</si>
  <si>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</si>
  <si>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</si>
  <si>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</si>
  <si>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</si>
  <si>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</si>
  <si>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</si>
  <si>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</si>
  <si>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</si>
  <si>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</si>
  <si>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</si>
  <si>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</si>
  <si>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</si>
  <si>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</si>
  <si>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</si>
  <si>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</si>
  <si>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</si>
  <si>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</si>
  <si>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</si>
  <si>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</si>
  <si>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</si>
  <si>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</si>
  <si>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</si>
  <si>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</si>
  <si>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</si>
  <si>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</si>
  <si>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</si>
  <si>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</si>
  <si>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</si>
  <si>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</si>
  <si>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</si>
  <si>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</si>
  <si>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</si>
  <si>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</si>
  <si>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</si>
  <si>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</si>
  <si>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</si>
  <si>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</si>
  <si>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</si>
  <si>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</si>
  <si>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</si>
  <si>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</si>
  <si>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</si>
  <si>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</si>
  <si>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</si>
  <si>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</si>
  <si>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</si>
  <si>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</si>
  <si>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</si>
  <si>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</si>
  <si>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</si>
  <si>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</si>
  <si>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</si>
  <si>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</si>
  <si>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</si>
  <si>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</si>
  <si>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</si>
  <si>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</si>
  <si>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</si>
  <si>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</si>
  <si>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</si>
  <si>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</si>
  <si>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</si>
  <si>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</si>
  <si>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</si>
  <si>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</si>
  <si>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</si>
  <si>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</si>
  <si>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</si>
  <si>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</si>
  <si>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</si>
  <si>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</si>
  <si>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</si>
  <si>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</si>
  <si>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</si>
  <si>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</si>
  <si>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</si>
  <si>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</si>
  <si>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</si>
  <si>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</si>
  <si>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</si>
  <si>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</si>
  <si>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</si>
  <si>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</si>
  <si>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</si>
  <si>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</si>
  <si>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</si>
  <si>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</si>
  <si>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</si>
  <si>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</si>
  <si>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</si>
  <si>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</si>
  <si>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</si>
  <si>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</si>
  <si>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</si>
  <si>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</si>
  <si>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</si>
  <si>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</si>
  <si>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</si>
  <si>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</si>
  <si>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</si>
  <si>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</si>
  <si>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</si>
  <si>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</si>
  <si>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</si>
  <si>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</si>
  <si>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</si>
  <si>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</si>
  <si>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</si>
  <si>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</si>
  <si>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</si>
  <si>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</si>
  <si>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</si>
  <si>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</si>
  <si>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</si>
  <si>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</si>
  <si>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</si>
  <si>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</si>
  <si>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</si>
  <si>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</si>
  <si>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</si>
  <si>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</si>
  <si>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</si>
  <si>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</si>
  <si>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</si>
  <si>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</si>
  <si>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</si>
  <si>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</si>
  <si>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</si>
  <si>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</si>
  <si>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</si>
  <si>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</si>
  <si>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</si>
  <si>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</si>
  <si>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</si>
  <si>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</si>
  <si>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</si>
  <si>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</si>
  <si>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</si>
  <si>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</si>
  <si>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</si>
  <si>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</si>
  <si>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</si>
  <si>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</si>
  <si>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</si>
  <si>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</si>
  <si>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</si>
  <si>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</si>
  <si>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</si>
  <si>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</si>
  <si>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</si>
  <si>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</si>
  <si>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</si>
  <si>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</si>
  <si>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</si>
  <si>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</si>
  <si>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</si>
  <si>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</si>
  <si>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</si>
  <si>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</si>
  <si>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</si>
  <si>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</si>
  <si>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</si>
  <si>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</si>
  <si>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</si>
  <si>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</si>
  <si>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</si>
  <si>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</si>
  <si>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</si>
  <si>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</si>
  <si>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</si>
  <si>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</si>
  <si>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</si>
  <si>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</si>
  <si>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</si>
  <si>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</si>
  <si>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</si>
  <si>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</si>
  <si>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</si>
  <si>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</si>
  <si>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</si>
  <si>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</si>
  <si>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</si>
  <si>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</si>
  <si>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</si>
  <si>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</si>
  <si>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</si>
  <si>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</si>
  <si>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</si>
  <si>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</si>
  <si>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</si>
  <si>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</si>
  <si>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</si>
  <si>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</si>
  <si>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</si>
  <si>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</si>
  <si>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</si>
  <si>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</si>
  <si>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</si>
  <si>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</si>
  <si>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</si>
  <si>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</si>
  <si>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</si>
  <si>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</si>
  <si>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</si>
  <si>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</si>
  <si>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</si>
  <si>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</si>
  <si>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</si>
  <si>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</si>
  <si>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</si>
  <si>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</si>
  <si>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</si>
  <si>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</si>
  <si>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</si>
  <si>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</si>
  <si>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</si>
  <si>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</si>
  <si>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</si>
  <si>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</si>
  <si>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</si>
  <si>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</si>
  <si>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</si>
  <si>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</si>
  <si>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</si>
  <si>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</si>
  <si>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</si>
  <si>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</si>
  <si>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</si>
  <si>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</si>
  <si>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</si>
  <si>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</si>
  <si>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</si>
  <si>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</si>
  <si>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</si>
  <si>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</si>
  <si>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</si>
  <si>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</si>
  <si>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</si>
  <si>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</si>
  <si>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</si>
  <si>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</si>
  <si>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</si>
  <si>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</si>
  <si>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</si>
  <si>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</si>
  <si>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</si>
  <si>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</si>
  <si>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</si>
  <si>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</si>
  <si>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</si>
  <si>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</si>
  <si>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</si>
  <si>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</si>
  <si>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</si>
  <si>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</si>
  <si>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</si>
  <si>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</si>
  <si>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</si>
  <si>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</si>
  <si>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</si>
  <si>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</si>
  <si>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</si>
  <si>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</si>
  <si>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</si>
  <si>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</si>
  <si>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</si>
  <si>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</si>
  <si>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</si>
  <si>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</si>
  <si>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</si>
  <si>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</si>
  <si>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</si>
  <si>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</si>
  <si>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</si>
  <si>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</si>
  <si>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</si>
  <si>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</si>
  <si>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</si>
  <si>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</si>
  <si>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</si>
  <si>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</si>
  <si>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</si>
  <si>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</si>
  <si>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</si>
  <si>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</si>
  <si>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</si>
  <si>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</si>
  <si>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</si>
  <si>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</si>
  <si>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</si>
  <si>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</si>
  <si>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</si>
  <si>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</si>
  <si>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</si>
  <si>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</si>
  <si>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</si>
  <si>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</si>
  <si>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</si>
  <si>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</si>
  <si>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</si>
  <si>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</si>
  <si>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</si>
  <si>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</si>
  <si>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</si>
  <si>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</si>
  <si>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</si>
  <si>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</si>
  <si>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</si>
  <si>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</si>
  <si>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</si>
  <si>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</si>
  <si>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</si>
  <si>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</si>
  <si>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</si>
  <si>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</si>
  <si>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</si>
  <si>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</si>
  <si>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</si>
  <si>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</si>
  <si>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</si>
  <si>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</si>
  <si>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</si>
  <si>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</si>
  <si>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</si>
  <si>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</si>
  <si>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</si>
  <si>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</si>
  <si>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</si>
  <si>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</si>
  <si>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</si>
  <si>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</si>
  <si>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</si>
  <si>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</si>
  <si>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</si>
  <si>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</si>
  <si>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</si>
  <si>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</si>
  <si>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</si>
  <si>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</si>
  <si>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</si>
  <si>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</si>
  <si>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</si>
  <si>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</si>
  <si>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</si>
  <si>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</si>
  <si>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</si>
  <si>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</si>
  <si>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</si>
  <si>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</si>
  <si>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</si>
  <si>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</si>
  <si>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</si>
  <si>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</si>
  <si>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</si>
  <si>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</si>
  <si>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</si>
  <si>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</si>
  <si>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</si>
  <si>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</si>
  <si>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</si>
  <si>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</si>
  <si>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</si>
  <si>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</si>
  <si>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</si>
  <si>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</si>
  <si>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</si>
  <si>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</si>
  <si>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</si>
  <si>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</si>
  <si>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</si>
  <si>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</si>
  <si>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</si>
  <si>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</si>
  <si>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</si>
  <si>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</si>
  <si>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</si>
  <si>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</si>
  <si>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</si>
  <si>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</si>
  <si>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</si>
  <si>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</si>
  <si>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</si>
  <si>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</si>
  <si>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</si>
  <si>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</si>
  <si>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</si>
  <si>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</si>
  <si>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</si>
  <si>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</si>
  <si>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</si>
  <si>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</si>
  <si>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</si>
  <si>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</si>
  <si>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</si>
  <si>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</si>
  <si>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</si>
  <si>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</si>
  <si>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</si>
  <si>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</si>
  <si>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</si>
  <si>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</si>
  <si>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</si>
  <si>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</si>
  <si>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</si>
  <si>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</si>
  <si>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</si>
  <si>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</si>
  <si>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</si>
  <si>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</si>
  <si>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</si>
  <si>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</si>
  <si>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</si>
  <si>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</si>
  <si>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</si>
  <si>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</si>
  <si>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</si>
  <si>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</si>
  <si>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</si>
  <si>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</si>
  <si>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</si>
  <si>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</si>
  <si>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</si>
  <si>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</si>
  <si>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</si>
  <si>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</si>
  <si>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</si>
  <si>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</si>
  <si>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</si>
  <si>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</si>
  <si>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</si>
  <si>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</si>
  <si>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</si>
  <si>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</si>
  <si>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</si>
  <si>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</si>
  <si>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</si>
  <si>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</si>
  <si>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</si>
  <si>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</si>
  <si>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</si>
  <si>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</si>
  <si>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</si>
  <si>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</si>
  <si>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</si>
  <si>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</si>
  <si>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</si>
  <si>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</si>
  <si>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</si>
  <si>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</si>
  <si>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</si>
  <si>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</si>
  <si>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</si>
  <si>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</si>
  <si>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</si>
  <si>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</si>
  <si>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</si>
  <si>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</si>
  <si>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</si>
  <si>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</si>
  <si>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</si>
  <si>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</si>
  <si>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</si>
  <si>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</si>
  <si>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</si>
  <si>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</si>
  <si>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</si>
  <si>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</si>
  <si>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</si>
  <si>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</si>
  <si>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</si>
  <si>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</si>
  <si>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</si>
  <si>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</si>
  <si>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</si>
  <si>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</si>
  <si>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</si>
  <si>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</si>
  <si>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</si>
  <si>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</si>
  <si>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</si>
  <si>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</si>
  <si>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</si>
  <si>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</si>
  <si>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</si>
  <si>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</si>
  <si>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</si>
  <si>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</si>
  <si>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</si>
  <si>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</si>
  <si>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</si>
  <si>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</si>
  <si>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</si>
  <si>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</si>
  <si>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</si>
  <si>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</si>
  <si>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</si>
  <si>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</si>
  <si>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</si>
  <si>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</si>
  <si>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</si>
  <si>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</si>
  <si>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</si>
  <si>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</si>
  <si>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</si>
  <si>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</si>
  <si>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</si>
  <si>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</si>
  <si>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</si>
  <si>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</si>
  <si>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</si>
  <si>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</si>
  <si>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</si>
  <si>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</si>
  <si>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</si>
  <si>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</si>
  <si>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</si>
  <si>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</si>
  <si>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</si>
  <si>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</si>
  <si>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</si>
  <si>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</si>
  <si>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</si>
  <si>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</si>
  <si>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</si>
  <si>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</si>
  <si>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</si>
  <si>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</si>
  <si>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</si>
  <si>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</si>
  <si>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</si>
  <si>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</si>
  <si>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</si>
  <si>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</si>
  <si>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</si>
  <si>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</si>
  <si>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</si>
  <si>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</si>
  <si>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</si>
  <si>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</si>
  <si>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</si>
  <si>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</si>
  <si>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</si>
  <si>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</si>
  <si>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</si>
  <si>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</si>
  <si>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</si>
  <si>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</si>
  <si>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</si>
  <si>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</si>
  <si>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</si>
  <si>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</si>
  <si>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</si>
  <si>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</si>
  <si>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</si>
  <si>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</si>
  <si>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</si>
  <si>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</si>
  <si>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</si>
  <si>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</si>
  <si>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</si>
  <si>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</si>
  <si>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</si>
  <si>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</si>
  <si>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</si>
  <si>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</si>
  <si>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</si>
  <si>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</si>
  <si>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</si>
  <si>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</si>
  <si>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</si>
  <si>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</si>
  <si>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</si>
  <si>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</si>
  <si>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</si>
  <si>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</si>
  <si>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</si>
  <si>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</si>
  <si>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</si>
  <si>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</si>
  <si>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</si>
  <si>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</si>
  <si>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</si>
  <si>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</si>
  <si>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</si>
  <si>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</si>
  <si>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</si>
  <si>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</si>
  <si>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</si>
  <si>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</si>
  <si>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</si>
  <si>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</si>
  <si>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</si>
  <si>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</si>
  <si>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</si>
  <si>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</si>
  <si>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</si>
  <si>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</si>
  <si>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</si>
  <si>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</si>
  <si>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</si>
  <si>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</si>
  <si>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</si>
  <si>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</si>
  <si>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</si>
  <si>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</si>
  <si>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</si>
  <si>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</si>
  <si>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</si>
  <si>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</si>
  <si>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</si>
  <si>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</si>
  <si>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</si>
  <si>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</si>
  <si>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</si>
  <si>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</si>
  <si>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</si>
  <si>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</si>
  <si>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</si>
  <si>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</si>
  <si>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</si>
  <si>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</si>
  <si>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</si>
  <si>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</si>
  <si>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</si>
  <si>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</si>
  <si>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</si>
  <si>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</si>
  <si>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</si>
  <si>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</si>
  <si>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</si>
  <si>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</si>
  <si>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</si>
  <si>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</si>
  <si>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</si>
  <si>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</si>
  <si>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</si>
  <si>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</si>
  <si>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</si>
  <si>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</si>
  <si>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</si>
  <si>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</si>
  <si>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</si>
  <si>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</si>
  <si>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</si>
  <si>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</si>
  <si>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</si>
  <si>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</si>
  <si>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</si>
  <si>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</si>
  <si>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</si>
  <si>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</si>
  <si>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</si>
  <si>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</si>
  <si>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</si>
  <si>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</si>
  <si>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</si>
  <si>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</si>
  <si>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</si>
  <si>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</si>
  <si>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</si>
  <si>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</si>
  <si>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</si>
  <si>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</si>
  <si>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</si>
  <si>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</si>
  <si>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</si>
  <si>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</si>
  <si>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</si>
  <si>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</si>
  <si>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</si>
  <si>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</si>
  <si>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</si>
  <si>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</si>
  <si>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</si>
  <si>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</si>
  <si>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</si>
  <si>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</si>
  <si>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</si>
  <si>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</si>
  <si>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</si>
  <si>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</si>
  <si>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</si>
  <si>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</si>
  <si>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</si>
  <si>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</si>
  <si>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</si>
  <si>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</si>
  <si>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</si>
  <si>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</si>
  <si>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</si>
  <si>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</si>
  <si>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</si>
  <si>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</si>
  <si>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</si>
  <si>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</si>
  <si>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</si>
  <si>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</si>
  <si>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</si>
  <si>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</si>
  <si>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</si>
  <si>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</si>
  <si>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</si>
  <si>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</si>
  <si>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</si>
  <si>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</si>
  <si>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</si>
  <si>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</si>
  <si>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</si>
  <si>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</si>
  <si>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</si>
  <si>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</si>
  <si>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</si>
  <si>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</si>
  <si>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</si>
  <si>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</si>
  <si>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</si>
  <si>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</si>
  <si>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</si>
  <si>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</si>
  <si>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</si>
  <si>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</si>
  <si>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</si>
  <si>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</si>
  <si>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</si>
  <si>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</si>
  <si>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</si>
  <si>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</si>
  <si>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</si>
  <si>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</si>
  <si>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</si>
  <si>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</si>
  <si>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</si>
  <si>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</si>
  <si>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</si>
  <si>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</si>
  <si>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</si>
  <si>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</si>
  <si>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</si>
  <si>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</si>
  <si>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</si>
  <si>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</si>
  <si>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</si>
  <si>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</si>
  <si>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</si>
  <si>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</si>
  <si>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</si>
  <si>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</si>
  <si>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</si>
  <si>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</si>
  <si>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</si>
  <si>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</si>
  <si>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</si>
  <si>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</si>
  <si>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</si>
  <si>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</si>
  <si>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</si>
  <si>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</si>
  <si>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</si>
  <si>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</si>
  <si>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</si>
  <si>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</si>
  <si>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</si>
  <si>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</si>
  <si>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</si>
  <si>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</si>
  <si>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</si>
  <si>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</si>
  <si>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</si>
  <si>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</si>
  <si>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</si>
  <si>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</si>
  <si>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</si>
  <si>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</si>
  <si>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</si>
  <si>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</si>
  <si>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</si>
  <si>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</si>
  <si>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</si>
  <si>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</si>
  <si>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</si>
  <si>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</si>
  <si>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</si>
  <si>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</si>
  <si>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</si>
  <si>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</si>
  <si>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</si>
  <si>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</si>
  <si>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</si>
  <si>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</si>
  <si>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</si>
  <si>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</si>
  <si>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</si>
  <si>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</si>
  <si>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</si>
  <si>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</si>
  <si>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</si>
  <si>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</si>
  <si>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</si>
  <si>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</si>
  <si>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</si>
  <si>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</si>
  <si>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</si>
  <si>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</si>
  <si>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</si>
  <si>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</si>
  <si>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</si>
  <si>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</si>
  <si>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</si>
  <si>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</si>
  <si>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</si>
  <si>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</si>
  <si>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</si>
  <si>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</si>
  <si>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</si>
  <si>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</si>
  <si>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</si>
  <si>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</si>
  <si>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</si>
  <si>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</si>
  <si>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</si>
  <si>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</si>
  <si>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</si>
  <si>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</si>
  <si>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</si>
  <si>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</si>
  <si>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</si>
  <si>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</si>
  <si>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</si>
  <si>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</si>
  <si>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</si>
  <si>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</si>
  <si>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</si>
  <si>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</si>
  <si>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</si>
  <si>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</si>
  <si>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</si>
  <si>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</si>
  <si>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</si>
  <si>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</si>
  <si>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</si>
  <si>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</si>
  <si>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</si>
  <si>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</si>
  <si>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</si>
  <si>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</si>
  <si>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</si>
  <si>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</si>
  <si>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</si>
  <si>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</si>
  <si>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</si>
  <si>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</si>
  <si>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</si>
  <si>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</si>
  <si>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</si>
  <si>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</si>
  <si>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</si>
  <si>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</si>
  <si>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</si>
  <si>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</si>
  <si>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</si>
  <si>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</si>
  <si>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</si>
  <si>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</si>
  <si>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</si>
  <si>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</si>
  <si>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</si>
  <si>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</si>
  <si>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</si>
  <si>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</si>
  <si>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</si>
  <si>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</si>
  <si>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</si>
  <si>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</si>
  <si>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</si>
  <si>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</si>
  <si>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</si>
  <si>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</si>
  <si>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</si>
  <si>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</si>
  <si>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</si>
  <si>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</si>
  <si>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</si>
  <si>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</si>
  <si>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</si>
  <si>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</si>
  <si>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</si>
  <si>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</si>
  <si>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</si>
  <si>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</si>
  <si>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</si>
  <si>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</si>
  <si>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</si>
  <si>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</si>
  <si>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</si>
  <si>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</si>
  <si>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</si>
  <si>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</si>
  <si>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</si>
  <si>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</si>
  <si>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</si>
  <si>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</si>
  <si>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</si>
  <si>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</si>
  <si>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</si>
  <si>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</si>
  <si>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</si>
  <si>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</si>
  <si>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</si>
  <si>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</si>
  <si>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</si>
  <si>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</si>
  <si>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</si>
  <si>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</si>
  <si>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</si>
  <si>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</si>
  <si>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</si>
  <si>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</si>
  <si>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</si>
  <si>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</si>
  <si>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</si>
  <si>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</si>
  <si>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</si>
  <si>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</si>
  <si>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</si>
  <si>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</si>
  <si>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</si>
  <si>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</si>
  <si>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</si>
  <si>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</si>
  <si>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</si>
  <si>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</si>
  <si>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</si>
  <si>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</si>
  <si>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</si>
  <si>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</si>
  <si>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</si>
  <si>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</si>
  <si>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</si>
  <si>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</si>
  <si>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</si>
  <si>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</si>
  <si>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</si>
  <si>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</si>
  <si>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</si>
  <si>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</si>
  <si>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</si>
  <si>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</si>
  <si>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</si>
  <si>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</si>
  <si>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</si>
  <si>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</si>
  <si>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</si>
  <si>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</si>
  <si>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</si>
  <si>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</si>
  <si>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</si>
  <si>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</si>
  <si>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</si>
  <si>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</si>
  <si>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</si>
  <si>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</si>
  <si>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</si>
  <si>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</si>
  <si>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</si>
  <si>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</si>
  <si>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</si>
  <si>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</si>
  <si>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</si>
  <si>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</si>
  <si>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</si>
  <si>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</si>
  <si>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</si>
  <si>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</si>
  <si>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</si>
  <si>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</si>
  <si>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</si>
  <si>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</si>
  <si>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</si>
  <si>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</si>
  <si>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</si>
  <si>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</si>
  <si>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</si>
  <si>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</si>
  <si>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</si>
  <si>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</si>
  <si>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</si>
  <si>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</si>
  <si>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</si>
  <si>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</si>
  <si>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</si>
  <si>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</si>
  <si>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</si>
  <si>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</si>
  <si>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</si>
  <si>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</si>
  <si>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</si>
  <si>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</si>
  <si>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</si>
  <si>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</si>
  <si>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</si>
  <si>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</si>
  <si>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</si>
  <si>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</si>
  <si>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</si>
  <si>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</si>
  <si>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</si>
  <si>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</si>
  <si>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</si>
  <si>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</si>
  <si>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</si>
  <si>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</si>
  <si>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</si>
  <si>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</si>
  <si>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</si>
  <si>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</si>
  <si>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</si>
  <si>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</si>
  <si>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</si>
  <si>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</si>
  <si>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</si>
  <si>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</si>
  <si>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</si>
  <si>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</si>
  <si>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</si>
  <si>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</si>
  <si>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</si>
  <si>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</si>
  <si>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</si>
  <si>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</si>
  <si>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</si>
  <si>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</si>
  <si>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</si>
  <si>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</si>
  <si>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</si>
  <si>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</si>
  <si>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</si>
  <si>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</si>
  <si>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</si>
  <si>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</si>
  <si>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</si>
  <si>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</si>
  <si>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</si>
  <si>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</si>
  <si>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</si>
  <si>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</si>
  <si>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</si>
  <si>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</si>
  <si>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</si>
  <si>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</si>
  <si>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</si>
  <si>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</si>
  <si>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</si>
  <si>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</si>
  <si>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</si>
  <si>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</si>
  <si>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</si>
  <si>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</si>
  <si>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</si>
  <si>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</si>
  <si>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</si>
  <si>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</si>
  <si>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</si>
  <si>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</si>
  <si>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</si>
  <si>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</si>
  <si>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</si>
  <si>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</si>
  <si>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</si>
  <si>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</si>
  <si>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</si>
  <si>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</si>
  <si>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</si>
  <si>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</si>
  <si>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</si>
  <si>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</si>
  <si>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</si>
  <si>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</si>
  <si>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</si>
  <si>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</si>
  <si>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</si>
  <si>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</si>
  <si>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</si>
  <si>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</si>
  <si>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</si>
  <si>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</si>
  <si>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</si>
  <si>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</si>
  <si>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</si>
  <si>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</si>
  <si>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</si>
  <si>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</si>
  <si>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</si>
  <si>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</si>
  <si>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</si>
  <si>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</si>
  <si>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</si>
  <si>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</si>
  <si>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</si>
  <si>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</si>
  <si>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</si>
  <si>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</si>
  <si>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</si>
  <si>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</si>
  <si>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</si>
  <si>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</si>
  <si>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</si>
  <si>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</si>
  <si>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</si>
  <si>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</si>
  <si>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</si>
  <si>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</si>
  <si>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</si>
  <si>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</si>
  <si>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</si>
  <si>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</si>
  <si>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</si>
  <si>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</si>
  <si>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</si>
  <si>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</si>
  <si>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</si>
  <si>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</si>
  <si>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</si>
  <si>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</si>
  <si>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</si>
  <si>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</si>
  <si>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</si>
  <si>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</si>
  <si>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</si>
  <si>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</si>
  <si>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</si>
  <si>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</si>
  <si>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</si>
  <si>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</si>
  <si>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</si>
  <si>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</si>
  <si>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</si>
  <si>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</si>
  <si>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</si>
  <si>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</si>
  <si>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</si>
  <si>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</si>
  <si>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</si>
  <si>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</si>
  <si>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</si>
  <si>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</si>
  <si>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</si>
  <si>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</si>
  <si>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</si>
  <si>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</si>
  <si>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</si>
  <si>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</si>
  <si>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</si>
  <si>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</si>
  <si>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</si>
  <si>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</si>
  <si>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</si>
  <si>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</si>
  <si>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</si>
  <si>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</si>
  <si>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</si>
  <si>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</si>
  <si>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</si>
  <si>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</si>
  <si>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</si>
  <si>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</si>
  <si>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</si>
  <si>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</si>
  <si>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</si>
  <si>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</si>
  <si>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</si>
  <si>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</si>
  <si>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</si>
  <si>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</si>
  <si>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</si>
  <si>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</si>
  <si>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</si>
  <si>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</si>
  <si>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</si>
  <si>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</si>
  <si>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</si>
  <si>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</si>
  <si>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</si>
  <si>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</si>
  <si>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</si>
  <si>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</si>
  <si>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</si>
  <si>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</si>
  <si>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</si>
  <si>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</si>
  <si>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</si>
  <si>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</si>
  <si>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</si>
  <si>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</si>
  <si>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</si>
  <si>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</si>
  <si>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</si>
  <si>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</si>
  <si>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</si>
  <si>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</si>
  <si>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</si>
  <si>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</si>
  <si>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</si>
  <si>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</si>
  <si>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</si>
  <si>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</si>
  <si>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</si>
  <si>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</si>
  <si>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</si>
  <si>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</si>
  <si>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</si>
  <si>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</si>
  <si>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</si>
  <si>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</si>
  <si>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</si>
  <si>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</si>
  <si>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</si>
  <si>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</si>
  <si>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</si>
  <si>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</si>
  <si>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</si>
  <si>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</si>
  <si>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</si>
  <si>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</si>
  <si>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</si>
  <si>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</si>
  <si>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</si>
  <si>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</si>
  <si>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</si>
  <si>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</si>
  <si>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</si>
  <si>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</si>
  <si>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</si>
  <si>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</si>
  <si>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</si>
  <si>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</si>
  <si>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</si>
  <si>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</si>
  <si>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</si>
  <si>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</si>
  <si>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</si>
  <si>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</si>
  <si>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</si>
  <si>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</si>
  <si>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</si>
  <si>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</si>
  <si>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</si>
  <si>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</si>
  <si>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</si>
  <si>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</si>
  <si>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</si>
  <si>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</si>
  <si>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</si>
  <si>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</si>
  <si>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</si>
  <si>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</si>
  <si>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</si>
  <si>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</si>
  <si>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</si>
  <si>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</si>
  <si>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</si>
  <si>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</si>
  <si>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</si>
  <si>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</si>
  <si>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</si>
  <si>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</si>
  <si>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</si>
  <si>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</si>
  <si>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</si>
  <si>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</si>
  <si>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</si>
  <si>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</si>
  <si>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</si>
  <si>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</si>
  <si>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</si>
  <si>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</si>
  <si>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</si>
  <si>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</si>
  <si>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</si>
  <si>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</si>
  <si>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</si>
  <si>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</si>
  <si>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</si>
  <si>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</si>
  <si>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</si>
  <si>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</si>
  <si>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</si>
  <si>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</si>
  <si>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</si>
  <si>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</si>
  <si>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</si>
  <si>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</si>
  <si>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</si>
  <si>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</si>
  <si>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</si>
  <si>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</si>
  <si>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</si>
  <si>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</si>
  <si>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</si>
  <si>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</si>
  <si>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</si>
  <si>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</si>
  <si>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</si>
  <si>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</si>
  <si>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</si>
  <si>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</si>
  <si>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</si>
  <si>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</si>
  <si>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</si>
  <si>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</si>
  <si>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</si>
  <si>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</si>
  <si>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</si>
  <si>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</si>
  <si>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</si>
  <si>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</si>
  <si>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</si>
  <si>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</si>
  <si>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</si>
  <si>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</si>
  <si>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</si>
  <si>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</si>
  <si>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</si>
  <si>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</si>
  <si>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</si>
  <si>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</si>
  <si>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</si>
  <si>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</si>
  <si>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</si>
  <si>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</si>
  <si>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</si>
  <si>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</si>
  <si>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</si>
  <si>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</si>
  <si>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</si>
  <si>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</si>
  <si>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</si>
  <si>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</si>
  <si>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</si>
  <si>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</si>
  <si>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</si>
  <si>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</si>
  <si>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</si>
  <si>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</si>
  <si>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</si>
  <si>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</si>
  <si>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</si>
  <si>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</si>
  <si>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</si>
  <si>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</si>
  <si>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</si>
  <si>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</si>
  <si>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</si>
  <si>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</si>
  <si>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</si>
  <si>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</si>
  <si>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</si>
  <si>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</si>
  <si>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</si>
  <si>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</si>
  <si>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</si>
  <si>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</si>
  <si>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</si>
  <si>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</si>
  <si>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</si>
  <si>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</si>
  <si>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</si>
  <si>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</si>
  <si>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</si>
  <si>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</si>
  <si>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</si>
  <si>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</si>
  <si>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</si>
  <si>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</si>
  <si>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</si>
  <si>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</si>
  <si>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</si>
  <si>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</si>
  <si>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</si>
  <si>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</si>
  <si>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</si>
  <si>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</si>
  <si>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</si>
  <si>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</si>
  <si>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</si>
  <si>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</si>
  <si>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</si>
  <si>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</si>
  <si>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</si>
  <si>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</si>
  <si>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</si>
  <si>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</si>
  <si>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</si>
  <si>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</si>
  <si>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</si>
  <si>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</si>
  <si>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</si>
  <si>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</si>
  <si>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</si>
  <si>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</si>
  <si>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</si>
  <si>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</si>
  <si>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</si>
  <si>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</si>
  <si>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</si>
  <si>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</si>
  <si>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</si>
  <si>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</si>
  <si>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</si>
  <si>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</si>
  <si>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</si>
  <si>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</si>
  <si>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</si>
  <si>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</si>
  <si>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</si>
  <si>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</si>
  <si>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</si>
  <si>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</si>
  <si>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</si>
  <si>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</si>
  <si>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</si>
  <si>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</si>
  <si>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</si>
  <si>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</si>
  <si>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</si>
  <si>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</si>
  <si>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</si>
  <si>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</si>
  <si>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</si>
  <si>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</si>
  <si>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</si>
  <si>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</si>
  <si>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</si>
  <si>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</si>
  <si>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</si>
  <si>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</si>
  <si>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</si>
  <si>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</si>
  <si>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</si>
  <si>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</si>
  <si>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</si>
  <si>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</si>
  <si>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</si>
  <si>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</si>
  <si>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</si>
  <si>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</si>
  <si>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</si>
  <si>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</si>
  <si>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</si>
  <si>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</si>
  <si>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</si>
  <si>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</si>
  <si>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</si>
  <si>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</si>
  <si>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</si>
  <si>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</si>
  <si>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</si>
  <si>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</si>
  <si>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</si>
  <si>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</si>
  <si>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</si>
  <si>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</si>
  <si>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</si>
  <si>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</si>
  <si>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</si>
  <si>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</si>
  <si>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</si>
  <si>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</si>
  <si>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</si>
  <si>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</si>
  <si>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</si>
  <si>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</si>
  <si>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</si>
  <si>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</si>
  <si>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</si>
  <si>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</si>
  <si>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</si>
  <si>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</si>
  <si>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</si>
  <si>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</si>
  <si>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</si>
  <si>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</si>
  <si>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</si>
  <si>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</si>
  <si>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</si>
  <si>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</si>
  <si>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</si>
  <si>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</si>
  <si>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</si>
  <si>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</si>
  <si>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</si>
  <si>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</si>
  <si>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</si>
  <si>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</si>
  <si>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</si>
  <si>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</si>
  <si>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</si>
  <si>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</si>
  <si>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</si>
  <si>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</si>
  <si>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</si>
  <si>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</si>
  <si>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</si>
  <si>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</si>
  <si>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</si>
  <si>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</si>
  <si>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</si>
  <si>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</si>
  <si>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</si>
  <si>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</si>
  <si>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</si>
  <si>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</si>
  <si>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</si>
  <si>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</si>
  <si>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</si>
  <si>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</si>
  <si>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</si>
  <si>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</si>
  <si>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</si>
  <si>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</si>
  <si>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</si>
  <si>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</si>
  <si>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</si>
  <si>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</si>
  <si>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</si>
  <si>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</si>
  <si>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</si>
  <si>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</si>
  <si>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</si>
  <si>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</si>
  <si>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</si>
  <si>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</si>
  <si>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</si>
  <si>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</si>
  <si>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</si>
  <si>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</si>
  <si>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</si>
  <si>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</si>
  <si>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</si>
  <si>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</si>
  <si>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Backers</t>
  </si>
  <si>
    <t>Failed Backers Count</t>
  </si>
  <si>
    <t>Successful Backers Count</t>
  </si>
  <si>
    <t>Failed Backers</t>
  </si>
  <si>
    <t>Statistical Metric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</si>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</sst>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4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33" borderId="0" xfId="0" applyFill="1"/>
    <xf numFmtId="0" fontId="0" fillId="34" borderId="0" xfId="0" applyFill="1"/>
    <xf numFmtId="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[20231118 - CrowdfundingBook - Foale^J Dominik.xlsx]Category Pivot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086383975470552E-2"/>
          <c:y val="0.15148780559733405"/>
          <c:w val="0.82966803998179417"/>
          <c:h val="0.71973977410127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Pivot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'Category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ED-466D-A92A-8B83BEF0BBE6}"/>
            </c:ext>
          </c:extLst>
        </c:ser>
        <c:ser>
          <c:idx val="1"/>
          <c:order val="1"/>
          <c:tx>
            <c:strRef>
              <c:f>'Category Pivot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'Category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ED-466D-A92A-8B83BEF0BBE6}"/>
            </c:ext>
          </c:extLst>
        </c:ser>
        <c:ser>
          <c:idx val="2"/>
          <c:order val="2"/>
          <c:tx>
            <c:strRef>
              <c:f>'Category Pivot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ED-466D-A92A-8B83BEF0BBE6}"/>
            </c:ext>
          </c:extLst>
        </c:ser>
        <c:ser>
          <c:idx val="3"/>
          <c:order val="3"/>
          <c:tx>
            <c:strRef>
              <c:f>'Category Pivot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ED-466D-A92A-8B83BEF0BBE6}"/>
              </c:ext>
            </c:extLst>
          </c:dPt>
          <c:cat>
            <c:strRef>
              <c:f>'Category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ED-466D-A92A-8B83BEF0B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3959263"/>
        <c:axId val="1902877199"/>
      </c:barChart>
      <c:catAx>
        <c:axId val="66395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877199"/>
        <c:crosses val="autoZero"/>
        <c:auto val="1"/>
        <c:lblAlgn val="ctr"/>
        <c:lblOffset val="100"/>
        <c:noMultiLvlLbl val="0"/>
      </c:catAx>
      <c:valAx>
        <c:axId val="19028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5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[20231118 - CrowdfundingBook - Foale^J Dominik.xlsx]Sub-Category Pivot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F-41F6-A8CD-03C26F8DC496}"/>
            </c:ext>
          </c:extLst>
        </c:ser>
        <c:ser>
          <c:idx val="1"/>
          <c:order val="1"/>
          <c:tx>
            <c:strRef>
              <c:f>'Sub-Category Pivot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F-41F6-A8CD-03C26F8DC496}"/>
            </c:ext>
          </c:extLst>
        </c:ser>
        <c:ser>
          <c:idx val="2"/>
          <c:order val="2"/>
          <c:tx>
            <c:strRef>
              <c:f>'Sub-Category Pivot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AF-41F6-A8CD-03C26F8DC496}"/>
            </c:ext>
          </c:extLst>
        </c:ser>
        <c:ser>
          <c:idx val="3"/>
          <c:order val="3"/>
          <c:tx>
            <c:strRef>
              <c:f>'Sub-Category Pivot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AF-41F6-A8CD-03C26F8DC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5450703"/>
        <c:axId val="903637215"/>
      </c:barChart>
      <c:catAx>
        <c:axId val="90545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637215"/>
        <c:crosses val="autoZero"/>
        <c:auto val="1"/>
        <c:lblAlgn val="ctr"/>
        <c:lblOffset val="100"/>
        <c:noMultiLvlLbl val="0"/>
      </c:catAx>
      <c:valAx>
        <c:axId val="90363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5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[20231118 - CrowdfundingBook - Foale^J Dominik.xlsx]Date Pivot 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Pivot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'Date Pivot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9-4BEE-A866-3869C115F087}"/>
            </c:ext>
          </c:extLst>
        </c:ser>
        <c:ser>
          <c:idx val="1"/>
          <c:order val="1"/>
          <c:tx>
            <c:strRef>
              <c:f>'Date Pivot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'Date Pivot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69-4BEE-A866-3869C115F087}"/>
            </c:ext>
          </c:extLst>
        </c:ser>
        <c:ser>
          <c:idx val="2"/>
          <c:order val="2"/>
          <c:tx>
            <c:strRef>
              <c:f>'Date Pivot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'Date Pivot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 Chart'!$D$6:$D$18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69-4BEE-A866-3869C115F087}"/>
            </c:ext>
          </c:extLst>
        </c:ser>
        <c:ser>
          <c:idx val="3"/>
          <c:order val="3"/>
          <c:tx>
            <c:strRef>
              <c:f>'Date Pivot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'Date Pivot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 Chart'!$E$6:$E$18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69-4BEE-A866-3869C115F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229167"/>
        <c:axId val="860226367"/>
      </c:lineChart>
      <c:catAx>
        <c:axId val="86622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26367"/>
        <c:crosses val="autoZero"/>
        <c:auto val="1"/>
        <c:lblAlgn val="ctr"/>
        <c:lblOffset val="100"/>
        <c:noMultiLvlLbl val="0"/>
      </c:catAx>
      <c:valAx>
        <c:axId val="8602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2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Percentage</a:t>
            </a:r>
            <a:r>
              <a:rPr lang="en-AU" baseline="0"/>
              <a:t> of Outcome Based on Goal Valuation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'Percentage of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'Percentage of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'Percentage of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0D-4AB9-8523-C832E79ADD26}"/>
            </c:ext>
          </c:extLst>
        </c:ser>
        <c:ser>
          <c:idx val="1"/>
          <c:order val="1"/>
          <c:tx>
            <c:strRef>
              <c:f>'Percentage of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'Percentage of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'Percentage of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0D-4AB9-8523-C832E79ADD26}"/>
            </c:ext>
          </c:extLst>
        </c:ser>
        <c:ser>
          <c:idx val="2"/>
          <c:order val="2"/>
          <c:tx>
            <c:strRef>
              <c:f>'Percentage of Outcomes'!$H$1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'Percentage of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'Percentage of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0D-4AB9-8523-C832E79AD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130127"/>
        <c:axId val="354225103"/>
      </c:lineChart>
      <c:catAx>
        <c:axId val="146013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25103"/>
        <c:crosses val="autoZero"/>
        <c:auto val="1"/>
        <c:lblAlgn val="ctr"/>
        <c:lblOffset val="100"/>
        <c:noMultiLvlLbl val="0"/>
      </c:catAx>
      <c:valAx>
        <c:axId val="354225103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3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3</xdr:row>
      <xdr:rowOff>190499</xdr:rowOff>
    </xdr:from>
    <xdr:to>
      <xdr:col>17</xdr:col>
      <xdr:colOff>371475</xdr:colOff>
      <xdr:row>25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BAD89-32E9-03A5-45A4-68A75F447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266699</xdr:colOff>
      <xdr:row>2</xdr:row>
      <xdr:rowOff>171450</xdr:rowOff>
    </xdr:from>
    <xdr:to>
      <xdr:col>18</xdr:col>
      <xdr:colOff>104774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B1937-5276-CAB5-FB94-6BC4C01F2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338136</xdr:colOff>
      <xdr:row>2</xdr:row>
      <xdr:rowOff>57150</xdr:rowOff>
    </xdr:from>
    <xdr:to>
      <xdr:col>18</xdr:col>
      <xdr:colOff>171449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1AE96-FC26-4858-BEF2-716E2AAA1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1833561</xdr:colOff>
      <xdr:row>13</xdr:row>
      <xdr:rowOff>123825</xdr:rowOff>
    </xdr:from>
    <xdr:to>
      <xdr:col>8</xdr:col>
      <xdr:colOff>47624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771E7-3A1A-B967-1EE9-7B0BACB63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k Foale" refreshedDate="45248.588652199076" createdVersion="8" refreshedVersion="8" minRefreshableVersion="3" recordCount="1000" xr:uid="{FDA35AC3-18D1-4052-A9D6-FC40C6A0595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k Foale" refreshedDate="45248.611561805556" createdVersion="8" refreshedVersion="8" minRefreshableVersion="3" recordCount="1000" xr:uid="{5F27C202-6133-4965-856E-B5ED05C701C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A4139-91DB-45C5-8B69-5767089802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6" count="1" selected="0">
            <x v="8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BCCC9-D725-479F-9960-5164505231D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09B34-26F0-4322-A36B-92C0118A207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pane ySplit="1" topLeftCell="A2" activePane="bottomLeft" state="frozen"/>
      <selection pane="bottomLeft" activeCell="I4" sqref="I4:K9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3.625" style="4" customWidth="1"/>
    <col min="7" max="7" width="9.375" bestFit="1" customWidth="1"/>
    <col min="8" max="8" width="13.5" bestFit="1" customWidth="1"/>
    <col min="9" max="9" width="18.25" customWidth="1"/>
    <col min="10" max="10" width="7.625" bestFit="1" customWidth="1"/>
    <col min="11" max="11" width="8.375" bestFit="1" customWidth="1"/>
    <col min="12" max="12" width="11.5" bestFit="1" customWidth="1"/>
    <col min="13" max="13" width="10.875" bestFit="1" customWidth="1"/>
    <col min="14" max="14" width="9.125" bestFit="1" customWidth="1"/>
    <col min="15" max="15" width="8.5" bestFit="1" customWidth="1"/>
    <col min="16" max="16" width="27.625" bestFit="1" customWidth="1"/>
    <col min="17" max="17" width="14.875" bestFit="1" customWidth="1"/>
    <col min="18" max="18" width="16.375" bestFit="1" customWidth="1"/>
    <col min="19" max="19" width="22.375" style="8" bestFit="1" customWidth="1"/>
    <col min="20" max="20" width="21" style="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LEFT(P2,SEARCH("/",P2,1)-1)</f>
        <v>food</v>
      </c>
      <c r="R2" t="str">
        <f>RIGHT(P2,LEN(P2)-SEARCH("/",P2,1))</f>
        <v>food trucks</v>
      </c>
      <c r="S2" s="8">
        <f>(((L2/60)/60)/24)+DATE(1970,1,1)</f>
        <v>42336.25</v>
      </c>
      <c r="T2" s="8">
        <f>(((M2/60)/60)/24)+DATE(1970,1,1)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2">LEFT(P3,SEARCH("/",P3,1)-1)</f>
        <v>music</v>
      </c>
      <c r="R3" t="str">
        <f t="shared" ref="R3:R66" si="3">RIGHT(P3,LEN(P3)-SEARCH("/",P3,1))</f>
        <v>rock</v>
      </c>
      <c r="S3" s="8">
        <f t="shared" ref="S3:S66" si="4">(((L3/60)/60)/24)+DATE(1970,1,1)</f>
        <v>41870.208333333336</v>
      </c>
      <c r="T3" s="8">
        <f t="shared" ref="T3:T66" si="5">(((M3/60)/60)/24)+DATE(1970,1,1)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2"/>
        <v>technology</v>
      </c>
      <c r="R4" t="str">
        <f t="shared" si="3"/>
        <v>web</v>
      </c>
      <c r="S4" s="8">
        <f t="shared" si="4"/>
        <v>41595.25</v>
      </c>
      <c r="T4" s="8">
        <f t="shared" si="5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2"/>
        <v>music</v>
      </c>
      <c r="R5" t="str">
        <f t="shared" si="3"/>
        <v>rock</v>
      </c>
      <c r="S5" s="8">
        <f t="shared" si="4"/>
        <v>43688.208333333328</v>
      </c>
      <c r="T5" s="8">
        <f t="shared" si="5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2"/>
        <v>theater</v>
      </c>
      <c r="R6" t="str">
        <f t="shared" si="3"/>
        <v>plays</v>
      </c>
      <c r="S6" s="8">
        <f t="shared" si="4"/>
        <v>43485.25</v>
      </c>
      <c r="T6" s="8">
        <f t="shared" si="5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2"/>
        <v>theater</v>
      </c>
      <c r="R7" t="str">
        <f t="shared" si="3"/>
        <v>plays</v>
      </c>
      <c r="S7" s="8">
        <f t="shared" si="4"/>
        <v>41149.208333333336</v>
      </c>
      <c r="T7" s="8">
        <f t="shared" si="5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2"/>
        <v>film &amp; video</v>
      </c>
      <c r="R8" t="str">
        <f t="shared" si="3"/>
        <v>documentary</v>
      </c>
      <c r="S8" s="8">
        <f t="shared" si="4"/>
        <v>42991.208333333328</v>
      </c>
      <c r="T8" s="8">
        <f t="shared" si="5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2"/>
        <v>theater</v>
      </c>
      <c r="R9" t="str">
        <f t="shared" si="3"/>
        <v>plays</v>
      </c>
      <c r="S9" s="8">
        <f t="shared" si="4"/>
        <v>42229.208333333328</v>
      </c>
      <c r="T9" s="8">
        <f t="shared" si="5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2"/>
        <v>theater</v>
      </c>
      <c r="R10" t="str">
        <f t="shared" si="3"/>
        <v>plays</v>
      </c>
      <c r="S10" s="8">
        <f t="shared" si="4"/>
        <v>40399.208333333336</v>
      </c>
      <c r="T10" s="8">
        <f t="shared" si="5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2"/>
        <v>music</v>
      </c>
      <c r="R11" t="str">
        <f t="shared" si="3"/>
        <v>electric music</v>
      </c>
      <c r="S11" s="8">
        <f t="shared" si="4"/>
        <v>41536.208333333336</v>
      </c>
      <c r="T11" s="8">
        <f t="shared" si="5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2"/>
        <v>film &amp; video</v>
      </c>
      <c r="R12" t="str">
        <f t="shared" si="3"/>
        <v>drama</v>
      </c>
      <c r="S12" s="8">
        <f t="shared" si="4"/>
        <v>40404.208333333336</v>
      </c>
      <c r="T12" s="8">
        <f t="shared" si="5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2"/>
        <v>theater</v>
      </c>
      <c r="R13" t="str">
        <f t="shared" si="3"/>
        <v>plays</v>
      </c>
      <c r="S13" s="8">
        <f t="shared" si="4"/>
        <v>40442.208333333336</v>
      </c>
      <c r="T13" s="8">
        <f t="shared" si="5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2"/>
        <v>film &amp; video</v>
      </c>
      <c r="R14" t="str">
        <f t="shared" si="3"/>
        <v>drama</v>
      </c>
      <c r="S14" s="8">
        <f t="shared" si="4"/>
        <v>43760.208333333328</v>
      </c>
      <c r="T14" s="8">
        <f t="shared" si="5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2"/>
        <v>music</v>
      </c>
      <c r="R15" t="str">
        <f t="shared" si="3"/>
        <v>indie rock</v>
      </c>
      <c r="S15" s="8">
        <f t="shared" si="4"/>
        <v>42532.208333333328</v>
      </c>
      <c r="T15" s="8">
        <f t="shared" si="5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2"/>
        <v>music</v>
      </c>
      <c r="R16" t="str">
        <f t="shared" si="3"/>
        <v>indie rock</v>
      </c>
      <c r="S16" s="8">
        <f t="shared" si="4"/>
        <v>40974.25</v>
      </c>
      <c r="T16" s="8">
        <f t="shared" si="5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2"/>
        <v>technology</v>
      </c>
      <c r="R17" t="str">
        <f t="shared" si="3"/>
        <v>wearables</v>
      </c>
      <c r="S17" s="8">
        <f t="shared" si="4"/>
        <v>43809.25</v>
      </c>
      <c r="T17" s="8">
        <f t="shared" si="5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2"/>
        <v>publishing</v>
      </c>
      <c r="R18" t="str">
        <f t="shared" si="3"/>
        <v>nonfiction</v>
      </c>
      <c r="S18" s="8">
        <f t="shared" si="4"/>
        <v>41661.25</v>
      </c>
      <c r="T18" s="8">
        <f t="shared" si="5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2"/>
        <v>film &amp; video</v>
      </c>
      <c r="R19" t="str">
        <f t="shared" si="3"/>
        <v>animation</v>
      </c>
      <c r="S19" s="8">
        <f t="shared" si="4"/>
        <v>40555.25</v>
      </c>
      <c r="T19" s="8">
        <f t="shared" si="5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2"/>
        <v>theater</v>
      </c>
      <c r="R20" t="str">
        <f t="shared" si="3"/>
        <v>plays</v>
      </c>
      <c r="S20" s="8">
        <f t="shared" si="4"/>
        <v>43351.208333333328</v>
      </c>
      <c r="T20" s="8">
        <f t="shared" si="5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2"/>
        <v>theater</v>
      </c>
      <c r="R21" t="str">
        <f t="shared" si="3"/>
        <v>plays</v>
      </c>
      <c r="S21" s="8">
        <f t="shared" si="4"/>
        <v>43528.25</v>
      </c>
      <c r="T21" s="8">
        <f t="shared" si="5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2"/>
        <v>film &amp; video</v>
      </c>
      <c r="R22" t="str">
        <f t="shared" si="3"/>
        <v>drama</v>
      </c>
      <c r="S22" s="8">
        <f t="shared" si="4"/>
        <v>41848.208333333336</v>
      </c>
      <c r="T22" s="8">
        <f t="shared" si="5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2"/>
        <v>theater</v>
      </c>
      <c r="R23" t="str">
        <f t="shared" si="3"/>
        <v>plays</v>
      </c>
      <c r="S23" s="8">
        <f t="shared" si="4"/>
        <v>40770.208333333336</v>
      </c>
      <c r="T23" s="8">
        <f t="shared" si="5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2"/>
        <v>theater</v>
      </c>
      <c r="R24" t="str">
        <f t="shared" si="3"/>
        <v>plays</v>
      </c>
      <c r="S24" s="8">
        <f t="shared" si="4"/>
        <v>43193.208333333328</v>
      </c>
      <c r="T24" s="8">
        <f t="shared" si="5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2"/>
        <v>film &amp; video</v>
      </c>
      <c r="R25" t="str">
        <f t="shared" si="3"/>
        <v>documentary</v>
      </c>
      <c r="S25" s="8">
        <f t="shared" si="4"/>
        <v>43510.25</v>
      </c>
      <c r="T25" s="8">
        <f t="shared" si="5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2"/>
        <v>technology</v>
      </c>
      <c r="R26" t="str">
        <f t="shared" si="3"/>
        <v>wearables</v>
      </c>
      <c r="S26" s="8">
        <f t="shared" si="4"/>
        <v>41811.208333333336</v>
      </c>
      <c r="T26" s="8">
        <f t="shared" si="5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2"/>
        <v>games</v>
      </c>
      <c r="R27" t="str">
        <f t="shared" si="3"/>
        <v>video games</v>
      </c>
      <c r="S27" s="8">
        <f t="shared" si="4"/>
        <v>40681.208333333336</v>
      </c>
      <c r="T27" s="8">
        <f t="shared" si="5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2"/>
        <v>theater</v>
      </c>
      <c r="R28" t="str">
        <f t="shared" si="3"/>
        <v>plays</v>
      </c>
      <c r="S28" s="8">
        <f t="shared" si="4"/>
        <v>43312.208333333328</v>
      </c>
      <c r="T28" s="8">
        <f t="shared" si="5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2"/>
        <v>music</v>
      </c>
      <c r="R29" t="str">
        <f t="shared" si="3"/>
        <v>rock</v>
      </c>
      <c r="S29" s="8">
        <f t="shared" si="4"/>
        <v>42280.208333333328</v>
      </c>
      <c r="T29" s="8">
        <f t="shared" si="5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2"/>
        <v>theater</v>
      </c>
      <c r="R30" t="str">
        <f t="shared" si="3"/>
        <v>plays</v>
      </c>
      <c r="S30" s="8">
        <f t="shared" si="4"/>
        <v>40218.25</v>
      </c>
      <c r="T30" s="8">
        <f t="shared" si="5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2"/>
        <v>film &amp; video</v>
      </c>
      <c r="R31" t="str">
        <f t="shared" si="3"/>
        <v>shorts</v>
      </c>
      <c r="S31" s="8">
        <f t="shared" si="4"/>
        <v>43301.208333333328</v>
      </c>
      <c r="T31" s="8">
        <f t="shared" si="5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2"/>
        <v>film &amp; video</v>
      </c>
      <c r="R32" t="str">
        <f t="shared" si="3"/>
        <v>animation</v>
      </c>
      <c r="S32" s="8">
        <f t="shared" si="4"/>
        <v>43609.208333333328</v>
      </c>
      <c r="T32" s="8">
        <f t="shared" si="5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2"/>
        <v>games</v>
      </c>
      <c r="R33" t="str">
        <f t="shared" si="3"/>
        <v>video games</v>
      </c>
      <c r="S33" s="8">
        <f t="shared" si="4"/>
        <v>42374.25</v>
      </c>
      <c r="T33" s="8">
        <f t="shared" si="5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2"/>
        <v>film &amp; video</v>
      </c>
      <c r="R34" t="str">
        <f t="shared" si="3"/>
        <v>documentary</v>
      </c>
      <c r="S34" s="8">
        <f t="shared" si="4"/>
        <v>43110.25</v>
      </c>
      <c r="T34" s="8">
        <f t="shared" si="5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2"/>
        <v>theater</v>
      </c>
      <c r="R35" t="str">
        <f t="shared" si="3"/>
        <v>plays</v>
      </c>
      <c r="S35" s="8">
        <f t="shared" si="4"/>
        <v>41917.208333333336</v>
      </c>
      <c r="T35" s="8">
        <f t="shared" si="5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2"/>
        <v>film &amp; video</v>
      </c>
      <c r="R36" t="str">
        <f t="shared" si="3"/>
        <v>documentary</v>
      </c>
      <c r="S36" s="8">
        <f t="shared" si="4"/>
        <v>42817.208333333328</v>
      </c>
      <c r="T36" s="8">
        <f t="shared" si="5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2"/>
        <v>film &amp; video</v>
      </c>
      <c r="R37" t="str">
        <f t="shared" si="3"/>
        <v>drama</v>
      </c>
      <c r="S37" s="8">
        <f t="shared" si="4"/>
        <v>43484.25</v>
      </c>
      <c r="T37" s="8">
        <f t="shared" si="5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2"/>
        <v>theater</v>
      </c>
      <c r="R38" t="str">
        <f t="shared" si="3"/>
        <v>plays</v>
      </c>
      <c r="S38" s="8">
        <f t="shared" si="4"/>
        <v>40600.25</v>
      </c>
      <c r="T38" s="8">
        <f t="shared" si="5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2"/>
        <v>publishing</v>
      </c>
      <c r="R39" t="str">
        <f t="shared" si="3"/>
        <v>fiction</v>
      </c>
      <c r="S39" s="8">
        <f t="shared" si="4"/>
        <v>43744.208333333328</v>
      </c>
      <c r="T39" s="8">
        <f t="shared" si="5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2"/>
        <v>photography</v>
      </c>
      <c r="R40" t="str">
        <f t="shared" si="3"/>
        <v>photography books</v>
      </c>
      <c r="S40" s="8">
        <f t="shared" si="4"/>
        <v>40469.208333333336</v>
      </c>
      <c r="T40" s="8">
        <f t="shared" si="5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2"/>
        <v>theater</v>
      </c>
      <c r="R41" t="str">
        <f t="shared" si="3"/>
        <v>plays</v>
      </c>
      <c r="S41" s="8">
        <f t="shared" si="4"/>
        <v>41330.25</v>
      </c>
      <c r="T41" s="8">
        <f t="shared" si="5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2"/>
        <v>technology</v>
      </c>
      <c r="R42" t="str">
        <f t="shared" si="3"/>
        <v>wearables</v>
      </c>
      <c r="S42" s="8">
        <f t="shared" si="4"/>
        <v>40334.208333333336</v>
      </c>
      <c r="T42" s="8">
        <f t="shared" si="5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2"/>
        <v>music</v>
      </c>
      <c r="R43" t="str">
        <f t="shared" si="3"/>
        <v>rock</v>
      </c>
      <c r="S43" s="8">
        <f t="shared" si="4"/>
        <v>41156.208333333336</v>
      </c>
      <c r="T43" s="8">
        <f t="shared" si="5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2"/>
        <v>food</v>
      </c>
      <c r="R44" t="str">
        <f t="shared" si="3"/>
        <v>food trucks</v>
      </c>
      <c r="S44" s="8">
        <f t="shared" si="4"/>
        <v>40728.208333333336</v>
      </c>
      <c r="T44" s="8">
        <f t="shared" si="5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2"/>
        <v>publishing</v>
      </c>
      <c r="R45" t="str">
        <f t="shared" si="3"/>
        <v>radio &amp; podcasts</v>
      </c>
      <c r="S45" s="8">
        <f t="shared" si="4"/>
        <v>41844.208333333336</v>
      </c>
      <c r="T45" s="8">
        <f t="shared" si="5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2"/>
        <v>publishing</v>
      </c>
      <c r="R46" t="str">
        <f t="shared" si="3"/>
        <v>fiction</v>
      </c>
      <c r="S46" s="8">
        <f t="shared" si="4"/>
        <v>43541.208333333328</v>
      </c>
      <c r="T46" s="8">
        <f t="shared" si="5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2"/>
        <v>theater</v>
      </c>
      <c r="R47" t="str">
        <f t="shared" si="3"/>
        <v>plays</v>
      </c>
      <c r="S47" s="8">
        <f t="shared" si="4"/>
        <v>42676.208333333328</v>
      </c>
      <c r="T47" s="8">
        <f t="shared" si="5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2"/>
        <v>music</v>
      </c>
      <c r="R48" t="str">
        <f t="shared" si="3"/>
        <v>rock</v>
      </c>
      <c r="S48" s="8">
        <f t="shared" si="4"/>
        <v>40367.208333333336</v>
      </c>
      <c r="T48" s="8">
        <f t="shared" si="5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2"/>
        <v>theater</v>
      </c>
      <c r="R49" t="str">
        <f t="shared" si="3"/>
        <v>plays</v>
      </c>
      <c r="S49" s="8">
        <f t="shared" si="4"/>
        <v>41727.208333333336</v>
      </c>
      <c r="T49" s="8">
        <f t="shared" si="5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2"/>
        <v>theater</v>
      </c>
      <c r="R50" t="str">
        <f t="shared" si="3"/>
        <v>plays</v>
      </c>
      <c r="S50" s="8">
        <f t="shared" si="4"/>
        <v>42180.208333333328</v>
      </c>
      <c r="T50" s="8">
        <f t="shared" si="5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2"/>
        <v>music</v>
      </c>
      <c r="R51" t="str">
        <f t="shared" si="3"/>
        <v>rock</v>
      </c>
      <c r="S51" s="8">
        <f t="shared" si="4"/>
        <v>43758.208333333328</v>
      </c>
      <c r="T51" s="8">
        <f t="shared" si="5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2"/>
        <v>music</v>
      </c>
      <c r="R52" t="str">
        <f t="shared" si="3"/>
        <v>metal</v>
      </c>
      <c r="S52" s="8">
        <f t="shared" si="4"/>
        <v>41487.208333333336</v>
      </c>
      <c r="T52" s="8">
        <f t="shared" si="5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2"/>
        <v>technology</v>
      </c>
      <c r="R53" t="str">
        <f t="shared" si="3"/>
        <v>wearables</v>
      </c>
      <c r="S53" s="8">
        <f t="shared" si="4"/>
        <v>40995.208333333336</v>
      </c>
      <c r="T53" s="8">
        <f t="shared" si="5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2"/>
        <v>theater</v>
      </c>
      <c r="R54" t="str">
        <f t="shared" si="3"/>
        <v>plays</v>
      </c>
      <c r="S54" s="8">
        <f t="shared" si="4"/>
        <v>40436.208333333336</v>
      </c>
      <c r="T54" s="8">
        <f t="shared" si="5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2"/>
        <v>film &amp; video</v>
      </c>
      <c r="R55" t="str">
        <f t="shared" si="3"/>
        <v>drama</v>
      </c>
      <c r="S55" s="8">
        <f t="shared" si="4"/>
        <v>41779.208333333336</v>
      </c>
      <c r="T55" s="8">
        <f t="shared" si="5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2"/>
        <v>technology</v>
      </c>
      <c r="R56" t="str">
        <f t="shared" si="3"/>
        <v>wearables</v>
      </c>
      <c r="S56" s="8">
        <f t="shared" si="4"/>
        <v>43170.25</v>
      </c>
      <c r="T56" s="8">
        <f t="shared" si="5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2"/>
        <v>music</v>
      </c>
      <c r="R57" t="str">
        <f t="shared" si="3"/>
        <v>jazz</v>
      </c>
      <c r="S57" s="8">
        <f t="shared" si="4"/>
        <v>43311.208333333328</v>
      </c>
      <c r="T57" s="8">
        <f t="shared" si="5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2"/>
        <v>technology</v>
      </c>
      <c r="R58" t="str">
        <f t="shared" si="3"/>
        <v>wearables</v>
      </c>
      <c r="S58" s="8">
        <f t="shared" si="4"/>
        <v>42014.25</v>
      </c>
      <c r="T58" s="8">
        <f t="shared" si="5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2"/>
        <v>games</v>
      </c>
      <c r="R59" t="str">
        <f t="shared" si="3"/>
        <v>video games</v>
      </c>
      <c r="S59" s="8">
        <f t="shared" si="4"/>
        <v>42979.208333333328</v>
      </c>
      <c r="T59" s="8">
        <f t="shared" si="5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2"/>
        <v>theater</v>
      </c>
      <c r="R60" t="str">
        <f t="shared" si="3"/>
        <v>plays</v>
      </c>
      <c r="S60" s="8">
        <f t="shared" si="4"/>
        <v>42268.208333333328</v>
      </c>
      <c r="T60" s="8">
        <f t="shared" si="5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2"/>
        <v>theater</v>
      </c>
      <c r="R61" t="str">
        <f t="shared" si="3"/>
        <v>plays</v>
      </c>
      <c r="S61" s="8">
        <f t="shared" si="4"/>
        <v>42898.208333333328</v>
      </c>
      <c r="T61" s="8">
        <f t="shared" si="5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2"/>
        <v>theater</v>
      </c>
      <c r="R62" t="str">
        <f t="shared" si="3"/>
        <v>plays</v>
      </c>
      <c r="S62" s="8">
        <f t="shared" si="4"/>
        <v>41107.208333333336</v>
      </c>
      <c r="T62" s="8">
        <f t="shared" si="5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2"/>
        <v>theater</v>
      </c>
      <c r="R63" t="str">
        <f t="shared" si="3"/>
        <v>plays</v>
      </c>
      <c r="S63" s="8">
        <f t="shared" si="4"/>
        <v>40595.25</v>
      </c>
      <c r="T63" s="8">
        <f t="shared" si="5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2"/>
        <v>technology</v>
      </c>
      <c r="R64" t="str">
        <f t="shared" si="3"/>
        <v>web</v>
      </c>
      <c r="S64" s="8">
        <f t="shared" si="4"/>
        <v>42160.208333333328</v>
      </c>
      <c r="T64" s="8">
        <f t="shared" si="5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2"/>
        <v>theater</v>
      </c>
      <c r="R65" t="str">
        <f t="shared" si="3"/>
        <v>plays</v>
      </c>
      <c r="S65" s="8">
        <f t="shared" si="4"/>
        <v>42853.208333333328</v>
      </c>
      <c r="T65" s="8">
        <f t="shared" si="5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2"/>
        <v>technology</v>
      </c>
      <c r="R66" t="str">
        <f t="shared" si="3"/>
        <v>web</v>
      </c>
      <c r="S66" s="8">
        <f t="shared" si="4"/>
        <v>43283.208333333328</v>
      </c>
      <c r="T66" s="8">
        <f t="shared" si="5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</f>
        <v>2.3614754098360655</v>
      </c>
      <c r="G67" t="s">
        <v>20</v>
      </c>
      <c r="H67">
        <v>236</v>
      </c>
      <c r="I67" s="5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8">LEFT(P67,SEARCH("/",P67,1)-1)</f>
        <v>theater</v>
      </c>
      <c r="R67" t="str">
        <f t="shared" ref="R67:R130" si="9">RIGHT(P67,LEN(P67)-SEARCH("/",P67,1))</f>
        <v>plays</v>
      </c>
      <c r="S67" s="8">
        <f t="shared" ref="S67:S130" si="10">(((L67/60)/60)/24)+DATE(1970,1,1)</f>
        <v>40570.25</v>
      </c>
      <c r="T67" s="8">
        <f t="shared" ref="T67:T130" si="11">(((M67/60)/60)/24)+DATE(1970,1,1)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0.45068965517241377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8"/>
        <v>theater</v>
      </c>
      <c r="R68" t="str">
        <f t="shared" si="9"/>
        <v>plays</v>
      </c>
      <c r="S68" s="8">
        <f t="shared" si="10"/>
        <v>42102.208333333328</v>
      </c>
      <c r="T68" s="8">
        <f t="shared" si="11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8"/>
        <v>technology</v>
      </c>
      <c r="R69" t="str">
        <f t="shared" si="9"/>
        <v>wearables</v>
      </c>
      <c r="S69" s="8">
        <f t="shared" si="10"/>
        <v>40203.25</v>
      </c>
      <c r="T69" s="8">
        <f t="shared" si="11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8"/>
        <v>theater</v>
      </c>
      <c r="R70" t="str">
        <f t="shared" si="9"/>
        <v>plays</v>
      </c>
      <c r="S70" s="8">
        <f t="shared" si="10"/>
        <v>42943.208333333328</v>
      </c>
      <c r="T70" s="8">
        <f t="shared" si="11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8"/>
        <v>theater</v>
      </c>
      <c r="R71" t="str">
        <f t="shared" si="9"/>
        <v>plays</v>
      </c>
      <c r="S71" s="8">
        <f t="shared" si="10"/>
        <v>40531.25</v>
      </c>
      <c r="T71" s="8">
        <f t="shared" si="11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8"/>
        <v>theater</v>
      </c>
      <c r="R72" t="str">
        <f t="shared" si="9"/>
        <v>plays</v>
      </c>
      <c r="S72" s="8">
        <f t="shared" si="10"/>
        <v>40484.208333333336</v>
      </c>
      <c r="T72" s="8">
        <f t="shared" si="11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8"/>
        <v>theater</v>
      </c>
      <c r="R73" t="str">
        <f t="shared" si="9"/>
        <v>plays</v>
      </c>
      <c r="S73" s="8">
        <f t="shared" si="10"/>
        <v>43799.25</v>
      </c>
      <c r="T73" s="8">
        <f t="shared" si="11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8"/>
        <v>film &amp; video</v>
      </c>
      <c r="R74" t="str">
        <f t="shared" si="9"/>
        <v>animation</v>
      </c>
      <c r="S74" s="8">
        <f t="shared" si="10"/>
        <v>42186.208333333328</v>
      </c>
      <c r="T74" s="8">
        <f t="shared" si="11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8"/>
        <v>music</v>
      </c>
      <c r="R75" t="str">
        <f t="shared" si="9"/>
        <v>jazz</v>
      </c>
      <c r="S75" s="8">
        <f t="shared" si="10"/>
        <v>42701.25</v>
      </c>
      <c r="T75" s="8">
        <f t="shared" si="11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8"/>
        <v>music</v>
      </c>
      <c r="R76" t="str">
        <f t="shared" si="9"/>
        <v>metal</v>
      </c>
      <c r="S76" s="8">
        <f t="shared" si="10"/>
        <v>42456.208333333328</v>
      </c>
      <c r="T76" s="8">
        <f t="shared" si="11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8"/>
        <v>photography</v>
      </c>
      <c r="R77" t="str">
        <f t="shared" si="9"/>
        <v>photography books</v>
      </c>
      <c r="S77" s="8">
        <f t="shared" si="10"/>
        <v>43296.208333333328</v>
      </c>
      <c r="T77" s="8">
        <f t="shared" si="11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8"/>
        <v>theater</v>
      </c>
      <c r="R78" t="str">
        <f t="shared" si="9"/>
        <v>plays</v>
      </c>
      <c r="S78" s="8">
        <f t="shared" si="10"/>
        <v>42027.25</v>
      </c>
      <c r="T78" s="8">
        <f t="shared" si="11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8"/>
        <v>film &amp; video</v>
      </c>
      <c r="R79" t="str">
        <f t="shared" si="9"/>
        <v>animation</v>
      </c>
      <c r="S79" s="8">
        <f t="shared" si="10"/>
        <v>40448.208333333336</v>
      </c>
      <c r="T79" s="8">
        <f t="shared" si="11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8"/>
        <v>publishing</v>
      </c>
      <c r="R80" t="str">
        <f t="shared" si="9"/>
        <v>translations</v>
      </c>
      <c r="S80" s="8">
        <f t="shared" si="10"/>
        <v>43206.208333333328</v>
      </c>
      <c r="T80" s="8">
        <f t="shared" si="11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8"/>
        <v>theater</v>
      </c>
      <c r="R81" t="str">
        <f t="shared" si="9"/>
        <v>plays</v>
      </c>
      <c r="S81" s="8">
        <f t="shared" si="10"/>
        <v>43267.208333333328</v>
      </c>
      <c r="T81" s="8">
        <f t="shared" si="11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8"/>
        <v>games</v>
      </c>
      <c r="R82" t="str">
        <f t="shared" si="9"/>
        <v>video games</v>
      </c>
      <c r="S82" s="8">
        <f t="shared" si="10"/>
        <v>42976.208333333328</v>
      </c>
      <c r="T82" s="8">
        <f t="shared" si="11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8"/>
        <v>music</v>
      </c>
      <c r="R83" t="str">
        <f t="shared" si="9"/>
        <v>rock</v>
      </c>
      <c r="S83" s="8">
        <f t="shared" si="10"/>
        <v>43062.25</v>
      </c>
      <c r="T83" s="8">
        <f t="shared" si="11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8"/>
        <v>games</v>
      </c>
      <c r="R84" t="str">
        <f t="shared" si="9"/>
        <v>video games</v>
      </c>
      <c r="S84" s="8">
        <f t="shared" si="10"/>
        <v>43482.25</v>
      </c>
      <c r="T84" s="8">
        <f t="shared" si="11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8"/>
        <v>music</v>
      </c>
      <c r="R85" t="str">
        <f t="shared" si="9"/>
        <v>electric music</v>
      </c>
      <c r="S85" s="8">
        <f t="shared" si="10"/>
        <v>42579.208333333328</v>
      </c>
      <c r="T85" s="8">
        <f t="shared" si="11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8"/>
        <v>technology</v>
      </c>
      <c r="R86" t="str">
        <f t="shared" si="9"/>
        <v>wearables</v>
      </c>
      <c r="S86" s="8">
        <f t="shared" si="10"/>
        <v>41118.208333333336</v>
      </c>
      <c r="T86" s="8">
        <f t="shared" si="11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8"/>
        <v>music</v>
      </c>
      <c r="R87" t="str">
        <f t="shared" si="9"/>
        <v>indie rock</v>
      </c>
      <c r="S87" s="8">
        <f t="shared" si="10"/>
        <v>40797.208333333336</v>
      </c>
      <c r="T87" s="8">
        <f t="shared" si="11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8"/>
        <v>theater</v>
      </c>
      <c r="R88" t="str">
        <f t="shared" si="9"/>
        <v>plays</v>
      </c>
      <c r="S88" s="8">
        <f t="shared" si="10"/>
        <v>42128.208333333328</v>
      </c>
      <c r="T88" s="8">
        <f t="shared" si="11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8"/>
        <v>music</v>
      </c>
      <c r="R89" t="str">
        <f t="shared" si="9"/>
        <v>rock</v>
      </c>
      <c r="S89" s="8">
        <f t="shared" si="10"/>
        <v>40610.25</v>
      </c>
      <c r="T89" s="8">
        <f t="shared" si="11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8"/>
        <v>publishing</v>
      </c>
      <c r="R90" t="str">
        <f t="shared" si="9"/>
        <v>translations</v>
      </c>
      <c r="S90" s="8">
        <f t="shared" si="10"/>
        <v>42110.208333333328</v>
      </c>
      <c r="T90" s="8">
        <f t="shared" si="11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8"/>
        <v>theater</v>
      </c>
      <c r="R91" t="str">
        <f t="shared" si="9"/>
        <v>plays</v>
      </c>
      <c r="S91" s="8">
        <f t="shared" si="10"/>
        <v>40283.208333333336</v>
      </c>
      <c r="T91" s="8">
        <f t="shared" si="11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8"/>
        <v>theater</v>
      </c>
      <c r="R92" t="str">
        <f t="shared" si="9"/>
        <v>plays</v>
      </c>
      <c r="S92" s="8">
        <f t="shared" si="10"/>
        <v>42425.25</v>
      </c>
      <c r="T92" s="8">
        <f t="shared" si="11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8"/>
        <v>publishing</v>
      </c>
      <c r="R93" t="str">
        <f t="shared" si="9"/>
        <v>translations</v>
      </c>
      <c r="S93" s="8">
        <f t="shared" si="10"/>
        <v>42588.208333333328</v>
      </c>
      <c r="T93" s="8">
        <f t="shared" si="11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8"/>
        <v>games</v>
      </c>
      <c r="R94" t="str">
        <f t="shared" si="9"/>
        <v>video games</v>
      </c>
      <c r="S94" s="8">
        <f t="shared" si="10"/>
        <v>40352.208333333336</v>
      </c>
      <c r="T94" s="8">
        <f t="shared" si="11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8"/>
        <v>theater</v>
      </c>
      <c r="R95" t="str">
        <f t="shared" si="9"/>
        <v>plays</v>
      </c>
      <c r="S95" s="8">
        <f t="shared" si="10"/>
        <v>41202.208333333336</v>
      </c>
      <c r="T95" s="8">
        <f t="shared" si="11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8"/>
        <v>technology</v>
      </c>
      <c r="R96" t="str">
        <f t="shared" si="9"/>
        <v>web</v>
      </c>
      <c r="S96" s="8">
        <f t="shared" si="10"/>
        <v>43562.208333333328</v>
      </c>
      <c r="T96" s="8">
        <f t="shared" si="11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8"/>
        <v>film &amp; video</v>
      </c>
      <c r="R97" t="str">
        <f t="shared" si="9"/>
        <v>documentary</v>
      </c>
      <c r="S97" s="8">
        <f t="shared" si="10"/>
        <v>43752.208333333328</v>
      </c>
      <c r="T97" s="8">
        <f t="shared" si="11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8"/>
        <v>theater</v>
      </c>
      <c r="R98" t="str">
        <f t="shared" si="9"/>
        <v>plays</v>
      </c>
      <c r="S98" s="8">
        <f t="shared" si="10"/>
        <v>40612.25</v>
      </c>
      <c r="T98" s="8">
        <f t="shared" si="11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8"/>
        <v>food</v>
      </c>
      <c r="R99" t="str">
        <f t="shared" si="9"/>
        <v>food trucks</v>
      </c>
      <c r="S99" s="8">
        <f t="shared" si="10"/>
        <v>42180.208333333328</v>
      </c>
      <c r="T99" s="8">
        <f t="shared" si="11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8"/>
        <v>games</v>
      </c>
      <c r="R100" t="str">
        <f t="shared" si="9"/>
        <v>video games</v>
      </c>
      <c r="S100" s="8">
        <f t="shared" si="10"/>
        <v>42212.208333333328</v>
      </c>
      <c r="T100" s="8">
        <f t="shared" si="11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8"/>
        <v>theater</v>
      </c>
      <c r="R101" t="str">
        <f t="shared" si="9"/>
        <v>plays</v>
      </c>
      <c r="S101" s="8">
        <f t="shared" si="10"/>
        <v>41968.25</v>
      </c>
      <c r="T101" s="8">
        <f t="shared" si="11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8"/>
        <v>theater</v>
      </c>
      <c r="R102" t="str">
        <f t="shared" si="9"/>
        <v>plays</v>
      </c>
      <c r="S102" s="8">
        <f t="shared" si="10"/>
        <v>40835.208333333336</v>
      </c>
      <c r="T102" s="8">
        <f t="shared" si="11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8"/>
        <v>music</v>
      </c>
      <c r="R103" t="str">
        <f t="shared" si="9"/>
        <v>electric music</v>
      </c>
      <c r="S103" s="8">
        <f t="shared" si="10"/>
        <v>42056.25</v>
      </c>
      <c r="T103" s="8">
        <f t="shared" si="11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8"/>
        <v>technology</v>
      </c>
      <c r="R104" t="str">
        <f t="shared" si="9"/>
        <v>wearables</v>
      </c>
      <c r="S104" s="8">
        <f t="shared" si="10"/>
        <v>43234.208333333328</v>
      </c>
      <c r="T104" s="8">
        <f t="shared" si="11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8"/>
        <v>music</v>
      </c>
      <c r="R105" t="str">
        <f t="shared" si="9"/>
        <v>electric music</v>
      </c>
      <c r="S105" s="8">
        <f t="shared" si="10"/>
        <v>40475.208333333336</v>
      </c>
      <c r="T105" s="8">
        <f t="shared" si="11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8"/>
        <v>music</v>
      </c>
      <c r="R106" t="str">
        <f t="shared" si="9"/>
        <v>indie rock</v>
      </c>
      <c r="S106" s="8">
        <f t="shared" si="10"/>
        <v>42878.208333333328</v>
      </c>
      <c r="T106" s="8">
        <f t="shared" si="11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8"/>
        <v>technology</v>
      </c>
      <c r="R107" t="str">
        <f t="shared" si="9"/>
        <v>web</v>
      </c>
      <c r="S107" s="8">
        <f t="shared" si="10"/>
        <v>41366.208333333336</v>
      </c>
      <c r="T107" s="8">
        <f t="shared" si="11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8"/>
        <v>theater</v>
      </c>
      <c r="R108" t="str">
        <f t="shared" si="9"/>
        <v>plays</v>
      </c>
      <c r="S108" s="8">
        <f t="shared" si="10"/>
        <v>43716.208333333328</v>
      </c>
      <c r="T108" s="8">
        <f t="shared" si="11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8"/>
        <v>theater</v>
      </c>
      <c r="R109" t="str">
        <f t="shared" si="9"/>
        <v>plays</v>
      </c>
      <c r="S109" s="8">
        <f t="shared" si="10"/>
        <v>43213.208333333328</v>
      </c>
      <c r="T109" s="8">
        <f t="shared" si="11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8"/>
        <v>film &amp; video</v>
      </c>
      <c r="R110" t="str">
        <f t="shared" si="9"/>
        <v>documentary</v>
      </c>
      <c r="S110" s="8">
        <f t="shared" si="10"/>
        <v>41005.208333333336</v>
      </c>
      <c r="T110" s="8">
        <f t="shared" si="11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8"/>
        <v>film &amp; video</v>
      </c>
      <c r="R111" t="str">
        <f t="shared" si="9"/>
        <v>television</v>
      </c>
      <c r="S111" s="8">
        <f t="shared" si="10"/>
        <v>41651.25</v>
      </c>
      <c r="T111" s="8">
        <f t="shared" si="11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8"/>
        <v>food</v>
      </c>
      <c r="R112" t="str">
        <f t="shared" si="9"/>
        <v>food trucks</v>
      </c>
      <c r="S112" s="8">
        <f t="shared" si="10"/>
        <v>43354.208333333328</v>
      </c>
      <c r="T112" s="8">
        <f t="shared" si="11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8"/>
        <v>publishing</v>
      </c>
      <c r="R113" t="str">
        <f t="shared" si="9"/>
        <v>radio &amp; podcasts</v>
      </c>
      <c r="S113" s="8">
        <f t="shared" si="10"/>
        <v>41174.208333333336</v>
      </c>
      <c r="T113" s="8">
        <f t="shared" si="11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8"/>
        <v>technology</v>
      </c>
      <c r="R114" t="str">
        <f t="shared" si="9"/>
        <v>web</v>
      </c>
      <c r="S114" s="8">
        <f t="shared" si="10"/>
        <v>41875.208333333336</v>
      </c>
      <c r="T114" s="8">
        <f t="shared" si="11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8"/>
        <v>food</v>
      </c>
      <c r="R115" t="str">
        <f t="shared" si="9"/>
        <v>food trucks</v>
      </c>
      <c r="S115" s="8">
        <f t="shared" si="10"/>
        <v>42990.208333333328</v>
      </c>
      <c r="T115" s="8">
        <f t="shared" si="11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8"/>
        <v>technology</v>
      </c>
      <c r="R116" t="str">
        <f t="shared" si="9"/>
        <v>wearables</v>
      </c>
      <c r="S116" s="8">
        <f t="shared" si="10"/>
        <v>43564.208333333328</v>
      </c>
      <c r="T116" s="8">
        <f t="shared" si="11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8"/>
        <v>publishing</v>
      </c>
      <c r="R117" t="str">
        <f t="shared" si="9"/>
        <v>fiction</v>
      </c>
      <c r="S117" s="8">
        <f t="shared" si="10"/>
        <v>43056.25</v>
      </c>
      <c r="T117" s="8">
        <f t="shared" si="11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8"/>
        <v>theater</v>
      </c>
      <c r="R118" t="str">
        <f t="shared" si="9"/>
        <v>plays</v>
      </c>
      <c r="S118" s="8">
        <f t="shared" si="10"/>
        <v>42265.208333333328</v>
      </c>
      <c r="T118" s="8">
        <f t="shared" si="11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8"/>
        <v>film &amp; video</v>
      </c>
      <c r="R119" t="str">
        <f t="shared" si="9"/>
        <v>television</v>
      </c>
      <c r="S119" s="8">
        <f t="shared" si="10"/>
        <v>40808.208333333336</v>
      </c>
      <c r="T119" s="8">
        <f t="shared" si="11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8"/>
        <v>photography</v>
      </c>
      <c r="R120" t="str">
        <f t="shared" si="9"/>
        <v>photography books</v>
      </c>
      <c r="S120" s="8">
        <f t="shared" si="10"/>
        <v>41665.25</v>
      </c>
      <c r="T120" s="8">
        <f t="shared" si="11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8"/>
        <v>film &amp; video</v>
      </c>
      <c r="R121" t="str">
        <f t="shared" si="9"/>
        <v>documentary</v>
      </c>
      <c r="S121" s="8">
        <f t="shared" si="10"/>
        <v>41806.208333333336</v>
      </c>
      <c r="T121" s="8">
        <f t="shared" si="11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8"/>
        <v>games</v>
      </c>
      <c r="R122" t="str">
        <f t="shared" si="9"/>
        <v>mobile games</v>
      </c>
      <c r="S122" s="8">
        <f t="shared" si="10"/>
        <v>42111.208333333328</v>
      </c>
      <c r="T122" s="8">
        <f t="shared" si="11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8"/>
        <v>games</v>
      </c>
      <c r="R123" t="str">
        <f t="shared" si="9"/>
        <v>video games</v>
      </c>
      <c r="S123" s="8">
        <f t="shared" si="10"/>
        <v>41917.208333333336</v>
      </c>
      <c r="T123" s="8">
        <f t="shared" si="11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8"/>
        <v>publishing</v>
      </c>
      <c r="R124" t="str">
        <f t="shared" si="9"/>
        <v>fiction</v>
      </c>
      <c r="S124" s="8">
        <f t="shared" si="10"/>
        <v>41970.25</v>
      </c>
      <c r="T124" s="8">
        <f t="shared" si="11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8"/>
        <v>theater</v>
      </c>
      <c r="R125" t="str">
        <f t="shared" si="9"/>
        <v>plays</v>
      </c>
      <c r="S125" s="8">
        <f t="shared" si="10"/>
        <v>42332.25</v>
      </c>
      <c r="T125" s="8">
        <f t="shared" si="11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8"/>
        <v>photography</v>
      </c>
      <c r="R126" t="str">
        <f t="shared" si="9"/>
        <v>photography books</v>
      </c>
      <c r="S126" s="8">
        <f t="shared" si="10"/>
        <v>43598.208333333328</v>
      </c>
      <c r="T126" s="8">
        <f t="shared" si="11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8"/>
        <v>theater</v>
      </c>
      <c r="R127" t="str">
        <f t="shared" si="9"/>
        <v>plays</v>
      </c>
      <c r="S127" s="8">
        <f t="shared" si="10"/>
        <v>43362.208333333328</v>
      </c>
      <c r="T127" s="8">
        <f t="shared" si="11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8"/>
        <v>theater</v>
      </c>
      <c r="R128" t="str">
        <f t="shared" si="9"/>
        <v>plays</v>
      </c>
      <c r="S128" s="8">
        <f t="shared" si="10"/>
        <v>42596.208333333328</v>
      </c>
      <c r="T128" s="8">
        <f t="shared" si="11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8"/>
        <v>theater</v>
      </c>
      <c r="R129" t="str">
        <f t="shared" si="9"/>
        <v>plays</v>
      </c>
      <c r="S129" s="8">
        <f t="shared" si="10"/>
        <v>40310.208333333336</v>
      </c>
      <c r="T129" s="8">
        <f t="shared" si="11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8"/>
        <v>music</v>
      </c>
      <c r="R130" t="str">
        <f t="shared" si="9"/>
        <v>rock</v>
      </c>
      <c r="S130" s="8">
        <f t="shared" si="10"/>
        <v>40417.208333333336</v>
      </c>
      <c r="T130" s="8">
        <f t="shared" si="11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</f>
        <v>3.2026936026936029E-2</v>
      </c>
      <c r="G131" t="s">
        <v>74</v>
      </c>
      <c r="H131">
        <v>55</v>
      </c>
      <c r="I131" s="5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4">LEFT(P131,SEARCH("/",P131,1)-1)</f>
        <v>food</v>
      </c>
      <c r="R131" t="str">
        <f t="shared" ref="R131:R194" si="15">RIGHT(P131,LEN(P131)-SEARCH("/",P131,1))</f>
        <v>food trucks</v>
      </c>
      <c r="S131" s="8">
        <f t="shared" ref="S131:S194" si="16">(((L131/60)/60)/24)+DATE(1970,1,1)</f>
        <v>42038.25</v>
      </c>
      <c r="T131" s="8">
        <f t="shared" ref="T131:T194" si="17">(((M131/60)/60)/24)+DATE(1970,1,1)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1.5546875</v>
      </c>
      <c r="G132" t="s">
        <v>20</v>
      </c>
      <c r="H132">
        <v>533</v>
      </c>
      <c r="I132" s="5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4"/>
        <v>film &amp; video</v>
      </c>
      <c r="R132" t="str">
        <f t="shared" si="15"/>
        <v>drama</v>
      </c>
      <c r="S132" s="8">
        <f t="shared" si="16"/>
        <v>40842.208333333336</v>
      </c>
      <c r="T132" s="8">
        <f t="shared" si="17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1.0085974499089254</v>
      </c>
      <c r="G133" t="s">
        <v>20</v>
      </c>
      <c r="H133">
        <v>2443</v>
      </c>
      <c r="I133" s="5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4"/>
        <v>technology</v>
      </c>
      <c r="R133" t="str">
        <f t="shared" si="15"/>
        <v>web</v>
      </c>
      <c r="S133" s="8">
        <f t="shared" si="16"/>
        <v>41607.25</v>
      </c>
      <c r="T133" s="8">
        <f t="shared" si="17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1.1618181818181819</v>
      </c>
      <c r="G134" t="s">
        <v>20</v>
      </c>
      <c r="H134">
        <v>89</v>
      </c>
      <c r="I134" s="5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4"/>
        <v>theater</v>
      </c>
      <c r="R134" t="str">
        <f t="shared" si="15"/>
        <v>plays</v>
      </c>
      <c r="S134" s="8">
        <f t="shared" si="16"/>
        <v>43112.25</v>
      </c>
      <c r="T134" s="8">
        <f t="shared" si="17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3.1077777777777778</v>
      </c>
      <c r="G135" t="s">
        <v>20</v>
      </c>
      <c r="H135">
        <v>159</v>
      </c>
      <c r="I135" s="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4"/>
        <v>music</v>
      </c>
      <c r="R135" t="str">
        <f t="shared" si="15"/>
        <v>world music</v>
      </c>
      <c r="S135" s="8">
        <f t="shared" si="16"/>
        <v>40767.208333333336</v>
      </c>
      <c r="T135" s="8">
        <f t="shared" si="17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0.89736683417085428</v>
      </c>
      <c r="G136" t="s">
        <v>14</v>
      </c>
      <c r="H136">
        <v>940</v>
      </c>
      <c r="I136" s="5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4"/>
        <v>film &amp; video</v>
      </c>
      <c r="R136" t="str">
        <f t="shared" si="15"/>
        <v>documentary</v>
      </c>
      <c r="S136" s="8">
        <f t="shared" si="16"/>
        <v>40713.208333333336</v>
      </c>
      <c r="T136" s="8">
        <f t="shared" si="17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0.71272727272727276</v>
      </c>
      <c r="G137" t="s">
        <v>14</v>
      </c>
      <c r="H137">
        <v>117</v>
      </c>
      <c r="I137" s="5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4"/>
        <v>theater</v>
      </c>
      <c r="R137" t="str">
        <f t="shared" si="15"/>
        <v>plays</v>
      </c>
      <c r="S137" s="8">
        <f t="shared" si="16"/>
        <v>41340.25</v>
      </c>
      <c r="T137" s="8">
        <f t="shared" si="17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3.2862318840579711E-2</v>
      </c>
      <c r="G138" t="s">
        <v>74</v>
      </c>
      <c r="H138">
        <v>58</v>
      </c>
      <c r="I138" s="5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4"/>
        <v>film &amp; video</v>
      </c>
      <c r="R138" t="str">
        <f t="shared" si="15"/>
        <v>drama</v>
      </c>
      <c r="S138" s="8">
        <f t="shared" si="16"/>
        <v>41797.208333333336</v>
      </c>
      <c r="T138" s="8">
        <f t="shared" si="17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2.617777777777778</v>
      </c>
      <c r="G139" t="s">
        <v>20</v>
      </c>
      <c r="H139">
        <v>50</v>
      </c>
      <c r="I139" s="5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4"/>
        <v>publishing</v>
      </c>
      <c r="R139" t="str">
        <f t="shared" si="15"/>
        <v>nonfiction</v>
      </c>
      <c r="S139" s="8">
        <f t="shared" si="16"/>
        <v>40457.208333333336</v>
      </c>
      <c r="T139" s="8">
        <f t="shared" si="17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t="s">
        <v>14</v>
      </c>
      <c r="H140">
        <v>115</v>
      </c>
      <c r="I140" s="5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4"/>
        <v>games</v>
      </c>
      <c r="R140" t="str">
        <f t="shared" si="15"/>
        <v>mobile games</v>
      </c>
      <c r="S140" s="8">
        <f t="shared" si="16"/>
        <v>41180.208333333336</v>
      </c>
      <c r="T140" s="8">
        <f t="shared" si="17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0.20896851248642778</v>
      </c>
      <c r="G141" t="s">
        <v>14</v>
      </c>
      <c r="H141">
        <v>326</v>
      </c>
      <c r="I141" s="5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4"/>
        <v>technology</v>
      </c>
      <c r="R141" t="str">
        <f t="shared" si="15"/>
        <v>wearables</v>
      </c>
      <c r="S141" s="8">
        <f t="shared" si="16"/>
        <v>42115.208333333328</v>
      </c>
      <c r="T141" s="8">
        <f t="shared" si="17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2.2316363636363636</v>
      </c>
      <c r="G142" t="s">
        <v>20</v>
      </c>
      <c r="H142">
        <v>186</v>
      </c>
      <c r="I142" s="5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4"/>
        <v>film &amp; video</v>
      </c>
      <c r="R142" t="str">
        <f t="shared" si="15"/>
        <v>documentary</v>
      </c>
      <c r="S142" s="8">
        <f t="shared" si="16"/>
        <v>43156.25</v>
      </c>
      <c r="T142" s="8">
        <f t="shared" si="17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1.0159097978227061</v>
      </c>
      <c r="G143" t="s">
        <v>20</v>
      </c>
      <c r="H143">
        <v>1071</v>
      </c>
      <c r="I143" s="5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4"/>
        <v>technology</v>
      </c>
      <c r="R143" t="str">
        <f t="shared" si="15"/>
        <v>web</v>
      </c>
      <c r="S143" s="8">
        <f t="shared" si="16"/>
        <v>42167.208333333328</v>
      </c>
      <c r="T143" s="8">
        <f t="shared" si="17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2.3003999999999998</v>
      </c>
      <c r="G144" t="s">
        <v>20</v>
      </c>
      <c r="H144">
        <v>117</v>
      </c>
      <c r="I144" s="5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4"/>
        <v>technology</v>
      </c>
      <c r="R144" t="str">
        <f t="shared" si="15"/>
        <v>web</v>
      </c>
      <c r="S144" s="8">
        <f t="shared" si="16"/>
        <v>41005.208333333336</v>
      </c>
      <c r="T144" s="8">
        <f t="shared" si="17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1.355925925925926</v>
      </c>
      <c r="G145" t="s">
        <v>20</v>
      </c>
      <c r="H145">
        <v>70</v>
      </c>
      <c r="I145" s="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4"/>
        <v>music</v>
      </c>
      <c r="R145" t="str">
        <f t="shared" si="15"/>
        <v>indie rock</v>
      </c>
      <c r="S145" s="8">
        <f t="shared" si="16"/>
        <v>40357.208333333336</v>
      </c>
      <c r="T145" s="8">
        <f t="shared" si="17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1.2909999999999999</v>
      </c>
      <c r="G146" t="s">
        <v>20</v>
      </c>
      <c r="H146">
        <v>135</v>
      </c>
      <c r="I146" s="5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4"/>
        <v>theater</v>
      </c>
      <c r="R146" t="str">
        <f t="shared" si="15"/>
        <v>plays</v>
      </c>
      <c r="S146" s="8">
        <f t="shared" si="16"/>
        <v>43633.208333333328</v>
      </c>
      <c r="T146" s="8">
        <f t="shared" si="17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>
        <v>768</v>
      </c>
      <c r="I147" s="5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4"/>
        <v>technology</v>
      </c>
      <c r="R147" t="str">
        <f t="shared" si="15"/>
        <v>wearables</v>
      </c>
      <c r="S147" s="8">
        <f t="shared" si="16"/>
        <v>41889.208333333336</v>
      </c>
      <c r="T147" s="8">
        <f t="shared" si="17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>
        <v>51</v>
      </c>
      <c r="I148" s="5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4"/>
        <v>theater</v>
      </c>
      <c r="R148" t="str">
        <f t="shared" si="15"/>
        <v>plays</v>
      </c>
      <c r="S148" s="8">
        <f t="shared" si="16"/>
        <v>40855.25</v>
      </c>
      <c r="T148" s="8">
        <f t="shared" si="17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>
        <v>199</v>
      </c>
      <c r="I149" s="5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4"/>
        <v>theater</v>
      </c>
      <c r="R149" t="str">
        <f t="shared" si="15"/>
        <v>plays</v>
      </c>
      <c r="S149" s="8">
        <f t="shared" si="16"/>
        <v>42534.208333333328</v>
      </c>
      <c r="T149" s="8">
        <f t="shared" si="17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>
        <v>107</v>
      </c>
      <c r="I150" s="5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4"/>
        <v>technology</v>
      </c>
      <c r="R150" t="str">
        <f t="shared" si="15"/>
        <v>wearables</v>
      </c>
      <c r="S150" s="8">
        <f t="shared" si="16"/>
        <v>42941.208333333328</v>
      </c>
      <c r="T150" s="8">
        <f t="shared" si="17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>
        <v>195</v>
      </c>
      <c r="I151" s="5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4"/>
        <v>music</v>
      </c>
      <c r="R151" t="str">
        <f t="shared" si="15"/>
        <v>indie rock</v>
      </c>
      <c r="S151" s="8">
        <f t="shared" si="16"/>
        <v>41275.25</v>
      </c>
      <c r="T151" s="8">
        <f t="shared" si="17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>
        <v>1</v>
      </c>
      <c r="I152" s="5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4"/>
        <v>music</v>
      </c>
      <c r="R152" t="str">
        <f t="shared" si="15"/>
        <v>rock</v>
      </c>
      <c r="S152" s="8">
        <f t="shared" si="16"/>
        <v>43450.25</v>
      </c>
      <c r="T152" s="8">
        <f t="shared" si="17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>
        <v>1467</v>
      </c>
      <c r="I153" s="5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4"/>
        <v>music</v>
      </c>
      <c r="R153" t="str">
        <f t="shared" si="15"/>
        <v>electric music</v>
      </c>
      <c r="S153" s="8">
        <f t="shared" si="16"/>
        <v>41799.208333333336</v>
      </c>
      <c r="T153" s="8">
        <f t="shared" si="17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>
        <v>3376</v>
      </c>
      <c r="I154" s="5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4"/>
        <v>music</v>
      </c>
      <c r="R154" t="str">
        <f t="shared" si="15"/>
        <v>indie rock</v>
      </c>
      <c r="S154" s="8">
        <f t="shared" si="16"/>
        <v>42783.25</v>
      </c>
      <c r="T154" s="8">
        <f t="shared" si="17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>
        <v>5681</v>
      </c>
      <c r="I155" s="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4"/>
        <v>theater</v>
      </c>
      <c r="R155" t="str">
        <f t="shared" si="15"/>
        <v>plays</v>
      </c>
      <c r="S155" s="8">
        <f t="shared" si="16"/>
        <v>41201.208333333336</v>
      </c>
      <c r="T155" s="8">
        <f t="shared" si="17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>
        <v>1059</v>
      </c>
      <c r="I156" s="5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4"/>
        <v>music</v>
      </c>
      <c r="R156" t="str">
        <f t="shared" si="15"/>
        <v>indie rock</v>
      </c>
      <c r="S156" s="8">
        <f t="shared" si="16"/>
        <v>42502.208333333328</v>
      </c>
      <c r="T156" s="8">
        <f t="shared" si="17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>
        <v>1194</v>
      </c>
      <c r="I157" s="5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4"/>
        <v>theater</v>
      </c>
      <c r="R157" t="str">
        <f t="shared" si="15"/>
        <v>plays</v>
      </c>
      <c r="S157" s="8">
        <f t="shared" si="16"/>
        <v>40262.208333333336</v>
      </c>
      <c r="T157" s="8">
        <f t="shared" si="17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>
        <v>379</v>
      </c>
      <c r="I158" s="5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4"/>
        <v>music</v>
      </c>
      <c r="R158" t="str">
        <f t="shared" si="15"/>
        <v>rock</v>
      </c>
      <c r="S158" s="8">
        <f t="shared" si="16"/>
        <v>43743.208333333328</v>
      </c>
      <c r="T158" s="8">
        <f t="shared" si="17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>
        <v>30</v>
      </c>
      <c r="I159" s="5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4"/>
        <v>photography</v>
      </c>
      <c r="R159" t="str">
        <f t="shared" si="15"/>
        <v>photography books</v>
      </c>
      <c r="S159" s="8">
        <f t="shared" si="16"/>
        <v>41638.25</v>
      </c>
      <c r="T159" s="8">
        <f t="shared" si="17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>
        <v>41</v>
      </c>
      <c r="I160" s="5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4"/>
        <v>music</v>
      </c>
      <c r="R160" t="str">
        <f t="shared" si="15"/>
        <v>rock</v>
      </c>
      <c r="S160" s="8">
        <f t="shared" si="16"/>
        <v>42346.25</v>
      </c>
      <c r="T160" s="8">
        <f t="shared" si="17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>
        <v>1821</v>
      </c>
      <c r="I161" s="5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4"/>
        <v>theater</v>
      </c>
      <c r="R161" t="str">
        <f t="shared" si="15"/>
        <v>plays</v>
      </c>
      <c r="S161" s="8">
        <f t="shared" si="16"/>
        <v>43551.208333333328</v>
      </c>
      <c r="T161" s="8">
        <f t="shared" si="17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>
        <v>164</v>
      </c>
      <c r="I162" s="5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4"/>
        <v>technology</v>
      </c>
      <c r="R162" t="str">
        <f t="shared" si="15"/>
        <v>wearables</v>
      </c>
      <c r="S162" s="8">
        <f t="shared" si="16"/>
        <v>43582.208333333328</v>
      </c>
      <c r="T162" s="8">
        <f t="shared" si="17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>
        <v>75</v>
      </c>
      <c r="I163" s="5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4"/>
        <v>technology</v>
      </c>
      <c r="R163" t="str">
        <f t="shared" si="15"/>
        <v>web</v>
      </c>
      <c r="S163" s="8">
        <f t="shared" si="16"/>
        <v>42270.208333333328</v>
      </c>
      <c r="T163" s="8">
        <f t="shared" si="17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>
        <v>157</v>
      </c>
      <c r="I164" s="5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4"/>
        <v>music</v>
      </c>
      <c r="R164" t="str">
        <f t="shared" si="15"/>
        <v>rock</v>
      </c>
      <c r="S164" s="8">
        <f t="shared" si="16"/>
        <v>43442.25</v>
      </c>
      <c r="T164" s="8">
        <f t="shared" si="17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>
        <v>246</v>
      </c>
      <c r="I165" s="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4"/>
        <v>photography</v>
      </c>
      <c r="R165" t="str">
        <f t="shared" si="15"/>
        <v>photography books</v>
      </c>
      <c r="S165" s="8">
        <f t="shared" si="16"/>
        <v>43028.208333333328</v>
      </c>
      <c r="T165" s="8">
        <f t="shared" si="17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>
        <v>1396</v>
      </c>
      <c r="I166" s="5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4"/>
        <v>theater</v>
      </c>
      <c r="R166" t="str">
        <f t="shared" si="15"/>
        <v>plays</v>
      </c>
      <c r="S166" s="8">
        <f t="shared" si="16"/>
        <v>43016.208333333328</v>
      </c>
      <c r="T166" s="8">
        <f t="shared" si="17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>
        <v>2506</v>
      </c>
      <c r="I167" s="5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4"/>
        <v>technology</v>
      </c>
      <c r="R167" t="str">
        <f t="shared" si="15"/>
        <v>web</v>
      </c>
      <c r="S167" s="8">
        <f t="shared" si="16"/>
        <v>42948.208333333328</v>
      </c>
      <c r="T167" s="8">
        <f t="shared" si="17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>
        <v>244</v>
      </c>
      <c r="I168" s="5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4"/>
        <v>photography</v>
      </c>
      <c r="R168" t="str">
        <f t="shared" si="15"/>
        <v>photography books</v>
      </c>
      <c r="S168" s="8">
        <f t="shared" si="16"/>
        <v>40534.25</v>
      </c>
      <c r="T168" s="8">
        <f t="shared" si="17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>
        <v>146</v>
      </c>
      <c r="I169" s="5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4"/>
        <v>theater</v>
      </c>
      <c r="R169" t="str">
        <f t="shared" si="15"/>
        <v>plays</v>
      </c>
      <c r="S169" s="8">
        <f t="shared" si="16"/>
        <v>41435.208333333336</v>
      </c>
      <c r="T169" s="8">
        <f t="shared" si="17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>
        <v>955</v>
      </c>
      <c r="I170" s="5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4"/>
        <v>music</v>
      </c>
      <c r="R170" t="str">
        <f t="shared" si="15"/>
        <v>indie rock</v>
      </c>
      <c r="S170" s="8">
        <f t="shared" si="16"/>
        <v>43518.25</v>
      </c>
      <c r="T170" s="8">
        <f t="shared" si="17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>
        <v>1267</v>
      </c>
      <c r="I171" s="5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4"/>
        <v>film &amp; video</v>
      </c>
      <c r="R171" t="str">
        <f t="shared" si="15"/>
        <v>shorts</v>
      </c>
      <c r="S171" s="8">
        <f t="shared" si="16"/>
        <v>41077.208333333336</v>
      </c>
      <c r="T171" s="8">
        <f t="shared" si="17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>
        <v>67</v>
      </c>
      <c r="I172" s="5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4"/>
        <v>music</v>
      </c>
      <c r="R172" t="str">
        <f t="shared" si="15"/>
        <v>indie rock</v>
      </c>
      <c r="S172" s="8">
        <f t="shared" si="16"/>
        <v>42950.208333333328</v>
      </c>
      <c r="T172" s="8">
        <f t="shared" si="17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>
        <v>5</v>
      </c>
      <c r="I173" s="5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4"/>
        <v>publishing</v>
      </c>
      <c r="R173" t="str">
        <f t="shared" si="15"/>
        <v>translations</v>
      </c>
      <c r="S173" s="8">
        <f t="shared" si="16"/>
        <v>41718.208333333336</v>
      </c>
      <c r="T173" s="8">
        <f t="shared" si="17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>
        <v>26</v>
      </c>
      <c r="I174" s="5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4"/>
        <v>film &amp; video</v>
      </c>
      <c r="R174" t="str">
        <f t="shared" si="15"/>
        <v>documentary</v>
      </c>
      <c r="S174" s="8">
        <f t="shared" si="16"/>
        <v>41839.208333333336</v>
      </c>
      <c r="T174" s="8">
        <f t="shared" si="17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>
        <v>1561</v>
      </c>
      <c r="I175" s="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4"/>
        <v>theater</v>
      </c>
      <c r="R175" t="str">
        <f t="shared" si="15"/>
        <v>plays</v>
      </c>
      <c r="S175" s="8">
        <f t="shared" si="16"/>
        <v>41412.208333333336</v>
      </c>
      <c r="T175" s="8">
        <f t="shared" si="17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>
        <v>48</v>
      </c>
      <c r="I176" s="5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4"/>
        <v>technology</v>
      </c>
      <c r="R176" t="str">
        <f t="shared" si="15"/>
        <v>wearables</v>
      </c>
      <c r="S176" s="8">
        <f t="shared" si="16"/>
        <v>42282.208333333328</v>
      </c>
      <c r="T176" s="8">
        <f t="shared" si="17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>
        <v>1130</v>
      </c>
      <c r="I177" s="5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4"/>
        <v>theater</v>
      </c>
      <c r="R177" t="str">
        <f t="shared" si="15"/>
        <v>plays</v>
      </c>
      <c r="S177" s="8">
        <f t="shared" si="16"/>
        <v>42613.208333333328</v>
      </c>
      <c r="T177" s="8">
        <f t="shared" si="17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>
        <v>782</v>
      </c>
      <c r="I178" s="5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4"/>
        <v>theater</v>
      </c>
      <c r="R178" t="str">
        <f t="shared" si="15"/>
        <v>plays</v>
      </c>
      <c r="S178" s="8">
        <f t="shared" si="16"/>
        <v>42616.208333333328</v>
      </c>
      <c r="T178" s="8">
        <f t="shared" si="17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>
        <v>2739</v>
      </c>
      <c r="I179" s="5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4"/>
        <v>theater</v>
      </c>
      <c r="R179" t="str">
        <f t="shared" si="15"/>
        <v>plays</v>
      </c>
      <c r="S179" s="8">
        <f t="shared" si="16"/>
        <v>40497.25</v>
      </c>
      <c r="T179" s="8">
        <f t="shared" si="17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>
        <v>210</v>
      </c>
      <c r="I180" s="5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4"/>
        <v>food</v>
      </c>
      <c r="R180" t="str">
        <f t="shared" si="15"/>
        <v>food trucks</v>
      </c>
      <c r="S180" s="8">
        <f t="shared" si="16"/>
        <v>42999.208333333328</v>
      </c>
      <c r="T180" s="8">
        <f t="shared" si="17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>
        <v>3537</v>
      </c>
      <c r="I181" s="5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4"/>
        <v>theater</v>
      </c>
      <c r="R181" t="str">
        <f t="shared" si="15"/>
        <v>plays</v>
      </c>
      <c r="S181" s="8">
        <f t="shared" si="16"/>
        <v>41350.208333333336</v>
      </c>
      <c r="T181" s="8">
        <f t="shared" si="17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>
        <v>2107</v>
      </c>
      <c r="I182" s="5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4"/>
        <v>technology</v>
      </c>
      <c r="R182" t="str">
        <f t="shared" si="15"/>
        <v>wearables</v>
      </c>
      <c r="S182" s="8">
        <f t="shared" si="16"/>
        <v>40259.208333333336</v>
      </c>
      <c r="T182" s="8">
        <f t="shared" si="17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>
        <v>136</v>
      </c>
      <c r="I183" s="5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4"/>
        <v>technology</v>
      </c>
      <c r="R183" t="str">
        <f t="shared" si="15"/>
        <v>web</v>
      </c>
      <c r="S183" s="8">
        <f t="shared" si="16"/>
        <v>43012.208333333328</v>
      </c>
      <c r="T183" s="8">
        <f t="shared" si="17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>
        <v>3318</v>
      </c>
      <c r="I184" s="5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4"/>
        <v>theater</v>
      </c>
      <c r="R184" t="str">
        <f t="shared" si="15"/>
        <v>plays</v>
      </c>
      <c r="S184" s="8">
        <f t="shared" si="16"/>
        <v>43631.208333333328</v>
      </c>
      <c r="T184" s="8">
        <f t="shared" si="17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>
        <v>86</v>
      </c>
      <c r="I185" s="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4"/>
        <v>music</v>
      </c>
      <c r="R185" t="str">
        <f t="shared" si="15"/>
        <v>rock</v>
      </c>
      <c r="S185" s="8">
        <f t="shared" si="16"/>
        <v>40430.208333333336</v>
      </c>
      <c r="T185" s="8">
        <f t="shared" si="17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>
        <v>340</v>
      </c>
      <c r="I186" s="5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4"/>
        <v>theater</v>
      </c>
      <c r="R186" t="str">
        <f t="shared" si="15"/>
        <v>plays</v>
      </c>
      <c r="S186" s="8">
        <f t="shared" si="16"/>
        <v>43588.208333333328</v>
      </c>
      <c r="T186" s="8">
        <f t="shared" si="17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>
        <v>19</v>
      </c>
      <c r="I187" s="5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4"/>
        <v>film &amp; video</v>
      </c>
      <c r="R187" t="str">
        <f t="shared" si="15"/>
        <v>television</v>
      </c>
      <c r="S187" s="8">
        <f t="shared" si="16"/>
        <v>43233.208333333328</v>
      </c>
      <c r="T187" s="8">
        <f t="shared" si="17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>
        <v>886</v>
      </c>
      <c r="I188" s="5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4"/>
        <v>theater</v>
      </c>
      <c r="R188" t="str">
        <f t="shared" si="15"/>
        <v>plays</v>
      </c>
      <c r="S188" s="8">
        <f t="shared" si="16"/>
        <v>41782.208333333336</v>
      </c>
      <c r="T188" s="8">
        <f t="shared" si="17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>
        <v>1442</v>
      </c>
      <c r="I189" s="5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4"/>
        <v>film &amp; video</v>
      </c>
      <c r="R189" t="str">
        <f t="shared" si="15"/>
        <v>shorts</v>
      </c>
      <c r="S189" s="8">
        <f t="shared" si="16"/>
        <v>41328.25</v>
      </c>
      <c r="T189" s="8">
        <f t="shared" si="17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>
        <v>35</v>
      </c>
      <c r="I190" s="5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4"/>
        <v>theater</v>
      </c>
      <c r="R190" t="str">
        <f t="shared" si="15"/>
        <v>plays</v>
      </c>
      <c r="S190" s="8">
        <f t="shared" si="16"/>
        <v>41975.25</v>
      </c>
      <c r="T190" s="8">
        <f t="shared" si="17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>
        <v>441</v>
      </c>
      <c r="I191" s="5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4"/>
        <v>theater</v>
      </c>
      <c r="R191" t="str">
        <f t="shared" si="15"/>
        <v>plays</v>
      </c>
      <c r="S191" s="8">
        <f t="shared" si="16"/>
        <v>42433.25</v>
      </c>
      <c r="T191" s="8">
        <f t="shared" si="17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>
        <v>24</v>
      </c>
      <c r="I192" s="5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4"/>
        <v>theater</v>
      </c>
      <c r="R192" t="str">
        <f t="shared" si="15"/>
        <v>plays</v>
      </c>
      <c r="S192" s="8">
        <f t="shared" si="16"/>
        <v>41429.208333333336</v>
      </c>
      <c r="T192" s="8">
        <f t="shared" si="17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>
        <v>86</v>
      </c>
      <c r="I193" s="5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4"/>
        <v>theater</v>
      </c>
      <c r="R193" t="str">
        <f t="shared" si="15"/>
        <v>plays</v>
      </c>
      <c r="S193" s="8">
        <f t="shared" si="16"/>
        <v>43536.208333333328</v>
      </c>
      <c r="T193" s="8">
        <f t="shared" si="17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0.19992957746478873</v>
      </c>
      <c r="G194" t="s">
        <v>14</v>
      </c>
      <c r="H194">
        <v>243</v>
      </c>
      <c r="I194" s="5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4"/>
        <v>music</v>
      </c>
      <c r="R194" t="str">
        <f t="shared" si="15"/>
        <v>rock</v>
      </c>
      <c r="S194" s="8">
        <f t="shared" si="16"/>
        <v>41817.208333333336</v>
      </c>
      <c r="T194" s="8">
        <f t="shared" si="17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</f>
        <v>0.45636363636363636</v>
      </c>
      <c r="G195" t="s">
        <v>14</v>
      </c>
      <c r="H195">
        <v>65</v>
      </c>
      <c r="I195" s="5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20">LEFT(P195,SEARCH("/",P195,1)-1)</f>
        <v>music</v>
      </c>
      <c r="R195" t="str">
        <f t="shared" ref="R195:R258" si="21">RIGHT(P195,LEN(P195)-SEARCH("/",P195,1))</f>
        <v>indie rock</v>
      </c>
      <c r="S195" s="8">
        <f t="shared" ref="S195:S258" si="22">(((L195/60)/60)/24)+DATE(1970,1,1)</f>
        <v>43198.208333333328</v>
      </c>
      <c r="T195" s="8">
        <f t="shared" ref="T195:T258" si="23">(((M195/60)/60)/24)+DATE(1970,1,1)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1.227605633802817</v>
      </c>
      <c r="G196" t="s">
        <v>20</v>
      </c>
      <c r="H196">
        <v>126</v>
      </c>
      <c r="I196" s="5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20"/>
        <v>music</v>
      </c>
      <c r="R196" t="str">
        <f t="shared" si="21"/>
        <v>metal</v>
      </c>
      <c r="S196" s="8">
        <f t="shared" si="22"/>
        <v>42261.208333333328</v>
      </c>
      <c r="T196" s="8">
        <f t="shared" si="23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3.61753164556962</v>
      </c>
      <c r="G197" t="s">
        <v>20</v>
      </c>
      <c r="H197">
        <v>524</v>
      </c>
      <c r="I197" s="5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20"/>
        <v>music</v>
      </c>
      <c r="R197" t="str">
        <f t="shared" si="21"/>
        <v>electric music</v>
      </c>
      <c r="S197" s="8">
        <f t="shared" si="22"/>
        <v>43310.208333333328</v>
      </c>
      <c r="T197" s="8">
        <f t="shared" si="23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0.63146341463414635</v>
      </c>
      <c r="G198" t="s">
        <v>14</v>
      </c>
      <c r="H198">
        <v>100</v>
      </c>
      <c r="I198" s="5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20"/>
        <v>technology</v>
      </c>
      <c r="R198" t="str">
        <f t="shared" si="21"/>
        <v>wearables</v>
      </c>
      <c r="S198" s="8">
        <f t="shared" si="22"/>
        <v>42616.208333333328</v>
      </c>
      <c r="T198" s="8">
        <f t="shared" si="23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2.9820475319926874</v>
      </c>
      <c r="G199" t="s">
        <v>20</v>
      </c>
      <c r="H199">
        <v>1989</v>
      </c>
      <c r="I199" s="5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20"/>
        <v>film &amp; video</v>
      </c>
      <c r="R199" t="str">
        <f t="shared" si="21"/>
        <v>drama</v>
      </c>
      <c r="S199" s="8">
        <f t="shared" si="22"/>
        <v>42909.208333333328</v>
      </c>
      <c r="T199" s="8">
        <f t="shared" si="23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9.5585443037974685E-2</v>
      </c>
      <c r="G200" t="s">
        <v>14</v>
      </c>
      <c r="H200">
        <v>168</v>
      </c>
      <c r="I200" s="5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20"/>
        <v>music</v>
      </c>
      <c r="R200" t="str">
        <f t="shared" si="21"/>
        <v>electric music</v>
      </c>
      <c r="S200" s="8">
        <f t="shared" si="22"/>
        <v>40396.208333333336</v>
      </c>
      <c r="T200" s="8">
        <f t="shared" si="23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0.5377777777777778</v>
      </c>
      <c r="G201" t="s">
        <v>14</v>
      </c>
      <c r="H201">
        <v>13</v>
      </c>
      <c r="I201" s="5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20"/>
        <v>music</v>
      </c>
      <c r="R201" t="str">
        <f t="shared" si="21"/>
        <v>rock</v>
      </c>
      <c r="S201" s="8">
        <f t="shared" si="22"/>
        <v>42192.208333333328</v>
      </c>
      <c r="T201" s="8">
        <f t="shared" si="23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t="s">
        <v>14</v>
      </c>
      <c r="H202">
        <v>1</v>
      </c>
      <c r="I202" s="5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20"/>
        <v>theater</v>
      </c>
      <c r="R202" t="str">
        <f t="shared" si="21"/>
        <v>plays</v>
      </c>
      <c r="S202" s="8">
        <f t="shared" si="22"/>
        <v>40262.208333333336</v>
      </c>
      <c r="T202" s="8">
        <f t="shared" si="23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6.8119047619047617</v>
      </c>
      <c r="G203" t="s">
        <v>20</v>
      </c>
      <c r="H203">
        <v>157</v>
      </c>
      <c r="I203" s="5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20"/>
        <v>technology</v>
      </c>
      <c r="R203" t="str">
        <f t="shared" si="21"/>
        <v>web</v>
      </c>
      <c r="S203" s="8">
        <f t="shared" si="22"/>
        <v>41845.208333333336</v>
      </c>
      <c r="T203" s="8">
        <f t="shared" si="23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0.78831325301204824</v>
      </c>
      <c r="G204" t="s">
        <v>74</v>
      </c>
      <c r="H204">
        <v>82</v>
      </c>
      <c r="I204" s="5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20"/>
        <v>food</v>
      </c>
      <c r="R204" t="str">
        <f t="shared" si="21"/>
        <v>food trucks</v>
      </c>
      <c r="S204" s="8">
        <f t="shared" si="22"/>
        <v>40818.208333333336</v>
      </c>
      <c r="T204" s="8">
        <f t="shared" si="23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1.3440792216817234</v>
      </c>
      <c r="G205" t="s">
        <v>20</v>
      </c>
      <c r="H205">
        <v>4498</v>
      </c>
      <c r="I205" s="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20"/>
        <v>theater</v>
      </c>
      <c r="R205" t="str">
        <f t="shared" si="21"/>
        <v>plays</v>
      </c>
      <c r="S205" s="8">
        <f t="shared" si="22"/>
        <v>42752.25</v>
      </c>
      <c r="T205" s="8">
        <f t="shared" si="23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3.372E-2</v>
      </c>
      <c r="G206" t="s">
        <v>14</v>
      </c>
      <c r="H206">
        <v>40</v>
      </c>
      <c r="I206" s="5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20"/>
        <v>music</v>
      </c>
      <c r="R206" t="str">
        <f t="shared" si="21"/>
        <v>jazz</v>
      </c>
      <c r="S206" s="8">
        <f t="shared" si="22"/>
        <v>40636.208333333336</v>
      </c>
      <c r="T206" s="8">
        <f t="shared" si="23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4.3184615384615386</v>
      </c>
      <c r="G207" t="s">
        <v>20</v>
      </c>
      <c r="H207">
        <v>80</v>
      </c>
      <c r="I207" s="5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20"/>
        <v>theater</v>
      </c>
      <c r="R207" t="str">
        <f t="shared" si="21"/>
        <v>plays</v>
      </c>
      <c r="S207" s="8">
        <f t="shared" si="22"/>
        <v>43390.208333333328</v>
      </c>
      <c r="T207" s="8">
        <f t="shared" si="23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0.38844444444444443</v>
      </c>
      <c r="G208" t="s">
        <v>74</v>
      </c>
      <c r="H208">
        <v>57</v>
      </c>
      <c r="I208" s="5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20"/>
        <v>publishing</v>
      </c>
      <c r="R208" t="str">
        <f t="shared" si="21"/>
        <v>fiction</v>
      </c>
      <c r="S208" s="8">
        <f t="shared" si="22"/>
        <v>40236.25</v>
      </c>
      <c r="T208" s="8">
        <f t="shared" si="23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4.2569999999999997</v>
      </c>
      <c r="G209" t="s">
        <v>20</v>
      </c>
      <c r="H209">
        <v>43</v>
      </c>
      <c r="I209" s="5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20"/>
        <v>music</v>
      </c>
      <c r="R209" t="str">
        <f t="shared" si="21"/>
        <v>rock</v>
      </c>
      <c r="S209" s="8">
        <f t="shared" si="22"/>
        <v>43340.208333333328</v>
      </c>
      <c r="T209" s="8">
        <f t="shared" si="23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1.0112239715591671</v>
      </c>
      <c r="G210" t="s">
        <v>20</v>
      </c>
      <c r="H210">
        <v>2053</v>
      </c>
      <c r="I210" s="5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20"/>
        <v>film &amp; video</v>
      </c>
      <c r="R210" t="str">
        <f t="shared" si="21"/>
        <v>documentary</v>
      </c>
      <c r="S210" s="8">
        <f t="shared" si="22"/>
        <v>43048.25</v>
      </c>
      <c r="T210" s="8">
        <f t="shared" si="23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0.21188688946015424</v>
      </c>
      <c r="G211" t="s">
        <v>47</v>
      </c>
      <c r="H211">
        <v>808</v>
      </c>
      <c r="I211" s="5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20"/>
        <v>film &amp; video</v>
      </c>
      <c r="R211" t="str">
        <f t="shared" si="21"/>
        <v>documentary</v>
      </c>
      <c r="S211" s="8">
        <f t="shared" si="22"/>
        <v>42496.208333333328</v>
      </c>
      <c r="T211" s="8">
        <f t="shared" si="23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0.67425531914893622</v>
      </c>
      <c r="G212" t="s">
        <v>14</v>
      </c>
      <c r="H212">
        <v>226</v>
      </c>
      <c r="I212" s="5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20"/>
        <v>film &amp; video</v>
      </c>
      <c r="R212" t="str">
        <f t="shared" si="21"/>
        <v>science fiction</v>
      </c>
      <c r="S212" s="8">
        <f t="shared" si="22"/>
        <v>42797.25</v>
      </c>
      <c r="T212" s="8">
        <f t="shared" si="23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0.9492337164750958</v>
      </c>
      <c r="G213" t="s">
        <v>14</v>
      </c>
      <c r="H213">
        <v>1625</v>
      </c>
      <c r="I213" s="5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20"/>
        <v>theater</v>
      </c>
      <c r="R213" t="str">
        <f t="shared" si="21"/>
        <v>plays</v>
      </c>
      <c r="S213" s="8">
        <f t="shared" si="22"/>
        <v>41513.208333333336</v>
      </c>
      <c r="T213" s="8">
        <f t="shared" si="23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1.5185185185185186</v>
      </c>
      <c r="G214" t="s">
        <v>20</v>
      </c>
      <c r="H214">
        <v>168</v>
      </c>
      <c r="I214" s="5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20"/>
        <v>theater</v>
      </c>
      <c r="R214" t="str">
        <f t="shared" si="21"/>
        <v>plays</v>
      </c>
      <c r="S214" s="8">
        <f t="shared" si="22"/>
        <v>43814.25</v>
      </c>
      <c r="T214" s="8">
        <f t="shared" si="23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1.9516382252559727</v>
      </c>
      <c r="G215" t="s">
        <v>20</v>
      </c>
      <c r="H215">
        <v>4289</v>
      </c>
      <c r="I215" s="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20"/>
        <v>music</v>
      </c>
      <c r="R215" t="str">
        <f t="shared" si="21"/>
        <v>indie rock</v>
      </c>
      <c r="S215" s="8">
        <f t="shared" si="22"/>
        <v>40488.208333333336</v>
      </c>
      <c r="T215" s="8">
        <f t="shared" si="23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10.231428571428571</v>
      </c>
      <c r="G216" t="s">
        <v>20</v>
      </c>
      <c r="H216">
        <v>165</v>
      </c>
      <c r="I216" s="5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20"/>
        <v>music</v>
      </c>
      <c r="R216" t="str">
        <f t="shared" si="21"/>
        <v>rock</v>
      </c>
      <c r="S216" s="8">
        <f t="shared" si="22"/>
        <v>40409.208333333336</v>
      </c>
      <c r="T216" s="8">
        <f t="shared" si="23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3.8418367346938778E-2</v>
      </c>
      <c r="G217" t="s">
        <v>14</v>
      </c>
      <c r="H217">
        <v>143</v>
      </c>
      <c r="I217" s="5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20"/>
        <v>theater</v>
      </c>
      <c r="R217" t="str">
        <f t="shared" si="21"/>
        <v>plays</v>
      </c>
      <c r="S217" s="8">
        <f t="shared" si="22"/>
        <v>43509.25</v>
      </c>
      <c r="T217" s="8">
        <f t="shared" si="23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1.5507066557107643</v>
      </c>
      <c r="G218" t="s">
        <v>20</v>
      </c>
      <c r="H218">
        <v>1815</v>
      </c>
      <c r="I218" s="5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20"/>
        <v>theater</v>
      </c>
      <c r="R218" t="str">
        <f t="shared" si="21"/>
        <v>plays</v>
      </c>
      <c r="S218" s="8">
        <f t="shared" si="22"/>
        <v>40869.25</v>
      </c>
      <c r="T218" s="8">
        <f t="shared" si="23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0.44753477588871715</v>
      </c>
      <c r="G219" t="s">
        <v>14</v>
      </c>
      <c r="H219">
        <v>934</v>
      </c>
      <c r="I219" s="5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20"/>
        <v>film &amp; video</v>
      </c>
      <c r="R219" t="str">
        <f t="shared" si="21"/>
        <v>science fiction</v>
      </c>
      <c r="S219" s="8">
        <f t="shared" si="22"/>
        <v>43583.208333333328</v>
      </c>
      <c r="T219" s="8">
        <f t="shared" si="23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2.1594736842105262</v>
      </c>
      <c r="G220" t="s">
        <v>20</v>
      </c>
      <c r="H220">
        <v>397</v>
      </c>
      <c r="I220" s="5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20"/>
        <v>film &amp; video</v>
      </c>
      <c r="R220" t="str">
        <f t="shared" si="21"/>
        <v>shorts</v>
      </c>
      <c r="S220" s="8">
        <f t="shared" si="22"/>
        <v>40858.25</v>
      </c>
      <c r="T220" s="8">
        <f t="shared" si="23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3.3212709832134291</v>
      </c>
      <c r="G221" t="s">
        <v>20</v>
      </c>
      <c r="H221">
        <v>1539</v>
      </c>
      <c r="I221" s="5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20"/>
        <v>film &amp; video</v>
      </c>
      <c r="R221" t="str">
        <f t="shared" si="21"/>
        <v>animation</v>
      </c>
      <c r="S221" s="8">
        <f t="shared" si="22"/>
        <v>41137.208333333336</v>
      </c>
      <c r="T221" s="8">
        <f t="shared" si="23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8.4430379746835441E-2</v>
      </c>
      <c r="G222" t="s">
        <v>14</v>
      </c>
      <c r="H222">
        <v>17</v>
      </c>
      <c r="I222" s="5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20"/>
        <v>theater</v>
      </c>
      <c r="R222" t="str">
        <f t="shared" si="21"/>
        <v>plays</v>
      </c>
      <c r="S222" s="8">
        <f t="shared" si="22"/>
        <v>40725.208333333336</v>
      </c>
      <c r="T222" s="8">
        <f t="shared" si="23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0.9862551440329218</v>
      </c>
      <c r="G223" t="s">
        <v>14</v>
      </c>
      <c r="H223">
        <v>2179</v>
      </c>
      <c r="I223" s="5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20"/>
        <v>food</v>
      </c>
      <c r="R223" t="str">
        <f t="shared" si="21"/>
        <v>food trucks</v>
      </c>
      <c r="S223" s="8">
        <f t="shared" si="22"/>
        <v>41081.208333333336</v>
      </c>
      <c r="T223" s="8">
        <f t="shared" si="23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1.3797916666666667</v>
      </c>
      <c r="G224" t="s">
        <v>20</v>
      </c>
      <c r="H224">
        <v>138</v>
      </c>
      <c r="I224" s="5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20"/>
        <v>photography</v>
      </c>
      <c r="R224" t="str">
        <f t="shared" si="21"/>
        <v>photography books</v>
      </c>
      <c r="S224" s="8">
        <f t="shared" si="22"/>
        <v>41914.208333333336</v>
      </c>
      <c r="T224" s="8">
        <f t="shared" si="23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0.93810996563573879</v>
      </c>
      <c r="G225" t="s">
        <v>14</v>
      </c>
      <c r="H225">
        <v>931</v>
      </c>
      <c r="I225" s="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20"/>
        <v>theater</v>
      </c>
      <c r="R225" t="str">
        <f t="shared" si="21"/>
        <v>plays</v>
      </c>
      <c r="S225" s="8">
        <f t="shared" si="22"/>
        <v>42445.208333333328</v>
      </c>
      <c r="T225" s="8">
        <f t="shared" si="23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4.0363930885529156</v>
      </c>
      <c r="G226" t="s">
        <v>20</v>
      </c>
      <c r="H226">
        <v>3594</v>
      </c>
      <c r="I226" s="5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20"/>
        <v>film &amp; video</v>
      </c>
      <c r="R226" t="str">
        <f t="shared" si="21"/>
        <v>science fiction</v>
      </c>
      <c r="S226" s="8">
        <f t="shared" si="22"/>
        <v>41906.208333333336</v>
      </c>
      <c r="T226" s="8">
        <f t="shared" si="23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2.6017404129793511</v>
      </c>
      <c r="G227" t="s">
        <v>20</v>
      </c>
      <c r="H227">
        <v>5880</v>
      </c>
      <c r="I227" s="5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20"/>
        <v>music</v>
      </c>
      <c r="R227" t="str">
        <f t="shared" si="21"/>
        <v>rock</v>
      </c>
      <c r="S227" s="8">
        <f t="shared" si="22"/>
        <v>41762.208333333336</v>
      </c>
      <c r="T227" s="8">
        <f t="shared" si="23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3.6663333333333332</v>
      </c>
      <c r="G228" t="s">
        <v>20</v>
      </c>
      <c r="H228">
        <v>112</v>
      </c>
      <c r="I228" s="5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20"/>
        <v>photography</v>
      </c>
      <c r="R228" t="str">
        <f t="shared" si="21"/>
        <v>photography books</v>
      </c>
      <c r="S228" s="8">
        <f t="shared" si="22"/>
        <v>40276.208333333336</v>
      </c>
      <c r="T228" s="8">
        <f t="shared" si="23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1.687208538587849</v>
      </c>
      <c r="G229" t="s">
        <v>20</v>
      </c>
      <c r="H229">
        <v>943</v>
      </c>
      <c r="I229" s="5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20"/>
        <v>games</v>
      </c>
      <c r="R229" t="str">
        <f t="shared" si="21"/>
        <v>mobile games</v>
      </c>
      <c r="S229" s="8">
        <f t="shared" si="22"/>
        <v>42139.208333333328</v>
      </c>
      <c r="T229" s="8">
        <f t="shared" si="23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1.1990717911530093</v>
      </c>
      <c r="G230" t="s">
        <v>20</v>
      </c>
      <c r="H230">
        <v>2468</v>
      </c>
      <c r="I230" s="5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20"/>
        <v>film &amp; video</v>
      </c>
      <c r="R230" t="str">
        <f t="shared" si="21"/>
        <v>animation</v>
      </c>
      <c r="S230" s="8">
        <f t="shared" si="22"/>
        <v>42613.208333333328</v>
      </c>
      <c r="T230" s="8">
        <f t="shared" si="23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1.936892523364486</v>
      </c>
      <c r="G231" t="s">
        <v>20</v>
      </c>
      <c r="H231">
        <v>2551</v>
      </c>
      <c r="I231" s="5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20"/>
        <v>games</v>
      </c>
      <c r="R231" t="str">
        <f t="shared" si="21"/>
        <v>mobile games</v>
      </c>
      <c r="S231" s="8">
        <f t="shared" si="22"/>
        <v>42887.208333333328</v>
      </c>
      <c r="T231" s="8">
        <f t="shared" si="23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4.2016666666666671</v>
      </c>
      <c r="G232" t="s">
        <v>20</v>
      </c>
      <c r="H232">
        <v>101</v>
      </c>
      <c r="I232" s="5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20"/>
        <v>games</v>
      </c>
      <c r="R232" t="str">
        <f t="shared" si="21"/>
        <v>video games</v>
      </c>
      <c r="S232" s="8">
        <f t="shared" si="22"/>
        <v>43805.25</v>
      </c>
      <c r="T232" s="8">
        <f t="shared" si="23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0.76708333333333334</v>
      </c>
      <c r="G233" t="s">
        <v>74</v>
      </c>
      <c r="H233">
        <v>67</v>
      </c>
      <c r="I233" s="5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20"/>
        <v>theater</v>
      </c>
      <c r="R233" t="str">
        <f t="shared" si="21"/>
        <v>plays</v>
      </c>
      <c r="S233" s="8">
        <f t="shared" si="22"/>
        <v>41415.208333333336</v>
      </c>
      <c r="T233" s="8">
        <f t="shared" si="23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1.7126470588235294</v>
      </c>
      <c r="G234" t="s">
        <v>20</v>
      </c>
      <c r="H234">
        <v>92</v>
      </c>
      <c r="I234" s="5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20"/>
        <v>theater</v>
      </c>
      <c r="R234" t="str">
        <f t="shared" si="21"/>
        <v>plays</v>
      </c>
      <c r="S234" s="8">
        <f t="shared" si="22"/>
        <v>42576.208333333328</v>
      </c>
      <c r="T234" s="8">
        <f t="shared" si="23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1.5789473684210527</v>
      </c>
      <c r="G235" t="s">
        <v>20</v>
      </c>
      <c r="H235">
        <v>62</v>
      </c>
      <c r="I235" s="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20"/>
        <v>film &amp; video</v>
      </c>
      <c r="R235" t="str">
        <f t="shared" si="21"/>
        <v>animation</v>
      </c>
      <c r="S235" s="8">
        <f t="shared" si="22"/>
        <v>40706.208333333336</v>
      </c>
      <c r="T235" s="8">
        <f t="shared" si="23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1.0908</v>
      </c>
      <c r="G236" t="s">
        <v>20</v>
      </c>
      <c r="H236">
        <v>149</v>
      </c>
      <c r="I236" s="5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20"/>
        <v>games</v>
      </c>
      <c r="R236" t="str">
        <f t="shared" si="21"/>
        <v>video games</v>
      </c>
      <c r="S236" s="8">
        <f t="shared" si="22"/>
        <v>42969.208333333328</v>
      </c>
      <c r="T236" s="8">
        <f t="shared" si="23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0.41732558139534881</v>
      </c>
      <c r="G237" t="s">
        <v>14</v>
      </c>
      <c r="H237">
        <v>92</v>
      </c>
      <c r="I237" s="5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20"/>
        <v>film &amp; video</v>
      </c>
      <c r="R237" t="str">
        <f t="shared" si="21"/>
        <v>animation</v>
      </c>
      <c r="S237" s="8">
        <f t="shared" si="22"/>
        <v>42779.25</v>
      </c>
      <c r="T237" s="8">
        <f t="shared" si="23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0.10944303797468355</v>
      </c>
      <c r="G238" t="s">
        <v>14</v>
      </c>
      <c r="H238">
        <v>57</v>
      </c>
      <c r="I238" s="5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20"/>
        <v>music</v>
      </c>
      <c r="R238" t="str">
        <f t="shared" si="21"/>
        <v>rock</v>
      </c>
      <c r="S238" s="8">
        <f t="shared" si="22"/>
        <v>43641.208333333328</v>
      </c>
      <c r="T238" s="8">
        <f t="shared" si="23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1.593763440860215</v>
      </c>
      <c r="G239" t="s">
        <v>20</v>
      </c>
      <c r="H239">
        <v>329</v>
      </c>
      <c r="I239" s="5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20"/>
        <v>film &amp; video</v>
      </c>
      <c r="R239" t="str">
        <f t="shared" si="21"/>
        <v>animation</v>
      </c>
      <c r="S239" s="8">
        <f t="shared" si="22"/>
        <v>41754.208333333336</v>
      </c>
      <c r="T239" s="8">
        <f t="shared" si="23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4.2241666666666671</v>
      </c>
      <c r="G240" t="s">
        <v>20</v>
      </c>
      <c r="H240">
        <v>97</v>
      </c>
      <c r="I240" s="5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20"/>
        <v>theater</v>
      </c>
      <c r="R240" t="str">
        <f t="shared" si="21"/>
        <v>plays</v>
      </c>
      <c r="S240" s="8">
        <f t="shared" si="22"/>
        <v>43083.25</v>
      </c>
      <c r="T240" s="8">
        <f t="shared" si="23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0.97718749999999999</v>
      </c>
      <c r="G241" t="s">
        <v>14</v>
      </c>
      <c r="H241">
        <v>41</v>
      </c>
      <c r="I241" s="5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20"/>
        <v>technology</v>
      </c>
      <c r="R241" t="str">
        <f t="shared" si="21"/>
        <v>wearables</v>
      </c>
      <c r="S241" s="8">
        <f t="shared" si="22"/>
        <v>42245.208333333328</v>
      </c>
      <c r="T241" s="8">
        <f t="shared" si="23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4.1878911564625847</v>
      </c>
      <c r="G242" t="s">
        <v>20</v>
      </c>
      <c r="H242">
        <v>1784</v>
      </c>
      <c r="I242" s="5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20"/>
        <v>theater</v>
      </c>
      <c r="R242" t="str">
        <f t="shared" si="21"/>
        <v>plays</v>
      </c>
      <c r="S242" s="8">
        <f t="shared" si="22"/>
        <v>40396.208333333336</v>
      </c>
      <c r="T242" s="8">
        <f t="shared" si="23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1.0191632047477746</v>
      </c>
      <c r="G243" t="s">
        <v>20</v>
      </c>
      <c r="H243">
        <v>1684</v>
      </c>
      <c r="I243" s="5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20"/>
        <v>publishing</v>
      </c>
      <c r="R243" t="str">
        <f t="shared" si="21"/>
        <v>nonfiction</v>
      </c>
      <c r="S243" s="8">
        <f t="shared" si="22"/>
        <v>41742.208333333336</v>
      </c>
      <c r="T243" s="8">
        <f t="shared" si="23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1.2772619047619047</v>
      </c>
      <c r="G244" t="s">
        <v>20</v>
      </c>
      <c r="H244">
        <v>250</v>
      </c>
      <c r="I244" s="5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20"/>
        <v>music</v>
      </c>
      <c r="R244" t="str">
        <f t="shared" si="21"/>
        <v>rock</v>
      </c>
      <c r="S244" s="8">
        <f t="shared" si="22"/>
        <v>42865.208333333328</v>
      </c>
      <c r="T244" s="8">
        <f t="shared" si="23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4.4521739130434783</v>
      </c>
      <c r="G245" t="s">
        <v>20</v>
      </c>
      <c r="H245">
        <v>238</v>
      </c>
      <c r="I245" s="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20"/>
        <v>theater</v>
      </c>
      <c r="R245" t="str">
        <f t="shared" si="21"/>
        <v>plays</v>
      </c>
      <c r="S245" s="8">
        <f t="shared" si="22"/>
        <v>43163.25</v>
      </c>
      <c r="T245" s="8">
        <f t="shared" si="23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5.6971428571428575</v>
      </c>
      <c r="G246" t="s">
        <v>20</v>
      </c>
      <c r="H246">
        <v>53</v>
      </c>
      <c r="I246" s="5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20"/>
        <v>theater</v>
      </c>
      <c r="R246" t="str">
        <f t="shared" si="21"/>
        <v>plays</v>
      </c>
      <c r="S246" s="8">
        <f t="shared" si="22"/>
        <v>41834.208333333336</v>
      </c>
      <c r="T246" s="8">
        <f t="shared" si="23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5.0934482758620687</v>
      </c>
      <c r="G247" t="s">
        <v>20</v>
      </c>
      <c r="H247">
        <v>214</v>
      </c>
      <c r="I247" s="5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20"/>
        <v>theater</v>
      </c>
      <c r="R247" t="str">
        <f t="shared" si="21"/>
        <v>plays</v>
      </c>
      <c r="S247" s="8">
        <f t="shared" si="22"/>
        <v>41736.208333333336</v>
      </c>
      <c r="T247" s="8">
        <f t="shared" si="23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3.2553333333333332</v>
      </c>
      <c r="G248" t="s">
        <v>20</v>
      </c>
      <c r="H248">
        <v>222</v>
      </c>
      <c r="I248" s="5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20"/>
        <v>technology</v>
      </c>
      <c r="R248" t="str">
        <f t="shared" si="21"/>
        <v>web</v>
      </c>
      <c r="S248" s="8">
        <f t="shared" si="22"/>
        <v>41491.208333333336</v>
      </c>
      <c r="T248" s="8">
        <f t="shared" si="23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9.3261616161616168</v>
      </c>
      <c r="G249" t="s">
        <v>20</v>
      </c>
      <c r="H249">
        <v>1884</v>
      </c>
      <c r="I249" s="5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20"/>
        <v>publishing</v>
      </c>
      <c r="R249" t="str">
        <f t="shared" si="21"/>
        <v>fiction</v>
      </c>
      <c r="S249" s="8">
        <f t="shared" si="22"/>
        <v>42726.25</v>
      </c>
      <c r="T249" s="8">
        <f t="shared" si="23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2.1133870967741935</v>
      </c>
      <c r="G250" t="s">
        <v>20</v>
      </c>
      <c r="H250">
        <v>218</v>
      </c>
      <c r="I250" s="5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20"/>
        <v>games</v>
      </c>
      <c r="R250" t="str">
        <f t="shared" si="21"/>
        <v>mobile games</v>
      </c>
      <c r="S250" s="8">
        <f t="shared" si="22"/>
        <v>42004.25</v>
      </c>
      <c r="T250" s="8">
        <f t="shared" si="23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2.7332520325203253</v>
      </c>
      <c r="G251" t="s">
        <v>20</v>
      </c>
      <c r="H251">
        <v>6465</v>
      </c>
      <c r="I251" s="5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20"/>
        <v>publishing</v>
      </c>
      <c r="R251" t="str">
        <f t="shared" si="21"/>
        <v>translations</v>
      </c>
      <c r="S251" s="8">
        <f t="shared" si="22"/>
        <v>42006.25</v>
      </c>
      <c r="T251" s="8">
        <f t="shared" si="23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t="s">
        <v>14</v>
      </c>
      <c r="H252">
        <v>1</v>
      </c>
      <c r="I252" s="5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20"/>
        <v>music</v>
      </c>
      <c r="R252" t="str">
        <f t="shared" si="21"/>
        <v>rock</v>
      </c>
      <c r="S252" s="8">
        <f t="shared" si="22"/>
        <v>40203.25</v>
      </c>
      <c r="T252" s="8">
        <f t="shared" si="23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0.54084507042253516</v>
      </c>
      <c r="G253" t="s">
        <v>14</v>
      </c>
      <c r="H253">
        <v>101</v>
      </c>
      <c r="I253" s="5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20"/>
        <v>theater</v>
      </c>
      <c r="R253" t="str">
        <f t="shared" si="21"/>
        <v>plays</v>
      </c>
      <c r="S253" s="8">
        <f t="shared" si="22"/>
        <v>41252.25</v>
      </c>
      <c r="T253" s="8">
        <f t="shared" si="23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6.2629999999999999</v>
      </c>
      <c r="G254" t="s">
        <v>20</v>
      </c>
      <c r="H254">
        <v>59</v>
      </c>
      <c r="I254" s="5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20"/>
        <v>theater</v>
      </c>
      <c r="R254" t="str">
        <f t="shared" si="21"/>
        <v>plays</v>
      </c>
      <c r="S254" s="8">
        <f t="shared" si="22"/>
        <v>41572.208333333336</v>
      </c>
      <c r="T254" s="8">
        <f t="shared" si="23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0.8902139917695473</v>
      </c>
      <c r="G255" t="s">
        <v>14</v>
      </c>
      <c r="H255">
        <v>1335</v>
      </c>
      <c r="I255" s="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20"/>
        <v>film &amp; video</v>
      </c>
      <c r="R255" t="str">
        <f t="shared" si="21"/>
        <v>drama</v>
      </c>
      <c r="S255" s="8">
        <f t="shared" si="22"/>
        <v>40641.208333333336</v>
      </c>
      <c r="T255" s="8">
        <f t="shared" si="23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1.8489130434782608</v>
      </c>
      <c r="G256" t="s">
        <v>20</v>
      </c>
      <c r="H256">
        <v>88</v>
      </c>
      <c r="I256" s="5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20"/>
        <v>publishing</v>
      </c>
      <c r="R256" t="str">
        <f t="shared" si="21"/>
        <v>nonfiction</v>
      </c>
      <c r="S256" s="8">
        <f t="shared" si="22"/>
        <v>42787.25</v>
      </c>
      <c r="T256" s="8">
        <f t="shared" si="23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1.2016770186335404</v>
      </c>
      <c r="G257" t="s">
        <v>20</v>
      </c>
      <c r="H257">
        <v>1697</v>
      </c>
      <c r="I257" s="5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20"/>
        <v>music</v>
      </c>
      <c r="R257" t="str">
        <f t="shared" si="21"/>
        <v>rock</v>
      </c>
      <c r="S257" s="8">
        <f t="shared" si="22"/>
        <v>40590.25</v>
      </c>
      <c r="T257" s="8">
        <f t="shared" si="23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0.23390243902439026</v>
      </c>
      <c r="G258" t="s">
        <v>14</v>
      </c>
      <c r="H258">
        <v>15</v>
      </c>
      <c r="I258" s="5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20"/>
        <v>music</v>
      </c>
      <c r="R258" t="str">
        <f t="shared" si="21"/>
        <v>rock</v>
      </c>
      <c r="S258" s="8">
        <f t="shared" si="22"/>
        <v>42393.25</v>
      </c>
      <c r="T258" s="8">
        <f t="shared" si="23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</f>
        <v>1.46</v>
      </c>
      <c r="G259" t="s">
        <v>20</v>
      </c>
      <c r="H259">
        <v>92</v>
      </c>
      <c r="I259" s="5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6">LEFT(P259,SEARCH("/",P259,1)-1)</f>
        <v>theater</v>
      </c>
      <c r="R259" t="str">
        <f t="shared" ref="R259:R322" si="27">RIGHT(P259,LEN(P259)-SEARCH("/",P259,1))</f>
        <v>plays</v>
      </c>
      <c r="S259" s="8">
        <f t="shared" ref="S259:S322" si="28">(((L259/60)/60)/24)+DATE(1970,1,1)</f>
        <v>41338.25</v>
      </c>
      <c r="T259" s="8">
        <f t="shared" ref="T259:T322" si="29">(((M259/60)/60)/24)+DATE(1970,1,1)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2.6848000000000001</v>
      </c>
      <c r="G260" t="s">
        <v>20</v>
      </c>
      <c r="H260">
        <v>186</v>
      </c>
      <c r="I260" s="5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6"/>
        <v>theater</v>
      </c>
      <c r="R260" t="str">
        <f t="shared" si="27"/>
        <v>plays</v>
      </c>
      <c r="S260" s="8">
        <f t="shared" si="28"/>
        <v>42712.25</v>
      </c>
      <c r="T260" s="8">
        <f t="shared" si="2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>
        <v>138</v>
      </c>
      <c r="I261" s="5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6"/>
        <v>photography</v>
      </c>
      <c r="R261" t="str">
        <f t="shared" si="27"/>
        <v>photography books</v>
      </c>
      <c r="S261" s="8">
        <f t="shared" si="28"/>
        <v>41251.25</v>
      </c>
      <c r="T261" s="8">
        <f t="shared" si="2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>
        <v>261</v>
      </c>
      <c r="I262" s="5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6"/>
        <v>music</v>
      </c>
      <c r="R262" t="str">
        <f t="shared" si="27"/>
        <v>rock</v>
      </c>
      <c r="S262" s="8">
        <f t="shared" si="28"/>
        <v>41180.208333333336</v>
      </c>
      <c r="T262" s="8">
        <f t="shared" si="2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>
        <v>454</v>
      </c>
      <c r="I263" s="5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6"/>
        <v>music</v>
      </c>
      <c r="R263" t="str">
        <f t="shared" si="27"/>
        <v>rock</v>
      </c>
      <c r="S263" s="8">
        <f t="shared" si="28"/>
        <v>40415.208333333336</v>
      </c>
      <c r="T263" s="8">
        <f t="shared" si="2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>
        <v>107</v>
      </c>
      <c r="I264" s="5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6"/>
        <v>music</v>
      </c>
      <c r="R264" t="str">
        <f t="shared" si="27"/>
        <v>indie rock</v>
      </c>
      <c r="S264" s="8">
        <f t="shared" si="28"/>
        <v>40638.208333333336</v>
      </c>
      <c r="T264" s="8">
        <f t="shared" si="2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>
        <v>199</v>
      </c>
      <c r="I265" s="5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6"/>
        <v>photography</v>
      </c>
      <c r="R265" t="str">
        <f t="shared" si="27"/>
        <v>photography books</v>
      </c>
      <c r="S265" s="8">
        <f t="shared" si="28"/>
        <v>40187.25</v>
      </c>
      <c r="T265" s="8">
        <f t="shared" si="2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>
        <v>5512</v>
      </c>
      <c r="I266" s="5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6"/>
        <v>theater</v>
      </c>
      <c r="R266" t="str">
        <f t="shared" si="27"/>
        <v>plays</v>
      </c>
      <c r="S266" s="8">
        <f t="shared" si="28"/>
        <v>41317.25</v>
      </c>
      <c r="T266" s="8">
        <f t="shared" si="2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>
        <v>86</v>
      </c>
      <c r="I267" s="5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6"/>
        <v>theater</v>
      </c>
      <c r="R267" t="str">
        <f t="shared" si="27"/>
        <v>plays</v>
      </c>
      <c r="S267" s="8">
        <f t="shared" si="28"/>
        <v>42372.25</v>
      </c>
      <c r="T267" s="8">
        <f t="shared" si="2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>
        <v>3182</v>
      </c>
      <c r="I268" s="5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6"/>
        <v>music</v>
      </c>
      <c r="R268" t="str">
        <f t="shared" si="27"/>
        <v>jazz</v>
      </c>
      <c r="S268" s="8">
        <f t="shared" si="28"/>
        <v>41950.25</v>
      </c>
      <c r="T268" s="8">
        <f t="shared" si="2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>
        <v>2768</v>
      </c>
      <c r="I269" s="5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6"/>
        <v>theater</v>
      </c>
      <c r="R269" t="str">
        <f t="shared" si="27"/>
        <v>plays</v>
      </c>
      <c r="S269" s="8">
        <f t="shared" si="28"/>
        <v>41206.208333333336</v>
      </c>
      <c r="T269" s="8">
        <f t="shared" si="2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>
        <v>48</v>
      </c>
      <c r="I270" s="5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6"/>
        <v>film &amp; video</v>
      </c>
      <c r="R270" t="str">
        <f t="shared" si="27"/>
        <v>documentary</v>
      </c>
      <c r="S270" s="8">
        <f t="shared" si="28"/>
        <v>41186.208333333336</v>
      </c>
      <c r="T270" s="8">
        <f t="shared" si="2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>
        <v>87</v>
      </c>
      <c r="I271" s="5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6"/>
        <v>film &amp; video</v>
      </c>
      <c r="R271" t="str">
        <f t="shared" si="27"/>
        <v>television</v>
      </c>
      <c r="S271" s="8">
        <f t="shared" si="28"/>
        <v>43496.25</v>
      </c>
      <c r="T271" s="8">
        <f t="shared" si="2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>
        <v>1890</v>
      </c>
      <c r="I272" s="5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6"/>
        <v>games</v>
      </c>
      <c r="R272" t="str">
        <f t="shared" si="27"/>
        <v>video games</v>
      </c>
      <c r="S272" s="8">
        <f t="shared" si="28"/>
        <v>40514.25</v>
      </c>
      <c r="T272" s="8">
        <f t="shared" si="2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>
        <v>61</v>
      </c>
      <c r="I273" s="5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6"/>
        <v>photography</v>
      </c>
      <c r="R273" t="str">
        <f t="shared" si="27"/>
        <v>photography books</v>
      </c>
      <c r="S273" s="8">
        <f t="shared" si="28"/>
        <v>42345.25</v>
      </c>
      <c r="T273" s="8">
        <f t="shared" si="2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>
        <v>1894</v>
      </c>
      <c r="I274" s="5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6"/>
        <v>theater</v>
      </c>
      <c r="R274" t="str">
        <f t="shared" si="27"/>
        <v>plays</v>
      </c>
      <c r="S274" s="8">
        <f t="shared" si="28"/>
        <v>43656.208333333328</v>
      </c>
      <c r="T274" s="8">
        <f t="shared" si="2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>
        <v>282</v>
      </c>
      <c r="I275" s="5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6"/>
        <v>theater</v>
      </c>
      <c r="R275" t="str">
        <f t="shared" si="27"/>
        <v>plays</v>
      </c>
      <c r="S275" s="8">
        <f t="shared" si="28"/>
        <v>42995.208333333328</v>
      </c>
      <c r="T275" s="8">
        <f t="shared" si="2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>
        <v>15</v>
      </c>
      <c r="I276" s="5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6"/>
        <v>theater</v>
      </c>
      <c r="R276" t="str">
        <f t="shared" si="27"/>
        <v>plays</v>
      </c>
      <c r="S276" s="8">
        <f t="shared" si="28"/>
        <v>43045.25</v>
      </c>
      <c r="T276" s="8">
        <f t="shared" si="2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>
        <v>116</v>
      </c>
      <c r="I277" s="5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6"/>
        <v>publishing</v>
      </c>
      <c r="R277" t="str">
        <f t="shared" si="27"/>
        <v>translations</v>
      </c>
      <c r="S277" s="8">
        <f t="shared" si="28"/>
        <v>43561.208333333328</v>
      </c>
      <c r="T277" s="8">
        <f t="shared" si="2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>
        <v>133</v>
      </c>
      <c r="I278" s="5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6"/>
        <v>games</v>
      </c>
      <c r="R278" t="str">
        <f t="shared" si="27"/>
        <v>video games</v>
      </c>
      <c r="S278" s="8">
        <f t="shared" si="28"/>
        <v>41018.208333333336</v>
      </c>
      <c r="T278" s="8">
        <f t="shared" si="2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>
        <v>83</v>
      </c>
      <c r="I279" s="5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6"/>
        <v>theater</v>
      </c>
      <c r="R279" t="str">
        <f t="shared" si="27"/>
        <v>plays</v>
      </c>
      <c r="S279" s="8">
        <f t="shared" si="28"/>
        <v>40378.208333333336</v>
      </c>
      <c r="T279" s="8">
        <f t="shared" si="2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>
        <v>91</v>
      </c>
      <c r="I280" s="5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6"/>
        <v>technology</v>
      </c>
      <c r="R280" t="str">
        <f t="shared" si="27"/>
        <v>web</v>
      </c>
      <c r="S280" s="8">
        <f t="shared" si="28"/>
        <v>41239.25</v>
      </c>
      <c r="T280" s="8">
        <f t="shared" si="2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>
        <v>546</v>
      </c>
      <c r="I281" s="5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6"/>
        <v>theater</v>
      </c>
      <c r="R281" t="str">
        <f t="shared" si="27"/>
        <v>plays</v>
      </c>
      <c r="S281" s="8">
        <f t="shared" si="28"/>
        <v>43346.208333333328</v>
      </c>
      <c r="T281" s="8">
        <f t="shared" si="2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>
        <v>393</v>
      </c>
      <c r="I282" s="5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6"/>
        <v>film &amp; video</v>
      </c>
      <c r="R282" t="str">
        <f t="shared" si="27"/>
        <v>animation</v>
      </c>
      <c r="S282" s="8">
        <f t="shared" si="28"/>
        <v>43060.25</v>
      </c>
      <c r="T282" s="8">
        <f t="shared" si="2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>
        <v>2062</v>
      </c>
      <c r="I283" s="5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6"/>
        <v>theater</v>
      </c>
      <c r="R283" t="str">
        <f t="shared" si="27"/>
        <v>plays</v>
      </c>
      <c r="S283" s="8">
        <f t="shared" si="28"/>
        <v>40979.25</v>
      </c>
      <c r="T283" s="8">
        <f t="shared" si="2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>
        <v>133</v>
      </c>
      <c r="I284" s="5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6"/>
        <v>film &amp; video</v>
      </c>
      <c r="R284" t="str">
        <f t="shared" si="27"/>
        <v>television</v>
      </c>
      <c r="S284" s="8">
        <f t="shared" si="28"/>
        <v>42701.25</v>
      </c>
      <c r="T284" s="8">
        <f t="shared" si="2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>
        <v>29</v>
      </c>
      <c r="I285" s="5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6"/>
        <v>music</v>
      </c>
      <c r="R285" t="str">
        <f t="shared" si="27"/>
        <v>rock</v>
      </c>
      <c r="S285" s="8">
        <f t="shared" si="28"/>
        <v>42520.208333333328</v>
      </c>
      <c r="T285" s="8">
        <f t="shared" si="2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>
        <v>132</v>
      </c>
      <c r="I286" s="5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6"/>
        <v>technology</v>
      </c>
      <c r="R286" t="str">
        <f t="shared" si="27"/>
        <v>web</v>
      </c>
      <c r="S286" s="8">
        <f t="shared" si="28"/>
        <v>41030.208333333336</v>
      </c>
      <c r="T286" s="8">
        <f t="shared" si="2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>
        <v>254</v>
      </c>
      <c r="I287" s="5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6"/>
        <v>theater</v>
      </c>
      <c r="R287" t="str">
        <f t="shared" si="27"/>
        <v>plays</v>
      </c>
      <c r="S287" s="8">
        <f t="shared" si="28"/>
        <v>42623.208333333328</v>
      </c>
      <c r="T287" s="8">
        <f t="shared" si="2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>
        <v>184</v>
      </c>
      <c r="I288" s="5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6"/>
        <v>theater</v>
      </c>
      <c r="R288" t="str">
        <f t="shared" si="27"/>
        <v>plays</v>
      </c>
      <c r="S288" s="8">
        <f t="shared" si="28"/>
        <v>42697.25</v>
      </c>
      <c r="T288" s="8">
        <f t="shared" si="2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>
        <v>176</v>
      </c>
      <c r="I289" s="5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6"/>
        <v>music</v>
      </c>
      <c r="R289" t="str">
        <f t="shared" si="27"/>
        <v>electric music</v>
      </c>
      <c r="S289" s="8">
        <f t="shared" si="28"/>
        <v>42122.208333333328</v>
      </c>
      <c r="T289" s="8">
        <f t="shared" si="2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>
        <v>137</v>
      </c>
      <c r="I290" s="5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6"/>
        <v>music</v>
      </c>
      <c r="R290" t="str">
        <f t="shared" si="27"/>
        <v>metal</v>
      </c>
      <c r="S290" s="8">
        <f t="shared" si="28"/>
        <v>40982.208333333336</v>
      </c>
      <c r="T290" s="8">
        <f t="shared" si="2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>
        <v>337</v>
      </c>
      <c r="I291" s="5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6"/>
        <v>theater</v>
      </c>
      <c r="R291" t="str">
        <f t="shared" si="27"/>
        <v>plays</v>
      </c>
      <c r="S291" s="8">
        <f t="shared" si="28"/>
        <v>42219.208333333328</v>
      </c>
      <c r="T291" s="8">
        <f t="shared" si="2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>
        <v>908</v>
      </c>
      <c r="I292" s="5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6"/>
        <v>film &amp; video</v>
      </c>
      <c r="R292" t="str">
        <f t="shared" si="27"/>
        <v>documentary</v>
      </c>
      <c r="S292" s="8">
        <f t="shared" si="28"/>
        <v>41404.208333333336</v>
      </c>
      <c r="T292" s="8">
        <f t="shared" si="2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>
        <v>107</v>
      </c>
      <c r="I293" s="5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6"/>
        <v>technology</v>
      </c>
      <c r="R293" t="str">
        <f t="shared" si="27"/>
        <v>web</v>
      </c>
      <c r="S293" s="8">
        <f t="shared" si="28"/>
        <v>40831.208333333336</v>
      </c>
      <c r="T293" s="8">
        <f t="shared" si="2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>
        <v>10</v>
      </c>
      <c r="I294" s="5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6"/>
        <v>food</v>
      </c>
      <c r="R294" t="str">
        <f t="shared" si="27"/>
        <v>food trucks</v>
      </c>
      <c r="S294" s="8">
        <f t="shared" si="28"/>
        <v>40984.208333333336</v>
      </c>
      <c r="T294" s="8">
        <f t="shared" si="2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>
        <v>32</v>
      </c>
      <c r="I295" s="5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6"/>
        <v>theater</v>
      </c>
      <c r="R295" t="str">
        <f t="shared" si="27"/>
        <v>plays</v>
      </c>
      <c r="S295" s="8">
        <f t="shared" si="28"/>
        <v>40456.208333333336</v>
      </c>
      <c r="T295" s="8">
        <f t="shared" si="2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>
        <v>183</v>
      </c>
      <c r="I296" s="5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6"/>
        <v>theater</v>
      </c>
      <c r="R296" t="str">
        <f t="shared" si="27"/>
        <v>plays</v>
      </c>
      <c r="S296" s="8">
        <f t="shared" si="28"/>
        <v>43399.208333333328</v>
      </c>
      <c r="T296" s="8">
        <f t="shared" si="2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>
        <v>1910</v>
      </c>
      <c r="I297" s="5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6"/>
        <v>theater</v>
      </c>
      <c r="R297" t="str">
        <f t="shared" si="27"/>
        <v>plays</v>
      </c>
      <c r="S297" s="8">
        <f t="shared" si="28"/>
        <v>41562.208333333336</v>
      </c>
      <c r="T297" s="8">
        <f t="shared" si="2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>
        <v>38</v>
      </c>
      <c r="I298" s="5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6"/>
        <v>theater</v>
      </c>
      <c r="R298" t="str">
        <f t="shared" si="27"/>
        <v>plays</v>
      </c>
      <c r="S298" s="8">
        <f t="shared" si="28"/>
        <v>43493.25</v>
      </c>
      <c r="T298" s="8">
        <f t="shared" si="2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>
        <v>104</v>
      </c>
      <c r="I299" s="5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6"/>
        <v>theater</v>
      </c>
      <c r="R299" t="str">
        <f t="shared" si="27"/>
        <v>plays</v>
      </c>
      <c r="S299" s="8">
        <f t="shared" si="28"/>
        <v>41653.25</v>
      </c>
      <c r="T299" s="8">
        <f t="shared" si="2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>
        <v>72</v>
      </c>
      <c r="I300" s="5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6"/>
        <v>music</v>
      </c>
      <c r="R300" t="str">
        <f t="shared" si="27"/>
        <v>rock</v>
      </c>
      <c r="S300" s="8">
        <f t="shared" si="28"/>
        <v>42426.25</v>
      </c>
      <c r="T300" s="8">
        <f t="shared" si="2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>
        <v>49</v>
      </c>
      <c r="I301" s="5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6"/>
        <v>food</v>
      </c>
      <c r="R301" t="str">
        <f t="shared" si="27"/>
        <v>food trucks</v>
      </c>
      <c r="S301" s="8">
        <f t="shared" si="28"/>
        <v>42432.25</v>
      </c>
      <c r="T301" s="8">
        <f t="shared" si="2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>
        <v>1</v>
      </c>
      <c r="I302" s="5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6"/>
        <v>publishing</v>
      </c>
      <c r="R302" t="str">
        <f t="shared" si="27"/>
        <v>nonfiction</v>
      </c>
      <c r="S302" s="8">
        <f t="shared" si="28"/>
        <v>42977.208333333328</v>
      </c>
      <c r="T302" s="8">
        <f t="shared" si="2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>
        <v>295</v>
      </c>
      <c r="I303" s="5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6"/>
        <v>film &amp; video</v>
      </c>
      <c r="R303" t="str">
        <f t="shared" si="27"/>
        <v>documentary</v>
      </c>
      <c r="S303" s="8">
        <f t="shared" si="28"/>
        <v>42061.25</v>
      </c>
      <c r="T303" s="8">
        <f t="shared" si="2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>
        <v>245</v>
      </c>
      <c r="I304" s="5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6"/>
        <v>theater</v>
      </c>
      <c r="R304" t="str">
        <f t="shared" si="27"/>
        <v>plays</v>
      </c>
      <c r="S304" s="8">
        <f t="shared" si="28"/>
        <v>43345.208333333328</v>
      </c>
      <c r="T304" s="8">
        <f t="shared" si="2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>
        <v>32</v>
      </c>
      <c r="I305" s="5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6"/>
        <v>music</v>
      </c>
      <c r="R305" t="str">
        <f t="shared" si="27"/>
        <v>indie rock</v>
      </c>
      <c r="S305" s="8">
        <f t="shared" si="28"/>
        <v>42376.25</v>
      </c>
      <c r="T305" s="8">
        <f t="shared" si="2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>
        <v>142</v>
      </c>
      <c r="I306" s="5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6"/>
        <v>film &amp; video</v>
      </c>
      <c r="R306" t="str">
        <f t="shared" si="27"/>
        <v>documentary</v>
      </c>
      <c r="S306" s="8">
        <f t="shared" si="28"/>
        <v>42589.208333333328</v>
      </c>
      <c r="T306" s="8">
        <f t="shared" si="2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>
        <v>85</v>
      </c>
      <c r="I307" s="5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6"/>
        <v>theater</v>
      </c>
      <c r="R307" t="str">
        <f t="shared" si="27"/>
        <v>plays</v>
      </c>
      <c r="S307" s="8">
        <f t="shared" si="28"/>
        <v>42448.208333333328</v>
      </c>
      <c r="T307" s="8">
        <f t="shared" si="2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>
        <v>7</v>
      </c>
      <c r="I308" s="5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6"/>
        <v>theater</v>
      </c>
      <c r="R308" t="str">
        <f t="shared" si="27"/>
        <v>plays</v>
      </c>
      <c r="S308" s="8">
        <f t="shared" si="28"/>
        <v>42930.208333333328</v>
      </c>
      <c r="T308" s="8">
        <f t="shared" si="2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>
        <v>659</v>
      </c>
      <c r="I309" s="5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6"/>
        <v>publishing</v>
      </c>
      <c r="R309" t="str">
        <f t="shared" si="27"/>
        <v>fiction</v>
      </c>
      <c r="S309" s="8">
        <f t="shared" si="28"/>
        <v>41066.208333333336</v>
      </c>
      <c r="T309" s="8">
        <f t="shared" si="2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>
        <v>803</v>
      </c>
      <c r="I310" s="5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6"/>
        <v>theater</v>
      </c>
      <c r="R310" t="str">
        <f t="shared" si="27"/>
        <v>plays</v>
      </c>
      <c r="S310" s="8">
        <f t="shared" si="28"/>
        <v>40651.208333333336</v>
      </c>
      <c r="T310" s="8">
        <f t="shared" si="2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>
        <v>75</v>
      </c>
      <c r="I311" s="5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6"/>
        <v>music</v>
      </c>
      <c r="R311" t="str">
        <f t="shared" si="27"/>
        <v>indie rock</v>
      </c>
      <c r="S311" s="8">
        <f t="shared" si="28"/>
        <v>40807.208333333336</v>
      </c>
      <c r="T311" s="8">
        <f t="shared" si="2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>
        <v>16</v>
      </c>
      <c r="I312" s="5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6"/>
        <v>games</v>
      </c>
      <c r="R312" t="str">
        <f t="shared" si="27"/>
        <v>video games</v>
      </c>
      <c r="S312" s="8">
        <f t="shared" si="28"/>
        <v>40277.208333333336</v>
      </c>
      <c r="T312" s="8">
        <f t="shared" si="2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>
        <v>121</v>
      </c>
      <c r="I313" s="5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6"/>
        <v>theater</v>
      </c>
      <c r="R313" t="str">
        <f t="shared" si="27"/>
        <v>plays</v>
      </c>
      <c r="S313" s="8">
        <f t="shared" si="28"/>
        <v>40590.25</v>
      </c>
      <c r="T313" s="8">
        <f t="shared" si="2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>
        <v>3742</v>
      </c>
      <c r="I314" s="5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6"/>
        <v>theater</v>
      </c>
      <c r="R314" t="str">
        <f t="shared" si="27"/>
        <v>plays</v>
      </c>
      <c r="S314" s="8">
        <f t="shared" si="28"/>
        <v>41572.208333333336</v>
      </c>
      <c r="T314" s="8">
        <f t="shared" si="2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>
        <v>223</v>
      </c>
      <c r="I315" s="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6"/>
        <v>music</v>
      </c>
      <c r="R315" t="str">
        <f t="shared" si="27"/>
        <v>rock</v>
      </c>
      <c r="S315" s="8">
        <f t="shared" si="28"/>
        <v>40966.25</v>
      </c>
      <c r="T315" s="8">
        <f t="shared" si="2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>
        <v>133</v>
      </c>
      <c r="I316" s="5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6"/>
        <v>film &amp; video</v>
      </c>
      <c r="R316" t="str">
        <f t="shared" si="27"/>
        <v>documentary</v>
      </c>
      <c r="S316" s="8">
        <f t="shared" si="28"/>
        <v>43536.208333333328</v>
      </c>
      <c r="T316" s="8">
        <f t="shared" si="2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>
        <v>31</v>
      </c>
      <c r="I317" s="5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6"/>
        <v>theater</v>
      </c>
      <c r="R317" t="str">
        <f t="shared" si="27"/>
        <v>plays</v>
      </c>
      <c r="S317" s="8">
        <f t="shared" si="28"/>
        <v>41783.208333333336</v>
      </c>
      <c r="T317" s="8">
        <f t="shared" si="2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>
        <v>108</v>
      </c>
      <c r="I318" s="5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6"/>
        <v>food</v>
      </c>
      <c r="R318" t="str">
        <f t="shared" si="27"/>
        <v>food trucks</v>
      </c>
      <c r="S318" s="8">
        <f t="shared" si="28"/>
        <v>43788.25</v>
      </c>
      <c r="T318" s="8">
        <f t="shared" si="2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>
        <v>30</v>
      </c>
      <c r="I319" s="5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6"/>
        <v>theater</v>
      </c>
      <c r="R319" t="str">
        <f t="shared" si="27"/>
        <v>plays</v>
      </c>
      <c r="S319" s="8">
        <f t="shared" si="28"/>
        <v>42869.208333333328</v>
      </c>
      <c r="T319" s="8">
        <f t="shared" si="2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>
        <v>17</v>
      </c>
      <c r="I320" s="5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6"/>
        <v>music</v>
      </c>
      <c r="R320" t="str">
        <f t="shared" si="27"/>
        <v>rock</v>
      </c>
      <c r="S320" s="8">
        <f t="shared" si="28"/>
        <v>41684.25</v>
      </c>
      <c r="T320" s="8">
        <f t="shared" si="2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>
        <v>64</v>
      </c>
      <c r="I321" s="5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6"/>
        <v>technology</v>
      </c>
      <c r="R321" t="str">
        <f t="shared" si="27"/>
        <v>web</v>
      </c>
      <c r="S321" s="8">
        <f t="shared" si="28"/>
        <v>40402.208333333336</v>
      </c>
      <c r="T321" s="8">
        <f t="shared" si="2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9.5876777251184833E-2</v>
      </c>
      <c r="G322" t="s">
        <v>14</v>
      </c>
      <c r="H322">
        <v>80</v>
      </c>
      <c r="I322" s="5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6"/>
        <v>publishing</v>
      </c>
      <c r="R322" t="str">
        <f t="shared" si="27"/>
        <v>fiction</v>
      </c>
      <c r="S322" s="8">
        <f t="shared" si="28"/>
        <v>40673.208333333336</v>
      </c>
      <c r="T322" s="8">
        <f t="shared" si="2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</f>
        <v>0.94144366197183094</v>
      </c>
      <c r="G323" t="s">
        <v>14</v>
      </c>
      <c r="H323">
        <v>2468</v>
      </c>
      <c r="I323" s="5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2">LEFT(P323,SEARCH("/",P323,1)-1)</f>
        <v>film &amp; video</v>
      </c>
      <c r="R323" t="str">
        <f t="shared" ref="R323:R386" si="33">RIGHT(P323,LEN(P323)-SEARCH("/",P323,1))</f>
        <v>shorts</v>
      </c>
      <c r="S323" s="8">
        <f t="shared" ref="S323:S386" si="34">(((L323/60)/60)/24)+DATE(1970,1,1)</f>
        <v>40634.208333333336</v>
      </c>
      <c r="T323" s="8">
        <f t="shared" ref="T323:T386" si="35">(((M323/60)/60)/24)+DATE(1970,1,1)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1.6656234096692113</v>
      </c>
      <c r="G324" t="s">
        <v>20</v>
      </c>
      <c r="H324">
        <v>5168</v>
      </c>
      <c r="I324" s="5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2"/>
        <v>theater</v>
      </c>
      <c r="R324" t="str">
        <f t="shared" si="33"/>
        <v>plays</v>
      </c>
      <c r="S324" s="8">
        <f t="shared" si="34"/>
        <v>40507.25</v>
      </c>
      <c r="T324" s="8">
        <f t="shared" si="35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0.24134831460674158</v>
      </c>
      <c r="G325" t="s">
        <v>14</v>
      </c>
      <c r="H325">
        <v>26</v>
      </c>
      <c r="I325" s="5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2"/>
        <v>film &amp; video</v>
      </c>
      <c r="R325" t="str">
        <f t="shared" si="33"/>
        <v>documentary</v>
      </c>
      <c r="S325" s="8">
        <f t="shared" si="34"/>
        <v>41725.208333333336</v>
      </c>
      <c r="T325" s="8">
        <f t="shared" si="35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1.6405633802816901</v>
      </c>
      <c r="G326" t="s">
        <v>20</v>
      </c>
      <c r="H326">
        <v>307</v>
      </c>
      <c r="I326" s="5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2"/>
        <v>theater</v>
      </c>
      <c r="R326" t="str">
        <f t="shared" si="33"/>
        <v>plays</v>
      </c>
      <c r="S326" s="8">
        <f t="shared" si="34"/>
        <v>42176.208333333328</v>
      </c>
      <c r="T326" s="8">
        <f t="shared" si="35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0.90723076923076929</v>
      </c>
      <c r="G327" t="s">
        <v>14</v>
      </c>
      <c r="H327">
        <v>73</v>
      </c>
      <c r="I327" s="5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2"/>
        <v>theater</v>
      </c>
      <c r="R327" t="str">
        <f t="shared" si="33"/>
        <v>plays</v>
      </c>
      <c r="S327" s="8">
        <f t="shared" si="34"/>
        <v>43267.208333333328</v>
      </c>
      <c r="T327" s="8">
        <f t="shared" si="35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0.46194444444444444</v>
      </c>
      <c r="G328" t="s">
        <v>14</v>
      </c>
      <c r="H328">
        <v>128</v>
      </c>
      <c r="I328" s="5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2"/>
        <v>film &amp; video</v>
      </c>
      <c r="R328" t="str">
        <f t="shared" si="33"/>
        <v>animation</v>
      </c>
      <c r="S328" s="8">
        <f t="shared" si="34"/>
        <v>42364.25</v>
      </c>
      <c r="T328" s="8">
        <f t="shared" si="35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0.38538461538461538</v>
      </c>
      <c r="G329" t="s">
        <v>14</v>
      </c>
      <c r="H329">
        <v>33</v>
      </c>
      <c r="I329" s="5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2"/>
        <v>theater</v>
      </c>
      <c r="R329" t="str">
        <f t="shared" si="33"/>
        <v>plays</v>
      </c>
      <c r="S329" s="8">
        <f t="shared" si="34"/>
        <v>43705.208333333328</v>
      </c>
      <c r="T329" s="8">
        <f t="shared" si="35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1.3356231003039514</v>
      </c>
      <c r="G330" t="s">
        <v>20</v>
      </c>
      <c r="H330">
        <v>2441</v>
      </c>
      <c r="I330" s="5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2"/>
        <v>music</v>
      </c>
      <c r="R330" t="str">
        <f t="shared" si="33"/>
        <v>rock</v>
      </c>
      <c r="S330" s="8">
        <f t="shared" si="34"/>
        <v>43434.25</v>
      </c>
      <c r="T330" s="8">
        <f t="shared" si="35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0.22896588486140726</v>
      </c>
      <c r="G331" t="s">
        <v>47</v>
      </c>
      <c r="H331">
        <v>211</v>
      </c>
      <c r="I331" s="5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2"/>
        <v>games</v>
      </c>
      <c r="R331" t="str">
        <f t="shared" si="33"/>
        <v>video games</v>
      </c>
      <c r="S331" s="8">
        <f t="shared" si="34"/>
        <v>42716.25</v>
      </c>
      <c r="T331" s="8">
        <f t="shared" si="35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1.8495548961424333</v>
      </c>
      <c r="G332" t="s">
        <v>20</v>
      </c>
      <c r="H332">
        <v>1385</v>
      </c>
      <c r="I332" s="5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2"/>
        <v>film &amp; video</v>
      </c>
      <c r="R332" t="str">
        <f t="shared" si="33"/>
        <v>documentary</v>
      </c>
      <c r="S332" s="8">
        <f t="shared" si="34"/>
        <v>43077.25</v>
      </c>
      <c r="T332" s="8">
        <f t="shared" si="35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4.4372727272727275</v>
      </c>
      <c r="G333" t="s">
        <v>20</v>
      </c>
      <c r="H333">
        <v>190</v>
      </c>
      <c r="I333" s="5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2"/>
        <v>food</v>
      </c>
      <c r="R333" t="str">
        <f t="shared" si="33"/>
        <v>food trucks</v>
      </c>
      <c r="S333" s="8">
        <f t="shared" si="34"/>
        <v>40896.25</v>
      </c>
      <c r="T333" s="8">
        <f t="shared" si="35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1.999806763285024</v>
      </c>
      <c r="G334" t="s">
        <v>20</v>
      </c>
      <c r="H334">
        <v>470</v>
      </c>
      <c r="I334" s="5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2"/>
        <v>technology</v>
      </c>
      <c r="R334" t="str">
        <f t="shared" si="33"/>
        <v>wearables</v>
      </c>
      <c r="S334" s="8">
        <f t="shared" si="34"/>
        <v>41361.208333333336</v>
      </c>
      <c r="T334" s="8">
        <f t="shared" si="35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1.2395833333333333</v>
      </c>
      <c r="G335" t="s">
        <v>20</v>
      </c>
      <c r="H335">
        <v>253</v>
      </c>
      <c r="I335" s="5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2"/>
        <v>theater</v>
      </c>
      <c r="R335" t="str">
        <f t="shared" si="33"/>
        <v>plays</v>
      </c>
      <c r="S335" s="8">
        <f t="shared" si="34"/>
        <v>43424.25</v>
      </c>
      <c r="T335" s="8">
        <f t="shared" si="35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1.8661329305135952</v>
      </c>
      <c r="G336" t="s">
        <v>20</v>
      </c>
      <c r="H336">
        <v>1113</v>
      </c>
      <c r="I336" s="5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2"/>
        <v>music</v>
      </c>
      <c r="R336" t="str">
        <f t="shared" si="33"/>
        <v>rock</v>
      </c>
      <c r="S336" s="8">
        <f t="shared" si="34"/>
        <v>43110.25</v>
      </c>
      <c r="T336" s="8">
        <f t="shared" si="35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1.1428538550057536</v>
      </c>
      <c r="G337" t="s">
        <v>20</v>
      </c>
      <c r="H337">
        <v>2283</v>
      </c>
      <c r="I337" s="5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2"/>
        <v>music</v>
      </c>
      <c r="R337" t="str">
        <f t="shared" si="33"/>
        <v>rock</v>
      </c>
      <c r="S337" s="8">
        <f t="shared" si="34"/>
        <v>43784.25</v>
      </c>
      <c r="T337" s="8">
        <f t="shared" si="35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0.97032531824611035</v>
      </c>
      <c r="G338" t="s">
        <v>14</v>
      </c>
      <c r="H338">
        <v>1072</v>
      </c>
      <c r="I338" s="5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2"/>
        <v>music</v>
      </c>
      <c r="R338" t="str">
        <f t="shared" si="33"/>
        <v>rock</v>
      </c>
      <c r="S338" s="8">
        <f t="shared" si="34"/>
        <v>40527.25</v>
      </c>
      <c r="T338" s="8">
        <f t="shared" si="35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1.2281904761904763</v>
      </c>
      <c r="G339" t="s">
        <v>20</v>
      </c>
      <c r="H339">
        <v>1095</v>
      </c>
      <c r="I339" s="5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2"/>
        <v>theater</v>
      </c>
      <c r="R339" t="str">
        <f t="shared" si="33"/>
        <v>plays</v>
      </c>
      <c r="S339" s="8">
        <f t="shared" si="34"/>
        <v>43780.25</v>
      </c>
      <c r="T339" s="8">
        <f t="shared" si="35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1.7914326647564469</v>
      </c>
      <c r="G340" t="s">
        <v>20</v>
      </c>
      <c r="H340">
        <v>1690</v>
      </c>
      <c r="I340" s="5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2"/>
        <v>theater</v>
      </c>
      <c r="R340" t="str">
        <f t="shared" si="33"/>
        <v>plays</v>
      </c>
      <c r="S340" s="8">
        <f t="shared" si="34"/>
        <v>40821.208333333336</v>
      </c>
      <c r="T340" s="8">
        <f t="shared" si="35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0.79951577402787966</v>
      </c>
      <c r="G341" t="s">
        <v>74</v>
      </c>
      <c r="H341">
        <v>1297</v>
      </c>
      <c r="I341" s="5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2"/>
        <v>theater</v>
      </c>
      <c r="R341" t="str">
        <f t="shared" si="33"/>
        <v>plays</v>
      </c>
      <c r="S341" s="8">
        <f t="shared" si="34"/>
        <v>42949.208333333328</v>
      </c>
      <c r="T341" s="8">
        <f t="shared" si="35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0.94242587601078165</v>
      </c>
      <c r="G342" t="s">
        <v>14</v>
      </c>
      <c r="H342">
        <v>393</v>
      </c>
      <c r="I342" s="5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2"/>
        <v>photography</v>
      </c>
      <c r="R342" t="str">
        <f t="shared" si="33"/>
        <v>photography books</v>
      </c>
      <c r="S342" s="8">
        <f t="shared" si="34"/>
        <v>40889.25</v>
      </c>
      <c r="T342" s="8">
        <f t="shared" si="35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0.84669291338582675</v>
      </c>
      <c r="G343" t="s">
        <v>14</v>
      </c>
      <c r="H343">
        <v>1257</v>
      </c>
      <c r="I343" s="5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2"/>
        <v>music</v>
      </c>
      <c r="R343" t="str">
        <f t="shared" si="33"/>
        <v>indie rock</v>
      </c>
      <c r="S343" s="8">
        <f t="shared" si="34"/>
        <v>42244.208333333328</v>
      </c>
      <c r="T343" s="8">
        <f t="shared" si="35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0.66521920668058454</v>
      </c>
      <c r="G344" t="s">
        <v>14</v>
      </c>
      <c r="H344">
        <v>328</v>
      </c>
      <c r="I344" s="5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2"/>
        <v>theater</v>
      </c>
      <c r="R344" t="str">
        <f t="shared" si="33"/>
        <v>plays</v>
      </c>
      <c r="S344" s="8">
        <f t="shared" si="34"/>
        <v>41475.208333333336</v>
      </c>
      <c r="T344" s="8">
        <f t="shared" si="35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0.53922222222222227</v>
      </c>
      <c r="G345" t="s">
        <v>14</v>
      </c>
      <c r="H345">
        <v>147</v>
      </c>
      <c r="I345" s="5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2"/>
        <v>theater</v>
      </c>
      <c r="R345" t="str">
        <f t="shared" si="33"/>
        <v>plays</v>
      </c>
      <c r="S345" s="8">
        <f t="shared" si="34"/>
        <v>41597.25</v>
      </c>
      <c r="T345" s="8">
        <f t="shared" si="35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0.41983299595141699</v>
      </c>
      <c r="G346" t="s">
        <v>14</v>
      </c>
      <c r="H346">
        <v>830</v>
      </c>
      <c r="I346" s="5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2"/>
        <v>games</v>
      </c>
      <c r="R346" t="str">
        <f t="shared" si="33"/>
        <v>video games</v>
      </c>
      <c r="S346" s="8">
        <f t="shared" si="34"/>
        <v>43122.25</v>
      </c>
      <c r="T346" s="8">
        <f t="shared" si="35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0.14694796954314721</v>
      </c>
      <c r="G347" t="s">
        <v>14</v>
      </c>
      <c r="H347">
        <v>331</v>
      </c>
      <c r="I347" s="5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2"/>
        <v>film &amp; video</v>
      </c>
      <c r="R347" t="str">
        <f t="shared" si="33"/>
        <v>drama</v>
      </c>
      <c r="S347" s="8">
        <f t="shared" si="34"/>
        <v>42194.208333333328</v>
      </c>
      <c r="T347" s="8">
        <f t="shared" si="35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0.34475</v>
      </c>
      <c r="G348" t="s">
        <v>14</v>
      </c>
      <c r="H348">
        <v>25</v>
      </c>
      <c r="I348" s="5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2"/>
        <v>music</v>
      </c>
      <c r="R348" t="str">
        <f t="shared" si="33"/>
        <v>indie rock</v>
      </c>
      <c r="S348" s="8">
        <f t="shared" si="34"/>
        <v>42971.208333333328</v>
      </c>
      <c r="T348" s="8">
        <f t="shared" si="35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14.007777777777777</v>
      </c>
      <c r="G349" t="s">
        <v>20</v>
      </c>
      <c r="H349">
        <v>191</v>
      </c>
      <c r="I349" s="5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2"/>
        <v>technology</v>
      </c>
      <c r="R349" t="str">
        <f t="shared" si="33"/>
        <v>web</v>
      </c>
      <c r="S349" s="8">
        <f t="shared" si="34"/>
        <v>42046.25</v>
      </c>
      <c r="T349" s="8">
        <f t="shared" si="35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0.71770351758793971</v>
      </c>
      <c r="G350" t="s">
        <v>14</v>
      </c>
      <c r="H350">
        <v>3483</v>
      </c>
      <c r="I350" s="5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2"/>
        <v>food</v>
      </c>
      <c r="R350" t="str">
        <f t="shared" si="33"/>
        <v>food trucks</v>
      </c>
      <c r="S350" s="8">
        <f t="shared" si="34"/>
        <v>42782.25</v>
      </c>
      <c r="T350" s="8">
        <f t="shared" si="35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0.53074115044247783</v>
      </c>
      <c r="G351" t="s">
        <v>14</v>
      </c>
      <c r="H351">
        <v>923</v>
      </c>
      <c r="I351" s="5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2"/>
        <v>theater</v>
      </c>
      <c r="R351" t="str">
        <f t="shared" si="33"/>
        <v>plays</v>
      </c>
      <c r="S351" s="8">
        <f t="shared" si="34"/>
        <v>42930.208333333328</v>
      </c>
      <c r="T351" s="8">
        <f t="shared" si="35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t="s">
        <v>14</v>
      </c>
      <c r="H352">
        <v>1</v>
      </c>
      <c r="I352" s="5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2"/>
        <v>music</v>
      </c>
      <c r="R352" t="str">
        <f t="shared" si="33"/>
        <v>jazz</v>
      </c>
      <c r="S352" s="8">
        <f t="shared" si="34"/>
        <v>42144.208333333328</v>
      </c>
      <c r="T352" s="8">
        <f t="shared" si="35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1.2770715249662619</v>
      </c>
      <c r="G353" t="s">
        <v>20</v>
      </c>
      <c r="H353">
        <v>2013</v>
      </c>
      <c r="I353" s="5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2"/>
        <v>music</v>
      </c>
      <c r="R353" t="str">
        <f t="shared" si="33"/>
        <v>rock</v>
      </c>
      <c r="S353" s="8">
        <f t="shared" si="34"/>
        <v>42240.208333333328</v>
      </c>
      <c r="T353" s="8">
        <f t="shared" si="35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0.34892857142857142</v>
      </c>
      <c r="G354" t="s">
        <v>14</v>
      </c>
      <c r="H354">
        <v>33</v>
      </c>
      <c r="I354" s="5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2"/>
        <v>theater</v>
      </c>
      <c r="R354" t="str">
        <f t="shared" si="33"/>
        <v>plays</v>
      </c>
      <c r="S354" s="8">
        <f t="shared" si="34"/>
        <v>42315.25</v>
      </c>
      <c r="T354" s="8">
        <f t="shared" si="35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>
        <v>1703</v>
      </c>
      <c r="I355" s="5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2"/>
        <v>theater</v>
      </c>
      <c r="R355" t="str">
        <f t="shared" si="33"/>
        <v>plays</v>
      </c>
      <c r="S355" s="8">
        <f t="shared" si="34"/>
        <v>43651.208333333328</v>
      </c>
      <c r="T355" s="8">
        <f t="shared" si="35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1.2373770491803278</v>
      </c>
      <c r="G356" t="s">
        <v>20</v>
      </c>
      <c r="H356">
        <v>80</v>
      </c>
      <c r="I356" s="5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2"/>
        <v>film &amp; video</v>
      </c>
      <c r="R356" t="str">
        <f t="shared" si="33"/>
        <v>documentary</v>
      </c>
      <c r="S356" s="8">
        <f t="shared" si="34"/>
        <v>41520.208333333336</v>
      </c>
      <c r="T356" s="8">
        <f t="shared" si="35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0.58973684210526311</v>
      </c>
      <c r="G357" t="s">
        <v>47</v>
      </c>
      <c r="H357">
        <v>86</v>
      </c>
      <c r="I357" s="5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2"/>
        <v>technology</v>
      </c>
      <c r="R357" t="str">
        <f t="shared" si="33"/>
        <v>wearables</v>
      </c>
      <c r="S357" s="8">
        <f t="shared" si="34"/>
        <v>42757.25</v>
      </c>
      <c r="T357" s="8">
        <f t="shared" si="35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0.36892473118279567</v>
      </c>
      <c r="G358" t="s">
        <v>14</v>
      </c>
      <c r="H358">
        <v>40</v>
      </c>
      <c r="I358" s="5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2"/>
        <v>theater</v>
      </c>
      <c r="R358" t="str">
        <f t="shared" si="33"/>
        <v>plays</v>
      </c>
      <c r="S358" s="8">
        <f t="shared" si="34"/>
        <v>40922.25</v>
      </c>
      <c r="T358" s="8">
        <f t="shared" si="35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1.8491304347826087</v>
      </c>
      <c r="G359" t="s">
        <v>20</v>
      </c>
      <c r="H359">
        <v>41</v>
      </c>
      <c r="I359" s="5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2"/>
        <v>games</v>
      </c>
      <c r="R359" t="str">
        <f t="shared" si="33"/>
        <v>video games</v>
      </c>
      <c r="S359" s="8">
        <f t="shared" si="34"/>
        <v>42250.208333333328</v>
      </c>
      <c r="T359" s="8">
        <f t="shared" si="35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0.11814432989690722</v>
      </c>
      <c r="G360" t="s">
        <v>14</v>
      </c>
      <c r="H360">
        <v>23</v>
      </c>
      <c r="I360" s="5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2"/>
        <v>photography</v>
      </c>
      <c r="R360" t="str">
        <f t="shared" si="33"/>
        <v>photography books</v>
      </c>
      <c r="S360" s="8">
        <f t="shared" si="34"/>
        <v>43322.208333333328</v>
      </c>
      <c r="T360" s="8">
        <f t="shared" si="35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2.9870000000000001</v>
      </c>
      <c r="G361" t="s">
        <v>20</v>
      </c>
      <c r="H361">
        <v>187</v>
      </c>
      <c r="I361" s="5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2"/>
        <v>film &amp; video</v>
      </c>
      <c r="R361" t="str">
        <f t="shared" si="33"/>
        <v>animation</v>
      </c>
      <c r="S361" s="8">
        <f t="shared" si="34"/>
        <v>40782.208333333336</v>
      </c>
      <c r="T361" s="8">
        <f t="shared" si="35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2.2635175879396985</v>
      </c>
      <c r="G362" t="s">
        <v>20</v>
      </c>
      <c r="H362">
        <v>2875</v>
      </c>
      <c r="I362" s="5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2"/>
        <v>theater</v>
      </c>
      <c r="R362" t="str">
        <f t="shared" si="33"/>
        <v>plays</v>
      </c>
      <c r="S362" s="8">
        <f t="shared" si="34"/>
        <v>40544.25</v>
      </c>
      <c r="T362" s="8">
        <f t="shared" si="35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1.7356363636363636</v>
      </c>
      <c r="G363" t="s">
        <v>20</v>
      </c>
      <c r="H363">
        <v>88</v>
      </c>
      <c r="I363" s="5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2"/>
        <v>theater</v>
      </c>
      <c r="R363" t="str">
        <f t="shared" si="33"/>
        <v>plays</v>
      </c>
      <c r="S363" s="8">
        <f t="shared" si="34"/>
        <v>43015.208333333328</v>
      </c>
      <c r="T363" s="8">
        <f t="shared" si="35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3.7175675675675675</v>
      </c>
      <c r="G364" t="s">
        <v>20</v>
      </c>
      <c r="H364">
        <v>191</v>
      </c>
      <c r="I364" s="5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2"/>
        <v>music</v>
      </c>
      <c r="R364" t="str">
        <f t="shared" si="33"/>
        <v>rock</v>
      </c>
      <c r="S364" s="8">
        <f t="shared" si="34"/>
        <v>40570.25</v>
      </c>
      <c r="T364" s="8">
        <f t="shared" si="35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1.601923076923077</v>
      </c>
      <c r="G365" t="s">
        <v>20</v>
      </c>
      <c r="H365">
        <v>139</v>
      </c>
      <c r="I365" s="5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2"/>
        <v>music</v>
      </c>
      <c r="R365" t="str">
        <f t="shared" si="33"/>
        <v>rock</v>
      </c>
      <c r="S365" s="8">
        <f t="shared" si="34"/>
        <v>40904.25</v>
      </c>
      <c r="T365" s="8">
        <f t="shared" si="35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16.163333333333334</v>
      </c>
      <c r="G366" t="s">
        <v>20</v>
      </c>
      <c r="H366">
        <v>186</v>
      </c>
      <c r="I366" s="5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2"/>
        <v>music</v>
      </c>
      <c r="R366" t="str">
        <f t="shared" si="33"/>
        <v>indie rock</v>
      </c>
      <c r="S366" s="8">
        <f t="shared" si="34"/>
        <v>43164.25</v>
      </c>
      <c r="T366" s="8">
        <f t="shared" si="35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7.3343749999999996</v>
      </c>
      <c r="G367" t="s">
        <v>20</v>
      </c>
      <c r="H367">
        <v>112</v>
      </c>
      <c r="I367" s="5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2"/>
        <v>theater</v>
      </c>
      <c r="R367" t="str">
        <f t="shared" si="33"/>
        <v>plays</v>
      </c>
      <c r="S367" s="8">
        <f t="shared" si="34"/>
        <v>42733.25</v>
      </c>
      <c r="T367" s="8">
        <f t="shared" si="35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5.9211111111111112</v>
      </c>
      <c r="G368" t="s">
        <v>20</v>
      </c>
      <c r="H368">
        <v>101</v>
      </c>
      <c r="I368" s="5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2"/>
        <v>theater</v>
      </c>
      <c r="R368" t="str">
        <f t="shared" si="33"/>
        <v>plays</v>
      </c>
      <c r="S368" s="8">
        <f t="shared" si="34"/>
        <v>40546.25</v>
      </c>
      <c r="T368" s="8">
        <f t="shared" si="35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0.18888888888888888</v>
      </c>
      <c r="G369" t="s">
        <v>14</v>
      </c>
      <c r="H369">
        <v>75</v>
      </c>
      <c r="I369" s="5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2"/>
        <v>theater</v>
      </c>
      <c r="R369" t="str">
        <f t="shared" si="33"/>
        <v>plays</v>
      </c>
      <c r="S369" s="8">
        <f t="shared" si="34"/>
        <v>41930.208333333336</v>
      </c>
      <c r="T369" s="8">
        <f t="shared" si="35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2.7680769230769231</v>
      </c>
      <c r="G370" t="s">
        <v>20</v>
      </c>
      <c r="H370">
        <v>206</v>
      </c>
      <c r="I370" s="5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2"/>
        <v>film &amp; video</v>
      </c>
      <c r="R370" t="str">
        <f t="shared" si="33"/>
        <v>documentary</v>
      </c>
      <c r="S370" s="8">
        <f t="shared" si="34"/>
        <v>40464.208333333336</v>
      </c>
      <c r="T370" s="8">
        <f t="shared" si="35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2.730185185185185</v>
      </c>
      <c r="G371" t="s">
        <v>20</v>
      </c>
      <c r="H371">
        <v>154</v>
      </c>
      <c r="I371" s="5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2"/>
        <v>film &amp; video</v>
      </c>
      <c r="R371" t="str">
        <f t="shared" si="33"/>
        <v>television</v>
      </c>
      <c r="S371" s="8">
        <f t="shared" si="34"/>
        <v>41308.25</v>
      </c>
      <c r="T371" s="8">
        <f t="shared" si="35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1.593633125556545</v>
      </c>
      <c r="G372" t="s">
        <v>20</v>
      </c>
      <c r="H372">
        <v>5966</v>
      </c>
      <c r="I372" s="5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2"/>
        <v>theater</v>
      </c>
      <c r="R372" t="str">
        <f t="shared" si="33"/>
        <v>plays</v>
      </c>
      <c r="S372" s="8">
        <f t="shared" si="34"/>
        <v>43570.208333333328</v>
      </c>
      <c r="T372" s="8">
        <f t="shared" si="35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0.67869978858350954</v>
      </c>
      <c r="G373" t="s">
        <v>14</v>
      </c>
      <c r="H373">
        <v>2176</v>
      </c>
      <c r="I373" s="5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2"/>
        <v>theater</v>
      </c>
      <c r="R373" t="str">
        <f t="shared" si="33"/>
        <v>plays</v>
      </c>
      <c r="S373" s="8">
        <f t="shared" si="34"/>
        <v>42043.25</v>
      </c>
      <c r="T373" s="8">
        <f t="shared" si="35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15.915555555555555</v>
      </c>
      <c r="G374" t="s">
        <v>20</v>
      </c>
      <c r="H374">
        <v>169</v>
      </c>
      <c r="I374" s="5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2"/>
        <v>film &amp; video</v>
      </c>
      <c r="R374" t="str">
        <f t="shared" si="33"/>
        <v>documentary</v>
      </c>
      <c r="S374" s="8">
        <f t="shared" si="34"/>
        <v>42012.25</v>
      </c>
      <c r="T374" s="8">
        <f t="shared" si="35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7.3018222222222224</v>
      </c>
      <c r="G375" t="s">
        <v>20</v>
      </c>
      <c r="H375">
        <v>2106</v>
      </c>
      <c r="I375" s="5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2"/>
        <v>theater</v>
      </c>
      <c r="R375" t="str">
        <f t="shared" si="33"/>
        <v>plays</v>
      </c>
      <c r="S375" s="8">
        <f t="shared" si="34"/>
        <v>42964.208333333328</v>
      </c>
      <c r="T375" s="8">
        <f t="shared" si="35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0.13185782556750297</v>
      </c>
      <c r="G376" t="s">
        <v>14</v>
      </c>
      <c r="H376">
        <v>441</v>
      </c>
      <c r="I376" s="5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2"/>
        <v>film &amp; video</v>
      </c>
      <c r="R376" t="str">
        <f t="shared" si="33"/>
        <v>documentary</v>
      </c>
      <c r="S376" s="8">
        <f t="shared" si="34"/>
        <v>43476.25</v>
      </c>
      <c r="T376" s="8">
        <f t="shared" si="35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0.54777777777777781</v>
      </c>
      <c r="G377" t="s">
        <v>14</v>
      </c>
      <c r="H377">
        <v>25</v>
      </c>
      <c r="I377" s="5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2"/>
        <v>music</v>
      </c>
      <c r="R377" t="str">
        <f t="shared" si="33"/>
        <v>indie rock</v>
      </c>
      <c r="S377" s="8">
        <f t="shared" si="34"/>
        <v>42293.208333333328</v>
      </c>
      <c r="T377" s="8">
        <f t="shared" si="35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3.6102941176470589</v>
      </c>
      <c r="G378" t="s">
        <v>20</v>
      </c>
      <c r="H378">
        <v>131</v>
      </c>
      <c r="I378" s="5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2"/>
        <v>music</v>
      </c>
      <c r="R378" t="str">
        <f t="shared" si="33"/>
        <v>rock</v>
      </c>
      <c r="S378" s="8">
        <f t="shared" si="34"/>
        <v>41826.208333333336</v>
      </c>
      <c r="T378" s="8">
        <f t="shared" si="35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0.10257545271629778</v>
      </c>
      <c r="G379" t="s">
        <v>14</v>
      </c>
      <c r="H379">
        <v>127</v>
      </c>
      <c r="I379" s="5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2"/>
        <v>theater</v>
      </c>
      <c r="R379" t="str">
        <f t="shared" si="33"/>
        <v>plays</v>
      </c>
      <c r="S379" s="8">
        <f t="shared" si="34"/>
        <v>43760.208333333328</v>
      </c>
      <c r="T379" s="8">
        <f t="shared" si="35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0.13962962962962963</v>
      </c>
      <c r="G380" t="s">
        <v>14</v>
      </c>
      <c r="H380">
        <v>355</v>
      </c>
      <c r="I380" s="5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2"/>
        <v>film &amp; video</v>
      </c>
      <c r="R380" t="str">
        <f t="shared" si="33"/>
        <v>documentary</v>
      </c>
      <c r="S380" s="8">
        <f t="shared" si="34"/>
        <v>43241.208333333328</v>
      </c>
      <c r="T380" s="8">
        <f t="shared" si="35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0.40444444444444444</v>
      </c>
      <c r="G381" t="s">
        <v>14</v>
      </c>
      <c r="H381">
        <v>44</v>
      </c>
      <c r="I381" s="5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2"/>
        <v>theater</v>
      </c>
      <c r="R381" t="str">
        <f t="shared" si="33"/>
        <v>plays</v>
      </c>
      <c r="S381" s="8">
        <f t="shared" si="34"/>
        <v>40843.208333333336</v>
      </c>
      <c r="T381" s="8">
        <f t="shared" si="35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1.6032</v>
      </c>
      <c r="G382" t="s">
        <v>20</v>
      </c>
      <c r="H382">
        <v>84</v>
      </c>
      <c r="I382" s="5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2"/>
        <v>theater</v>
      </c>
      <c r="R382" t="str">
        <f t="shared" si="33"/>
        <v>plays</v>
      </c>
      <c r="S382" s="8">
        <f t="shared" si="34"/>
        <v>41448.208333333336</v>
      </c>
      <c r="T382" s="8">
        <f t="shared" si="35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1.8394339622641509</v>
      </c>
      <c r="G383" t="s">
        <v>20</v>
      </c>
      <c r="H383">
        <v>155</v>
      </c>
      <c r="I383" s="5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2"/>
        <v>theater</v>
      </c>
      <c r="R383" t="str">
        <f t="shared" si="33"/>
        <v>plays</v>
      </c>
      <c r="S383" s="8">
        <f t="shared" si="34"/>
        <v>42163.208333333328</v>
      </c>
      <c r="T383" s="8">
        <f t="shared" si="35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0.63769230769230767</v>
      </c>
      <c r="G384" t="s">
        <v>14</v>
      </c>
      <c r="H384">
        <v>67</v>
      </c>
      <c r="I384" s="5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2"/>
        <v>photography</v>
      </c>
      <c r="R384" t="str">
        <f t="shared" si="33"/>
        <v>photography books</v>
      </c>
      <c r="S384" s="8">
        <f t="shared" si="34"/>
        <v>43024.208333333328</v>
      </c>
      <c r="T384" s="8">
        <f t="shared" si="35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2.2538095238095237</v>
      </c>
      <c r="G385" t="s">
        <v>20</v>
      </c>
      <c r="H385">
        <v>189</v>
      </c>
      <c r="I385" s="5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2"/>
        <v>food</v>
      </c>
      <c r="R385" t="str">
        <f t="shared" si="33"/>
        <v>food trucks</v>
      </c>
      <c r="S385" s="8">
        <f t="shared" si="34"/>
        <v>43509.25</v>
      </c>
      <c r="T385" s="8">
        <f t="shared" si="35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1.7200961538461539</v>
      </c>
      <c r="G386" t="s">
        <v>20</v>
      </c>
      <c r="H386">
        <v>4799</v>
      </c>
      <c r="I386" s="5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2"/>
        <v>film &amp; video</v>
      </c>
      <c r="R386" t="str">
        <f t="shared" si="33"/>
        <v>documentary</v>
      </c>
      <c r="S386" s="8">
        <f t="shared" si="34"/>
        <v>42776.25</v>
      </c>
      <c r="T386" s="8">
        <f t="shared" si="35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</f>
        <v>1.4616709511568124</v>
      </c>
      <c r="G387" t="s">
        <v>20</v>
      </c>
      <c r="H387">
        <v>1137</v>
      </c>
      <c r="I387" s="5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8">LEFT(P387,SEARCH("/",P387,1)-1)</f>
        <v>publishing</v>
      </c>
      <c r="R387" t="str">
        <f t="shared" ref="R387:R450" si="39">RIGHT(P387,LEN(P387)-SEARCH("/",P387,1))</f>
        <v>nonfiction</v>
      </c>
      <c r="S387" s="8">
        <f t="shared" ref="S387:S450" si="40">(((L387/60)/60)/24)+DATE(1970,1,1)</f>
        <v>43553.208333333328</v>
      </c>
      <c r="T387" s="8">
        <f t="shared" ref="T387:T450" si="41">(((M387/60)/60)/24)+DATE(1970,1,1)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0.76423616236162362</v>
      </c>
      <c r="G388" t="s">
        <v>14</v>
      </c>
      <c r="H388">
        <v>1068</v>
      </c>
      <c r="I388" s="5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8"/>
        <v>theater</v>
      </c>
      <c r="R388" t="str">
        <f t="shared" si="39"/>
        <v>plays</v>
      </c>
      <c r="S388" s="8">
        <f t="shared" si="40"/>
        <v>40355.208333333336</v>
      </c>
      <c r="T388" s="8">
        <f t="shared" si="41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0.39261467889908258</v>
      </c>
      <c r="G389" t="s">
        <v>14</v>
      </c>
      <c r="H389">
        <v>424</v>
      </c>
      <c r="I389" s="5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8"/>
        <v>technology</v>
      </c>
      <c r="R389" t="str">
        <f t="shared" si="39"/>
        <v>wearables</v>
      </c>
      <c r="S389" s="8">
        <f t="shared" si="40"/>
        <v>41072.208333333336</v>
      </c>
      <c r="T389" s="8">
        <f t="shared" si="41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0.11270034843205574</v>
      </c>
      <c r="G390" t="s">
        <v>74</v>
      </c>
      <c r="H390">
        <v>145</v>
      </c>
      <c r="I390" s="5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8"/>
        <v>music</v>
      </c>
      <c r="R390" t="str">
        <f t="shared" si="39"/>
        <v>indie rock</v>
      </c>
      <c r="S390" s="8">
        <f t="shared" si="40"/>
        <v>40912.25</v>
      </c>
      <c r="T390" s="8">
        <f t="shared" si="41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1.2211084337349398</v>
      </c>
      <c r="G391" t="s">
        <v>20</v>
      </c>
      <c r="H391">
        <v>1152</v>
      </c>
      <c r="I391" s="5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8"/>
        <v>theater</v>
      </c>
      <c r="R391" t="str">
        <f t="shared" si="39"/>
        <v>plays</v>
      </c>
      <c r="S391" s="8">
        <f t="shared" si="40"/>
        <v>40479.208333333336</v>
      </c>
      <c r="T391" s="8">
        <f t="shared" si="41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1.8654166666666667</v>
      </c>
      <c r="G392" t="s">
        <v>20</v>
      </c>
      <c r="H392">
        <v>50</v>
      </c>
      <c r="I392" s="5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8"/>
        <v>photography</v>
      </c>
      <c r="R392" t="str">
        <f t="shared" si="39"/>
        <v>photography books</v>
      </c>
      <c r="S392" s="8">
        <f t="shared" si="40"/>
        <v>41530.208333333336</v>
      </c>
      <c r="T392" s="8">
        <f t="shared" si="41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7.27317880794702E-2</v>
      </c>
      <c r="G393" t="s">
        <v>14</v>
      </c>
      <c r="H393">
        <v>151</v>
      </c>
      <c r="I393" s="5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8"/>
        <v>publishing</v>
      </c>
      <c r="R393" t="str">
        <f t="shared" si="39"/>
        <v>nonfiction</v>
      </c>
      <c r="S393" s="8">
        <f t="shared" si="40"/>
        <v>41653.25</v>
      </c>
      <c r="T393" s="8">
        <f t="shared" si="41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0.65642371234207963</v>
      </c>
      <c r="G394" t="s">
        <v>14</v>
      </c>
      <c r="H394">
        <v>1608</v>
      </c>
      <c r="I394" s="5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8"/>
        <v>technology</v>
      </c>
      <c r="R394" t="str">
        <f t="shared" si="39"/>
        <v>wearables</v>
      </c>
      <c r="S394" s="8">
        <f t="shared" si="40"/>
        <v>40549.25</v>
      </c>
      <c r="T394" s="8">
        <f t="shared" si="41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2.2896178343949045</v>
      </c>
      <c r="G395" t="s">
        <v>20</v>
      </c>
      <c r="H395">
        <v>3059</v>
      </c>
      <c r="I395" s="5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8"/>
        <v>music</v>
      </c>
      <c r="R395" t="str">
        <f t="shared" si="39"/>
        <v>jazz</v>
      </c>
      <c r="S395" s="8">
        <f t="shared" si="40"/>
        <v>42933.208333333328</v>
      </c>
      <c r="T395" s="8">
        <f t="shared" si="41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4.6937499999999996</v>
      </c>
      <c r="G396" t="s">
        <v>20</v>
      </c>
      <c r="H396">
        <v>34</v>
      </c>
      <c r="I396" s="5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8"/>
        <v>film &amp; video</v>
      </c>
      <c r="R396" t="str">
        <f t="shared" si="39"/>
        <v>documentary</v>
      </c>
      <c r="S396" s="8">
        <f t="shared" si="40"/>
        <v>41484.208333333336</v>
      </c>
      <c r="T396" s="8">
        <f t="shared" si="41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1.3011267605633803</v>
      </c>
      <c r="G397" t="s">
        <v>20</v>
      </c>
      <c r="H397">
        <v>220</v>
      </c>
      <c r="I397" s="5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8"/>
        <v>theater</v>
      </c>
      <c r="R397" t="str">
        <f t="shared" si="39"/>
        <v>plays</v>
      </c>
      <c r="S397" s="8">
        <f t="shared" si="40"/>
        <v>40885.25</v>
      </c>
      <c r="T397" s="8">
        <f t="shared" si="41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1.6705422993492407</v>
      </c>
      <c r="G398" t="s">
        <v>20</v>
      </c>
      <c r="H398">
        <v>1604</v>
      </c>
      <c r="I398" s="5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8"/>
        <v>film &amp; video</v>
      </c>
      <c r="R398" t="str">
        <f t="shared" si="39"/>
        <v>drama</v>
      </c>
      <c r="S398" s="8">
        <f t="shared" si="40"/>
        <v>43378.208333333328</v>
      </c>
      <c r="T398" s="8">
        <f t="shared" si="41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1.738641975308642</v>
      </c>
      <c r="G399" t="s">
        <v>20</v>
      </c>
      <c r="H399">
        <v>454</v>
      </c>
      <c r="I399" s="5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8"/>
        <v>music</v>
      </c>
      <c r="R399" t="str">
        <f t="shared" si="39"/>
        <v>rock</v>
      </c>
      <c r="S399" s="8">
        <f t="shared" si="40"/>
        <v>41417.208333333336</v>
      </c>
      <c r="T399" s="8">
        <f t="shared" si="41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7.1776470588235295</v>
      </c>
      <c r="G400" t="s">
        <v>20</v>
      </c>
      <c r="H400">
        <v>123</v>
      </c>
      <c r="I400" s="5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8"/>
        <v>film &amp; video</v>
      </c>
      <c r="R400" t="str">
        <f t="shared" si="39"/>
        <v>animation</v>
      </c>
      <c r="S400" s="8">
        <f t="shared" si="40"/>
        <v>43228.208333333328</v>
      </c>
      <c r="T400" s="8">
        <f t="shared" si="41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0.63850976361767731</v>
      </c>
      <c r="G401" t="s">
        <v>14</v>
      </c>
      <c r="H401">
        <v>941</v>
      </c>
      <c r="I401" s="5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8"/>
        <v>music</v>
      </c>
      <c r="R401" t="str">
        <f t="shared" si="39"/>
        <v>indie rock</v>
      </c>
      <c r="S401" s="8">
        <f t="shared" si="40"/>
        <v>40576.25</v>
      </c>
      <c r="T401" s="8">
        <f t="shared" si="41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t="s">
        <v>14</v>
      </c>
      <c r="H402">
        <v>1</v>
      </c>
      <c r="I402" s="5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8"/>
        <v>photography</v>
      </c>
      <c r="R402" t="str">
        <f t="shared" si="39"/>
        <v>photography books</v>
      </c>
      <c r="S402" s="8">
        <f t="shared" si="40"/>
        <v>41502.208333333336</v>
      </c>
      <c r="T402" s="8">
        <f t="shared" si="41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15.302222222222222</v>
      </c>
      <c r="G403" t="s">
        <v>20</v>
      </c>
      <c r="H403">
        <v>299</v>
      </c>
      <c r="I403" s="5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8"/>
        <v>theater</v>
      </c>
      <c r="R403" t="str">
        <f t="shared" si="39"/>
        <v>plays</v>
      </c>
      <c r="S403" s="8">
        <f t="shared" si="40"/>
        <v>43765.208333333328</v>
      </c>
      <c r="T403" s="8">
        <f t="shared" si="41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0.40356164383561643</v>
      </c>
      <c r="G404" t="s">
        <v>14</v>
      </c>
      <c r="H404">
        <v>40</v>
      </c>
      <c r="I404" s="5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8"/>
        <v>film &amp; video</v>
      </c>
      <c r="R404" t="str">
        <f t="shared" si="39"/>
        <v>shorts</v>
      </c>
      <c r="S404" s="8">
        <f t="shared" si="40"/>
        <v>40914.25</v>
      </c>
      <c r="T404" s="8">
        <f t="shared" si="41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0.86220633299284988</v>
      </c>
      <c r="G405" t="s">
        <v>14</v>
      </c>
      <c r="H405">
        <v>3015</v>
      </c>
      <c r="I405" s="5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8"/>
        <v>theater</v>
      </c>
      <c r="R405" t="str">
        <f t="shared" si="39"/>
        <v>plays</v>
      </c>
      <c r="S405" s="8">
        <f t="shared" si="40"/>
        <v>40310.208333333336</v>
      </c>
      <c r="T405" s="8">
        <f t="shared" si="41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3.1558486707566464</v>
      </c>
      <c r="G406" t="s">
        <v>20</v>
      </c>
      <c r="H406">
        <v>2237</v>
      </c>
      <c r="I406" s="5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8"/>
        <v>theater</v>
      </c>
      <c r="R406" t="str">
        <f t="shared" si="39"/>
        <v>plays</v>
      </c>
      <c r="S406" s="8">
        <f t="shared" si="40"/>
        <v>43053.25</v>
      </c>
      <c r="T406" s="8">
        <f t="shared" si="41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0.89618243243243245</v>
      </c>
      <c r="G407" t="s">
        <v>14</v>
      </c>
      <c r="H407">
        <v>435</v>
      </c>
      <c r="I407" s="5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8"/>
        <v>theater</v>
      </c>
      <c r="R407" t="str">
        <f t="shared" si="39"/>
        <v>plays</v>
      </c>
      <c r="S407" s="8">
        <f t="shared" si="40"/>
        <v>43255.208333333328</v>
      </c>
      <c r="T407" s="8">
        <f t="shared" si="41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1.8214503816793892</v>
      </c>
      <c r="G408" t="s">
        <v>20</v>
      </c>
      <c r="H408">
        <v>645</v>
      </c>
      <c r="I408" s="5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8"/>
        <v>film &amp; video</v>
      </c>
      <c r="R408" t="str">
        <f t="shared" si="39"/>
        <v>documentary</v>
      </c>
      <c r="S408" s="8">
        <f t="shared" si="40"/>
        <v>41304.25</v>
      </c>
      <c r="T408" s="8">
        <f t="shared" si="41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3.5588235294117645</v>
      </c>
      <c r="G409" t="s">
        <v>20</v>
      </c>
      <c r="H409">
        <v>484</v>
      </c>
      <c r="I409" s="5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8"/>
        <v>theater</v>
      </c>
      <c r="R409" t="str">
        <f t="shared" si="39"/>
        <v>plays</v>
      </c>
      <c r="S409" s="8">
        <f t="shared" si="40"/>
        <v>43751.208333333328</v>
      </c>
      <c r="T409" s="8">
        <f t="shared" si="41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1.3183695652173912</v>
      </c>
      <c r="G410" t="s">
        <v>20</v>
      </c>
      <c r="H410">
        <v>154</v>
      </c>
      <c r="I410" s="5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8"/>
        <v>film &amp; video</v>
      </c>
      <c r="R410" t="str">
        <f t="shared" si="39"/>
        <v>documentary</v>
      </c>
      <c r="S410" s="8">
        <f t="shared" si="40"/>
        <v>42541.208333333328</v>
      </c>
      <c r="T410" s="8">
        <f t="shared" si="41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0.46315634218289087</v>
      </c>
      <c r="G411" t="s">
        <v>14</v>
      </c>
      <c r="H411">
        <v>714</v>
      </c>
      <c r="I411" s="5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8"/>
        <v>music</v>
      </c>
      <c r="R411" t="str">
        <f t="shared" si="39"/>
        <v>rock</v>
      </c>
      <c r="S411" s="8">
        <f t="shared" si="40"/>
        <v>42843.208333333328</v>
      </c>
      <c r="T411" s="8">
        <f t="shared" si="41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0.36132726089785294</v>
      </c>
      <c r="G412" t="s">
        <v>47</v>
      </c>
      <c r="H412">
        <v>1111</v>
      </c>
      <c r="I412" s="5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8"/>
        <v>games</v>
      </c>
      <c r="R412" t="str">
        <f t="shared" si="39"/>
        <v>mobile games</v>
      </c>
      <c r="S412" s="8">
        <f t="shared" si="40"/>
        <v>42122.208333333328</v>
      </c>
      <c r="T412" s="8">
        <f t="shared" si="41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1.0462820512820512</v>
      </c>
      <c r="G413" t="s">
        <v>20</v>
      </c>
      <c r="H413">
        <v>82</v>
      </c>
      <c r="I413" s="5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8"/>
        <v>theater</v>
      </c>
      <c r="R413" t="str">
        <f t="shared" si="39"/>
        <v>plays</v>
      </c>
      <c r="S413" s="8">
        <f t="shared" si="40"/>
        <v>42884.208333333328</v>
      </c>
      <c r="T413" s="8">
        <f t="shared" si="41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6.6885714285714286</v>
      </c>
      <c r="G414" t="s">
        <v>20</v>
      </c>
      <c r="H414">
        <v>134</v>
      </c>
      <c r="I414" s="5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8"/>
        <v>publishing</v>
      </c>
      <c r="R414" t="str">
        <f t="shared" si="39"/>
        <v>fiction</v>
      </c>
      <c r="S414" s="8">
        <f t="shared" si="40"/>
        <v>41642.25</v>
      </c>
      <c r="T414" s="8">
        <f t="shared" si="41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0.62072823218997364</v>
      </c>
      <c r="G415" t="s">
        <v>47</v>
      </c>
      <c r="H415">
        <v>1089</v>
      </c>
      <c r="I415" s="5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8"/>
        <v>film &amp; video</v>
      </c>
      <c r="R415" t="str">
        <f t="shared" si="39"/>
        <v>animation</v>
      </c>
      <c r="S415" s="8">
        <f t="shared" si="40"/>
        <v>43431.25</v>
      </c>
      <c r="T415" s="8">
        <f t="shared" si="41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0.84699787460148779</v>
      </c>
      <c r="G416" t="s">
        <v>14</v>
      </c>
      <c r="H416">
        <v>5497</v>
      </c>
      <c r="I416" s="5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8"/>
        <v>food</v>
      </c>
      <c r="R416" t="str">
        <f t="shared" si="39"/>
        <v>food trucks</v>
      </c>
      <c r="S416" s="8">
        <f t="shared" si="40"/>
        <v>40288.208333333336</v>
      </c>
      <c r="T416" s="8">
        <f t="shared" si="41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0.11059030837004405</v>
      </c>
      <c r="G417" t="s">
        <v>14</v>
      </c>
      <c r="H417">
        <v>418</v>
      </c>
      <c r="I417" s="5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8"/>
        <v>theater</v>
      </c>
      <c r="R417" t="str">
        <f t="shared" si="39"/>
        <v>plays</v>
      </c>
      <c r="S417" s="8">
        <f t="shared" si="40"/>
        <v>40921.25</v>
      </c>
      <c r="T417" s="8">
        <f t="shared" si="41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0.43838781575037145</v>
      </c>
      <c r="G418" t="s">
        <v>14</v>
      </c>
      <c r="H418">
        <v>1439</v>
      </c>
      <c r="I418" s="5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8"/>
        <v>film &amp; video</v>
      </c>
      <c r="R418" t="str">
        <f t="shared" si="39"/>
        <v>documentary</v>
      </c>
      <c r="S418" s="8">
        <f t="shared" si="40"/>
        <v>40560.25</v>
      </c>
      <c r="T418" s="8">
        <f t="shared" si="41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0.55470588235294116</v>
      </c>
      <c r="G419" t="s">
        <v>14</v>
      </c>
      <c r="H419">
        <v>15</v>
      </c>
      <c r="I419" s="5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8"/>
        <v>theater</v>
      </c>
      <c r="R419" t="str">
        <f t="shared" si="39"/>
        <v>plays</v>
      </c>
      <c r="S419" s="8">
        <f t="shared" si="40"/>
        <v>43407.208333333328</v>
      </c>
      <c r="T419" s="8">
        <f t="shared" si="41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0.57399511301160655</v>
      </c>
      <c r="G420" t="s">
        <v>14</v>
      </c>
      <c r="H420">
        <v>1999</v>
      </c>
      <c r="I420" s="5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8"/>
        <v>film &amp; video</v>
      </c>
      <c r="R420" t="str">
        <f t="shared" si="39"/>
        <v>documentary</v>
      </c>
      <c r="S420" s="8">
        <f t="shared" si="40"/>
        <v>41035.208333333336</v>
      </c>
      <c r="T420" s="8">
        <f t="shared" si="41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1.2343497363796134</v>
      </c>
      <c r="G421" t="s">
        <v>20</v>
      </c>
      <c r="H421">
        <v>5203</v>
      </c>
      <c r="I421" s="5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8"/>
        <v>technology</v>
      </c>
      <c r="R421" t="str">
        <f t="shared" si="39"/>
        <v>web</v>
      </c>
      <c r="S421" s="8">
        <f t="shared" si="40"/>
        <v>40899.25</v>
      </c>
      <c r="T421" s="8">
        <f t="shared" si="41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1.2846</v>
      </c>
      <c r="G422" t="s">
        <v>20</v>
      </c>
      <c r="H422">
        <v>94</v>
      </c>
      <c r="I422" s="5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8"/>
        <v>theater</v>
      </c>
      <c r="R422" t="str">
        <f t="shared" si="39"/>
        <v>plays</v>
      </c>
      <c r="S422" s="8">
        <f t="shared" si="40"/>
        <v>42911.208333333328</v>
      </c>
      <c r="T422" s="8">
        <f t="shared" si="41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0.63989361702127656</v>
      </c>
      <c r="G423" t="s">
        <v>14</v>
      </c>
      <c r="H423">
        <v>118</v>
      </c>
      <c r="I423" s="5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8"/>
        <v>technology</v>
      </c>
      <c r="R423" t="str">
        <f t="shared" si="39"/>
        <v>wearables</v>
      </c>
      <c r="S423" s="8">
        <f t="shared" si="40"/>
        <v>42915.208333333328</v>
      </c>
      <c r="T423" s="8">
        <f t="shared" si="41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1.2729885057471264</v>
      </c>
      <c r="G424" t="s">
        <v>20</v>
      </c>
      <c r="H424">
        <v>205</v>
      </c>
      <c r="I424" s="5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8"/>
        <v>theater</v>
      </c>
      <c r="R424" t="str">
        <f t="shared" si="39"/>
        <v>plays</v>
      </c>
      <c r="S424" s="8">
        <f t="shared" si="40"/>
        <v>40285.208333333336</v>
      </c>
      <c r="T424" s="8">
        <f t="shared" si="41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0.10638024357239513</v>
      </c>
      <c r="G425" t="s">
        <v>14</v>
      </c>
      <c r="H425">
        <v>162</v>
      </c>
      <c r="I425" s="5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8"/>
        <v>food</v>
      </c>
      <c r="R425" t="str">
        <f t="shared" si="39"/>
        <v>food trucks</v>
      </c>
      <c r="S425" s="8">
        <f t="shared" si="40"/>
        <v>40808.208333333336</v>
      </c>
      <c r="T425" s="8">
        <f t="shared" si="41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0.40470588235294119</v>
      </c>
      <c r="G426" t="s">
        <v>14</v>
      </c>
      <c r="H426">
        <v>83</v>
      </c>
      <c r="I426" s="5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8"/>
        <v>music</v>
      </c>
      <c r="R426" t="str">
        <f t="shared" si="39"/>
        <v>indie rock</v>
      </c>
      <c r="S426" s="8">
        <f t="shared" si="40"/>
        <v>43208.208333333328</v>
      </c>
      <c r="T426" s="8">
        <f t="shared" si="41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2.8766666666666665</v>
      </c>
      <c r="G427" t="s">
        <v>20</v>
      </c>
      <c r="H427">
        <v>92</v>
      </c>
      <c r="I427" s="5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8"/>
        <v>photography</v>
      </c>
      <c r="R427" t="str">
        <f t="shared" si="39"/>
        <v>photography books</v>
      </c>
      <c r="S427" s="8">
        <f t="shared" si="40"/>
        <v>42213.208333333328</v>
      </c>
      <c r="T427" s="8">
        <f t="shared" si="41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5.7294444444444448</v>
      </c>
      <c r="G428" t="s">
        <v>20</v>
      </c>
      <c r="H428">
        <v>219</v>
      </c>
      <c r="I428" s="5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8"/>
        <v>theater</v>
      </c>
      <c r="R428" t="str">
        <f t="shared" si="39"/>
        <v>plays</v>
      </c>
      <c r="S428" s="8">
        <f t="shared" si="40"/>
        <v>41332.25</v>
      </c>
      <c r="T428" s="8">
        <f t="shared" si="41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1.1290429799426933</v>
      </c>
      <c r="G429" t="s">
        <v>20</v>
      </c>
      <c r="H429">
        <v>2526</v>
      </c>
      <c r="I429" s="5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8"/>
        <v>theater</v>
      </c>
      <c r="R429" t="str">
        <f t="shared" si="39"/>
        <v>plays</v>
      </c>
      <c r="S429" s="8">
        <f t="shared" si="40"/>
        <v>41895.208333333336</v>
      </c>
      <c r="T429" s="8">
        <f t="shared" si="41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0.46387573964497042</v>
      </c>
      <c r="G430" t="s">
        <v>14</v>
      </c>
      <c r="H430">
        <v>747</v>
      </c>
      <c r="I430" s="5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8"/>
        <v>film &amp; video</v>
      </c>
      <c r="R430" t="str">
        <f t="shared" si="39"/>
        <v>animation</v>
      </c>
      <c r="S430" s="8">
        <f t="shared" si="40"/>
        <v>40585.25</v>
      </c>
      <c r="T430" s="8">
        <f t="shared" si="41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0.90675916230366493</v>
      </c>
      <c r="G431" t="s">
        <v>74</v>
      </c>
      <c r="H431">
        <v>2138</v>
      </c>
      <c r="I431" s="5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8"/>
        <v>photography</v>
      </c>
      <c r="R431" t="str">
        <f t="shared" si="39"/>
        <v>photography books</v>
      </c>
      <c r="S431" s="8">
        <f t="shared" si="40"/>
        <v>41680.25</v>
      </c>
      <c r="T431" s="8">
        <f t="shared" si="41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0.67740740740740746</v>
      </c>
      <c r="G432" t="s">
        <v>14</v>
      </c>
      <c r="H432">
        <v>84</v>
      </c>
      <c r="I432" s="5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8"/>
        <v>theater</v>
      </c>
      <c r="R432" t="str">
        <f t="shared" si="39"/>
        <v>plays</v>
      </c>
      <c r="S432" s="8">
        <f t="shared" si="40"/>
        <v>43737.208333333328</v>
      </c>
      <c r="T432" s="8">
        <f t="shared" si="41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1.9249019607843136</v>
      </c>
      <c r="G433" t="s">
        <v>20</v>
      </c>
      <c r="H433">
        <v>94</v>
      </c>
      <c r="I433" s="5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8"/>
        <v>theater</v>
      </c>
      <c r="R433" t="str">
        <f t="shared" si="39"/>
        <v>plays</v>
      </c>
      <c r="S433" s="8">
        <f t="shared" si="40"/>
        <v>43273.208333333328</v>
      </c>
      <c r="T433" s="8">
        <f t="shared" si="41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0.82714285714285718</v>
      </c>
      <c r="G434" t="s">
        <v>14</v>
      </c>
      <c r="H434">
        <v>91</v>
      </c>
      <c r="I434" s="5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8"/>
        <v>theater</v>
      </c>
      <c r="R434" t="str">
        <f t="shared" si="39"/>
        <v>plays</v>
      </c>
      <c r="S434" s="8">
        <f t="shared" si="40"/>
        <v>41761.208333333336</v>
      </c>
      <c r="T434" s="8">
        <f t="shared" si="41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0.54163920922570019</v>
      </c>
      <c r="G435" t="s">
        <v>14</v>
      </c>
      <c r="H435">
        <v>792</v>
      </c>
      <c r="I435" s="5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8"/>
        <v>film &amp; video</v>
      </c>
      <c r="R435" t="str">
        <f t="shared" si="39"/>
        <v>documentary</v>
      </c>
      <c r="S435" s="8">
        <f t="shared" si="40"/>
        <v>41603.25</v>
      </c>
      <c r="T435" s="8">
        <f t="shared" si="41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0.16722222222222222</v>
      </c>
      <c r="G436" t="s">
        <v>74</v>
      </c>
      <c r="H436">
        <v>10</v>
      </c>
      <c r="I436" s="5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8"/>
        <v>theater</v>
      </c>
      <c r="R436" t="str">
        <f t="shared" si="39"/>
        <v>plays</v>
      </c>
      <c r="S436" s="8">
        <f t="shared" si="40"/>
        <v>42705.25</v>
      </c>
      <c r="T436" s="8">
        <f t="shared" si="41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1.168766404199475</v>
      </c>
      <c r="G437" t="s">
        <v>20</v>
      </c>
      <c r="H437">
        <v>1713</v>
      </c>
      <c r="I437" s="5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8"/>
        <v>theater</v>
      </c>
      <c r="R437" t="str">
        <f t="shared" si="39"/>
        <v>plays</v>
      </c>
      <c r="S437" s="8">
        <f t="shared" si="40"/>
        <v>41988.25</v>
      </c>
      <c r="T437" s="8">
        <f t="shared" si="41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10.521538461538462</v>
      </c>
      <c r="G438" t="s">
        <v>20</v>
      </c>
      <c r="H438">
        <v>249</v>
      </c>
      <c r="I438" s="5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8"/>
        <v>music</v>
      </c>
      <c r="R438" t="str">
        <f t="shared" si="39"/>
        <v>jazz</v>
      </c>
      <c r="S438" s="8">
        <f t="shared" si="40"/>
        <v>43575.208333333328</v>
      </c>
      <c r="T438" s="8">
        <f t="shared" si="41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1.2307407407407407</v>
      </c>
      <c r="G439" t="s">
        <v>20</v>
      </c>
      <c r="H439">
        <v>192</v>
      </c>
      <c r="I439" s="5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8"/>
        <v>film &amp; video</v>
      </c>
      <c r="R439" t="str">
        <f t="shared" si="39"/>
        <v>animation</v>
      </c>
      <c r="S439" s="8">
        <f t="shared" si="40"/>
        <v>42260.208333333328</v>
      </c>
      <c r="T439" s="8">
        <f t="shared" si="41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1.7863855421686747</v>
      </c>
      <c r="G440" t="s">
        <v>20</v>
      </c>
      <c r="H440">
        <v>247</v>
      </c>
      <c r="I440" s="5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8"/>
        <v>theater</v>
      </c>
      <c r="R440" t="str">
        <f t="shared" si="39"/>
        <v>plays</v>
      </c>
      <c r="S440" s="8">
        <f t="shared" si="40"/>
        <v>41337.25</v>
      </c>
      <c r="T440" s="8">
        <f t="shared" si="41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3.5528169014084505</v>
      </c>
      <c r="G441" t="s">
        <v>20</v>
      </c>
      <c r="H441">
        <v>2293</v>
      </c>
      <c r="I441" s="5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8"/>
        <v>film &amp; video</v>
      </c>
      <c r="R441" t="str">
        <f t="shared" si="39"/>
        <v>science fiction</v>
      </c>
      <c r="S441" s="8">
        <f t="shared" si="40"/>
        <v>42680.208333333328</v>
      </c>
      <c r="T441" s="8">
        <f t="shared" si="41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1.6190634146341463</v>
      </c>
      <c r="G442" t="s">
        <v>20</v>
      </c>
      <c r="H442">
        <v>3131</v>
      </c>
      <c r="I442" s="5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8"/>
        <v>film &amp; video</v>
      </c>
      <c r="R442" t="str">
        <f t="shared" si="39"/>
        <v>television</v>
      </c>
      <c r="S442" s="8">
        <f t="shared" si="40"/>
        <v>42916.208333333328</v>
      </c>
      <c r="T442" s="8">
        <f t="shared" si="41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0.24914285714285714</v>
      </c>
      <c r="G443" t="s">
        <v>14</v>
      </c>
      <c r="H443">
        <v>32</v>
      </c>
      <c r="I443" s="5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8"/>
        <v>technology</v>
      </c>
      <c r="R443" t="str">
        <f t="shared" si="39"/>
        <v>wearables</v>
      </c>
      <c r="S443" s="8">
        <f t="shared" si="40"/>
        <v>41025.208333333336</v>
      </c>
      <c r="T443" s="8">
        <f t="shared" si="41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1.9872222222222222</v>
      </c>
      <c r="G444" t="s">
        <v>20</v>
      </c>
      <c r="H444">
        <v>143</v>
      </c>
      <c r="I444" s="5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8"/>
        <v>theater</v>
      </c>
      <c r="R444" t="str">
        <f t="shared" si="39"/>
        <v>plays</v>
      </c>
      <c r="S444" s="8">
        <f t="shared" si="40"/>
        <v>42980.208333333328</v>
      </c>
      <c r="T444" s="8">
        <f t="shared" si="41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0.34752688172043011</v>
      </c>
      <c r="G445" t="s">
        <v>74</v>
      </c>
      <c r="H445">
        <v>90</v>
      </c>
      <c r="I445" s="5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8"/>
        <v>theater</v>
      </c>
      <c r="R445" t="str">
        <f t="shared" si="39"/>
        <v>plays</v>
      </c>
      <c r="S445" s="8">
        <f t="shared" si="40"/>
        <v>40451.208333333336</v>
      </c>
      <c r="T445" s="8">
        <f t="shared" si="41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1.7641935483870967</v>
      </c>
      <c r="G446" t="s">
        <v>20</v>
      </c>
      <c r="H446">
        <v>296</v>
      </c>
      <c r="I446" s="5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8"/>
        <v>music</v>
      </c>
      <c r="R446" t="str">
        <f t="shared" si="39"/>
        <v>indie rock</v>
      </c>
      <c r="S446" s="8">
        <f t="shared" si="40"/>
        <v>40748.208333333336</v>
      </c>
      <c r="T446" s="8">
        <f t="shared" si="41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5.1138095238095236</v>
      </c>
      <c r="G447" t="s">
        <v>20</v>
      </c>
      <c r="H447">
        <v>170</v>
      </c>
      <c r="I447" s="5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8"/>
        <v>theater</v>
      </c>
      <c r="R447" t="str">
        <f t="shared" si="39"/>
        <v>plays</v>
      </c>
      <c r="S447" s="8">
        <f t="shared" si="40"/>
        <v>40515.25</v>
      </c>
      <c r="T447" s="8">
        <f t="shared" si="41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0.82044117647058823</v>
      </c>
      <c r="G448" t="s">
        <v>14</v>
      </c>
      <c r="H448">
        <v>186</v>
      </c>
      <c r="I448" s="5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8"/>
        <v>technology</v>
      </c>
      <c r="R448" t="str">
        <f t="shared" si="39"/>
        <v>wearables</v>
      </c>
      <c r="S448" s="8">
        <f t="shared" si="40"/>
        <v>41261.25</v>
      </c>
      <c r="T448" s="8">
        <f t="shared" si="41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0.24326030927835052</v>
      </c>
      <c r="G449" t="s">
        <v>74</v>
      </c>
      <c r="H449">
        <v>439</v>
      </c>
      <c r="I449" s="5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8"/>
        <v>film &amp; video</v>
      </c>
      <c r="R449" t="str">
        <f t="shared" si="39"/>
        <v>television</v>
      </c>
      <c r="S449" s="8">
        <f t="shared" si="40"/>
        <v>43088.25</v>
      </c>
      <c r="T449" s="8">
        <f t="shared" si="41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0.50482758620689661</v>
      </c>
      <c r="G450" t="s">
        <v>14</v>
      </c>
      <c r="H450">
        <v>605</v>
      </c>
      <c r="I450" s="5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8"/>
        <v>games</v>
      </c>
      <c r="R450" t="str">
        <f t="shared" si="39"/>
        <v>video games</v>
      </c>
      <c r="S450" s="8">
        <f t="shared" si="40"/>
        <v>41378.208333333336</v>
      </c>
      <c r="T450" s="8">
        <f t="shared" si="41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</f>
        <v>9.67</v>
      </c>
      <c r="G451" t="s">
        <v>20</v>
      </c>
      <c r="H451">
        <v>86</v>
      </c>
      <c r="I451" s="5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4">LEFT(P451,SEARCH("/",P451,1)-1)</f>
        <v>games</v>
      </c>
      <c r="R451" t="str">
        <f t="shared" ref="R451:R514" si="45">RIGHT(P451,LEN(P451)-SEARCH("/",P451,1))</f>
        <v>video games</v>
      </c>
      <c r="S451" s="8">
        <f t="shared" ref="S451:S514" si="46">(((L451/60)/60)/24)+DATE(1970,1,1)</f>
        <v>43530.25</v>
      </c>
      <c r="T451" s="8">
        <f t="shared" ref="T451:T514" si="47">(((M451/60)/60)/24)+DATE(1970,1,1)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t="s">
        <v>14</v>
      </c>
      <c r="H452">
        <v>1</v>
      </c>
      <c r="I452" s="5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4"/>
        <v>film &amp; video</v>
      </c>
      <c r="R452" t="str">
        <f t="shared" si="45"/>
        <v>animation</v>
      </c>
      <c r="S452" s="8">
        <f t="shared" si="46"/>
        <v>43394.208333333328</v>
      </c>
      <c r="T452" s="8">
        <f t="shared" si="47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1.2284501347708894</v>
      </c>
      <c r="G453" t="s">
        <v>20</v>
      </c>
      <c r="H453">
        <v>6286</v>
      </c>
      <c r="I453" s="5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4"/>
        <v>music</v>
      </c>
      <c r="R453" t="str">
        <f t="shared" si="45"/>
        <v>rock</v>
      </c>
      <c r="S453" s="8">
        <f t="shared" si="46"/>
        <v>42935.208333333328</v>
      </c>
      <c r="T453" s="8">
        <f t="shared" si="47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0.63437500000000002</v>
      </c>
      <c r="G454" t="s">
        <v>14</v>
      </c>
      <c r="H454">
        <v>31</v>
      </c>
      <c r="I454" s="5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4"/>
        <v>film &amp; video</v>
      </c>
      <c r="R454" t="str">
        <f t="shared" si="45"/>
        <v>drama</v>
      </c>
      <c r="S454" s="8">
        <f t="shared" si="46"/>
        <v>40365.208333333336</v>
      </c>
      <c r="T454" s="8">
        <f t="shared" si="47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0.56331688596491225</v>
      </c>
      <c r="G455" t="s">
        <v>14</v>
      </c>
      <c r="H455">
        <v>1181</v>
      </c>
      <c r="I455" s="5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4"/>
        <v>film &amp; video</v>
      </c>
      <c r="R455" t="str">
        <f t="shared" si="45"/>
        <v>science fiction</v>
      </c>
      <c r="S455" s="8">
        <f t="shared" si="46"/>
        <v>42705.25</v>
      </c>
      <c r="T455" s="8">
        <f t="shared" si="47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0.44074999999999998</v>
      </c>
      <c r="G456" t="s">
        <v>14</v>
      </c>
      <c r="H456">
        <v>39</v>
      </c>
      <c r="I456" s="5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4"/>
        <v>film &amp; video</v>
      </c>
      <c r="R456" t="str">
        <f t="shared" si="45"/>
        <v>drama</v>
      </c>
      <c r="S456" s="8">
        <f t="shared" si="46"/>
        <v>41568.208333333336</v>
      </c>
      <c r="T456" s="8">
        <f t="shared" si="47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1.1837253218884121</v>
      </c>
      <c r="G457" t="s">
        <v>20</v>
      </c>
      <c r="H457">
        <v>3727</v>
      </c>
      <c r="I457" s="5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4"/>
        <v>theater</v>
      </c>
      <c r="R457" t="str">
        <f t="shared" si="45"/>
        <v>plays</v>
      </c>
      <c r="S457" s="8">
        <f t="shared" si="46"/>
        <v>40809.208333333336</v>
      </c>
      <c r="T457" s="8">
        <f t="shared" si="47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1.041243169398907</v>
      </c>
      <c r="G458" t="s">
        <v>20</v>
      </c>
      <c r="H458">
        <v>1605</v>
      </c>
      <c r="I458" s="5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4"/>
        <v>music</v>
      </c>
      <c r="R458" t="str">
        <f t="shared" si="45"/>
        <v>indie rock</v>
      </c>
      <c r="S458" s="8">
        <f t="shared" si="46"/>
        <v>43141.25</v>
      </c>
      <c r="T458" s="8">
        <f t="shared" si="47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0.26640000000000003</v>
      </c>
      <c r="G459" t="s">
        <v>14</v>
      </c>
      <c r="H459">
        <v>46</v>
      </c>
      <c r="I459" s="5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4"/>
        <v>theater</v>
      </c>
      <c r="R459" t="str">
        <f t="shared" si="45"/>
        <v>plays</v>
      </c>
      <c r="S459" s="8">
        <f t="shared" si="46"/>
        <v>42657.208333333328</v>
      </c>
      <c r="T459" s="8">
        <f t="shared" si="47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3.5120118343195266</v>
      </c>
      <c r="G460" t="s">
        <v>20</v>
      </c>
      <c r="H460">
        <v>2120</v>
      </c>
      <c r="I460" s="5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4"/>
        <v>theater</v>
      </c>
      <c r="R460" t="str">
        <f t="shared" si="45"/>
        <v>plays</v>
      </c>
      <c r="S460" s="8">
        <f t="shared" si="46"/>
        <v>40265.208333333336</v>
      </c>
      <c r="T460" s="8">
        <f t="shared" si="47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0.90063492063492068</v>
      </c>
      <c r="G461" t="s">
        <v>14</v>
      </c>
      <c r="H461">
        <v>105</v>
      </c>
      <c r="I461" s="5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4"/>
        <v>film &amp; video</v>
      </c>
      <c r="R461" t="str">
        <f t="shared" si="45"/>
        <v>documentary</v>
      </c>
      <c r="S461" s="8">
        <f t="shared" si="46"/>
        <v>42001.25</v>
      </c>
      <c r="T461" s="8">
        <f t="shared" si="47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1.7162500000000001</v>
      </c>
      <c r="G462" t="s">
        <v>20</v>
      </c>
      <c r="H462">
        <v>50</v>
      </c>
      <c r="I462" s="5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4"/>
        <v>theater</v>
      </c>
      <c r="R462" t="str">
        <f t="shared" si="45"/>
        <v>plays</v>
      </c>
      <c r="S462" s="8">
        <f t="shared" si="46"/>
        <v>40399.208333333336</v>
      </c>
      <c r="T462" s="8">
        <f t="shared" si="47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1.4104655870445344</v>
      </c>
      <c r="G463" t="s">
        <v>20</v>
      </c>
      <c r="H463">
        <v>2080</v>
      </c>
      <c r="I463" s="5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4"/>
        <v>film &amp; video</v>
      </c>
      <c r="R463" t="str">
        <f t="shared" si="45"/>
        <v>drama</v>
      </c>
      <c r="S463" s="8">
        <f t="shared" si="46"/>
        <v>41757.208333333336</v>
      </c>
      <c r="T463" s="8">
        <f t="shared" si="47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0.30579449152542371</v>
      </c>
      <c r="G464" t="s">
        <v>14</v>
      </c>
      <c r="H464">
        <v>535</v>
      </c>
      <c r="I464" s="5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4"/>
        <v>games</v>
      </c>
      <c r="R464" t="str">
        <f t="shared" si="45"/>
        <v>mobile games</v>
      </c>
      <c r="S464" s="8">
        <f t="shared" si="46"/>
        <v>41304.25</v>
      </c>
      <c r="T464" s="8">
        <f t="shared" si="47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1.0816455696202532</v>
      </c>
      <c r="G465" t="s">
        <v>20</v>
      </c>
      <c r="H465">
        <v>2105</v>
      </c>
      <c r="I465" s="5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4"/>
        <v>film &amp; video</v>
      </c>
      <c r="R465" t="str">
        <f t="shared" si="45"/>
        <v>animation</v>
      </c>
      <c r="S465" s="8">
        <f t="shared" si="46"/>
        <v>41639.25</v>
      </c>
      <c r="T465" s="8">
        <f t="shared" si="47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1.3345505617977529</v>
      </c>
      <c r="G466" t="s">
        <v>20</v>
      </c>
      <c r="H466">
        <v>2436</v>
      </c>
      <c r="I466" s="5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4"/>
        <v>theater</v>
      </c>
      <c r="R466" t="str">
        <f t="shared" si="45"/>
        <v>plays</v>
      </c>
      <c r="S466" s="8">
        <f t="shared" si="46"/>
        <v>43142.25</v>
      </c>
      <c r="T466" s="8">
        <f t="shared" si="47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1.8785106382978722</v>
      </c>
      <c r="G467" t="s">
        <v>20</v>
      </c>
      <c r="H467">
        <v>80</v>
      </c>
      <c r="I467" s="5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4"/>
        <v>publishing</v>
      </c>
      <c r="R467" t="str">
        <f t="shared" si="45"/>
        <v>translations</v>
      </c>
      <c r="S467" s="8">
        <f t="shared" si="46"/>
        <v>43127.25</v>
      </c>
      <c r="T467" s="8">
        <f t="shared" si="47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</v>
      </c>
      <c r="G468" t="s">
        <v>20</v>
      </c>
      <c r="H468">
        <v>42</v>
      </c>
      <c r="I468" s="5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4"/>
        <v>technology</v>
      </c>
      <c r="R468" t="str">
        <f t="shared" si="45"/>
        <v>wearables</v>
      </c>
      <c r="S468" s="8">
        <f t="shared" si="46"/>
        <v>41409.208333333336</v>
      </c>
      <c r="T468" s="8">
        <f t="shared" si="47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5.7521428571428572</v>
      </c>
      <c r="G469" t="s">
        <v>20</v>
      </c>
      <c r="H469">
        <v>139</v>
      </c>
      <c r="I469" s="5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4"/>
        <v>technology</v>
      </c>
      <c r="R469" t="str">
        <f t="shared" si="45"/>
        <v>web</v>
      </c>
      <c r="S469" s="8">
        <f t="shared" si="46"/>
        <v>42331.25</v>
      </c>
      <c r="T469" s="8">
        <f t="shared" si="47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0.40500000000000003</v>
      </c>
      <c r="G470" t="s">
        <v>14</v>
      </c>
      <c r="H470">
        <v>16</v>
      </c>
      <c r="I470" s="5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4"/>
        <v>theater</v>
      </c>
      <c r="R470" t="str">
        <f t="shared" si="45"/>
        <v>plays</v>
      </c>
      <c r="S470" s="8">
        <f t="shared" si="46"/>
        <v>43569.208333333328</v>
      </c>
      <c r="T470" s="8">
        <f t="shared" si="47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1.8442857142857143</v>
      </c>
      <c r="G471" t="s">
        <v>20</v>
      </c>
      <c r="H471">
        <v>159</v>
      </c>
      <c r="I471" s="5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4"/>
        <v>film &amp; video</v>
      </c>
      <c r="R471" t="str">
        <f t="shared" si="45"/>
        <v>drama</v>
      </c>
      <c r="S471" s="8">
        <f t="shared" si="46"/>
        <v>42142.208333333328</v>
      </c>
      <c r="T471" s="8">
        <f t="shared" si="47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2.8580555555555556</v>
      </c>
      <c r="G472" t="s">
        <v>20</v>
      </c>
      <c r="H472">
        <v>381</v>
      </c>
      <c r="I472" s="5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4"/>
        <v>technology</v>
      </c>
      <c r="R472" t="str">
        <f t="shared" si="45"/>
        <v>wearables</v>
      </c>
      <c r="S472" s="8">
        <f t="shared" si="46"/>
        <v>42716.25</v>
      </c>
      <c r="T472" s="8">
        <f t="shared" si="47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t="s">
        <v>20</v>
      </c>
      <c r="H473">
        <v>194</v>
      </c>
      <c r="I473" s="5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4"/>
        <v>food</v>
      </c>
      <c r="R473" t="str">
        <f t="shared" si="45"/>
        <v>food trucks</v>
      </c>
      <c r="S473" s="8">
        <f t="shared" si="46"/>
        <v>41031.208333333336</v>
      </c>
      <c r="T473" s="8">
        <f t="shared" si="47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0.39234070221066319</v>
      </c>
      <c r="G474" t="s">
        <v>14</v>
      </c>
      <c r="H474">
        <v>575</v>
      </c>
      <c r="I474" s="5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4"/>
        <v>music</v>
      </c>
      <c r="R474" t="str">
        <f t="shared" si="45"/>
        <v>rock</v>
      </c>
      <c r="S474" s="8">
        <f t="shared" si="46"/>
        <v>43535.208333333328</v>
      </c>
      <c r="T474" s="8">
        <f t="shared" si="47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1.7814000000000001</v>
      </c>
      <c r="G475" t="s">
        <v>20</v>
      </c>
      <c r="H475">
        <v>106</v>
      </c>
      <c r="I475" s="5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4"/>
        <v>music</v>
      </c>
      <c r="R475" t="str">
        <f t="shared" si="45"/>
        <v>electric music</v>
      </c>
      <c r="S475" s="8">
        <f t="shared" si="46"/>
        <v>43277.208333333328</v>
      </c>
      <c r="T475" s="8">
        <f t="shared" si="47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3.6515</v>
      </c>
      <c r="G476" t="s">
        <v>20</v>
      </c>
      <c r="H476">
        <v>142</v>
      </c>
      <c r="I476" s="5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4"/>
        <v>film &amp; video</v>
      </c>
      <c r="R476" t="str">
        <f t="shared" si="45"/>
        <v>television</v>
      </c>
      <c r="S476" s="8">
        <f t="shared" si="46"/>
        <v>41989.25</v>
      </c>
      <c r="T476" s="8">
        <f t="shared" si="47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1.1394594594594594</v>
      </c>
      <c r="G477" t="s">
        <v>20</v>
      </c>
      <c r="H477">
        <v>211</v>
      </c>
      <c r="I477" s="5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4"/>
        <v>publishing</v>
      </c>
      <c r="R477" t="str">
        <f t="shared" si="45"/>
        <v>translations</v>
      </c>
      <c r="S477" s="8">
        <f t="shared" si="46"/>
        <v>41450.208333333336</v>
      </c>
      <c r="T477" s="8">
        <f t="shared" si="47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0.29828720626631855</v>
      </c>
      <c r="G478" t="s">
        <v>14</v>
      </c>
      <c r="H478">
        <v>1120</v>
      </c>
      <c r="I478" s="5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4"/>
        <v>publishing</v>
      </c>
      <c r="R478" t="str">
        <f t="shared" si="45"/>
        <v>fiction</v>
      </c>
      <c r="S478" s="8">
        <f t="shared" si="46"/>
        <v>43322.208333333328</v>
      </c>
      <c r="T478" s="8">
        <f t="shared" si="47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0.54270588235294115</v>
      </c>
      <c r="G479" t="s">
        <v>14</v>
      </c>
      <c r="H479">
        <v>113</v>
      </c>
      <c r="I479" s="5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4"/>
        <v>film &amp; video</v>
      </c>
      <c r="R479" t="str">
        <f t="shared" si="45"/>
        <v>science fiction</v>
      </c>
      <c r="S479" s="8">
        <f t="shared" si="46"/>
        <v>40720.208333333336</v>
      </c>
      <c r="T479" s="8">
        <f t="shared" si="47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2.3634156976744185</v>
      </c>
      <c r="G480" t="s">
        <v>20</v>
      </c>
      <c r="H480">
        <v>2756</v>
      </c>
      <c r="I480" s="5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4"/>
        <v>technology</v>
      </c>
      <c r="R480" t="str">
        <f t="shared" si="45"/>
        <v>wearables</v>
      </c>
      <c r="S480" s="8">
        <f t="shared" si="46"/>
        <v>42072.208333333328</v>
      </c>
      <c r="T480" s="8">
        <f t="shared" si="47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5.1291666666666664</v>
      </c>
      <c r="G481" t="s">
        <v>20</v>
      </c>
      <c r="H481">
        <v>173</v>
      </c>
      <c r="I481" s="5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4"/>
        <v>food</v>
      </c>
      <c r="R481" t="str">
        <f t="shared" si="45"/>
        <v>food trucks</v>
      </c>
      <c r="S481" s="8">
        <f t="shared" si="46"/>
        <v>42945.208333333328</v>
      </c>
      <c r="T481" s="8">
        <f t="shared" si="47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1.0065116279069768</v>
      </c>
      <c r="G482" t="s">
        <v>20</v>
      </c>
      <c r="H482">
        <v>87</v>
      </c>
      <c r="I482" s="5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4"/>
        <v>photography</v>
      </c>
      <c r="R482" t="str">
        <f t="shared" si="45"/>
        <v>photography books</v>
      </c>
      <c r="S482" s="8">
        <f t="shared" si="46"/>
        <v>40248.25</v>
      </c>
      <c r="T482" s="8">
        <f t="shared" si="47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0.81348423194303154</v>
      </c>
      <c r="G483" t="s">
        <v>14</v>
      </c>
      <c r="H483">
        <v>1538</v>
      </c>
      <c r="I483" s="5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4"/>
        <v>theater</v>
      </c>
      <c r="R483" t="str">
        <f t="shared" si="45"/>
        <v>plays</v>
      </c>
      <c r="S483" s="8">
        <f t="shared" si="46"/>
        <v>41913.208333333336</v>
      </c>
      <c r="T483" s="8">
        <f t="shared" si="47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0.16404761904761905</v>
      </c>
      <c r="G484" t="s">
        <v>14</v>
      </c>
      <c r="H484">
        <v>9</v>
      </c>
      <c r="I484" s="5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4"/>
        <v>publishing</v>
      </c>
      <c r="R484" t="str">
        <f t="shared" si="45"/>
        <v>fiction</v>
      </c>
      <c r="S484" s="8">
        <f t="shared" si="46"/>
        <v>40963.25</v>
      </c>
      <c r="T484" s="8">
        <f t="shared" si="47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0.52774617067833696</v>
      </c>
      <c r="G485" t="s">
        <v>14</v>
      </c>
      <c r="H485">
        <v>554</v>
      </c>
      <c r="I485" s="5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4"/>
        <v>theater</v>
      </c>
      <c r="R485" t="str">
        <f t="shared" si="45"/>
        <v>plays</v>
      </c>
      <c r="S485" s="8">
        <f t="shared" si="46"/>
        <v>43811.25</v>
      </c>
      <c r="T485" s="8">
        <f t="shared" si="47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2.6020608108108108</v>
      </c>
      <c r="G486" t="s">
        <v>20</v>
      </c>
      <c r="H486">
        <v>1572</v>
      </c>
      <c r="I486" s="5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4"/>
        <v>food</v>
      </c>
      <c r="R486" t="str">
        <f t="shared" si="45"/>
        <v>food trucks</v>
      </c>
      <c r="S486" s="8">
        <f t="shared" si="46"/>
        <v>41855.208333333336</v>
      </c>
      <c r="T486" s="8">
        <f t="shared" si="47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0.30732891832229581</v>
      </c>
      <c r="G487" t="s">
        <v>14</v>
      </c>
      <c r="H487">
        <v>648</v>
      </c>
      <c r="I487" s="5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4"/>
        <v>theater</v>
      </c>
      <c r="R487" t="str">
        <f t="shared" si="45"/>
        <v>plays</v>
      </c>
      <c r="S487" s="8">
        <f t="shared" si="46"/>
        <v>43626.208333333328</v>
      </c>
      <c r="T487" s="8">
        <f t="shared" si="47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0.13500000000000001</v>
      </c>
      <c r="G488" t="s">
        <v>14</v>
      </c>
      <c r="H488">
        <v>21</v>
      </c>
      <c r="I488" s="5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4"/>
        <v>publishing</v>
      </c>
      <c r="R488" t="str">
        <f t="shared" si="45"/>
        <v>translations</v>
      </c>
      <c r="S488" s="8">
        <f t="shared" si="46"/>
        <v>43168.25</v>
      </c>
      <c r="T488" s="8">
        <f t="shared" si="47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1.7862556663644606</v>
      </c>
      <c r="G489" t="s">
        <v>20</v>
      </c>
      <c r="H489">
        <v>2346</v>
      </c>
      <c r="I489" s="5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4"/>
        <v>theater</v>
      </c>
      <c r="R489" t="str">
        <f t="shared" si="45"/>
        <v>plays</v>
      </c>
      <c r="S489" s="8">
        <f t="shared" si="46"/>
        <v>42845.208333333328</v>
      </c>
      <c r="T489" s="8">
        <f t="shared" si="47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2.2005660377358489</v>
      </c>
      <c r="G490" t="s">
        <v>20</v>
      </c>
      <c r="H490">
        <v>115</v>
      </c>
      <c r="I490" s="5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4"/>
        <v>theater</v>
      </c>
      <c r="R490" t="str">
        <f t="shared" si="45"/>
        <v>plays</v>
      </c>
      <c r="S490" s="8">
        <f t="shared" si="46"/>
        <v>42403.25</v>
      </c>
      <c r="T490" s="8">
        <f t="shared" si="47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1.015108695652174</v>
      </c>
      <c r="G491" t="s">
        <v>20</v>
      </c>
      <c r="H491">
        <v>85</v>
      </c>
      <c r="I491" s="5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4"/>
        <v>technology</v>
      </c>
      <c r="R491" t="str">
        <f t="shared" si="45"/>
        <v>wearables</v>
      </c>
      <c r="S491" s="8">
        <f t="shared" si="46"/>
        <v>40406.208333333336</v>
      </c>
      <c r="T491" s="8">
        <f t="shared" si="47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1.915</v>
      </c>
      <c r="G492" t="s">
        <v>20</v>
      </c>
      <c r="H492">
        <v>144</v>
      </c>
      <c r="I492" s="5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4"/>
        <v>journalism</v>
      </c>
      <c r="R492" t="str">
        <f t="shared" si="45"/>
        <v>audio</v>
      </c>
      <c r="S492" s="8">
        <f t="shared" si="46"/>
        <v>43786.25</v>
      </c>
      <c r="T492" s="8">
        <f t="shared" si="47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3.0534683098591549</v>
      </c>
      <c r="G493" t="s">
        <v>20</v>
      </c>
      <c r="H493">
        <v>2443</v>
      </c>
      <c r="I493" s="5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4"/>
        <v>food</v>
      </c>
      <c r="R493" t="str">
        <f t="shared" si="45"/>
        <v>food trucks</v>
      </c>
      <c r="S493" s="8">
        <f t="shared" si="46"/>
        <v>41456.208333333336</v>
      </c>
      <c r="T493" s="8">
        <f t="shared" si="47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0.23995287958115183</v>
      </c>
      <c r="G494" t="s">
        <v>74</v>
      </c>
      <c r="H494">
        <v>595</v>
      </c>
      <c r="I494" s="5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4"/>
        <v>film &amp; video</v>
      </c>
      <c r="R494" t="str">
        <f t="shared" si="45"/>
        <v>shorts</v>
      </c>
      <c r="S494" s="8">
        <f t="shared" si="46"/>
        <v>40336.208333333336</v>
      </c>
      <c r="T494" s="8">
        <f t="shared" si="47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7.2377777777777776</v>
      </c>
      <c r="G495" t="s">
        <v>20</v>
      </c>
      <c r="H495">
        <v>64</v>
      </c>
      <c r="I495" s="5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4"/>
        <v>photography</v>
      </c>
      <c r="R495" t="str">
        <f t="shared" si="45"/>
        <v>photography books</v>
      </c>
      <c r="S495" s="8">
        <f t="shared" si="46"/>
        <v>43645.208333333328</v>
      </c>
      <c r="T495" s="8">
        <f t="shared" si="47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5.4736000000000002</v>
      </c>
      <c r="G496" t="s">
        <v>20</v>
      </c>
      <c r="H496">
        <v>268</v>
      </c>
      <c r="I496" s="5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4"/>
        <v>technology</v>
      </c>
      <c r="R496" t="str">
        <f t="shared" si="45"/>
        <v>wearables</v>
      </c>
      <c r="S496" s="8">
        <f t="shared" si="46"/>
        <v>40990.208333333336</v>
      </c>
      <c r="T496" s="8">
        <f t="shared" si="47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4.1449999999999996</v>
      </c>
      <c r="G497" t="s">
        <v>20</v>
      </c>
      <c r="H497">
        <v>195</v>
      </c>
      <c r="I497" s="5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4"/>
        <v>theater</v>
      </c>
      <c r="R497" t="str">
        <f t="shared" si="45"/>
        <v>plays</v>
      </c>
      <c r="S497" s="8">
        <f t="shared" si="46"/>
        <v>41800.208333333336</v>
      </c>
      <c r="T497" s="8">
        <f t="shared" si="47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9.0696409140369975E-3</v>
      </c>
      <c r="G498" t="s">
        <v>14</v>
      </c>
      <c r="H498">
        <v>54</v>
      </c>
      <c r="I498" s="5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4"/>
        <v>film &amp; video</v>
      </c>
      <c r="R498" t="str">
        <f t="shared" si="45"/>
        <v>animation</v>
      </c>
      <c r="S498" s="8">
        <f t="shared" si="46"/>
        <v>42876.208333333328</v>
      </c>
      <c r="T498" s="8">
        <f t="shared" si="47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0.34173469387755101</v>
      </c>
      <c r="G499" t="s">
        <v>14</v>
      </c>
      <c r="H499">
        <v>120</v>
      </c>
      <c r="I499" s="5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4"/>
        <v>technology</v>
      </c>
      <c r="R499" t="str">
        <f t="shared" si="45"/>
        <v>wearables</v>
      </c>
      <c r="S499" s="8">
        <f t="shared" si="46"/>
        <v>42724.25</v>
      </c>
      <c r="T499" s="8">
        <f t="shared" si="47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0.239488107549121</v>
      </c>
      <c r="G500" t="s">
        <v>14</v>
      </c>
      <c r="H500">
        <v>579</v>
      </c>
      <c r="I500" s="5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4"/>
        <v>technology</v>
      </c>
      <c r="R500" t="str">
        <f t="shared" si="45"/>
        <v>web</v>
      </c>
      <c r="S500" s="8">
        <f t="shared" si="46"/>
        <v>42005.25</v>
      </c>
      <c r="T500" s="8">
        <f t="shared" si="47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0.48072649572649573</v>
      </c>
      <c r="G501" t="s">
        <v>14</v>
      </c>
      <c r="H501">
        <v>2072</v>
      </c>
      <c r="I501" s="5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4"/>
        <v>film &amp; video</v>
      </c>
      <c r="R501" t="str">
        <f t="shared" si="45"/>
        <v>documentary</v>
      </c>
      <c r="S501" s="8">
        <f t="shared" si="46"/>
        <v>42444.208333333328</v>
      </c>
      <c r="T501" s="8">
        <f t="shared" si="47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4"/>
        <v>theater</v>
      </c>
      <c r="R502" t="str">
        <f t="shared" si="45"/>
        <v>plays</v>
      </c>
      <c r="S502" s="8">
        <f t="shared" si="46"/>
        <v>41395.208333333336</v>
      </c>
      <c r="T502" s="8">
        <f t="shared" si="47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0.70145182291666663</v>
      </c>
      <c r="G503" t="s">
        <v>14</v>
      </c>
      <c r="H503">
        <v>1796</v>
      </c>
      <c r="I503" s="5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4"/>
        <v>film &amp; video</v>
      </c>
      <c r="R503" t="str">
        <f t="shared" si="45"/>
        <v>documentary</v>
      </c>
      <c r="S503" s="8">
        <f t="shared" si="46"/>
        <v>41345.208333333336</v>
      </c>
      <c r="T503" s="8">
        <f t="shared" si="47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5.2992307692307694</v>
      </c>
      <c r="G504" t="s">
        <v>20</v>
      </c>
      <c r="H504">
        <v>186</v>
      </c>
      <c r="I504" s="5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4"/>
        <v>games</v>
      </c>
      <c r="R504" t="str">
        <f t="shared" si="45"/>
        <v>video games</v>
      </c>
      <c r="S504" s="8">
        <f t="shared" si="46"/>
        <v>41117.208333333336</v>
      </c>
      <c r="T504" s="8">
        <f t="shared" si="47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1.8032549019607844</v>
      </c>
      <c r="G505" t="s">
        <v>20</v>
      </c>
      <c r="H505">
        <v>460</v>
      </c>
      <c r="I505" s="5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4"/>
        <v>film &amp; video</v>
      </c>
      <c r="R505" t="str">
        <f t="shared" si="45"/>
        <v>drama</v>
      </c>
      <c r="S505" s="8">
        <f t="shared" si="46"/>
        <v>42186.208333333328</v>
      </c>
      <c r="T505" s="8">
        <f t="shared" si="47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0.92320000000000002</v>
      </c>
      <c r="G506" t="s">
        <v>14</v>
      </c>
      <c r="H506">
        <v>62</v>
      </c>
      <c r="I506" s="5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4"/>
        <v>music</v>
      </c>
      <c r="R506" t="str">
        <f t="shared" si="45"/>
        <v>rock</v>
      </c>
      <c r="S506" s="8">
        <f t="shared" si="46"/>
        <v>42142.208333333328</v>
      </c>
      <c r="T506" s="8">
        <f t="shared" si="47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0.13901001112347053</v>
      </c>
      <c r="G507" t="s">
        <v>14</v>
      </c>
      <c r="H507">
        <v>347</v>
      </c>
      <c r="I507" s="5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4"/>
        <v>publishing</v>
      </c>
      <c r="R507" t="str">
        <f t="shared" si="45"/>
        <v>radio &amp; podcasts</v>
      </c>
      <c r="S507" s="8">
        <f t="shared" si="46"/>
        <v>41341.25</v>
      </c>
      <c r="T507" s="8">
        <f t="shared" si="47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9.2707777777777771</v>
      </c>
      <c r="G508" t="s">
        <v>20</v>
      </c>
      <c r="H508">
        <v>2528</v>
      </c>
      <c r="I508" s="5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4"/>
        <v>theater</v>
      </c>
      <c r="R508" t="str">
        <f t="shared" si="45"/>
        <v>plays</v>
      </c>
      <c r="S508" s="8">
        <f t="shared" si="46"/>
        <v>43062.25</v>
      </c>
      <c r="T508" s="8">
        <f t="shared" si="47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0.39857142857142858</v>
      </c>
      <c r="G509" t="s">
        <v>14</v>
      </c>
      <c r="H509">
        <v>19</v>
      </c>
      <c r="I509" s="5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4"/>
        <v>technology</v>
      </c>
      <c r="R509" t="str">
        <f t="shared" si="45"/>
        <v>web</v>
      </c>
      <c r="S509" s="8">
        <f t="shared" si="46"/>
        <v>41373.208333333336</v>
      </c>
      <c r="T509" s="8">
        <f t="shared" si="47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1.1222929936305732</v>
      </c>
      <c r="G510" t="s">
        <v>20</v>
      </c>
      <c r="H510">
        <v>3657</v>
      </c>
      <c r="I510" s="5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4"/>
        <v>theater</v>
      </c>
      <c r="R510" t="str">
        <f t="shared" si="45"/>
        <v>plays</v>
      </c>
      <c r="S510" s="8">
        <f t="shared" si="46"/>
        <v>43310.208333333328</v>
      </c>
      <c r="T510" s="8">
        <f t="shared" si="47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0.70925816023738875</v>
      </c>
      <c r="G511" t="s">
        <v>14</v>
      </c>
      <c r="H511">
        <v>1258</v>
      </c>
      <c r="I511" s="5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4"/>
        <v>theater</v>
      </c>
      <c r="R511" t="str">
        <f t="shared" si="45"/>
        <v>plays</v>
      </c>
      <c r="S511" s="8">
        <f t="shared" si="46"/>
        <v>41034.208333333336</v>
      </c>
      <c r="T511" s="8">
        <f t="shared" si="47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1.1908974358974358</v>
      </c>
      <c r="G512" t="s">
        <v>20</v>
      </c>
      <c r="H512">
        <v>131</v>
      </c>
      <c r="I512" s="5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4"/>
        <v>film &amp; video</v>
      </c>
      <c r="R512" t="str">
        <f t="shared" si="45"/>
        <v>drama</v>
      </c>
      <c r="S512" s="8">
        <f t="shared" si="46"/>
        <v>43251.208333333328</v>
      </c>
      <c r="T512" s="8">
        <f t="shared" si="47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0.24017591339648173</v>
      </c>
      <c r="G513" t="s">
        <v>14</v>
      </c>
      <c r="H513">
        <v>362</v>
      </c>
      <c r="I513" s="5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4"/>
        <v>theater</v>
      </c>
      <c r="R513" t="str">
        <f t="shared" si="45"/>
        <v>plays</v>
      </c>
      <c r="S513" s="8">
        <f t="shared" si="46"/>
        <v>43671.208333333328</v>
      </c>
      <c r="T513" s="8">
        <f t="shared" si="47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1.3931868131868133</v>
      </c>
      <c r="G514" t="s">
        <v>20</v>
      </c>
      <c r="H514">
        <v>239</v>
      </c>
      <c r="I514" s="5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4"/>
        <v>games</v>
      </c>
      <c r="R514" t="str">
        <f t="shared" si="45"/>
        <v>video games</v>
      </c>
      <c r="S514" s="8">
        <f t="shared" si="46"/>
        <v>41825.208333333336</v>
      </c>
      <c r="T514" s="8">
        <f t="shared" si="47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</f>
        <v>0.39277108433734942</v>
      </c>
      <c r="G515" t="s">
        <v>74</v>
      </c>
      <c r="H515">
        <v>35</v>
      </c>
      <c r="I515" s="5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50">LEFT(P515,SEARCH("/",P515,1)-1)</f>
        <v>film &amp; video</v>
      </c>
      <c r="R515" t="str">
        <f t="shared" ref="R515:R578" si="51">RIGHT(P515,LEN(P515)-SEARCH("/",P515,1))</f>
        <v>television</v>
      </c>
      <c r="S515" s="8">
        <f t="shared" ref="S515:S578" si="52">(((L515/60)/60)/24)+DATE(1970,1,1)</f>
        <v>40430.208333333336</v>
      </c>
      <c r="T515" s="8">
        <f t="shared" ref="T515:T578" si="53">(((M515/60)/60)/24)+DATE(1970,1,1)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0.22439077144917088</v>
      </c>
      <c r="G516" t="s">
        <v>74</v>
      </c>
      <c r="H516">
        <v>528</v>
      </c>
      <c r="I516" s="5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50"/>
        <v>music</v>
      </c>
      <c r="R516" t="str">
        <f t="shared" si="51"/>
        <v>rock</v>
      </c>
      <c r="S516" s="8">
        <f t="shared" si="52"/>
        <v>41614.25</v>
      </c>
      <c r="T516" s="8">
        <f t="shared" si="53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0.55779069767441858</v>
      </c>
      <c r="G517" t="s">
        <v>14</v>
      </c>
      <c r="H517">
        <v>133</v>
      </c>
      <c r="I517" s="5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50"/>
        <v>theater</v>
      </c>
      <c r="R517" t="str">
        <f t="shared" si="51"/>
        <v>plays</v>
      </c>
      <c r="S517" s="8">
        <f t="shared" si="52"/>
        <v>40900.25</v>
      </c>
      <c r="T517" s="8">
        <f t="shared" si="53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0.42523125996810207</v>
      </c>
      <c r="G518" t="s">
        <v>14</v>
      </c>
      <c r="H518">
        <v>846</v>
      </c>
      <c r="I518" s="5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50"/>
        <v>publishing</v>
      </c>
      <c r="R518" t="str">
        <f t="shared" si="51"/>
        <v>nonfiction</v>
      </c>
      <c r="S518" s="8">
        <f t="shared" si="52"/>
        <v>40396.208333333336</v>
      </c>
      <c r="T518" s="8">
        <f t="shared" si="53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t="s">
        <v>20</v>
      </c>
      <c r="H519">
        <v>78</v>
      </c>
      <c r="I519" s="5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50"/>
        <v>food</v>
      </c>
      <c r="R519" t="str">
        <f t="shared" si="51"/>
        <v>food trucks</v>
      </c>
      <c r="S519" s="8">
        <f t="shared" si="52"/>
        <v>42860.208333333328</v>
      </c>
      <c r="T519" s="8">
        <f t="shared" si="53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7.0681818181818179E-2</v>
      </c>
      <c r="G520" t="s">
        <v>14</v>
      </c>
      <c r="H520">
        <v>10</v>
      </c>
      <c r="I520" s="5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50"/>
        <v>film &amp; video</v>
      </c>
      <c r="R520" t="str">
        <f t="shared" si="51"/>
        <v>animation</v>
      </c>
      <c r="S520" s="8">
        <f t="shared" si="52"/>
        <v>43154.25</v>
      </c>
      <c r="T520" s="8">
        <f t="shared" si="53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1.0174563871693867</v>
      </c>
      <c r="G521" t="s">
        <v>20</v>
      </c>
      <c r="H521">
        <v>1773</v>
      </c>
      <c r="I521" s="5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50"/>
        <v>music</v>
      </c>
      <c r="R521" t="str">
        <f t="shared" si="51"/>
        <v>rock</v>
      </c>
      <c r="S521" s="8">
        <f t="shared" si="52"/>
        <v>42012.25</v>
      </c>
      <c r="T521" s="8">
        <f t="shared" si="53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4.2575000000000003</v>
      </c>
      <c r="G522" t="s">
        <v>20</v>
      </c>
      <c r="H522">
        <v>32</v>
      </c>
      <c r="I522" s="5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50"/>
        <v>theater</v>
      </c>
      <c r="R522" t="str">
        <f t="shared" si="51"/>
        <v>plays</v>
      </c>
      <c r="S522" s="8">
        <f t="shared" si="52"/>
        <v>43574.208333333328</v>
      </c>
      <c r="T522" s="8">
        <f t="shared" si="53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1.4553947368421052</v>
      </c>
      <c r="G523" t="s">
        <v>20</v>
      </c>
      <c r="H523">
        <v>369</v>
      </c>
      <c r="I523" s="5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50"/>
        <v>film &amp; video</v>
      </c>
      <c r="R523" t="str">
        <f t="shared" si="51"/>
        <v>drama</v>
      </c>
      <c r="S523" s="8">
        <f t="shared" si="52"/>
        <v>42605.208333333328</v>
      </c>
      <c r="T523" s="8">
        <f t="shared" si="53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0.32453465346534655</v>
      </c>
      <c r="G524" t="s">
        <v>14</v>
      </c>
      <c r="H524">
        <v>191</v>
      </c>
      <c r="I524" s="5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50"/>
        <v>film &amp; video</v>
      </c>
      <c r="R524" t="str">
        <f t="shared" si="51"/>
        <v>shorts</v>
      </c>
      <c r="S524" s="8">
        <f t="shared" si="52"/>
        <v>41093.208333333336</v>
      </c>
      <c r="T524" s="8">
        <f t="shared" si="53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7.003333333333333</v>
      </c>
      <c r="G525" t="s">
        <v>20</v>
      </c>
      <c r="H525">
        <v>89</v>
      </c>
      <c r="I525" s="5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50"/>
        <v>film &amp; video</v>
      </c>
      <c r="R525" t="str">
        <f t="shared" si="51"/>
        <v>shorts</v>
      </c>
      <c r="S525" s="8">
        <f t="shared" si="52"/>
        <v>40241.25</v>
      </c>
      <c r="T525" s="8">
        <f t="shared" si="53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0.83904860392967939</v>
      </c>
      <c r="G526" t="s">
        <v>14</v>
      </c>
      <c r="H526">
        <v>1979</v>
      </c>
      <c r="I526" s="5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50"/>
        <v>theater</v>
      </c>
      <c r="R526" t="str">
        <f t="shared" si="51"/>
        <v>plays</v>
      </c>
      <c r="S526" s="8">
        <f t="shared" si="52"/>
        <v>40294.208333333336</v>
      </c>
      <c r="T526" s="8">
        <f t="shared" si="53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0.84190476190476193</v>
      </c>
      <c r="G527" t="s">
        <v>14</v>
      </c>
      <c r="H527">
        <v>63</v>
      </c>
      <c r="I527" s="5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50"/>
        <v>technology</v>
      </c>
      <c r="R527" t="str">
        <f t="shared" si="51"/>
        <v>wearables</v>
      </c>
      <c r="S527" s="8">
        <f t="shared" si="52"/>
        <v>40505.25</v>
      </c>
      <c r="T527" s="8">
        <f t="shared" si="53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1.5595180722891566</v>
      </c>
      <c r="G528" t="s">
        <v>20</v>
      </c>
      <c r="H528">
        <v>147</v>
      </c>
      <c r="I528" s="5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50"/>
        <v>theater</v>
      </c>
      <c r="R528" t="str">
        <f t="shared" si="51"/>
        <v>plays</v>
      </c>
      <c r="S528" s="8">
        <f t="shared" si="52"/>
        <v>42364.25</v>
      </c>
      <c r="T528" s="8">
        <f t="shared" si="53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0.99619450317124736</v>
      </c>
      <c r="G529" t="s">
        <v>14</v>
      </c>
      <c r="H529">
        <v>6080</v>
      </c>
      <c r="I529" s="5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50"/>
        <v>film &amp; video</v>
      </c>
      <c r="R529" t="str">
        <f t="shared" si="51"/>
        <v>animation</v>
      </c>
      <c r="S529" s="8">
        <f t="shared" si="52"/>
        <v>42405.25</v>
      </c>
      <c r="T529" s="8">
        <f t="shared" si="53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0.80300000000000005</v>
      </c>
      <c r="G530" t="s">
        <v>14</v>
      </c>
      <c r="H530">
        <v>80</v>
      </c>
      <c r="I530" s="5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50"/>
        <v>music</v>
      </c>
      <c r="R530" t="str">
        <f t="shared" si="51"/>
        <v>indie rock</v>
      </c>
      <c r="S530" s="8">
        <f t="shared" si="52"/>
        <v>41601.25</v>
      </c>
      <c r="T530" s="8">
        <f t="shared" si="53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0.11254901960784314</v>
      </c>
      <c r="G531" t="s">
        <v>14</v>
      </c>
      <c r="H531">
        <v>9</v>
      </c>
      <c r="I531" s="5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50"/>
        <v>games</v>
      </c>
      <c r="R531" t="str">
        <f t="shared" si="51"/>
        <v>video games</v>
      </c>
      <c r="S531" s="8">
        <f t="shared" si="52"/>
        <v>41769.208333333336</v>
      </c>
      <c r="T531" s="8">
        <f t="shared" si="53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0.91740952380952379</v>
      </c>
      <c r="G532" t="s">
        <v>14</v>
      </c>
      <c r="H532">
        <v>1784</v>
      </c>
      <c r="I532" s="5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50"/>
        <v>publishing</v>
      </c>
      <c r="R532" t="str">
        <f t="shared" si="51"/>
        <v>fiction</v>
      </c>
      <c r="S532" s="8">
        <f t="shared" si="52"/>
        <v>40421.208333333336</v>
      </c>
      <c r="T532" s="8">
        <f t="shared" si="53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0.95521156936261387</v>
      </c>
      <c r="G533" t="s">
        <v>47</v>
      </c>
      <c r="H533">
        <v>3640</v>
      </c>
      <c r="I533" s="5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50"/>
        <v>games</v>
      </c>
      <c r="R533" t="str">
        <f t="shared" si="51"/>
        <v>video games</v>
      </c>
      <c r="S533" s="8">
        <f t="shared" si="52"/>
        <v>41589.25</v>
      </c>
      <c r="T533" s="8">
        <f t="shared" si="53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5.0287499999999996</v>
      </c>
      <c r="G534" t="s">
        <v>20</v>
      </c>
      <c r="H534">
        <v>126</v>
      </c>
      <c r="I534" s="5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50"/>
        <v>theater</v>
      </c>
      <c r="R534" t="str">
        <f t="shared" si="51"/>
        <v>plays</v>
      </c>
      <c r="S534" s="8">
        <f t="shared" si="52"/>
        <v>43125.25</v>
      </c>
      <c r="T534" s="8">
        <f t="shared" si="53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1.5924394463667819</v>
      </c>
      <c r="G535" t="s">
        <v>20</v>
      </c>
      <c r="H535">
        <v>2218</v>
      </c>
      <c r="I535" s="5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50"/>
        <v>music</v>
      </c>
      <c r="R535" t="str">
        <f t="shared" si="51"/>
        <v>indie rock</v>
      </c>
      <c r="S535" s="8">
        <f t="shared" si="52"/>
        <v>41479.208333333336</v>
      </c>
      <c r="T535" s="8">
        <f t="shared" si="53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0.15022446689113356</v>
      </c>
      <c r="G536" t="s">
        <v>14</v>
      </c>
      <c r="H536">
        <v>243</v>
      </c>
      <c r="I536" s="5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50"/>
        <v>film &amp; video</v>
      </c>
      <c r="R536" t="str">
        <f t="shared" si="51"/>
        <v>drama</v>
      </c>
      <c r="S536" s="8">
        <f t="shared" si="52"/>
        <v>43329.208333333328</v>
      </c>
      <c r="T536" s="8">
        <f t="shared" si="53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4.820384615384615</v>
      </c>
      <c r="G537" t="s">
        <v>20</v>
      </c>
      <c r="H537">
        <v>202</v>
      </c>
      <c r="I537" s="5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50"/>
        <v>theater</v>
      </c>
      <c r="R537" t="str">
        <f t="shared" si="51"/>
        <v>plays</v>
      </c>
      <c r="S537" s="8">
        <f t="shared" si="52"/>
        <v>43259.208333333328</v>
      </c>
      <c r="T537" s="8">
        <f t="shared" si="53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1.4996938775510205</v>
      </c>
      <c r="G538" t="s">
        <v>20</v>
      </c>
      <c r="H538">
        <v>140</v>
      </c>
      <c r="I538" s="5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50"/>
        <v>publishing</v>
      </c>
      <c r="R538" t="str">
        <f t="shared" si="51"/>
        <v>fiction</v>
      </c>
      <c r="S538" s="8">
        <f t="shared" si="52"/>
        <v>40414.208333333336</v>
      </c>
      <c r="T538" s="8">
        <f t="shared" si="53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1.1722156398104266</v>
      </c>
      <c r="G539" t="s">
        <v>20</v>
      </c>
      <c r="H539">
        <v>1052</v>
      </c>
      <c r="I539" s="5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50"/>
        <v>film &amp; video</v>
      </c>
      <c r="R539" t="str">
        <f t="shared" si="51"/>
        <v>documentary</v>
      </c>
      <c r="S539" s="8">
        <f t="shared" si="52"/>
        <v>43342.208333333328</v>
      </c>
      <c r="T539" s="8">
        <f t="shared" si="53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0.37695968274950431</v>
      </c>
      <c r="G540" t="s">
        <v>14</v>
      </c>
      <c r="H540">
        <v>1296</v>
      </c>
      <c r="I540" s="5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50"/>
        <v>games</v>
      </c>
      <c r="R540" t="str">
        <f t="shared" si="51"/>
        <v>mobile games</v>
      </c>
      <c r="S540" s="8">
        <f t="shared" si="52"/>
        <v>41539.208333333336</v>
      </c>
      <c r="T540" s="8">
        <f t="shared" si="53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0.72653061224489801</v>
      </c>
      <c r="G541" t="s">
        <v>14</v>
      </c>
      <c r="H541">
        <v>77</v>
      </c>
      <c r="I541" s="5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50"/>
        <v>food</v>
      </c>
      <c r="R541" t="str">
        <f t="shared" si="51"/>
        <v>food trucks</v>
      </c>
      <c r="S541" s="8">
        <f t="shared" si="52"/>
        <v>43647.208333333328</v>
      </c>
      <c r="T541" s="8">
        <f t="shared" si="53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2.6598113207547169</v>
      </c>
      <c r="G542" t="s">
        <v>20</v>
      </c>
      <c r="H542">
        <v>247</v>
      </c>
      <c r="I542" s="5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50"/>
        <v>photography</v>
      </c>
      <c r="R542" t="str">
        <f t="shared" si="51"/>
        <v>photography books</v>
      </c>
      <c r="S542" s="8">
        <f t="shared" si="52"/>
        <v>43225.208333333328</v>
      </c>
      <c r="T542" s="8">
        <f t="shared" si="53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0.24205617977528091</v>
      </c>
      <c r="G543" t="s">
        <v>14</v>
      </c>
      <c r="H543">
        <v>395</v>
      </c>
      <c r="I543" s="5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50"/>
        <v>games</v>
      </c>
      <c r="R543" t="str">
        <f t="shared" si="51"/>
        <v>mobile games</v>
      </c>
      <c r="S543" s="8">
        <f t="shared" si="52"/>
        <v>42165.208333333328</v>
      </c>
      <c r="T543" s="8">
        <f t="shared" si="53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2.5064935064935064E-2</v>
      </c>
      <c r="G544" t="s">
        <v>14</v>
      </c>
      <c r="H544">
        <v>49</v>
      </c>
      <c r="I544" s="5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50"/>
        <v>music</v>
      </c>
      <c r="R544" t="str">
        <f t="shared" si="51"/>
        <v>indie rock</v>
      </c>
      <c r="S544" s="8">
        <f t="shared" si="52"/>
        <v>42391.25</v>
      </c>
      <c r="T544" s="8">
        <f t="shared" si="53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0.1632979976442874</v>
      </c>
      <c r="G545" t="s">
        <v>14</v>
      </c>
      <c r="H545">
        <v>180</v>
      </c>
      <c r="I545" s="5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50"/>
        <v>games</v>
      </c>
      <c r="R545" t="str">
        <f t="shared" si="51"/>
        <v>video games</v>
      </c>
      <c r="S545" s="8">
        <f t="shared" si="52"/>
        <v>41528.208333333336</v>
      </c>
      <c r="T545" s="8">
        <f t="shared" si="53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2.7650000000000001</v>
      </c>
      <c r="G546" t="s">
        <v>20</v>
      </c>
      <c r="H546">
        <v>84</v>
      </c>
      <c r="I546" s="5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50"/>
        <v>music</v>
      </c>
      <c r="R546" t="str">
        <f t="shared" si="51"/>
        <v>rock</v>
      </c>
      <c r="S546" s="8">
        <f t="shared" si="52"/>
        <v>42377.25</v>
      </c>
      <c r="T546" s="8">
        <f t="shared" si="53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0.88803571428571426</v>
      </c>
      <c r="G547" t="s">
        <v>14</v>
      </c>
      <c r="H547">
        <v>2690</v>
      </c>
      <c r="I547" s="5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50"/>
        <v>theater</v>
      </c>
      <c r="R547" t="str">
        <f t="shared" si="51"/>
        <v>plays</v>
      </c>
      <c r="S547" s="8">
        <f t="shared" si="52"/>
        <v>43824.25</v>
      </c>
      <c r="T547" s="8">
        <f t="shared" si="53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1.6357142857142857</v>
      </c>
      <c r="G548" t="s">
        <v>20</v>
      </c>
      <c r="H548">
        <v>88</v>
      </c>
      <c r="I548" s="5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50"/>
        <v>theater</v>
      </c>
      <c r="R548" t="str">
        <f t="shared" si="51"/>
        <v>plays</v>
      </c>
      <c r="S548" s="8">
        <f t="shared" si="52"/>
        <v>43360.208333333328</v>
      </c>
      <c r="T548" s="8">
        <f t="shared" si="53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t="s">
        <v>20</v>
      </c>
      <c r="H549">
        <v>156</v>
      </c>
      <c r="I549" s="5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50"/>
        <v>film &amp; video</v>
      </c>
      <c r="R549" t="str">
        <f t="shared" si="51"/>
        <v>drama</v>
      </c>
      <c r="S549" s="8">
        <f t="shared" si="52"/>
        <v>42029.25</v>
      </c>
      <c r="T549" s="8">
        <f t="shared" si="53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2.7091376701966716</v>
      </c>
      <c r="G550" t="s">
        <v>20</v>
      </c>
      <c r="H550">
        <v>2985</v>
      </c>
      <c r="I550" s="5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50"/>
        <v>theater</v>
      </c>
      <c r="R550" t="str">
        <f t="shared" si="51"/>
        <v>plays</v>
      </c>
      <c r="S550" s="8">
        <f t="shared" si="52"/>
        <v>42461.208333333328</v>
      </c>
      <c r="T550" s="8">
        <f t="shared" si="53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2.8421355932203389</v>
      </c>
      <c r="G551" t="s">
        <v>20</v>
      </c>
      <c r="H551">
        <v>762</v>
      </c>
      <c r="I551" s="5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50"/>
        <v>technology</v>
      </c>
      <c r="R551" t="str">
        <f t="shared" si="51"/>
        <v>wearables</v>
      </c>
      <c r="S551" s="8">
        <f t="shared" si="52"/>
        <v>41422.208333333336</v>
      </c>
      <c r="T551" s="8">
        <f t="shared" si="53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t="s">
        <v>74</v>
      </c>
      <c r="H552">
        <v>1</v>
      </c>
      <c r="I552" s="5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50"/>
        <v>music</v>
      </c>
      <c r="R552" t="str">
        <f t="shared" si="51"/>
        <v>indie rock</v>
      </c>
      <c r="S552" s="8">
        <f t="shared" si="52"/>
        <v>40968.25</v>
      </c>
      <c r="T552" s="8">
        <f t="shared" si="53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0.58632981676846196</v>
      </c>
      <c r="G553" t="s">
        <v>14</v>
      </c>
      <c r="H553">
        <v>2779</v>
      </c>
      <c r="I553" s="5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50"/>
        <v>technology</v>
      </c>
      <c r="R553" t="str">
        <f t="shared" si="51"/>
        <v>web</v>
      </c>
      <c r="S553" s="8">
        <f t="shared" si="52"/>
        <v>41993.25</v>
      </c>
      <c r="T553" s="8">
        <f t="shared" si="53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0.98511111111111116</v>
      </c>
      <c r="G554" t="s">
        <v>14</v>
      </c>
      <c r="H554">
        <v>92</v>
      </c>
      <c r="I554" s="5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50"/>
        <v>theater</v>
      </c>
      <c r="R554" t="str">
        <f t="shared" si="51"/>
        <v>plays</v>
      </c>
      <c r="S554" s="8">
        <f t="shared" si="52"/>
        <v>42700.25</v>
      </c>
      <c r="T554" s="8">
        <f t="shared" si="53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0.43975381008206332</v>
      </c>
      <c r="G555" t="s">
        <v>14</v>
      </c>
      <c r="H555">
        <v>1028</v>
      </c>
      <c r="I555" s="5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50"/>
        <v>music</v>
      </c>
      <c r="R555" t="str">
        <f t="shared" si="51"/>
        <v>rock</v>
      </c>
      <c r="S555" s="8">
        <f t="shared" si="52"/>
        <v>40545.25</v>
      </c>
      <c r="T555" s="8">
        <f t="shared" si="53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1.5166315789473683</v>
      </c>
      <c r="G556" t="s">
        <v>20</v>
      </c>
      <c r="H556">
        <v>554</v>
      </c>
      <c r="I556" s="5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50"/>
        <v>music</v>
      </c>
      <c r="R556" t="str">
        <f t="shared" si="51"/>
        <v>indie rock</v>
      </c>
      <c r="S556" s="8">
        <f t="shared" si="52"/>
        <v>42723.25</v>
      </c>
      <c r="T556" s="8">
        <f t="shared" si="53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2.2363492063492063</v>
      </c>
      <c r="G557" t="s">
        <v>20</v>
      </c>
      <c r="H557">
        <v>135</v>
      </c>
      <c r="I557" s="5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50"/>
        <v>music</v>
      </c>
      <c r="R557" t="str">
        <f t="shared" si="51"/>
        <v>rock</v>
      </c>
      <c r="S557" s="8">
        <f t="shared" si="52"/>
        <v>41731.208333333336</v>
      </c>
      <c r="T557" s="8">
        <f t="shared" si="53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2.3975</v>
      </c>
      <c r="G558" t="s">
        <v>20</v>
      </c>
      <c r="H558">
        <v>122</v>
      </c>
      <c r="I558" s="5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50"/>
        <v>publishing</v>
      </c>
      <c r="R558" t="str">
        <f t="shared" si="51"/>
        <v>translations</v>
      </c>
      <c r="S558" s="8">
        <f t="shared" si="52"/>
        <v>40792.208333333336</v>
      </c>
      <c r="T558" s="8">
        <f t="shared" si="53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1.9933333333333334</v>
      </c>
      <c r="G559" t="s">
        <v>20</v>
      </c>
      <c r="H559">
        <v>221</v>
      </c>
      <c r="I559" s="5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50"/>
        <v>film &amp; video</v>
      </c>
      <c r="R559" t="str">
        <f t="shared" si="51"/>
        <v>science fiction</v>
      </c>
      <c r="S559" s="8">
        <f t="shared" si="52"/>
        <v>42279.208333333328</v>
      </c>
      <c r="T559" s="8">
        <f t="shared" si="53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1.373448275862069</v>
      </c>
      <c r="G560" t="s">
        <v>20</v>
      </c>
      <c r="H560">
        <v>126</v>
      </c>
      <c r="I560" s="5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50"/>
        <v>theater</v>
      </c>
      <c r="R560" t="str">
        <f t="shared" si="51"/>
        <v>plays</v>
      </c>
      <c r="S560" s="8">
        <f t="shared" si="52"/>
        <v>42424.25</v>
      </c>
      <c r="T560" s="8">
        <f t="shared" si="53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1.009696106362773</v>
      </c>
      <c r="G561" t="s">
        <v>20</v>
      </c>
      <c r="H561">
        <v>1022</v>
      </c>
      <c r="I561" s="5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50"/>
        <v>theater</v>
      </c>
      <c r="R561" t="str">
        <f t="shared" si="51"/>
        <v>plays</v>
      </c>
      <c r="S561" s="8">
        <f t="shared" si="52"/>
        <v>42584.208333333328</v>
      </c>
      <c r="T561" s="8">
        <f t="shared" si="53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7.9416000000000002</v>
      </c>
      <c r="G562" t="s">
        <v>20</v>
      </c>
      <c r="H562">
        <v>3177</v>
      </c>
      <c r="I562" s="5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50"/>
        <v>film &amp; video</v>
      </c>
      <c r="R562" t="str">
        <f t="shared" si="51"/>
        <v>animation</v>
      </c>
      <c r="S562" s="8">
        <f t="shared" si="52"/>
        <v>40865.25</v>
      </c>
      <c r="T562" s="8">
        <f t="shared" si="53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3.6970000000000001</v>
      </c>
      <c r="G563" t="s">
        <v>20</v>
      </c>
      <c r="H563">
        <v>198</v>
      </c>
      <c r="I563" s="5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50"/>
        <v>theater</v>
      </c>
      <c r="R563" t="str">
        <f t="shared" si="51"/>
        <v>plays</v>
      </c>
      <c r="S563" s="8">
        <f t="shared" si="52"/>
        <v>40833.208333333336</v>
      </c>
      <c r="T563" s="8">
        <f t="shared" si="53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0.12818181818181817</v>
      </c>
      <c r="G564" t="s">
        <v>14</v>
      </c>
      <c r="H564">
        <v>26</v>
      </c>
      <c r="I564" s="5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50"/>
        <v>music</v>
      </c>
      <c r="R564" t="str">
        <f t="shared" si="51"/>
        <v>rock</v>
      </c>
      <c r="S564" s="8">
        <f t="shared" si="52"/>
        <v>43536.208333333328</v>
      </c>
      <c r="T564" s="8">
        <f t="shared" si="53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1.3802702702702703</v>
      </c>
      <c r="G565" t="s">
        <v>20</v>
      </c>
      <c r="H565">
        <v>85</v>
      </c>
      <c r="I565" s="5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50"/>
        <v>film &amp; video</v>
      </c>
      <c r="R565" t="str">
        <f t="shared" si="51"/>
        <v>documentary</v>
      </c>
      <c r="S565" s="8">
        <f t="shared" si="52"/>
        <v>43417.25</v>
      </c>
      <c r="T565" s="8">
        <f t="shared" si="53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0.83813278008298753</v>
      </c>
      <c r="G566" t="s">
        <v>14</v>
      </c>
      <c r="H566">
        <v>1790</v>
      </c>
      <c r="I566" s="5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50"/>
        <v>theater</v>
      </c>
      <c r="R566" t="str">
        <f t="shared" si="51"/>
        <v>plays</v>
      </c>
      <c r="S566" s="8">
        <f t="shared" si="52"/>
        <v>42078.208333333328</v>
      </c>
      <c r="T566" s="8">
        <f t="shared" si="53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2.0460063224446787</v>
      </c>
      <c r="G567" t="s">
        <v>20</v>
      </c>
      <c r="H567">
        <v>3596</v>
      </c>
      <c r="I567" s="5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50"/>
        <v>theater</v>
      </c>
      <c r="R567" t="str">
        <f t="shared" si="51"/>
        <v>plays</v>
      </c>
      <c r="S567" s="8">
        <f t="shared" si="52"/>
        <v>40862.25</v>
      </c>
      <c r="T567" s="8">
        <f t="shared" si="53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0.44344086021505374</v>
      </c>
      <c r="G568" t="s">
        <v>14</v>
      </c>
      <c r="H568">
        <v>37</v>
      </c>
      <c r="I568" s="5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50"/>
        <v>music</v>
      </c>
      <c r="R568" t="str">
        <f t="shared" si="51"/>
        <v>electric music</v>
      </c>
      <c r="S568" s="8">
        <f t="shared" si="52"/>
        <v>42424.25</v>
      </c>
      <c r="T568" s="8">
        <f t="shared" si="53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2.1860294117647059</v>
      </c>
      <c r="G569" t="s">
        <v>20</v>
      </c>
      <c r="H569">
        <v>244</v>
      </c>
      <c r="I569" s="5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50"/>
        <v>music</v>
      </c>
      <c r="R569" t="str">
        <f t="shared" si="51"/>
        <v>rock</v>
      </c>
      <c r="S569" s="8">
        <f t="shared" si="52"/>
        <v>41830.208333333336</v>
      </c>
      <c r="T569" s="8">
        <f t="shared" si="53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1.8603314917127072</v>
      </c>
      <c r="G570" t="s">
        <v>20</v>
      </c>
      <c r="H570">
        <v>5180</v>
      </c>
      <c r="I570" s="5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50"/>
        <v>theater</v>
      </c>
      <c r="R570" t="str">
        <f t="shared" si="51"/>
        <v>plays</v>
      </c>
      <c r="S570" s="8">
        <f t="shared" si="52"/>
        <v>40374.208333333336</v>
      </c>
      <c r="T570" s="8">
        <f t="shared" si="53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2.3733830845771142</v>
      </c>
      <c r="G571" t="s">
        <v>20</v>
      </c>
      <c r="H571">
        <v>589</v>
      </c>
      <c r="I571" s="5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50"/>
        <v>film &amp; video</v>
      </c>
      <c r="R571" t="str">
        <f t="shared" si="51"/>
        <v>animation</v>
      </c>
      <c r="S571" s="8">
        <f t="shared" si="52"/>
        <v>40554.25</v>
      </c>
      <c r="T571" s="8">
        <f t="shared" si="53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3.0565384615384614</v>
      </c>
      <c r="G572" t="s">
        <v>20</v>
      </c>
      <c r="H572">
        <v>2725</v>
      </c>
      <c r="I572" s="5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50"/>
        <v>music</v>
      </c>
      <c r="R572" t="str">
        <f t="shared" si="51"/>
        <v>rock</v>
      </c>
      <c r="S572" s="8">
        <f t="shared" si="52"/>
        <v>41993.25</v>
      </c>
      <c r="T572" s="8">
        <f t="shared" si="53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0.94142857142857139</v>
      </c>
      <c r="G573" t="s">
        <v>14</v>
      </c>
      <c r="H573">
        <v>35</v>
      </c>
      <c r="I573" s="5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50"/>
        <v>film &amp; video</v>
      </c>
      <c r="R573" t="str">
        <f t="shared" si="51"/>
        <v>shorts</v>
      </c>
      <c r="S573" s="8">
        <f t="shared" si="52"/>
        <v>42174.208333333328</v>
      </c>
      <c r="T573" s="8">
        <f t="shared" si="53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0.54400000000000004</v>
      </c>
      <c r="G574" t="s">
        <v>74</v>
      </c>
      <c r="H574">
        <v>94</v>
      </c>
      <c r="I574" s="5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50"/>
        <v>music</v>
      </c>
      <c r="R574" t="str">
        <f t="shared" si="51"/>
        <v>rock</v>
      </c>
      <c r="S574" s="8">
        <f t="shared" si="52"/>
        <v>42275.208333333328</v>
      </c>
      <c r="T574" s="8">
        <f t="shared" si="53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1.1188059701492536</v>
      </c>
      <c r="G575" t="s">
        <v>20</v>
      </c>
      <c r="H575">
        <v>300</v>
      </c>
      <c r="I575" s="5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50"/>
        <v>journalism</v>
      </c>
      <c r="R575" t="str">
        <f t="shared" si="51"/>
        <v>audio</v>
      </c>
      <c r="S575" s="8">
        <f t="shared" si="52"/>
        <v>41761.208333333336</v>
      </c>
      <c r="T575" s="8">
        <f t="shared" si="53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3.6914814814814814</v>
      </c>
      <c r="G576" t="s">
        <v>20</v>
      </c>
      <c r="H576">
        <v>144</v>
      </c>
      <c r="I576" s="5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50"/>
        <v>food</v>
      </c>
      <c r="R576" t="str">
        <f t="shared" si="51"/>
        <v>food trucks</v>
      </c>
      <c r="S576" s="8">
        <f t="shared" si="52"/>
        <v>43806.25</v>
      </c>
      <c r="T576" s="8">
        <f t="shared" si="53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0.62930372148859548</v>
      </c>
      <c r="G577" t="s">
        <v>14</v>
      </c>
      <c r="H577">
        <v>558</v>
      </c>
      <c r="I577" s="5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50"/>
        <v>theater</v>
      </c>
      <c r="R577" t="str">
        <f t="shared" si="51"/>
        <v>plays</v>
      </c>
      <c r="S577" s="8">
        <f t="shared" si="52"/>
        <v>41779.208333333336</v>
      </c>
      <c r="T577" s="8">
        <f t="shared" si="53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0.6492783505154639</v>
      </c>
      <c r="G578" t="s">
        <v>14</v>
      </c>
      <c r="H578">
        <v>64</v>
      </c>
      <c r="I578" s="5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50"/>
        <v>theater</v>
      </c>
      <c r="R578" t="str">
        <f t="shared" si="51"/>
        <v>plays</v>
      </c>
      <c r="S578" s="8">
        <f t="shared" si="52"/>
        <v>43040.208333333328</v>
      </c>
      <c r="T578" s="8">
        <f t="shared" si="53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</f>
        <v>0.18853658536585366</v>
      </c>
      <c r="G579" t="s">
        <v>74</v>
      </c>
      <c r="H579">
        <v>37</v>
      </c>
      <c r="I579" s="5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6">LEFT(P579,SEARCH("/",P579,1)-1)</f>
        <v>music</v>
      </c>
      <c r="R579" t="str">
        <f t="shared" ref="R579:R642" si="57">RIGHT(P579,LEN(P579)-SEARCH("/",P579,1))</f>
        <v>jazz</v>
      </c>
      <c r="S579" s="8">
        <f t="shared" ref="S579:S642" si="58">(((L579/60)/60)/24)+DATE(1970,1,1)</f>
        <v>40613.25</v>
      </c>
      <c r="T579" s="8">
        <f t="shared" ref="T579:T642" si="59">(((M579/60)/60)/24)+DATE(1970,1,1)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0.1675440414507772</v>
      </c>
      <c r="G580" t="s">
        <v>14</v>
      </c>
      <c r="H580">
        <v>245</v>
      </c>
      <c r="I580" s="5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6"/>
        <v>film &amp; video</v>
      </c>
      <c r="R580" t="str">
        <f t="shared" si="57"/>
        <v>science fiction</v>
      </c>
      <c r="S580" s="8">
        <f t="shared" si="58"/>
        <v>40878.25</v>
      </c>
      <c r="T580" s="8">
        <f t="shared" si="5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1.0111290322580646</v>
      </c>
      <c r="G581" t="s">
        <v>20</v>
      </c>
      <c r="H581">
        <v>87</v>
      </c>
      <c r="I581" s="5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6"/>
        <v>music</v>
      </c>
      <c r="R581" t="str">
        <f t="shared" si="57"/>
        <v>jazz</v>
      </c>
      <c r="S581" s="8">
        <f t="shared" si="58"/>
        <v>40762.208333333336</v>
      </c>
      <c r="T581" s="8">
        <f t="shared" si="5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3.4150228310502282</v>
      </c>
      <c r="G582" t="s">
        <v>20</v>
      </c>
      <c r="H582">
        <v>3116</v>
      </c>
      <c r="I582" s="5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6"/>
        <v>theater</v>
      </c>
      <c r="R582" t="str">
        <f t="shared" si="57"/>
        <v>plays</v>
      </c>
      <c r="S582" s="8">
        <f t="shared" si="58"/>
        <v>41696.25</v>
      </c>
      <c r="T582" s="8">
        <f t="shared" si="5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0.64016666666666666</v>
      </c>
      <c r="G583" t="s">
        <v>14</v>
      </c>
      <c r="H583">
        <v>71</v>
      </c>
      <c r="I583" s="5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6"/>
        <v>technology</v>
      </c>
      <c r="R583" t="str">
        <f t="shared" si="57"/>
        <v>web</v>
      </c>
      <c r="S583" s="8">
        <f t="shared" si="58"/>
        <v>40662.208333333336</v>
      </c>
      <c r="T583" s="8">
        <f t="shared" si="5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0.5208045977011494</v>
      </c>
      <c r="G584" t="s">
        <v>14</v>
      </c>
      <c r="H584">
        <v>42</v>
      </c>
      <c r="I584" s="5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6"/>
        <v>games</v>
      </c>
      <c r="R584" t="str">
        <f t="shared" si="57"/>
        <v>video games</v>
      </c>
      <c r="S584" s="8">
        <f t="shared" si="58"/>
        <v>42165.208333333328</v>
      </c>
      <c r="T584" s="8">
        <f t="shared" si="5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3.2240211640211642</v>
      </c>
      <c r="G585" t="s">
        <v>20</v>
      </c>
      <c r="H585">
        <v>909</v>
      </c>
      <c r="I585" s="5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6"/>
        <v>film &amp; video</v>
      </c>
      <c r="R585" t="str">
        <f t="shared" si="57"/>
        <v>documentary</v>
      </c>
      <c r="S585" s="8">
        <f t="shared" si="58"/>
        <v>40959.25</v>
      </c>
      <c r="T585" s="8">
        <f t="shared" si="5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1.1950810185185186</v>
      </c>
      <c r="G586" t="s">
        <v>20</v>
      </c>
      <c r="H586">
        <v>1613</v>
      </c>
      <c r="I586" s="5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6"/>
        <v>technology</v>
      </c>
      <c r="R586" t="str">
        <f t="shared" si="57"/>
        <v>web</v>
      </c>
      <c r="S586" s="8">
        <f t="shared" si="58"/>
        <v>41024.208333333336</v>
      </c>
      <c r="T586" s="8">
        <f t="shared" si="5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1.4679775280898877</v>
      </c>
      <c r="G587" t="s">
        <v>20</v>
      </c>
      <c r="H587">
        <v>136</v>
      </c>
      <c r="I587" s="5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6"/>
        <v>publishing</v>
      </c>
      <c r="R587" t="str">
        <f t="shared" si="57"/>
        <v>translations</v>
      </c>
      <c r="S587" s="8">
        <f t="shared" si="58"/>
        <v>40255.208333333336</v>
      </c>
      <c r="T587" s="8">
        <f t="shared" si="5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9.5057142857142853</v>
      </c>
      <c r="G588" t="s">
        <v>20</v>
      </c>
      <c r="H588">
        <v>130</v>
      </c>
      <c r="I588" s="5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6"/>
        <v>music</v>
      </c>
      <c r="R588" t="str">
        <f t="shared" si="57"/>
        <v>rock</v>
      </c>
      <c r="S588" s="8">
        <f t="shared" si="58"/>
        <v>40499.25</v>
      </c>
      <c r="T588" s="8">
        <f t="shared" si="5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0.72893617021276591</v>
      </c>
      <c r="G589" t="s">
        <v>14</v>
      </c>
      <c r="H589">
        <v>156</v>
      </c>
      <c r="I589" s="5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6"/>
        <v>food</v>
      </c>
      <c r="R589" t="str">
        <f t="shared" si="57"/>
        <v>food trucks</v>
      </c>
      <c r="S589" s="8">
        <f t="shared" si="58"/>
        <v>43484.25</v>
      </c>
      <c r="T589" s="8">
        <f t="shared" si="5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0.7900824873096447</v>
      </c>
      <c r="G590" t="s">
        <v>14</v>
      </c>
      <c r="H590">
        <v>1368</v>
      </c>
      <c r="I590" s="5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6"/>
        <v>theater</v>
      </c>
      <c r="R590" t="str">
        <f t="shared" si="57"/>
        <v>plays</v>
      </c>
      <c r="S590" s="8">
        <f t="shared" si="58"/>
        <v>40262.208333333336</v>
      </c>
      <c r="T590" s="8">
        <f t="shared" si="5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0.64721518987341775</v>
      </c>
      <c r="G591" t="s">
        <v>14</v>
      </c>
      <c r="H591">
        <v>102</v>
      </c>
      <c r="I591" s="5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6"/>
        <v>film &amp; video</v>
      </c>
      <c r="R591" t="str">
        <f t="shared" si="57"/>
        <v>documentary</v>
      </c>
      <c r="S591" s="8">
        <f t="shared" si="58"/>
        <v>42190.208333333328</v>
      </c>
      <c r="T591" s="8">
        <f t="shared" si="5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0.82028169014084507</v>
      </c>
      <c r="G592" t="s">
        <v>14</v>
      </c>
      <c r="H592">
        <v>86</v>
      </c>
      <c r="I592" s="5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6"/>
        <v>publishing</v>
      </c>
      <c r="R592" t="str">
        <f t="shared" si="57"/>
        <v>radio &amp; podcasts</v>
      </c>
      <c r="S592" s="8">
        <f t="shared" si="58"/>
        <v>41994.25</v>
      </c>
      <c r="T592" s="8">
        <f t="shared" si="5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10.376666666666667</v>
      </c>
      <c r="G593" t="s">
        <v>20</v>
      </c>
      <c r="H593">
        <v>102</v>
      </c>
      <c r="I593" s="5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6"/>
        <v>games</v>
      </c>
      <c r="R593" t="str">
        <f t="shared" si="57"/>
        <v>video games</v>
      </c>
      <c r="S593" s="8">
        <f t="shared" si="58"/>
        <v>40373.208333333336</v>
      </c>
      <c r="T593" s="8">
        <f t="shared" si="5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0.12910076530612244</v>
      </c>
      <c r="G594" t="s">
        <v>14</v>
      </c>
      <c r="H594">
        <v>253</v>
      </c>
      <c r="I594" s="5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6"/>
        <v>theater</v>
      </c>
      <c r="R594" t="str">
        <f t="shared" si="57"/>
        <v>plays</v>
      </c>
      <c r="S594" s="8">
        <f t="shared" si="58"/>
        <v>41789.208333333336</v>
      </c>
      <c r="T594" s="8">
        <f t="shared" si="5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1.5484210526315789</v>
      </c>
      <c r="G595" t="s">
        <v>20</v>
      </c>
      <c r="H595">
        <v>4006</v>
      </c>
      <c r="I595" s="5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6"/>
        <v>film &amp; video</v>
      </c>
      <c r="R595" t="str">
        <f t="shared" si="57"/>
        <v>animation</v>
      </c>
      <c r="S595" s="8">
        <f t="shared" si="58"/>
        <v>41724.208333333336</v>
      </c>
      <c r="T595" s="8">
        <f t="shared" si="5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7.0991735537190084E-2</v>
      </c>
      <c r="G596" t="s">
        <v>14</v>
      </c>
      <c r="H596">
        <v>157</v>
      </c>
      <c r="I596" s="5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6"/>
        <v>theater</v>
      </c>
      <c r="R596" t="str">
        <f t="shared" si="57"/>
        <v>plays</v>
      </c>
      <c r="S596" s="8">
        <f t="shared" si="58"/>
        <v>42548.208333333328</v>
      </c>
      <c r="T596" s="8">
        <f t="shared" si="5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2.0852773826458035</v>
      </c>
      <c r="G597" t="s">
        <v>20</v>
      </c>
      <c r="H597">
        <v>1629</v>
      </c>
      <c r="I597" s="5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6"/>
        <v>theater</v>
      </c>
      <c r="R597" t="str">
        <f t="shared" si="57"/>
        <v>plays</v>
      </c>
      <c r="S597" s="8">
        <f t="shared" si="58"/>
        <v>40253.208333333336</v>
      </c>
      <c r="T597" s="8">
        <f t="shared" si="5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0.99683544303797467</v>
      </c>
      <c r="G598" t="s">
        <v>14</v>
      </c>
      <c r="H598">
        <v>183</v>
      </c>
      <c r="I598" s="5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6"/>
        <v>film &amp; video</v>
      </c>
      <c r="R598" t="str">
        <f t="shared" si="57"/>
        <v>drama</v>
      </c>
      <c r="S598" s="8">
        <f t="shared" si="58"/>
        <v>42434.25</v>
      </c>
      <c r="T598" s="8">
        <f t="shared" si="5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2.0159756097560977</v>
      </c>
      <c r="G599" t="s">
        <v>20</v>
      </c>
      <c r="H599">
        <v>2188</v>
      </c>
      <c r="I599" s="5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6"/>
        <v>theater</v>
      </c>
      <c r="R599" t="str">
        <f t="shared" si="57"/>
        <v>plays</v>
      </c>
      <c r="S599" s="8">
        <f t="shared" si="58"/>
        <v>43786.25</v>
      </c>
      <c r="T599" s="8">
        <f t="shared" si="5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1.6209032258064515</v>
      </c>
      <c r="G600" t="s">
        <v>20</v>
      </c>
      <c r="H600">
        <v>2409</v>
      </c>
      <c r="I600" s="5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6"/>
        <v>music</v>
      </c>
      <c r="R600" t="str">
        <f t="shared" si="57"/>
        <v>rock</v>
      </c>
      <c r="S600" s="8">
        <f t="shared" si="58"/>
        <v>40344.208333333336</v>
      </c>
      <c r="T600" s="8">
        <f t="shared" si="5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3.6436208125445471E-2</v>
      </c>
      <c r="G601" t="s">
        <v>14</v>
      </c>
      <c r="H601">
        <v>82</v>
      </c>
      <c r="I601" s="5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6"/>
        <v>film &amp; video</v>
      </c>
      <c r="R601" t="str">
        <f t="shared" si="57"/>
        <v>documentary</v>
      </c>
      <c r="S601" s="8">
        <f t="shared" si="58"/>
        <v>42047.25</v>
      </c>
      <c r="T601" s="8">
        <f t="shared" si="5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t="s">
        <v>14</v>
      </c>
      <c r="H602">
        <v>1</v>
      </c>
      <c r="I602" s="5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6"/>
        <v>food</v>
      </c>
      <c r="R602" t="str">
        <f t="shared" si="57"/>
        <v>food trucks</v>
      </c>
      <c r="S602" s="8">
        <f t="shared" si="58"/>
        <v>41485.208333333336</v>
      </c>
      <c r="T602" s="8">
        <f t="shared" si="5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2.0663492063492064</v>
      </c>
      <c r="G603" t="s">
        <v>20</v>
      </c>
      <c r="H603">
        <v>194</v>
      </c>
      <c r="I603" s="5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6"/>
        <v>technology</v>
      </c>
      <c r="R603" t="str">
        <f t="shared" si="57"/>
        <v>wearables</v>
      </c>
      <c r="S603" s="8">
        <f t="shared" si="58"/>
        <v>41789.208333333336</v>
      </c>
      <c r="T603" s="8">
        <f t="shared" si="5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1.2823628691983122</v>
      </c>
      <c r="G604" t="s">
        <v>20</v>
      </c>
      <c r="H604">
        <v>1140</v>
      </c>
      <c r="I604" s="5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6"/>
        <v>theater</v>
      </c>
      <c r="R604" t="str">
        <f t="shared" si="57"/>
        <v>plays</v>
      </c>
      <c r="S604" s="8">
        <f t="shared" si="58"/>
        <v>42160.208333333328</v>
      </c>
      <c r="T604" s="8">
        <f t="shared" si="5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1.1966037735849056</v>
      </c>
      <c r="G605" t="s">
        <v>20</v>
      </c>
      <c r="H605">
        <v>102</v>
      </c>
      <c r="I605" s="5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6"/>
        <v>theater</v>
      </c>
      <c r="R605" t="str">
        <f t="shared" si="57"/>
        <v>plays</v>
      </c>
      <c r="S605" s="8">
        <f t="shared" si="58"/>
        <v>43573.208333333328</v>
      </c>
      <c r="T605" s="8">
        <f t="shared" si="5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1.7073055242390078</v>
      </c>
      <c r="G606" t="s">
        <v>20</v>
      </c>
      <c r="H606">
        <v>2857</v>
      </c>
      <c r="I606" s="5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6"/>
        <v>theater</v>
      </c>
      <c r="R606" t="str">
        <f t="shared" si="57"/>
        <v>plays</v>
      </c>
      <c r="S606" s="8">
        <f t="shared" si="58"/>
        <v>40565.25</v>
      </c>
      <c r="T606" s="8">
        <f t="shared" si="5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1.8721212121212121</v>
      </c>
      <c r="G607" t="s">
        <v>20</v>
      </c>
      <c r="H607">
        <v>107</v>
      </c>
      <c r="I607" s="5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6"/>
        <v>publishing</v>
      </c>
      <c r="R607" t="str">
        <f t="shared" si="57"/>
        <v>nonfiction</v>
      </c>
      <c r="S607" s="8">
        <f t="shared" si="58"/>
        <v>42280.208333333328</v>
      </c>
      <c r="T607" s="8">
        <f t="shared" si="5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1.8838235294117647</v>
      </c>
      <c r="G608" t="s">
        <v>20</v>
      </c>
      <c r="H608">
        <v>160</v>
      </c>
      <c r="I608" s="5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6"/>
        <v>music</v>
      </c>
      <c r="R608" t="str">
        <f t="shared" si="57"/>
        <v>rock</v>
      </c>
      <c r="S608" s="8">
        <f t="shared" si="58"/>
        <v>42436.25</v>
      </c>
      <c r="T608" s="8">
        <f t="shared" si="5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1.3129869186046512</v>
      </c>
      <c r="G609" t="s">
        <v>20</v>
      </c>
      <c r="H609">
        <v>2230</v>
      </c>
      <c r="I609" s="5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6"/>
        <v>food</v>
      </c>
      <c r="R609" t="str">
        <f t="shared" si="57"/>
        <v>food trucks</v>
      </c>
      <c r="S609" s="8">
        <f t="shared" si="58"/>
        <v>41721.208333333336</v>
      </c>
      <c r="T609" s="8">
        <f t="shared" si="5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2.8397435897435899</v>
      </c>
      <c r="G610" t="s">
        <v>20</v>
      </c>
      <c r="H610">
        <v>316</v>
      </c>
      <c r="I610" s="5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6"/>
        <v>music</v>
      </c>
      <c r="R610" t="str">
        <f t="shared" si="57"/>
        <v>jazz</v>
      </c>
      <c r="S610" s="8">
        <f t="shared" si="58"/>
        <v>43530.25</v>
      </c>
      <c r="T610" s="8">
        <f t="shared" si="5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1.2041999999999999</v>
      </c>
      <c r="G611" t="s">
        <v>20</v>
      </c>
      <c r="H611">
        <v>117</v>
      </c>
      <c r="I611" s="5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6"/>
        <v>film &amp; video</v>
      </c>
      <c r="R611" t="str">
        <f t="shared" si="57"/>
        <v>science fiction</v>
      </c>
      <c r="S611" s="8">
        <f t="shared" si="58"/>
        <v>43481.25</v>
      </c>
      <c r="T611" s="8">
        <f t="shared" si="5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4.1905607476635511</v>
      </c>
      <c r="G612" t="s">
        <v>20</v>
      </c>
      <c r="H612">
        <v>6406</v>
      </c>
      <c r="I612" s="5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6"/>
        <v>theater</v>
      </c>
      <c r="R612" t="str">
        <f t="shared" si="57"/>
        <v>plays</v>
      </c>
      <c r="S612" s="8">
        <f t="shared" si="58"/>
        <v>41259.25</v>
      </c>
      <c r="T612" s="8">
        <f t="shared" si="5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0.13853658536585367</v>
      </c>
      <c r="G613" t="s">
        <v>74</v>
      </c>
      <c r="H613">
        <v>15</v>
      </c>
      <c r="I613" s="5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6"/>
        <v>theater</v>
      </c>
      <c r="R613" t="str">
        <f t="shared" si="57"/>
        <v>plays</v>
      </c>
      <c r="S613" s="8">
        <f t="shared" si="58"/>
        <v>41480.208333333336</v>
      </c>
      <c r="T613" s="8">
        <f t="shared" si="5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1.3943548387096774</v>
      </c>
      <c r="G614" t="s">
        <v>20</v>
      </c>
      <c r="H614">
        <v>192</v>
      </c>
      <c r="I614" s="5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6"/>
        <v>music</v>
      </c>
      <c r="R614" t="str">
        <f t="shared" si="57"/>
        <v>electric music</v>
      </c>
      <c r="S614" s="8">
        <f t="shared" si="58"/>
        <v>40474.208333333336</v>
      </c>
      <c r="T614" s="8">
        <f t="shared" si="5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t="s">
        <v>20</v>
      </c>
      <c r="H615">
        <v>26</v>
      </c>
      <c r="I615" s="5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6"/>
        <v>theater</v>
      </c>
      <c r="R615" t="str">
        <f t="shared" si="57"/>
        <v>plays</v>
      </c>
      <c r="S615" s="8">
        <f t="shared" si="58"/>
        <v>42973.208333333328</v>
      </c>
      <c r="T615" s="8">
        <f t="shared" si="5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1.5549056603773586</v>
      </c>
      <c r="G616" t="s">
        <v>20</v>
      </c>
      <c r="H616">
        <v>723</v>
      </c>
      <c r="I616" s="5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6"/>
        <v>theater</v>
      </c>
      <c r="R616" t="str">
        <f t="shared" si="57"/>
        <v>plays</v>
      </c>
      <c r="S616" s="8">
        <f t="shared" si="58"/>
        <v>42746.25</v>
      </c>
      <c r="T616" s="8">
        <f t="shared" si="5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1.7044705882352942</v>
      </c>
      <c r="G617" t="s">
        <v>20</v>
      </c>
      <c r="H617">
        <v>170</v>
      </c>
      <c r="I617" s="5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6"/>
        <v>theater</v>
      </c>
      <c r="R617" t="str">
        <f t="shared" si="57"/>
        <v>plays</v>
      </c>
      <c r="S617" s="8">
        <f t="shared" si="58"/>
        <v>42489.208333333328</v>
      </c>
      <c r="T617" s="8">
        <f t="shared" si="5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1.8951562500000001</v>
      </c>
      <c r="G618" t="s">
        <v>20</v>
      </c>
      <c r="H618">
        <v>238</v>
      </c>
      <c r="I618" s="5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6"/>
        <v>music</v>
      </c>
      <c r="R618" t="str">
        <f t="shared" si="57"/>
        <v>indie rock</v>
      </c>
      <c r="S618" s="8">
        <f t="shared" si="58"/>
        <v>41537.208333333336</v>
      </c>
      <c r="T618" s="8">
        <f t="shared" si="5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2.4971428571428573</v>
      </c>
      <c r="G619" t="s">
        <v>20</v>
      </c>
      <c r="H619">
        <v>55</v>
      </c>
      <c r="I619" s="5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6"/>
        <v>theater</v>
      </c>
      <c r="R619" t="str">
        <f t="shared" si="57"/>
        <v>plays</v>
      </c>
      <c r="S619" s="8">
        <f t="shared" si="58"/>
        <v>41794.208333333336</v>
      </c>
      <c r="T619" s="8">
        <f t="shared" si="5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0.48860523665659616</v>
      </c>
      <c r="G620" t="s">
        <v>14</v>
      </c>
      <c r="H620">
        <v>1198</v>
      </c>
      <c r="I620" s="5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6"/>
        <v>publishing</v>
      </c>
      <c r="R620" t="str">
        <f t="shared" si="57"/>
        <v>nonfiction</v>
      </c>
      <c r="S620" s="8">
        <f t="shared" si="58"/>
        <v>41396.208333333336</v>
      </c>
      <c r="T620" s="8">
        <f t="shared" si="5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0.28461970393057684</v>
      </c>
      <c r="G621" t="s">
        <v>14</v>
      </c>
      <c r="H621">
        <v>648</v>
      </c>
      <c r="I621" s="5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6"/>
        <v>theater</v>
      </c>
      <c r="R621" t="str">
        <f t="shared" si="57"/>
        <v>plays</v>
      </c>
      <c r="S621" s="8">
        <f t="shared" si="58"/>
        <v>40669.208333333336</v>
      </c>
      <c r="T621" s="8">
        <f t="shared" si="5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2.6802325581395348</v>
      </c>
      <c r="G622" t="s">
        <v>20</v>
      </c>
      <c r="H622">
        <v>128</v>
      </c>
      <c r="I622" s="5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6"/>
        <v>photography</v>
      </c>
      <c r="R622" t="str">
        <f t="shared" si="57"/>
        <v>photography books</v>
      </c>
      <c r="S622" s="8">
        <f t="shared" si="58"/>
        <v>42559.208333333328</v>
      </c>
      <c r="T622" s="8">
        <f t="shared" si="5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6.1980078125000002</v>
      </c>
      <c r="G623" t="s">
        <v>20</v>
      </c>
      <c r="H623">
        <v>2144</v>
      </c>
      <c r="I623" s="5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6"/>
        <v>theater</v>
      </c>
      <c r="R623" t="str">
        <f t="shared" si="57"/>
        <v>plays</v>
      </c>
      <c r="S623" s="8">
        <f t="shared" si="58"/>
        <v>42626.208333333328</v>
      </c>
      <c r="T623" s="8">
        <f t="shared" si="5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3.1301587301587303E-2</v>
      </c>
      <c r="G624" t="s">
        <v>14</v>
      </c>
      <c r="H624">
        <v>64</v>
      </c>
      <c r="I624" s="5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6"/>
        <v>music</v>
      </c>
      <c r="R624" t="str">
        <f t="shared" si="57"/>
        <v>indie rock</v>
      </c>
      <c r="S624" s="8">
        <f t="shared" si="58"/>
        <v>43205.208333333328</v>
      </c>
      <c r="T624" s="8">
        <f t="shared" si="5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1.5992152704135738</v>
      </c>
      <c r="G625" t="s">
        <v>20</v>
      </c>
      <c r="H625">
        <v>2693</v>
      </c>
      <c r="I625" s="5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6"/>
        <v>theater</v>
      </c>
      <c r="R625" t="str">
        <f t="shared" si="57"/>
        <v>plays</v>
      </c>
      <c r="S625" s="8">
        <f t="shared" si="58"/>
        <v>42201.208333333328</v>
      </c>
      <c r="T625" s="8">
        <f t="shared" si="5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2.793921568627451</v>
      </c>
      <c r="G626" t="s">
        <v>20</v>
      </c>
      <c r="H626">
        <v>432</v>
      </c>
      <c r="I626" s="5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6"/>
        <v>photography</v>
      </c>
      <c r="R626" t="str">
        <f t="shared" si="57"/>
        <v>photography books</v>
      </c>
      <c r="S626" s="8">
        <f t="shared" si="58"/>
        <v>42029.25</v>
      </c>
      <c r="T626" s="8">
        <f t="shared" si="5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0.77373333333333338</v>
      </c>
      <c r="G627" t="s">
        <v>14</v>
      </c>
      <c r="H627">
        <v>62</v>
      </c>
      <c r="I627" s="5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6"/>
        <v>theater</v>
      </c>
      <c r="R627" t="str">
        <f t="shared" si="57"/>
        <v>plays</v>
      </c>
      <c r="S627" s="8">
        <f t="shared" si="58"/>
        <v>43857.25</v>
      </c>
      <c r="T627" s="8">
        <f t="shared" si="5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2.0632812500000002</v>
      </c>
      <c r="G628" t="s">
        <v>20</v>
      </c>
      <c r="H628">
        <v>189</v>
      </c>
      <c r="I628" s="5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6"/>
        <v>theater</v>
      </c>
      <c r="R628" t="str">
        <f t="shared" si="57"/>
        <v>plays</v>
      </c>
      <c r="S628" s="8">
        <f t="shared" si="58"/>
        <v>40449.208333333336</v>
      </c>
      <c r="T628" s="8">
        <f t="shared" si="5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6.9424999999999999</v>
      </c>
      <c r="G629" t="s">
        <v>20</v>
      </c>
      <c r="H629">
        <v>154</v>
      </c>
      <c r="I629" s="5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6"/>
        <v>food</v>
      </c>
      <c r="R629" t="str">
        <f t="shared" si="57"/>
        <v>food trucks</v>
      </c>
      <c r="S629" s="8">
        <f t="shared" si="58"/>
        <v>40345.208333333336</v>
      </c>
      <c r="T629" s="8">
        <f t="shared" si="5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1.5178947368421052</v>
      </c>
      <c r="G630" t="s">
        <v>20</v>
      </c>
      <c r="H630">
        <v>96</v>
      </c>
      <c r="I630" s="5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6"/>
        <v>music</v>
      </c>
      <c r="R630" t="str">
        <f t="shared" si="57"/>
        <v>indie rock</v>
      </c>
      <c r="S630" s="8">
        <f t="shared" si="58"/>
        <v>40455.208333333336</v>
      </c>
      <c r="T630" s="8">
        <f t="shared" si="5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0.64582072176949945</v>
      </c>
      <c r="G631" t="s">
        <v>14</v>
      </c>
      <c r="H631">
        <v>750</v>
      </c>
      <c r="I631" s="5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6"/>
        <v>theater</v>
      </c>
      <c r="R631" t="str">
        <f t="shared" si="57"/>
        <v>plays</v>
      </c>
      <c r="S631" s="8">
        <f t="shared" si="58"/>
        <v>42557.208333333328</v>
      </c>
      <c r="T631" s="8">
        <f t="shared" si="5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0.62873684210526315</v>
      </c>
      <c r="G632" t="s">
        <v>74</v>
      </c>
      <c r="H632">
        <v>87</v>
      </c>
      <c r="I632" s="5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6"/>
        <v>theater</v>
      </c>
      <c r="R632" t="str">
        <f t="shared" si="57"/>
        <v>plays</v>
      </c>
      <c r="S632" s="8">
        <f t="shared" si="58"/>
        <v>43586.208333333328</v>
      </c>
      <c r="T632" s="8">
        <f t="shared" si="5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3.1039864864864866</v>
      </c>
      <c r="G633" t="s">
        <v>20</v>
      </c>
      <c r="H633">
        <v>3063</v>
      </c>
      <c r="I633" s="5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6"/>
        <v>theater</v>
      </c>
      <c r="R633" t="str">
        <f t="shared" si="57"/>
        <v>plays</v>
      </c>
      <c r="S633" s="8">
        <f t="shared" si="58"/>
        <v>43550.208333333328</v>
      </c>
      <c r="T633" s="8">
        <f t="shared" si="5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0.42859916782246882</v>
      </c>
      <c r="G634" t="s">
        <v>47</v>
      </c>
      <c r="H634">
        <v>278</v>
      </c>
      <c r="I634" s="5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6"/>
        <v>theater</v>
      </c>
      <c r="R634" t="str">
        <f t="shared" si="57"/>
        <v>plays</v>
      </c>
      <c r="S634" s="8">
        <f t="shared" si="58"/>
        <v>41945.208333333336</v>
      </c>
      <c r="T634" s="8">
        <f t="shared" si="5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0.83119402985074631</v>
      </c>
      <c r="G635" t="s">
        <v>14</v>
      </c>
      <c r="H635">
        <v>105</v>
      </c>
      <c r="I635" s="5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6"/>
        <v>film &amp; video</v>
      </c>
      <c r="R635" t="str">
        <f t="shared" si="57"/>
        <v>animation</v>
      </c>
      <c r="S635" s="8">
        <f t="shared" si="58"/>
        <v>42315.25</v>
      </c>
      <c r="T635" s="8">
        <f t="shared" si="5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0.78531302876480547</v>
      </c>
      <c r="G636" t="s">
        <v>74</v>
      </c>
      <c r="H636">
        <v>1658</v>
      </c>
      <c r="I636" s="5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6"/>
        <v>film &amp; video</v>
      </c>
      <c r="R636" t="str">
        <f t="shared" si="57"/>
        <v>television</v>
      </c>
      <c r="S636" s="8">
        <f t="shared" si="58"/>
        <v>42819.208333333328</v>
      </c>
      <c r="T636" s="8">
        <f t="shared" si="5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1.1409352517985611</v>
      </c>
      <c r="G637" t="s">
        <v>20</v>
      </c>
      <c r="H637">
        <v>2266</v>
      </c>
      <c r="I637" s="5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6"/>
        <v>film &amp; video</v>
      </c>
      <c r="R637" t="str">
        <f t="shared" si="57"/>
        <v>television</v>
      </c>
      <c r="S637" s="8">
        <f t="shared" si="58"/>
        <v>41314.25</v>
      </c>
      <c r="T637" s="8">
        <f t="shared" si="5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0.64537683358624176</v>
      </c>
      <c r="G638" t="s">
        <v>14</v>
      </c>
      <c r="H638">
        <v>2604</v>
      </c>
      <c r="I638" s="5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6"/>
        <v>film &amp; video</v>
      </c>
      <c r="R638" t="str">
        <f t="shared" si="57"/>
        <v>animation</v>
      </c>
      <c r="S638" s="8">
        <f t="shared" si="58"/>
        <v>40926.25</v>
      </c>
      <c r="T638" s="8">
        <f t="shared" si="5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0.79411764705882348</v>
      </c>
      <c r="G639" t="s">
        <v>14</v>
      </c>
      <c r="H639">
        <v>65</v>
      </c>
      <c r="I639" s="5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6"/>
        <v>theater</v>
      </c>
      <c r="R639" t="str">
        <f t="shared" si="57"/>
        <v>plays</v>
      </c>
      <c r="S639" s="8">
        <f t="shared" si="58"/>
        <v>42688.25</v>
      </c>
      <c r="T639" s="8">
        <f t="shared" si="5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0.11419117647058824</v>
      </c>
      <c r="G640" t="s">
        <v>14</v>
      </c>
      <c r="H640">
        <v>94</v>
      </c>
      <c r="I640" s="5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6"/>
        <v>theater</v>
      </c>
      <c r="R640" t="str">
        <f t="shared" si="57"/>
        <v>plays</v>
      </c>
      <c r="S640" s="8">
        <f t="shared" si="58"/>
        <v>40386.208333333336</v>
      </c>
      <c r="T640" s="8">
        <f t="shared" si="5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0.56186046511627907</v>
      </c>
      <c r="G641" t="s">
        <v>47</v>
      </c>
      <c r="H641">
        <v>45</v>
      </c>
      <c r="I641" s="5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6"/>
        <v>film &amp; video</v>
      </c>
      <c r="R641" t="str">
        <f t="shared" si="57"/>
        <v>drama</v>
      </c>
      <c r="S641" s="8">
        <f t="shared" si="58"/>
        <v>43309.208333333328</v>
      </c>
      <c r="T641" s="8">
        <f t="shared" si="5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0.16501669449081802</v>
      </c>
      <c r="G642" t="s">
        <v>14</v>
      </c>
      <c r="H642">
        <v>257</v>
      </c>
      <c r="I642" s="5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6"/>
        <v>theater</v>
      </c>
      <c r="R642" t="str">
        <f t="shared" si="57"/>
        <v>plays</v>
      </c>
      <c r="S642" s="8">
        <f t="shared" si="58"/>
        <v>42387.25</v>
      </c>
      <c r="T642" s="8">
        <f t="shared" si="5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</f>
        <v>1.1996808510638297</v>
      </c>
      <c r="G643" t="s">
        <v>20</v>
      </c>
      <c r="H643">
        <v>194</v>
      </c>
      <c r="I643" s="5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2">LEFT(P643,SEARCH("/",P643,1)-1)</f>
        <v>theater</v>
      </c>
      <c r="R643" t="str">
        <f t="shared" ref="R643:R706" si="63">RIGHT(P643,LEN(P643)-SEARCH("/",P643,1))</f>
        <v>plays</v>
      </c>
      <c r="S643" s="8">
        <f t="shared" ref="S643:S706" si="64">(((L643/60)/60)/24)+DATE(1970,1,1)</f>
        <v>42786.25</v>
      </c>
      <c r="T643" s="8">
        <f t="shared" ref="T643:T706" si="65">(((M643/60)/60)/24)+DATE(1970,1,1)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1.4545652173913044</v>
      </c>
      <c r="G644" t="s">
        <v>20</v>
      </c>
      <c r="H644">
        <v>129</v>
      </c>
      <c r="I644" s="5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2"/>
        <v>technology</v>
      </c>
      <c r="R644" t="str">
        <f t="shared" si="63"/>
        <v>wearables</v>
      </c>
      <c r="S644" s="8">
        <f t="shared" si="64"/>
        <v>43451.25</v>
      </c>
      <c r="T644" s="8">
        <f t="shared" si="65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2.2138255033557046</v>
      </c>
      <c r="G645" t="s">
        <v>20</v>
      </c>
      <c r="H645">
        <v>375</v>
      </c>
      <c r="I645" s="5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2"/>
        <v>theater</v>
      </c>
      <c r="R645" t="str">
        <f t="shared" si="63"/>
        <v>plays</v>
      </c>
      <c r="S645" s="8">
        <f t="shared" si="64"/>
        <v>42795.25</v>
      </c>
      <c r="T645" s="8">
        <f t="shared" si="65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0.48396694214876035</v>
      </c>
      <c r="G646" t="s">
        <v>14</v>
      </c>
      <c r="H646">
        <v>2928</v>
      </c>
      <c r="I646" s="5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2"/>
        <v>theater</v>
      </c>
      <c r="R646" t="str">
        <f t="shared" si="63"/>
        <v>plays</v>
      </c>
      <c r="S646" s="8">
        <f t="shared" si="64"/>
        <v>43452.25</v>
      </c>
      <c r="T646" s="8">
        <f t="shared" si="65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0.92911504424778757</v>
      </c>
      <c r="G647" t="s">
        <v>14</v>
      </c>
      <c r="H647">
        <v>4697</v>
      </c>
      <c r="I647" s="5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2"/>
        <v>music</v>
      </c>
      <c r="R647" t="str">
        <f t="shared" si="63"/>
        <v>rock</v>
      </c>
      <c r="S647" s="8">
        <f t="shared" si="64"/>
        <v>43369.208333333328</v>
      </c>
      <c r="T647" s="8">
        <f t="shared" si="65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0.88599797365754818</v>
      </c>
      <c r="G648" t="s">
        <v>14</v>
      </c>
      <c r="H648">
        <v>2915</v>
      </c>
      <c r="I648" s="5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2"/>
        <v>games</v>
      </c>
      <c r="R648" t="str">
        <f t="shared" si="63"/>
        <v>video games</v>
      </c>
      <c r="S648" s="8">
        <f t="shared" si="64"/>
        <v>41346.208333333336</v>
      </c>
      <c r="T648" s="8">
        <f t="shared" si="65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0.41399999999999998</v>
      </c>
      <c r="G649" t="s">
        <v>14</v>
      </c>
      <c r="H649">
        <v>18</v>
      </c>
      <c r="I649" s="5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2"/>
        <v>publishing</v>
      </c>
      <c r="R649" t="str">
        <f t="shared" si="63"/>
        <v>translations</v>
      </c>
      <c r="S649" s="8">
        <f t="shared" si="64"/>
        <v>43199.208333333328</v>
      </c>
      <c r="T649" s="8">
        <f t="shared" si="65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0.63056795131845844</v>
      </c>
      <c r="G650" t="s">
        <v>74</v>
      </c>
      <c r="H650">
        <v>723</v>
      </c>
      <c r="I650" s="5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2"/>
        <v>food</v>
      </c>
      <c r="R650" t="str">
        <f t="shared" si="63"/>
        <v>food trucks</v>
      </c>
      <c r="S650" s="8">
        <f t="shared" si="64"/>
        <v>42922.208333333328</v>
      </c>
      <c r="T650" s="8">
        <f t="shared" si="65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0.48482333607230893</v>
      </c>
      <c r="G651" t="s">
        <v>14</v>
      </c>
      <c r="H651">
        <v>602</v>
      </c>
      <c r="I651" s="5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2"/>
        <v>theater</v>
      </c>
      <c r="R651" t="str">
        <f t="shared" si="63"/>
        <v>plays</v>
      </c>
      <c r="S651" s="8">
        <f t="shared" si="64"/>
        <v>40471.208333333336</v>
      </c>
      <c r="T651" s="8">
        <f t="shared" si="65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t="s">
        <v>14</v>
      </c>
      <c r="H652">
        <v>1</v>
      </c>
      <c r="I652" s="5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2"/>
        <v>music</v>
      </c>
      <c r="R652" t="str">
        <f t="shared" si="63"/>
        <v>jazz</v>
      </c>
      <c r="S652" s="8">
        <f t="shared" si="64"/>
        <v>41828.208333333336</v>
      </c>
      <c r="T652" s="8">
        <f t="shared" si="65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0.88479410269445857</v>
      </c>
      <c r="G653" t="s">
        <v>14</v>
      </c>
      <c r="H653">
        <v>3868</v>
      </c>
      <c r="I653" s="5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2"/>
        <v>film &amp; video</v>
      </c>
      <c r="R653" t="str">
        <f t="shared" si="63"/>
        <v>shorts</v>
      </c>
      <c r="S653" s="8">
        <f t="shared" si="64"/>
        <v>41692.25</v>
      </c>
      <c r="T653" s="8">
        <f t="shared" si="65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1.2684</v>
      </c>
      <c r="G654" t="s">
        <v>20</v>
      </c>
      <c r="H654">
        <v>409</v>
      </c>
      <c r="I654" s="5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2"/>
        <v>technology</v>
      </c>
      <c r="R654" t="str">
        <f t="shared" si="63"/>
        <v>web</v>
      </c>
      <c r="S654" s="8">
        <f t="shared" si="64"/>
        <v>42587.208333333328</v>
      </c>
      <c r="T654" s="8">
        <f t="shared" si="65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23.388333333333332</v>
      </c>
      <c r="G655" t="s">
        <v>20</v>
      </c>
      <c r="H655">
        <v>234</v>
      </c>
      <c r="I655" s="5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2"/>
        <v>technology</v>
      </c>
      <c r="R655" t="str">
        <f t="shared" si="63"/>
        <v>web</v>
      </c>
      <c r="S655" s="8">
        <f t="shared" si="64"/>
        <v>42468.208333333328</v>
      </c>
      <c r="T655" s="8">
        <f t="shared" si="65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5.0838857142857146</v>
      </c>
      <c r="G656" t="s">
        <v>20</v>
      </c>
      <c r="H656">
        <v>3016</v>
      </c>
      <c r="I656" s="5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2"/>
        <v>music</v>
      </c>
      <c r="R656" t="str">
        <f t="shared" si="63"/>
        <v>metal</v>
      </c>
      <c r="S656" s="8">
        <f t="shared" si="64"/>
        <v>42240.208333333328</v>
      </c>
      <c r="T656" s="8">
        <f t="shared" si="65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1.9147826086956521</v>
      </c>
      <c r="G657" t="s">
        <v>20</v>
      </c>
      <c r="H657">
        <v>264</v>
      </c>
      <c r="I657" s="5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2"/>
        <v>photography</v>
      </c>
      <c r="R657" t="str">
        <f t="shared" si="63"/>
        <v>photography books</v>
      </c>
      <c r="S657" s="8">
        <f t="shared" si="64"/>
        <v>42796.25</v>
      </c>
      <c r="T657" s="8">
        <f t="shared" si="65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0.42127533783783783</v>
      </c>
      <c r="G658" t="s">
        <v>14</v>
      </c>
      <c r="H658">
        <v>504</v>
      </c>
      <c r="I658" s="5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2"/>
        <v>food</v>
      </c>
      <c r="R658" t="str">
        <f t="shared" si="63"/>
        <v>food trucks</v>
      </c>
      <c r="S658" s="8">
        <f t="shared" si="64"/>
        <v>43097.25</v>
      </c>
      <c r="T658" s="8">
        <f t="shared" si="65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8.2400000000000001E-2</v>
      </c>
      <c r="G659" t="s">
        <v>14</v>
      </c>
      <c r="H659">
        <v>14</v>
      </c>
      <c r="I659" s="5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2"/>
        <v>film &amp; video</v>
      </c>
      <c r="R659" t="str">
        <f t="shared" si="63"/>
        <v>science fiction</v>
      </c>
      <c r="S659" s="8">
        <f t="shared" si="64"/>
        <v>43096.25</v>
      </c>
      <c r="T659" s="8">
        <f t="shared" si="65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0.60064638783269964</v>
      </c>
      <c r="G660" t="s">
        <v>74</v>
      </c>
      <c r="H660">
        <v>390</v>
      </c>
      <c r="I660" s="5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2"/>
        <v>music</v>
      </c>
      <c r="R660" t="str">
        <f t="shared" si="63"/>
        <v>rock</v>
      </c>
      <c r="S660" s="8">
        <f t="shared" si="64"/>
        <v>42246.208333333328</v>
      </c>
      <c r="T660" s="8">
        <f t="shared" si="65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0.47232808616404309</v>
      </c>
      <c r="G661" t="s">
        <v>14</v>
      </c>
      <c r="H661">
        <v>750</v>
      </c>
      <c r="I661" s="5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2"/>
        <v>film &amp; video</v>
      </c>
      <c r="R661" t="str">
        <f t="shared" si="63"/>
        <v>documentary</v>
      </c>
      <c r="S661" s="8">
        <f t="shared" si="64"/>
        <v>40570.25</v>
      </c>
      <c r="T661" s="8">
        <f t="shared" si="65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0.81736263736263737</v>
      </c>
      <c r="G662" t="s">
        <v>14</v>
      </c>
      <c r="H662">
        <v>77</v>
      </c>
      <c r="I662" s="5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2"/>
        <v>theater</v>
      </c>
      <c r="R662" t="str">
        <f t="shared" si="63"/>
        <v>plays</v>
      </c>
      <c r="S662" s="8">
        <f t="shared" si="64"/>
        <v>42237.208333333328</v>
      </c>
      <c r="T662" s="8">
        <f t="shared" si="65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0.54187265917603</v>
      </c>
      <c r="G663" t="s">
        <v>14</v>
      </c>
      <c r="H663">
        <v>752</v>
      </c>
      <c r="I663" s="5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2"/>
        <v>music</v>
      </c>
      <c r="R663" t="str">
        <f t="shared" si="63"/>
        <v>jazz</v>
      </c>
      <c r="S663" s="8">
        <f t="shared" si="64"/>
        <v>40996.208333333336</v>
      </c>
      <c r="T663" s="8">
        <f t="shared" si="65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0.97868131868131869</v>
      </c>
      <c r="G664" t="s">
        <v>14</v>
      </c>
      <c r="H664">
        <v>131</v>
      </c>
      <c r="I664" s="5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2"/>
        <v>theater</v>
      </c>
      <c r="R664" t="str">
        <f t="shared" si="63"/>
        <v>plays</v>
      </c>
      <c r="S664" s="8">
        <f t="shared" si="64"/>
        <v>43443.25</v>
      </c>
      <c r="T664" s="8">
        <f t="shared" si="65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0.77239999999999998</v>
      </c>
      <c r="G665" t="s">
        <v>14</v>
      </c>
      <c r="H665">
        <v>87</v>
      </c>
      <c r="I665" s="5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2"/>
        <v>theater</v>
      </c>
      <c r="R665" t="str">
        <f t="shared" si="63"/>
        <v>plays</v>
      </c>
      <c r="S665" s="8">
        <f t="shared" si="64"/>
        <v>40458.208333333336</v>
      </c>
      <c r="T665" s="8">
        <f t="shared" si="65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0.33464735516372796</v>
      </c>
      <c r="G666" t="s">
        <v>14</v>
      </c>
      <c r="H666">
        <v>1063</v>
      </c>
      <c r="I666" s="5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2"/>
        <v>music</v>
      </c>
      <c r="R666" t="str">
        <f t="shared" si="63"/>
        <v>jazz</v>
      </c>
      <c r="S666" s="8">
        <f t="shared" si="64"/>
        <v>40959.25</v>
      </c>
      <c r="T666" s="8">
        <f t="shared" si="65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2.3958823529411766</v>
      </c>
      <c r="G667" t="s">
        <v>20</v>
      </c>
      <c r="H667">
        <v>272</v>
      </c>
      <c r="I667" s="5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2"/>
        <v>film &amp; video</v>
      </c>
      <c r="R667" t="str">
        <f t="shared" si="63"/>
        <v>documentary</v>
      </c>
      <c r="S667" s="8">
        <f t="shared" si="64"/>
        <v>40733.208333333336</v>
      </c>
      <c r="T667" s="8">
        <f t="shared" si="65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0.64032258064516134</v>
      </c>
      <c r="G668" t="s">
        <v>74</v>
      </c>
      <c r="H668">
        <v>25</v>
      </c>
      <c r="I668" s="5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2"/>
        <v>theater</v>
      </c>
      <c r="R668" t="str">
        <f t="shared" si="63"/>
        <v>plays</v>
      </c>
      <c r="S668" s="8">
        <f t="shared" si="64"/>
        <v>41516.208333333336</v>
      </c>
      <c r="T668" s="8">
        <f t="shared" si="65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1.7615942028985507</v>
      </c>
      <c r="G669" t="s">
        <v>20</v>
      </c>
      <c r="H669">
        <v>419</v>
      </c>
      <c r="I669" s="5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2"/>
        <v>journalism</v>
      </c>
      <c r="R669" t="str">
        <f t="shared" si="63"/>
        <v>audio</v>
      </c>
      <c r="S669" s="8">
        <f t="shared" si="64"/>
        <v>41892.208333333336</v>
      </c>
      <c r="T669" s="8">
        <f t="shared" si="65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0.20338181818181819</v>
      </c>
      <c r="G670" t="s">
        <v>14</v>
      </c>
      <c r="H670">
        <v>76</v>
      </c>
      <c r="I670" s="5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2"/>
        <v>theater</v>
      </c>
      <c r="R670" t="str">
        <f t="shared" si="63"/>
        <v>plays</v>
      </c>
      <c r="S670" s="8">
        <f t="shared" si="64"/>
        <v>41122.208333333336</v>
      </c>
      <c r="T670" s="8">
        <f t="shared" si="65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3.5864754098360656</v>
      </c>
      <c r="G671" t="s">
        <v>20</v>
      </c>
      <c r="H671">
        <v>1621</v>
      </c>
      <c r="I671" s="5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2"/>
        <v>theater</v>
      </c>
      <c r="R671" t="str">
        <f t="shared" si="63"/>
        <v>plays</v>
      </c>
      <c r="S671" s="8">
        <f t="shared" si="64"/>
        <v>42912.208333333328</v>
      </c>
      <c r="T671" s="8">
        <f t="shared" si="65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4.6885802469135802</v>
      </c>
      <c r="G672" t="s">
        <v>20</v>
      </c>
      <c r="H672">
        <v>1101</v>
      </c>
      <c r="I672" s="5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2"/>
        <v>music</v>
      </c>
      <c r="R672" t="str">
        <f t="shared" si="63"/>
        <v>indie rock</v>
      </c>
      <c r="S672" s="8">
        <f t="shared" si="64"/>
        <v>42425.25</v>
      </c>
      <c r="T672" s="8">
        <f t="shared" si="65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1.220563524590164</v>
      </c>
      <c r="G673" t="s">
        <v>20</v>
      </c>
      <c r="H673">
        <v>1073</v>
      </c>
      <c r="I673" s="5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2"/>
        <v>theater</v>
      </c>
      <c r="R673" t="str">
        <f t="shared" si="63"/>
        <v>plays</v>
      </c>
      <c r="S673" s="8">
        <f t="shared" si="64"/>
        <v>40390.208333333336</v>
      </c>
      <c r="T673" s="8">
        <f t="shared" si="65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0.55931783729156137</v>
      </c>
      <c r="G674" t="s">
        <v>14</v>
      </c>
      <c r="H674">
        <v>4428</v>
      </c>
      <c r="I674" s="5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2"/>
        <v>theater</v>
      </c>
      <c r="R674" t="str">
        <f t="shared" si="63"/>
        <v>plays</v>
      </c>
      <c r="S674" s="8">
        <f t="shared" si="64"/>
        <v>43180.208333333328</v>
      </c>
      <c r="T674" s="8">
        <f t="shared" si="65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0.43660714285714286</v>
      </c>
      <c r="G675" t="s">
        <v>14</v>
      </c>
      <c r="H675">
        <v>58</v>
      </c>
      <c r="I675" s="5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2"/>
        <v>music</v>
      </c>
      <c r="R675" t="str">
        <f t="shared" si="63"/>
        <v>indie rock</v>
      </c>
      <c r="S675" s="8">
        <f t="shared" si="64"/>
        <v>42475.208333333328</v>
      </c>
      <c r="T675" s="8">
        <f t="shared" si="65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0.33538371411833628</v>
      </c>
      <c r="G676" t="s">
        <v>74</v>
      </c>
      <c r="H676">
        <v>1218</v>
      </c>
      <c r="I676" s="5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2"/>
        <v>photography</v>
      </c>
      <c r="R676" t="str">
        <f t="shared" si="63"/>
        <v>photography books</v>
      </c>
      <c r="S676" s="8">
        <f t="shared" si="64"/>
        <v>40774.208333333336</v>
      </c>
      <c r="T676" s="8">
        <f t="shared" si="65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1.2297938144329896</v>
      </c>
      <c r="G677" t="s">
        <v>20</v>
      </c>
      <c r="H677">
        <v>331</v>
      </c>
      <c r="I677" s="5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2"/>
        <v>journalism</v>
      </c>
      <c r="R677" t="str">
        <f t="shared" si="63"/>
        <v>audio</v>
      </c>
      <c r="S677" s="8">
        <f t="shared" si="64"/>
        <v>43719.208333333328</v>
      </c>
      <c r="T677" s="8">
        <f t="shared" si="65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1.8974959871589085</v>
      </c>
      <c r="G678" t="s">
        <v>20</v>
      </c>
      <c r="H678">
        <v>1170</v>
      </c>
      <c r="I678" s="5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2"/>
        <v>photography</v>
      </c>
      <c r="R678" t="str">
        <f t="shared" si="63"/>
        <v>photography books</v>
      </c>
      <c r="S678" s="8">
        <f t="shared" si="64"/>
        <v>41178.208333333336</v>
      </c>
      <c r="T678" s="8">
        <f t="shared" si="65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0.83622641509433959</v>
      </c>
      <c r="G679" t="s">
        <v>14</v>
      </c>
      <c r="H679">
        <v>111</v>
      </c>
      <c r="I679" s="5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2"/>
        <v>publishing</v>
      </c>
      <c r="R679" t="str">
        <f t="shared" si="63"/>
        <v>fiction</v>
      </c>
      <c r="S679" s="8">
        <f t="shared" si="64"/>
        <v>42561.208333333328</v>
      </c>
      <c r="T679" s="8">
        <f t="shared" si="65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0.17968844221105529</v>
      </c>
      <c r="G680" t="s">
        <v>74</v>
      </c>
      <c r="H680">
        <v>215</v>
      </c>
      <c r="I680" s="5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2"/>
        <v>film &amp; video</v>
      </c>
      <c r="R680" t="str">
        <f t="shared" si="63"/>
        <v>drama</v>
      </c>
      <c r="S680" s="8">
        <f t="shared" si="64"/>
        <v>43484.25</v>
      </c>
      <c r="T680" s="8">
        <f t="shared" si="65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10.365</v>
      </c>
      <c r="G681" t="s">
        <v>20</v>
      </c>
      <c r="H681">
        <v>363</v>
      </c>
      <c r="I681" s="5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2"/>
        <v>food</v>
      </c>
      <c r="R681" t="str">
        <f t="shared" si="63"/>
        <v>food trucks</v>
      </c>
      <c r="S681" s="8">
        <f t="shared" si="64"/>
        <v>43756.208333333328</v>
      </c>
      <c r="T681" s="8">
        <f t="shared" si="65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0.97405219780219776</v>
      </c>
      <c r="G682" t="s">
        <v>14</v>
      </c>
      <c r="H682">
        <v>2955</v>
      </c>
      <c r="I682" s="5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2"/>
        <v>games</v>
      </c>
      <c r="R682" t="str">
        <f t="shared" si="63"/>
        <v>mobile games</v>
      </c>
      <c r="S682" s="8">
        <f t="shared" si="64"/>
        <v>43813.25</v>
      </c>
      <c r="T682" s="8">
        <f t="shared" si="65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0.86386203150461705</v>
      </c>
      <c r="G683" t="s">
        <v>14</v>
      </c>
      <c r="H683">
        <v>1657</v>
      </c>
      <c r="I683" s="5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2"/>
        <v>theater</v>
      </c>
      <c r="R683" t="str">
        <f t="shared" si="63"/>
        <v>plays</v>
      </c>
      <c r="S683" s="8">
        <f t="shared" si="64"/>
        <v>40898.25</v>
      </c>
      <c r="T683" s="8">
        <f t="shared" si="65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1.5016666666666667</v>
      </c>
      <c r="G684" t="s">
        <v>20</v>
      </c>
      <c r="H684">
        <v>103</v>
      </c>
      <c r="I684" s="5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2"/>
        <v>theater</v>
      </c>
      <c r="R684" t="str">
        <f t="shared" si="63"/>
        <v>plays</v>
      </c>
      <c r="S684" s="8">
        <f t="shared" si="64"/>
        <v>41619.25</v>
      </c>
      <c r="T684" s="8">
        <f t="shared" si="65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3.5843478260869563</v>
      </c>
      <c r="G685" t="s">
        <v>20</v>
      </c>
      <c r="H685">
        <v>147</v>
      </c>
      <c r="I685" s="5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2"/>
        <v>theater</v>
      </c>
      <c r="R685" t="str">
        <f t="shared" si="63"/>
        <v>plays</v>
      </c>
      <c r="S685" s="8">
        <f t="shared" si="64"/>
        <v>43359.208333333328</v>
      </c>
      <c r="T685" s="8">
        <f t="shared" si="65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5.4285714285714288</v>
      </c>
      <c r="G686" t="s">
        <v>20</v>
      </c>
      <c r="H686">
        <v>110</v>
      </c>
      <c r="I686" s="5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2"/>
        <v>publishing</v>
      </c>
      <c r="R686" t="str">
        <f t="shared" si="63"/>
        <v>nonfiction</v>
      </c>
      <c r="S686" s="8">
        <f t="shared" si="64"/>
        <v>40358.208333333336</v>
      </c>
      <c r="T686" s="8">
        <f t="shared" si="65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0.67500714285714281</v>
      </c>
      <c r="G687" t="s">
        <v>14</v>
      </c>
      <c r="H687">
        <v>926</v>
      </c>
      <c r="I687" s="5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2"/>
        <v>theater</v>
      </c>
      <c r="R687" t="str">
        <f t="shared" si="63"/>
        <v>plays</v>
      </c>
      <c r="S687" s="8">
        <f t="shared" si="64"/>
        <v>42239.208333333328</v>
      </c>
      <c r="T687" s="8">
        <f t="shared" si="65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1.9174666666666667</v>
      </c>
      <c r="G688" t="s">
        <v>20</v>
      </c>
      <c r="H688">
        <v>134</v>
      </c>
      <c r="I688" s="5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2"/>
        <v>technology</v>
      </c>
      <c r="R688" t="str">
        <f t="shared" si="63"/>
        <v>wearables</v>
      </c>
      <c r="S688" s="8">
        <f t="shared" si="64"/>
        <v>43186.208333333328</v>
      </c>
      <c r="T688" s="8">
        <f t="shared" si="65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t="s">
        <v>20</v>
      </c>
      <c r="H689">
        <v>269</v>
      </c>
      <c r="I689" s="5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2"/>
        <v>theater</v>
      </c>
      <c r="R689" t="str">
        <f t="shared" si="63"/>
        <v>plays</v>
      </c>
      <c r="S689" s="8">
        <f t="shared" si="64"/>
        <v>42806.25</v>
      </c>
      <c r="T689" s="8">
        <f t="shared" si="65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4.2927586206896553</v>
      </c>
      <c r="G690" t="s">
        <v>20</v>
      </c>
      <c r="H690">
        <v>175</v>
      </c>
      <c r="I690" s="5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2"/>
        <v>film &amp; video</v>
      </c>
      <c r="R690" t="str">
        <f t="shared" si="63"/>
        <v>television</v>
      </c>
      <c r="S690" s="8">
        <f t="shared" si="64"/>
        <v>43475.25</v>
      </c>
      <c r="T690" s="8">
        <f t="shared" si="65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1.0065753424657535</v>
      </c>
      <c r="G691" t="s">
        <v>20</v>
      </c>
      <c r="H691">
        <v>69</v>
      </c>
      <c r="I691" s="5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2"/>
        <v>technology</v>
      </c>
      <c r="R691" t="str">
        <f t="shared" si="63"/>
        <v>web</v>
      </c>
      <c r="S691" s="8">
        <f t="shared" si="64"/>
        <v>41576.208333333336</v>
      </c>
      <c r="T691" s="8">
        <f t="shared" si="65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2.266111111111111</v>
      </c>
      <c r="G692" t="s">
        <v>20</v>
      </c>
      <c r="H692">
        <v>190</v>
      </c>
      <c r="I692" s="5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2"/>
        <v>film &amp; video</v>
      </c>
      <c r="R692" t="str">
        <f t="shared" si="63"/>
        <v>documentary</v>
      </c>
      <c r="S692" s="8">
        <f t="shared" si="64"/>
        <v>40874.25</v>
      </c>
      <c r="T692" s="8">
        <f t="shared" si="65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1.4238</v>
      </c>
      <c r="G693" t="s">
        <v>20</v>
      </c>
      <c r="H693">
        <v>237</v>
      </c>
      <c r="I693" s="5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2"/>
        <v>film &amp; video</v>
      </c>
      <c r="R693" t="str">
        <f t="shared" si="63"/>
        <v>documentary</v>
      </c>
      <c r="S693" s="8">
        <f t="shared" si="64"/>
        <v>41185.208333333336</v>
      </c>
      <c r="T693" s="8">
        <f t="shared" si="65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0.90633333333333332</v>
      </c>
      <c r="G694" t="s">
        <v>14</v>
      </c>
      <c r="H694">
        <v>77</v>
      </c>
      <c r="I694" s="5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2"/>
        <v>music</v>
      </c>
      <c r="R694" t="str">
        <f t="shared" si="63"/>
        <v>rock</v>
      </c>
      <c r="S694" s="8">
        <f t="shared" si="64"/>
        <v>43655.208333333328</v>
      </c>
      <c r="T694" s="8">
        <f t="shared" si="65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0.63966740576496672</v>
      </c>
      <c r="G695" t="s">
        <v>14</v>
      </c>
      <c r="H695">
        <v>1748</v>
      </c>
      <c r="I695" s="5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2"/>
        <v>theater</v>
      </c>
      <c r="R695" t="str">
        <f t="shared" si="63"/>
        <v>plays</v>
      </c>
      <c r="S695" s="8">
        <f t="shared" si="64"/>
        <v>43025.208333333328</v>
      </c>
      <c r="T695" s="8">
        <f t="shared" si="65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0.84131868131868137</v>
      </c>
      <c r="G696" t="s">
        <v>14</v>
      </c>
      <c r="H696">
        <v>79</v>
      </c>
      <c r="I696" s="5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2"/>
        <v>theater</v>
      </c>
      <c r="R696" t="str">
        <f t="shared" si="63"/>
        <v>plays</v>
      </c>
      <c r="S696" s="8">
        <f t="shared" si="64"/>
        <v>43066.25</v>
      </c>
      <c r="T696" s="8">
        <f t="shared" si="65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1.3393478260869565</v>
      </c>
      <c r="G697" t="s">
        <v>20</v>
      </c>
      <c r="H697">
        <v>196</v>
      </c>
      <c r="I697" s="5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2"/>
        <v>music</v>
      </c>
      <c r="R697" t="str">
        <f t="shared" si="63"/>
        <v>rock</v>
      </c>
      <c r="S697" s="8">
        <f t="shared" si="64"/>
        <v>42322.25</v>
      </c>
      <c r="T697" s="8">
        <f t="shared" si="65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0.59042047531992692</v>
      </c>
      <c r="G698" t="s">
        <v>14</v>
      </c>
      <c r="H698">
        <v>889</v>
      </c>
      <c r="I698" s="5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2"/>
        <v>theater</v>
      </c>
      <c r="R698" t="str">
        <f t="shared" si="63"/>
        <v>plays</v>
      </c>
      <c r="S698" s="8">
        <f t="shared" si="64"/>
        <v>42114.208333333328</v>
      </c>
      <c r="T698" s="8">
        <f t="shared" si="65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1.5280062063615205</v>
      </c>
      <c r="G699" t="s">
        <v>20</v>
      </c>
      <c r="H699">
        <v>7295</v>
      </c>
      <c r="I699" s="5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2"/>
        <v>music</v>
      </c>
      <c r="R699" t="str">
        <f t="shared" si="63"/>
        <v>electric music</v>
      </c>
      <c r="S699" s="8">
        <f t="shared" si="64"/>
        <v>43190.208333333328</v>
      </c>
      <c r="T699" s="8">
        <f t="shared" si="65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4.466912114014252</v>
      </c>
      <c r="G700" t="s">
        <v>20</v>
      </c>
      <c r="H700">
        <v>2893</v>
      </c>
      <c r="I700" s="5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2"/>
        <v>technology</v>
      </c>
      <c r="R700" t="str">
        <f t="shared" si="63"/>
        <v>wearables</v>
      </c>
      <c r="S700" s="8">
        <f t="shared" si="64"/>
        <v>40871.25</v>
      </c>
      <c r="T700" s="8">
        <f t="shared" si="65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0.8439189189189189</v>
      </c>
      <c r="G701" t="s">
        <v>14</v>
      </c>
      <c r="H701">
        <v>56</v>
      </c>
      <c r="I701" s="5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2"/>
        <v>film &amp; video</v>
      </c>
      <c r="R701" t="str">
        <f t="shared" si="63"/>
        <v>drama</v>
      </c>
      <c r="S701" s="8">
        <f t="shared" si="64"/>
        <v>43641.208333333328</v>
      </c>
      <c r="T701" s="8">
        <f t="shared" si="65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t="s">
        <v>14</v>
      </c>
      <c r="H702">
        <v>1</v>
      </c>
      <c r="I702" s="5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2"/>
        <v>technology</v>
      </c>
      <c r="R702" t="str">
        <f t="shared" si="63"/>
        <v>wearables</v>
      </c>
      <c r="S702" s="8">
        <f t="shared" si="64"/>
        <v>40203.25</v>
      </c>
      <c r="T702" s="8">
        <f t="shared" si="65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1.7502692307692307</v>
      </c>
      <c r="G703" t="s">
        <v>20</v>
      </c>
      <c r="H703">
        <v>820</v>
      </c>
      <c r="I703" s="5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2"/>
        <v>theater</v>
      </c>
      <c r="R703" t="str">
        <f t="shared" si="63"/>
        <v>plays</v>
      </c>
      <c r="S703" s="8">
        <f t="shared" si="64"/>
        <v>40629.208333333336</v>
      </c>
      <c r="T703" s="8">
        <f t="shared" si="65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0.54137931034482756</v>
      </c>
      <c r="G704" t="s">
        <v>14</v>
      </c>
      <c r="H704">
        <v>83</v>
      </c>
      <c r="I704" s="5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2"/>
        <v>technology</v>
      </c>
      <c r="R704" t="str">
        <f t="shared" si="63"/>
        <v>wearables</v>
      </c>
      <c r="S704" s="8">
        <f t="shared" si="64"/>
        <v>41477.208333333336</v>
      </c>
      <c r="T704" s="8">
        <f t="shared" si="65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3.1187381703470032</v>
      </c>
      <c r="G705" t="s">
        <v>20</v>
      </c>
      <c r="H705">
        <v>2038</v>
      </c>
      <c r="I705" s="5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2"/>
        <v>publishing</v>
      </c>
      <c r="R705" t="str">
        <f t="shared" si="63"/>
        <v>translations</v>
      </c>
      <c r="S705" s="8">
        <f t="shared" si="64"/>
        <v>41020.208333333336</v>
      </c>
      <c r="T705" s="8">
        <f t="shared" si="65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1.2278160919540231</v>
      </c>
      <c r="G706" t="s">
        <v>20</v>
      </c>
      <c r="H706">
        <v>116</v>
      </c>
      <c r="I706" s="5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2"/>
        <v>film &amp; video</v>
      </c>
      <c r="R706" t="str">
        <f t="shared" si="63"/>
        <v>animation</v>
      </c>
      <c r="S706" s="8">
        <f t="shared" si="64"/>
        <v>42555.208333333328</v>
      </c>
      <c r="T706" s="8">
        <f t="shared" si="65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</f>
        <v>0.99026517383618151</v>
      </c>
      <c r="G707" t="s">
        <v>14</v>
      </c>
      <c r="H707">
        <v>2025</v>
      </c>
      <c r="I707" s="5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8">LEFT(P707,SEARCH("/",P707,1)-1)</f>
        <v>publishing</v>
      </c>
      <c r="R707" t="str">
        <f t="shared" ref="R707:R770" si="69">RIGHT(P707,LEN(P707)-SEARCH("/",P707,1))</f>
        <v>nonfiction</v>
      </c>
      <c r="S707" s="8">
        <f t="shared" ref="S707:S770" si="70">(((L707/60)/60)/24)+DATE(1970,1,1)</f>
        <v>41619.25</v>
      </c>
      <c r="T707" s="8">
        <f t="shared" ref="T707:T770" si="71">(((M707/60)/60)/24)+DATE(1970,1,1)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1.278468634686347</v>
      </c>
      <c r="G708" t="s">
        <v>20</v>
      </c>
      <c r="H708">
        <v>1345</v>
      </c>
      <c r="I708" s="5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8"/>
        <v>technology</v>
      </c>
      <c r="R708" t="str">
        <f t="shared" si="69"/>
        <v>web</v>
      </c>
      <c r="S708" s="8">
        <f t="shared" si="70"/>
        <v>43471.25</v>
      </c>
      <c r="T708" s="8">
        <f t="shared" si="71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1.5861643835616439</v>
      </c>
      <c r="G709" t="s">
        <v>20</v>
      </c>
      <c r="H709">
        <v>168</v>
      </c>
      <c r="I709" s="5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8"/>
        <v>film &amp; video</v>
      </c>
      <c r="R709" t="str">
        <f t="shared" si="69"/>
        <v>drama</v>
      </c>
      <c r="S709" s="8">
        <f t="shared" si="70"/>
        <v>43442.25</v>
      </c>
      <c r="T709" s="8">
        <f t="shared" si="71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7.0705882352941174</v>
      </c>
      <c r="G710" t="s">
        <v>20</v>
      </c>
      <c r="H710">
        <v>137</v>
      </c>
      <c r="I710" s="5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8"/>
        <v>theater</v>
      </c>
      <c r="R710" t="str">
        <f t="shared" si="69"/>
        <v>plays</v>
      </c>
      <c r="S710" s="8">
        <f t="shared" si="70"/>
        <v>42877.208333333328</v>
      </c>
      <c r="T710" s="8">
        <f t="shared" si="71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1.4238775510204082</v>
      </c>
      <c r="G711" t="s">
        <v>20</v>
      </c>
      <c r="H711">
        <v>186</v>
      </c>
      <c r="I711" s="5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8"/>
        <v>theater</v>
      </c>
      <c r="R711" t="str">
        <f t="shared" si="69"/>
        <v>plays</v>
      </c>
      <c r="S711" s="8">
        <f t="shared" si="70"/>
        <v>41018.208333333336</v>
      </c>
      <c r="T711" s="8">
        <f t="shared" si="71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1.4786046511627906</v>
      </c>
      <c r="G712" t="s">
        <v>20</v>
      </c>
      <c r="H712">
        <v>125</v>
      </c>
      <c r="I712" s="5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8"/>
        <v>theater</v>
      </c>
      <c r="R712" t="str">
        <f t="shared" si="69"/>
        <v>plays</v>
      </c>
      <c r="S712" s="8">
        <f t="shared" si="70"/>
        <v>43295.208333333328</v>
      </c>
      <c r="T712" s="8">
        <f t="shared" si="71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0.20322580645161289</v>
      </c>
      <c r="G713" t="s">
        <v>14</v>
      </c>
      <c r="H713">
        <v>14</v>
      </c>
      <c r="I713" s="5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8"/>
        <v>theater</v>
      </c>
      <c r="R713" t="str">
        <f t="shared" si="69"/>
        <v>plays</v>
      </c>
      <c r="S713" s="8">
        <f t="shared" si="70"/>
        <v>42393.25</v>
      </c>
      <c r="T713" s="8">
        <f t="shared" si="71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18.40625</v>
      </c>
      <c r="G714" t="s">
        <v>20</v>
      </c>
      <c r="H714">
        <v>202</v>
      </c>
      <c r="I714" s="5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8"/>
        <v>theater</v>
      </c>
      <c r="R714" t="str">
        <f t="shared" si="69"/>
        <v>plays</v>
      </c>
      <c r="S714" s="8">
        <f t="shared" si="70"/>
        <v>42559.208333333328</v>
      </c>
      <c r="T714" s="8">
        <f t="shared" si="71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1.6194202898550725</v>
      </c>
      <c r="G715" t="s">
        <v>20</v>
      </c>
      <c r="H715">
        <v>103</v>
      </c>
      <c r="I715" s="5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8"/>
        <v>publishing</v>
      </c>
      <c r="R715" t="str">
        <f t="shared" si="69"/>
        <v>radio &amp; podcasts</v>
      </c>
      <c r="S715" s="8">
        <f t="shared" si="70"/>
        <v>42604.208333333328</v>
      </c>
      <c r="T715" s="8">
        <f t="shared" si="71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4.7282077922077921</v>
      </c>
      <c r="G716" t="s">
        <v>20</v>
      </c>
      <c r="H716">
        <v>1785</v>
      </c>
      <c r="I716" s="5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8"/>
        <v>music</v>
      </c>
      <c r="R716" t="str">
        <f t="shared" si="69"/>
        <v>rock</v>
      </c>
      <c r="S716" s="8">
        <f t="shared" si="70"/>
        <v>41870.208333333336</v>
      </c>
      <c r="T716" s="8">
        <f t="shared" si="71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0.24466101694915254</v>
      </c>
      <c r="G717" t="s">
        <v>14</v>
      </c>
      <c r="H717">
        <v>656</v>
      </c>
      <c r="I717" s="5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8"/>
        <v>games</v>
      </c>
      <c r="R717" t="str">
        <f t="shared" si="69"/>
        <v>mobile games</v>
      </c>
      <c r="S717" s="8">
        <f t="shared" si="70"/>
        <v>40397.208333333336</v>
      </c>
      <c r="T717" s="8">
        <f t="shared" si="71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5.1764999999999999</v>
      </c>
      <c r="G718" t="s">
        <v>20</v>
      </c>
      <c r="H718">
        <v>157</v>
      </c>
      <c r="I718" s="5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8"/>
        <v>theater</v>
      </c>
      <c r="R718" t="str">
        <f t="shared" si="69"/>
        <v>plays</v>
      </c>
      <c r="S718" s="8">
        <f t="shared" si="70"/>
        <v>41465.208333333336</v>
      </c>
      <c r="T718" s="8">
        <f t="shared" si="71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2.4764285714285714</v>
      </c>
      <c r="G719" t="s">
        <v>20</v>
      </c>
      <c r="H719">
        <v>555</v>
      </c>
      <c r="I719" s="5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8"/>
        <v>film &amp; video</v>
      </c>
      <c r="R719" t="str">
        <f t="shared" si="69"/>
        <v>documentary</v>
      </c>
      <c r="S719" s="8">
        <f t="shared" si="70"/>
        <v>40777.208333333336</v>
      </c>
      <c r="T719" s="8">
        <f t="shared" si="71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1.0020481927710843</v>
      </c>
      <c r="G720" t="s">
        <v>20</v>
      </c>
      <c r="H720">
        <v>297</v>
      </c>
      <c r="I720" s="5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8"/>
        <v>technology</v>
      </c>
      <c r="R720" t="str">
        <f t="shared" si="69"/>
        <v>wearables</v>
      </c>
      <c r="S720" s="8">
        <f t="shared" si="70"/>
        <v>41442.208333333336</v>
      </c>
      <c r="T720" s="8">
        <f t="shared" si="71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t="s">
        <v>20</v>
      </c>
      <c r="H721">
        <v>123</v>
      </c>
      <c r="I721" s="5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8"/>
        <v>publishing</v>
      </c>
      <c r="R721" t="str">
        <f t="shared" si="69"/>
        <v>fiction</v>
      </c>
      <c r="S721" s="8">
        <f t="shared" si="70"/>
        <v>41058.208333333336</v>
      </c>
      <c r="T721" s="8">
        <f t="shared" si="71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0.37091954022988505</v>
      </c>
      <c r="G722" t="s">
        <v>74</v>
      </c>
      <c r="H722">
        <v>38</v>
      </c>
      <c r="I722" s="5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8"/>
        <v>theater</v>
      </c>
      <c r="R722" t="str">
        <f t="shared" si="69"/>
        <v>plays</v>
      </c>
      <c r="S722" s="8">
        <f t="shared" si="70"/>
        <v>43152.25</v>
      </c>
      <c r="T722" s="8">
        <f t="shared" si="71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4.3923948220064728E-2</v>
      </c>
      <c r="G723" t="s">
        <v>74</v>
      </c>
      <c r="H723">
        <v>60</v>
      </c>
      <c r="I723" s="5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8"/>
        <v>music</v>
      </c>
      <c r="R723" t="str">
        <f t="shared" si="69"/>
        <v>rock</v>
      </c>
      <c r="S723" s="8">
        <f t="shared" si="70"/>
        <v>43194.208333333328</v>
      </c>
      <c r="T723" s="8">
        <f t="shared" si="71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1.5650721649484536</v>
      </c>
      <c r="G724" t="s">
        <v>20</v>
      </c>
      <c r="H724">
        <v>3036</v>
      </c>
      <c r="I724" s="5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8"/>
        <v>film &amp; video</v>
      </c>
      <c r="R724" t="str">
        <f t="shared" si="69"/>
        <v>documentary</v>
      </c>
      <c r="S724" s="8">
        <f t="shared" si="70"/>
        <v>43045.25</v>
      </c>
      <c r="T724" s="8">
        <f t="shared" si="71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2.704081632653061</v>
      </c>
      <c r="G725" t="s">
        <v>20</v>
      </c>
      <c r="H725">
        <v>144</v>
      </c>
      <c r="I725" s="5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8"/>
        <v>theater</v>
      </c>
      <c r="R725" t="str">
        <f t="shared" si="69"/>
        <v>plays</v>
      </c>
      <c r="S725" s="8">
        <f t="shared" si="70"/>
        <v>42431.25</v>
      </c>
      <c r="T725" s="8">
        <f t="shared" si="71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1.3405952380952382</v>
      </c>
      <c r="G726" t="s">
        <v>20</v>
      </c>
      <c r="H726">
        <v>121</v>
      </c>
      <c r="I726" s="5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8"/>
        <v>theater</v>
      </c>
      <c r="R726" t="str">
        <f t="shared" si="69"/>
        <v>plays</v>
      </c>
      <c r="S726" s="8">
        <f t="shared" si="70"/>
        <v>41934.208333333336</v>
      </c>
      <c r="T726" s="8">
        <f t="shared" si="71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0.50398033126293995</v>
      </c>
      <c r="G727" t="s">
        <v>14</v>
      </c>
      <c r="H727">
        <v>1596</v>
      </c>
      <c r="I727" s="5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8"/>
        <v>games</v>
      </c>
      <c r="R727" t="str">
        <f t="shared" si="69"/>
        <v>mobile games</v>
      </c>
      <c r="S727" s="8">
        <f t="shared" si="70"/>
        <v>41958.25</v>
      </c>
      <c r="T727" s="8">
        <f t="shared" si="71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0.88815837937384901</v>
      </c>
      <c r="G728" t="s">
        <v>74</v>
      </c>
      <c r="H728">
        <v>524</v>
      </c>
      <c r="I728" s="5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8"/>
        <v>theater</v>
      </c>
      <c r="R728" t="str">
        <f t="shared" si="69"/>
        <v>plays</v>
      </c>
      <c r="S728" s="8">
        <f t="shared" si="70"/>
        <v>40476.208333333336</v>
      </c>
      <c r="T728" s="8">
        <f t="shared" si="71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</v>
      </c>
      <c r="G729" t="s">
        <v>20</v>
      </c>
      <c r="H729">
        <v>181</v>
      </c>
      <c r="I729" s="5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8"/>
        <v>technology</v>
      </c>
      <c r="R729" t="str">
        <f t="shared" si="69"/>
        <v>web</v>
      </c>
      <c r="S729" s="8">
        <f t="shared" si="70"/>
        <v>43485.25</v>
      </c>
      <c r="T729" s="8">
        <f t="shared" si="71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0.17499999999999999</v>
      </c>
      <c r="G730" t="s">
        <v>14</v>
      </c>
      <c r="H730">
        <v>10</v>
      </c>
      <c r="I730" s="5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8"/>
        <v>theater</v>
      </c>
      <c r="R730" t="str">
        <f t="shared" si="69"/>
        <v>plays</v>
      </c>
      <c r="S730" s="8">
        <f t="shared" si="70"/>
        <v>42515.208333333328</v>
      </c>
      <c r="T730" s="8">
        <f t="shared" si="71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1.8566071428571429</v>
      </c>
      <c r="G731" t="s">
        <v>20</v>
      </c>
      <c r="H731">
        <v>122</v>
      </c>
      <c r="I731" s="5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8"/>
        <v>film &amp; video</v>
      </c>
      <c r="R731" t="str">
        <f t="shared" si="69"/>
        <v>drama</v>
      </c>
      <c r="S731" s="8">
        <f t="shared" si="70"/>
        <v>41309.25</v>
      </c>
      <c r="T731" s="8">
        <f t="shared" si="71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4.1266319444444441</v>
      </c>
      <c r="G732" t="s">
        <v>20</v>
      </c>
      <c r="H732">
        <v>1071</v>
      </c>
      <c r="I732" s="5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8"/>
        <v>technology</v>
      </c>
      <c r="R732" t="str">
        <f t="shared" si="69"/>
        <v>wearables</v>
      </c>
      <c r="S732" s="8">
        <f t="shared" si="70"/>
        <v>42147.208333333328</v>
      </c>
      <c r="T732" s="8">
        <f t="shared" si="71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0.90249999999999997</v>
      </c>
      <c r="G733" t="s">
        <v>74</v>
      </c>
      <c r="H733">
        <v>219</v>
      </c>
      <c r="I733" s="5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8"/>
        <v>technology</v>
      </c>
      <c r="R733" t="str">
        <f t="shared" si="69"/>
        <v>web</v>
      </c>
      <c r="S733" s="8">
        <f t="shared" si="70"/>
        <v>42939.208333333328</v>
      </c>
      <c r="T733" s="8">
        <f t="shared" si="71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0.91984615384615387</v>
      </c>
      <c r="G734" t="s">
        <v>14</v>
      </c>
      <c r="H734">
        <v>1121</v>
      </c>
      <c r="I734" s="5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8"/>
        <v>music</v>
      </c>
      <c r="R734" t="str">
        <f t="shared" si="69"/>
        <v>rock</v>
      </c>
      <c r="S734" s="8">
        <f t="shared" si="70"/>
        <v>42816.208333333328</v>
      </c>
      <c r="T734" s="8">
        <f t="shared" si="71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5.2700632911392402</v>
      </c>
      <c r="G735" t="s">
        <v>20</v>
      </c>
      <c r="H735">
        <v>980</v>
      </c>
      <c r="I735" s="5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8"/>
        <v>music</v>
      </c>
      <c r="R735" t="str">
        <f t="shared" si="69"/>
        <v>metal</v>
      </c>
      <c r="S735" s="8">
        <f t="shared" si="70"/>
        <v>41844.208333333336</v>
      </c>
      <c r="T735" s="8">
        <f t="shared" si="71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3.1914285714285713</v>
      </c>
      <c r="G736" t="s">
        <v>20</v>
      </c>
      <c r="H736">
        <v>536</v>
      </c>
      <c r="I736" s="5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8"/>
        <v>theater</v>
      </c>
      <c r="R736" t="str">
        <f t="shared" si="69"/>
        <v>plays</v>
      </c>
      <c r="S736" s="8">
        <f t="shared" si="70"/>
        <v>42763.25</v>
      </c>
      <c r="T736" s="8">
        <f t="shared" si="71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3.5418867924528303</v>
      </c>
      <c r="G737" t="s">
        <v>20</v>
      </c>
      <c r="H737">
        <v>1991</v>
      </c>
      <c r="I737" s="5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8"/>
        <v>photography</v>
      </c>
      <c r="R737" t="str">
        <f t="shared" si="69"/>
        <v>photography books</v>
      </c>
      <c r="S737" s="8">
        <f t="shared" si="70"/>
        <v>42459.208333333328</v>
      </c>
      <c r="T737" s="8">
        <f t="shared" si="71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0.32896103896103895</v>
      </c>
      <c r="G738" t="s">
        <v>74</v>
      </c>
      <c r="H738">
        <v>29</v>
      </c>
      <c r="I738" s="5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8"/>
        <v>publishing</v>
      </c>
      <c r="R738" t="str">
        <f t="shared" si="69"/>
        <v>nonfiction</v>
      </c>
      <c r="S738" s="8">
        <f t="shared" si="70"/>
        <v>42055.25</v>
      </c>
      <c r="T738" s="8">
        <f t="shared" si="71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1.358918918918919</v>
      </c>
      <c r="G739" t="s">
        <v>20</v>
      </c>
      <c r="H739">
        <v>180</v>
      </c>
      <c r="I739" s="5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8"/>
        <v>music</v>
      </c>
      <c r="R739" t="str">
        <f t="shared" si="69"/>
        <v>indie rock</v>
      </c>
      <c r="S739" s="8">
        <f t="shared" si="70"/>
        <v>42685.25</v>
      </c>
      <c r="T739" s="8">
        <f t="shared" si="71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2.0843373493975904E-2</v>
      </c>
      <c r="G740" t="s">
        <v>14</v>
      </c>
      <c r="H740">
        <v>15</v>
      </c>
      <c r="I740" s="5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8"/>
        <v>theater</v>
      </c>
      <c r="R740" t="str">
        <f t="shared" si="69"/>
        <v>plays</v>
      </c>
      <c r="S740" s="8">
        <f t="shared" si="70"/>
        <v>41959.25</v>
      </c>
      <c r="T740" s="8">
        <f t="shared" si="71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t="s">
        <v>14</v>
      </c>
      <c r="H741">
        <v>191</v>
      </c>
      <c r="I741" s="5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8"/>
        <v>music</v>
      </c>
      <c r="R741" t="str">
        <f t="shared" si="69"/>
        <v>indie rock</v>
      </c>
      <c r="S741" s="8">
        <f t="shared" si="70"/>
        <v>41089.208333333336</v>
      </c>
      <c r="T741" s="8">
        <f t="shared" si="71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0.30037735849056602</v>
      </c>
      <c r="G742" t="s">
        <v>14</v>
      </c>
      <c r="H742">
        <v>16</v>
      </c>
      <c r="I742" s="5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8"/>
        <v>theater</v>
      </c>
      <c r="R742" t="str">
        <f t="shared" si="69"/>
        <v>plays</v>
      </c>
      <c r="S742" s="8">
        <f t="shared" si="70"/>
        <v>42769.25</v>
      </c>
      <c r="T742" s="8">
        <f t="shared" si="71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11.791666666666666</v>
      </c>
      <c r="G743" t="s">
        <v>20</v>
      </c>
      <c r="H743">
        <v>130</v>
      </c>
      <c r="I743" s="5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8"/>
        <v>theater</v>
      </c>
      <c r="R743" t="str">
        <f t="shared" si="69"/>
        <v>plays</v>
      </c>
      <c r="S743" s="8">
        <f t="shared" si="70"/>
        <v>40321.208333333336</v>
      </c>
      <c r="T743" s="8">
        <f t="shared" si="71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11.260833333333334</v>
      </c>
      <c r="G744" t="s">
        <v>20</v>
      </c>
      <c r="H744">
        <v>122</v>
      </c>
      <c r="I744" s="5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8"/>
        <v>music</v>
      </c>
      <c r="R744" t="str">
        <f t="shared" si="69"/>
        <v>electric music</v>
      </c>
      <c r="S744" s="8">
        <f t="shared" si="70"/>
        <v>40197.25</v>
      </c>
      <c r="T744" s="8">
        <f t="shared" si="71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0.12923076923076923</v>
      </c>
      <c r="G745" t="s">
        <v>14</v>
      </c>
      <c r="H745">
        <v>17</v>
      </c>
      <c r="I745" s="5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8"/>
        <v>theater</v>
      </c>
      <c r="R745" t="str">
        <f t="shared" si="69"/>
        <v>plays</v>
      </c>
      <c r="S745" s="8">
        <f t="shared" si="70"/>
        <v>42298.208333333328</v>
      </c>
      <c r="T745" s="8">
        <f t="shared" si="71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t="s">
        <v>20</v>
      </c>
      <c r="H746">
        <v>140</v>
      </c>
      <c r="I746" s="5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8"/>
        <v>theater</v>
      </c>
      <c r="R746" t="str">
        <f t="shared" si="69"/>
        <v>plays</v>
      </c>
      <c r="S746" s="8">
        <f t="shared" si="70"/>
        <v>43322.208333333328</v>
      </c>
      <c r="T746" s="8">
        <f t="shared" si="71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0.30304347826086958</v>
      </c>
      <c r="G747" t="s">
        <v>14</v>
      </c>
      <c r="H747">
        <v>34</v>
      </c>
      <c r="I747" s="5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8"/>
        <v>technology</v>
      </c>
      <c r="R747" t="str">
        <f t="shared" si="69"/>
        <v>wearables</v>
      </c>
      <c r="S747" s="8">
        <f t="shared" si="70"/>
        <v>40328.208333333336</v>
      </c>
      <c r="T747" s="8">
        <f t="shared" si="71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2.1250896057347672</v>
      </c>
      <c r="G748" t="s">
        <v>20</v>
      </c>
      <c r="H748">
        <v>3388</v>
      </c>
      <c r="I748" s="5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8"/>
        <v>technology</v>
      </c>
      <c r="R748" t="str">
        <f t="shared" si="69"/>
        <v>web</v>
      </c>
      <c r="S748" s="8">
        <f t="shared" si="70"/>
        <v>40825.208333333336</v>
      </c>
      <c r="T748" s="8">
        <f t="shared" si="71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2.2885714285714287</v>
      </c>
      <c r="G749" t="s">
        <v>20</v>
      </c>
      <c r="H749">
        <v>280</v>
      </c>
      <c r="I749" s="5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8"/>
        <v>theater</v>
      </c>
      <c r="R749" t="str">
        <f t="shared" si="69"/>
        <v>plays</v>
      </c>
      <c r="S749" s="8">
        <f t="shared" si="70"/>
        <v>40423.208333333336</v>
      </c>
      <c r="T749" s="8">
        <f t="shared" si="71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0.34959979476654696</v>
      </c>
      <c r="G750" t="s">
        <v>74</v>
      </c>
      <c r="H750">
        <v>614</v>
      </c>
      <c r="I750" s="5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8"/>
        <v>film &amp; video</v>
      </c>
      <c r="R750" t="str">
        <f t="shared" si="69"/>
        <v>animation</v>
      </c>
      <c r="S750" s="8">
        <f t="shared" si="70"/>
        <v>40238.25</v>
      </c>
      <c r="T750" s="8">
        <f t="shared" si="71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1.5729069767441861</v>
      </c>
      <c r="G751" t="s">
        <v>20</v>
      </c>
      <c r="H751">
        <v>366</v>
      </c>
      <c r="I751" s="5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8"/>
        <v>technology</v>
      </c>
      <c r="R751" t="str">
        <f t="shared" si="69"/>
        <v>wearables</v>
      </c>
      <c r="S751" s="8">
        <f t="shared" si="70"/>
        <v>41920.208333333336</v>
      </c>
      <c r="T751" s="8">
        <f t="shared" si="71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t="s">
        <v>14</v>
      </c>
      <c r="H752">
        <v>1</v>
      </c>
      <c r="I752" s="5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8"/>
        <v>music</v>
      </c>
      <c r="R752" t="str">
        <f t="shared" si="69"/>
        <v>electric music</v>
      </c>
      <c r="S752" s="8">
        <f t="shared" si="70"/>
        <v>40360.208333333336</v>
      </c>
      <c r="T752" s="8">
        <f t="shared" si="71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2.3230555555555554</v>
      </c>
      <c r="G753" t="s">
        <v>20</v>
      </c>
      <c r="H753">
        <v>270</v>
      </c>
      <c r="I753" s="5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8"/>
        <v>publishing</v>
      </c>
      <c r="R753" t="str">
        <f t="shared" si="69"/>
        <v>nonfiction</v>
      </c>
      <c r="S753" s="8">
        <f t="shared" si="70"/>
        <v>42446.208333333328</v>
      </c>
      <c r="T753" s="8">
        <f t="shared" si="71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0.92448275862068963</v>
      </c>
      <c r="G754" t="s">
        <v>74</v>
      </c>
      <c r="H754">
        <v>114</v>
      </c>
      <c r="I754" s="5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8"/>
        <v>theater</v>
      </c>
      <c r="R754" t="str">
        <f t="shared" si="69"/>
        <v>plays</v>
      </c>
      <c r="S754" s="8">
        <f t="shared" si="70"/>
        <v>40395.208333333336</v>
      </c>
      <c r="T754" s="8">
        <f t="shared" si="71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2.5670212765957445</v>
      </c>
      <c r="G755" t="s">
        <v>20</v>
      </c>
      <c r="H755">
        <v>137</v>
      </c>
      <c r="I755" s="5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8"/>
        <v>photography</v>
      </c>
      <c r="R755" t="str">
        <f t="shared" si="69"/>
        <v>photography books</v>
      </c>
      <c r="S755" s="8">
        <f t="shared" si="70"/>
        <v>40321.208333333336</v>
      </c>
      <c r="T755" s="8">
        <f t="shared" si="71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1.6847017045454546</v>
      </c>
      <c r="G756" t="s">
        <v>20</v>
      </c>
      <c r="H756">
        <v>3205</v>
      </c>
      <c r="I756" s="5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8"/>
        <v>theater</v>
      </c>
      <c r="R756" t="str">
        <f t="shared" si="69"/>
        <v>plays</v>
      </c>
      <c r="S756" s="8">
        <f t="shared" si="70"/>
        <v>41210.208333333336</v>
      </c>
      <c r="T756" s="8">
        <f t="shared" si="71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1.6657777777777778</v>
      </c>
      <c r="G757" t="s">
        <v>20</v>
      </c>
      <c r="H757">
        <v>288</v>
      </c>
      <c r="I757" s="5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8"/>
        <v>theater</v>
      </c>
      <c r="R757" t="str">
        <f t="shared" si="69"/>
        <v>plays</v>
      </c>
      <c r="S757" s="8">
        <f t="shared" si="70"/>
        <v>43096.25</v>
      </c>
      <c r="T757" s="8">
        <f t="shared" si="71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7.7207692307692311</v>
      </c>
      <c r="G758" t="s">
        <v>20</v>
      </c>
      <c r="H758">
        <v>148</v>
      </c>
      <c r="I758" s="5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8"/>
        <v>theater</v>
      </c>
      <c r="R758" t="str">
        <f t="shared" si="69"/>
        <v>plays</v>
      </c>
      <c r="S758" s="8">
        <f t="shared" si="70"/>
        <v>42024.25</v>
      </c>
      <c r="T758" s="8">
        <f t="shared" si="71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4.0685714285714285</v>
      </c>
      <c r="G759" t="s">
        <v>20</v>
      </c>
      <c r="H759">
        <v>114</v>
      </c>
      <c r="I759" s="5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8"/>
        <v>film &amp; video</v>
      </c>
      <c r="R759" t="str">
        <f t="shared" si="69"/>
        <v>drama</v>
      </c>
      <c r="S759" s="8">
        <f t="shared" si="70"/>
        <v>40675.208333333336</v>
      </c>
      <c r="T759" s="8">
        <f t="shared" si="71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5.6420608108108112</v>
      </c>
      <c r="G760" t="s">
        <v>20</v>
      </c>
      <c r="H760">
        <v>1518</v>
      </c>
      <c r="I760" s="5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8"/>
        <v>music</v>
      </c>
      <c r="R760" t="str">
        <f t="shared" si="69"/>
        <v>rock</v>
      </c>
      <c r="S760" s="8">
        <f t="shared" si="70"/>
        <v>41936.208333333336</v>
      </c>
      <c r="T760" s="8">
        <f t="shared" si="71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0.6842686567164179</v>
      </c>
      <c r="G761" t="s">
        <v>14</v>
      </c>
      <c r="H761">
        <v>1274</v>
      </c>
      <c r="I761" s="5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8"/>
        <v>music</v>
      </c>
      <c r="R761" t="str">
        <f t="shared" si="69"/>
        <v>electric music</v>
      </c>
      <c r="S761" s="8">
        <f t="shared" si="70"/>
        <v>43136.25</v>
      </c>
      <c r="T761" s="8">
        <f t="shared" si="71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0.34351966873706002</v>
      </c>
      <c r="G762" t="s">
        <v>14</v>
      </c>
      <c r="H762">
        <v>210</v>
      </c>
      <c r="I762" s="5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8"/>
        <v>games</v>
      </c>
      <c r="R762" t="str">
        <f t="shared" si="69"/>
        <v>video games</v>
      </c>
      <c r="S762" s="8">
        <f t="shared" si="70"/>
        <v>43678.208333333328</v>
      </c>
      <c r="T762" s="8">
        <f t="shared" si="71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6.5545454545454547</v>
      </c>
      <c r="G763" t="s">
        <v>20</v>
      </c>
      <c r="H763">
        <v>166</v>
      </c>
      <c r="I763" s="5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8"/>
        <v>music</v>
      </c>
      <c r="R763" t="str">
        <f t="shared" si="69"/>
        <v>rock</v>
      </c>
      <c r="S763" s="8">
        <f t="shared" si="70"/>
        <v>42938.208333333328</v>
      </c>
      <c r="T763" s="8">
        <f t="shared" si="71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1.7725714285714285</v>
      </c>
      <c r="G764" t="s">
        <v>20</v>
      </c>
      <c r="H764">
        <v>100</v>
      </c>
      <c r="I764" s="5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8"/>
        <v>music</v>
      </c>
      <c r="R764" t="str">
        <f t="shared" si="69"/>
        <v>jazz</v>
      </c>
      <c r="S764" s="8">
        <f t="shared" si="70"/>
        <v>41241.25</v>
      </c>
      <c r="T764" s="8">
        <f t="shared" si="71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1.1317857142857144</v>
      </c>
      <c r="G765" t="s">
        <v>20</v>
      </c>
      <c r="H765">
        <v>235</v>
      </c>
      <c r="I765" s="5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8"/>
        <v>theater</v>
      </c>
      <c r="R765" t="str">
        <f t="shared" si="69"/>
        <v>plays</v>
      </c>
      <c r="S765" s="8">
        <f t="shared" si="70"/>
        <v>41037.208333333336</v>
      </c>
      <c r="T765" s="8">
        <f t="shared" si="71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7.2818181818181822</v>
      </c>
      <c r="G766" t="s">
        <v>20</v>
      </c>
      <c r="H766">
        <v>148</v>
      </c>
      <c r="I766" s="5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8"/>
        <v>music</v>
      </c>
      <c r="R766" t="str">
        <f t="shared" si="69"/>
        <v>rock</v>
      </c>
      <c r="S766" s="8">
        <f t="shared" si="70"/>
        <v>40676.208333333336</v>
      </c>
      <c r="T766" s="8">
        <f t="shared" si="71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2.0833333333333335</v>
      </c>
      <c r="G767" t="s">
        <v>20</v>
      </c>
      <c r="H767">
        <v>198</v>
      </c>
      <c r="I767" s="5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8"/>
        <v>music</v>
      </c>
      <c r="R767" t="str">
        <f t="shared" si="69"/>
        <v>indie rock</v>
      </c>
      <c r="S767" s="8">
        <f t="shared" si="70"/>
        <v>42840.208333333328</v>
      </c>
      <c r="T767" s="8">
        <f t="shared" si="71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0.31171232876712329</v>
      </c>
      <c r="G768" t="s">
        <v>14</v>
      </c>
      <c r="H768">
        <v>248</v>
      </c>
      <c r="I768" s="5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8"/>
        <v>film &amp; video</v>
      </c>
      <c r="R768" t="str">
        <f t="shared" si="69"/>
        <v>science fiction</v>
      </c>
      <c r="S768" s="8">
        <f t="shared" si="70"/>
        <v>43362.208333333328</v>
      </c>
      <c r="T768" s="8">
        <f t="shared" si="71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0.56967078189300413</v>
      </c>
      <c r="G769" t="s">
        <v>14</v>
      </c>
      <c r="H769">
        <v>513</v>
      </c>
      <c r="I769" s="5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8"/>
        <v>publishing</v>
      </c>
      <c r="R769" t="str">
        <f t="shared" si="69"/>
        <v>translations</v>
      </c>
      <c r="S769" s="8">
        <f t="shared" si="70"/>
        <v>42283.208333333328</v>
      </c>
      <c r="T769" s="8">
        <f t="shared" si="71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2.31</v>
      </c>
      <c r="G770" t="s">
        <v>20</v>
      </c>
      <c r="H770">
        <v>150</v>
      </c>
      <c r="I770" s="5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8"/>
        <v>theater</v>
      </c>
      <c r="R770" t="str">
        <f t="shared" si="69"/>
        <v>plays</v>
      </c>
      <c r="S770" s="8">
        <f t="shared" si="70"/>
        <v>41619.25</v>
      </c>
      <c r="T770" s="8">
        <f t="shared" si="71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</f>
        <v>0.86867834394904464</v>
      </c>
      <c r="G771" t="s">
        <v>14</v>
      </c>
      <c r="H771">
        <v>3410</v>
      </c>
      <c r="I771" s="5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4">LEFT(P771,SEARCH("/",P771,1)-1)</f>
        <v>games</v>
      </c>
      <c r="R771" t="str">
        <f t="shared" ref="R771:R834" si="75">RIGHT(P771,LEN(P771)-SEARCH("/",P771,1))</f>
        <v>video games</v>
      </c>
      <c r="S771" s="8">
        <f t="shared" ref="S771:S834" si="76">(((L771/60)/60)/24)+DATE(1970,1,1)</f>
        <v>41501.208333333336</v>
      </c>
      <c r="T771" s="8">
        <f t="shared" ref="T771:T834" si="77">(((M771/60)/60)/24)+DATE(1970,1,1)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2.7074418604651163</v>
      </c>
      <c r="G772" t="s">
        <v>20</v>
      </c>
      <c r="H772">
        <v>216</v>
      </c>
      <c r="I772" s="5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4"/>
        <v>theater</v>
      </c>
      <c r="R772" t="str">
        <f t="shared" si="75"/>
        <v>plays</v>
      </c>
      <c r="S772" s="8">
        <f t="shared" si="76"/>
        <v>41743.208333333336</v>
      </c>
      <c r="T772" s="8">
        <f t="shared" si="77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0.49446428571428569</v>
      </c>
      <c r="G773" t="s">
        <v>74</v>
      </c>
      <c r="H773">
        <v>26</v>
      </c>
      <c r="I773" s="5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4"/>
        <v>theater</v>
      </c>
      <c r="R773" t="str">
        <f t="shared" si="75"/>
        <v>plays</v>
      </c>
      <c r="S773" s="8">
        <f t="shared" si="76"/>
        <v>43491.25</v>
      </c>
      <c r="T773" s="8">
        <f t="shared" si="77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1.1335962566844919</v>
      </c>
      <c r="G774" t="s">
        <v>20</v>
      </c>
      <c r="H774">
        <v>5139</v>
      </c>
      <c r="I774" s="5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4"/>
        <v>music</v>
      </c>
      <c r="R774" t="str">
        <f t="shared" si="75"/>
        <v>indie rock</v>
      </c>
      <c r="S774" s="8">
        <f t="shared" si="76"/>
        <v>43505.25</v>
      </c>
      <c r="T774" s="8">
        <f t="shared" si="77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1.9055555555555554</v>
      </c>
      <c r="G775" t="s">
        <v>20</v>
      </c>
      <c r="H775">
        <v>2353</v>
      </c>
      <c r="I775" s="5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4"/>
        <v>theater</v>
      </c>
      <c r="R775" t="str">
        <f t="shared" si="75"/>
        <v>plays</v>
      </c>
      <c r="S775" s="8">
        <f t="shared" si="76"/>
        <v>42838.208333333328</v>
      </c>
      <c r="T775" s="8">
        <f t="shared" si="77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1.355</v>
      </c>
      <c r="G776" t="s">
        <v>20</v>
      </c>
      <c r="H776">
        <v>78</v>
      </c>
      <c r="I776" s="5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4"/>
        <v>technology</v>
      </c>
      <c r="R776" t="str">
        <f t="shared" si="75"/>
        <v>web</v>
      </c>
      <c r="S776" s="8">
        <f t="shared" si="76"/>
        <v>42513.208333333328</v>
      </c>
      <c r="T776" s="8">
        <f t="shared" si="77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0.10297872340425532</v>
      </c>
      <c r="G777" t="s">
        <v>14</v>
      </c>
      <c r="H777">
        <v>10</v>
      </c>
      <c r="I777" s="5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4"/>
        <v>music</v>
      </c>
      <c r="R777" t="str">
        <f t="shared" si="75"/>
        <v>rock</v>
      </c>
      <c r="S777" s="8">
        <f t="shared" si="76"/>
        <v>41949.25</v>
      </c>
      <c r="T777" s="8">
        <f t="shared" si="77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0.65544223826714798</v>
      </c>
      <c r="G778" t="s">
        <v>14</v>
      </c>
      <c r="H778">
        <v>2201</v>
      </c>
      <c r="I778" s="5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4"/>
        <v>theater</v>
      </c>
      <c r="R778" t="str">
        <f t="shared" si="75"/>
        <v>plays</v>
      </c>
      <c r="S778" s="8">
        <f t="shared" si="76"/>
        <v>43650.208333333328</v>
      </c>
      <c r="T778" s="8">
        <f t="shared" si="77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0.49026652452025588</v>
      </c>
      <c r="G779" t="s">
        <v>14</v>
      </c>
      <c r="H779">
        <v>676</v>
      </c>
      <c r="I779" s="5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4"/>
        <v>theater</v>
      </c>
      <c r="R779" t="str">
        <f t="shared" si="75"/>
        <v>plays</v>
      </c>
      <c r="S779" s="8">
        <f t="shared" si="76"/>
        <v>40809.208333333336</v>
      </c>
      <c r="T779" s="8">
        <f t="shared" si="77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7.8792307692307695</v>
      </c>
      <c r="G780" t="s">
        <v>20</v>
      </c>
      <c r="H780">
        <v>174</v>
      </c>
      <c r="I780" s="5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4"/>
        <v>film &amp; video</v>
      </c>
      <c r="R780" t="str">
        <f t="shared" si="75"/>
        <v>animation</v>
      </c>
      <c r="S780" s="8">
        <f t="shared" si="76"/>
        <v>40768.208333333336</v>
      </c>
      <c r="T780" s="8">
        <f t="shared" si="77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0.80306347746090156</v>
      </c>
      <c r="G781" t="s">
        <v>14</v>
      </c>
      <c r="H781">
        <v>831</v>
      </c>
      <c r="I781" s="5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4"/>
        <v>theater</v>
      </c>
      <c r="R781" t="str">
        <f t="shared" si="75"/>
        <v>plays</v>
      </c>
      <c r="S781" s="8">
        <f t="shared" si="76"/>
        <v>42230.208333333328</v>
      </c>
      <c r="T781" s="8">
        <f t="shared" si="77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1.0629411764705883</v>
      </c>
      <c r="G782" t="s">
        <v>20</v>
      </c>
      <c r="H782">
        <v>164</v>
      </c>
      <c r="I782" s="5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4"/>
        <v>film &amp; video</v>
      </c>
      <c r="R782" t="str">
        <f t="shared" si="75"/>
        <v>drama</v>
      </c>
      <c r="S782" s="8">
        <f t="shared" si="76"/>
        <v>42573.208333333328</v>
      </c>
      <c r="T782" s="8">
        <f t="shared" si="77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0.50735632183908042</v>
      </c>
      <c r="G783" t="s">
        <v>74</v>
      </c>
      <c r="H783">
        <v>56</v>
      </c>
      <c r="I783" s="5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4"/>
        <v>theater</v>
      </c>
      <c r="R783" t="str">
        <f t="shared" si="75"/>
        <v>plays</v>
      </c>
      <c r="S783" s="8">
        <f t="shared" si="76"/>
        <v>40482.208333333336</v>
      </c>
      <c r="T783" s="8">
        <f t="shared" si="77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2.153137254901961</v>
      </c>
      <c r="G784" t="s">
        <v>20</v>
      </c>
      <c r="H784">
        <v>161</v>
      </c>
      <c r="I784" s="5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4"/>
        <v>film &amp; video</v>
      </c>
      <c r="R784" t="str">
        <f t="shared" si="75"/>
        <v>animation</v>
      </c>
      <c r="S784" s="8">
        <f t="shared" si="76"/>
        <v>40603.25</v>
      </c>
      <c r="T784" s="8">
        <f t="shared" si="77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1.4122972972972974</v>
      </c>
      <c r="G785" t="s">
        <v>20</v>
      </c>
      <c r="H785">
        <v>138</v>
      </c>
      <c r="I785" s="5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4"/>
        <v>music</v>
      </c>
      <c r="R785" t="str">
        <f t="shared" si="75"/>
        <v>rock</v>
      </c>
      <c r="S785" s="8">
        <f t="shared" si="76"/>
        <v>41625.25</v>
      </c>
      <c r="T785" s="8">
        <f t="shared" si="77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1.1533745781777278</v>
      </c>
      <c r="G786" t="s">
        <v>20</v>
      </c>
      <c r="H786">
        <v>3308</v>
      </c>
      <c r="I786" s="5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4"/>
        <v>technology</v>
      </c>
      <c r="R786" t="str">
        <f t="shared" si="75"/>
        <v>web</v>
      </c>
      <c r="S786" s="8">
        <f t="shared" si="76"/>
        <v>42435.25</v>
      </c>
      <c r="T786" s="8">
        <f t="shared" si="77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1.9311940298507462</v>
      </c>
      <c r="G787" t="s">
        <v>20</v>
      </c>
      <c r="H787">
        <v>127</v>
      </c>
      <c r="I787" s="5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4"/>
        <v>film &amp; video</v>
      </c>
      <c r="R787" t="str">
        <f t="shared" si="75"/>
        <v>animation</v>
      </c>
      <c r="S787" s="8">
        <f t="shared" si="76"/>
        <v>43582.208333333328</v>
      </c>
      <c r="T787" s="8">
        <f t="shared" si="77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7.2973333333333334</v>
      </c>
      <c r="G788" t="s">
        <v>20</v>
      </c>
      <c r="H788">
        <v>207</v>
      </c>
      <c r="I788" s="5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4"/>
        <v>music</v>
      </c>
      <c r="R788" t="str">
        <f t="shared" si="75"/>
        <v>jazz</v>
      </c>
      <c r="S788" s="8">
        <f t="shared" si="76"/>
        <v>43186.208333333328</v>
      </c>
      <c r="T788" s="8">
        <f t="shared" si="77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0.99663398692810456</v>
      </c>
      <c r="G789" t="s">
        <v>14</v>
      </c>
      <c r="H789">
        <v>859</v>
      </c>
      <c r="I789" s="5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4"/>
        <v>music</v>
      </c>
      <c r="R789" t="str">
        <f t="shared" si="75"/>
        <v>rock</v>
      </c>
      <c r="S789" s="8">
        <f t="shared" si="76"/>
        <v>40684.208333333336</v>
      </c>
      <c r="T789" s="8">
        <f t="shared" si="77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0.88166666666666671</v>
      </c>
      <c r="G790" t="s">
        <v>47</v>
      </c>
      <c r="H790">
        <v>31</v>
      </c>
      <c r="I790" s="5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4"/>
        <v>film &amp; video</v>
      </c>
      <c r="R790" t="str">
        <f t="shared" si="75"/>
        <v>animation</v>
      </c>
      <c r="S790" s="8">
        <f t="shared" si="76"/>
        <v>41202.208333333336</v>
      </c>
      <c r="T790" s="8">
        <f t="shared" si="77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0.37233333333333335</v>
      </c>
      <c r="G791" t="s">
        <v>14</v>
      </c>
      <c r="H791">
        <v>45</v>
      </c>
      <c r="I791" s="5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4"/>
        <v>theater</v>
      </c>
      <c r="R791" t="str">
        <f t="shared" si="75"/>
        <v>plays</v>
      </c>
      <c r="S791" s="8">
        <f t="shared" si="76"/>
        <v>41786.208333333336</v>
      </c>
      <c r="T791" s="8">
        <f t="shared" si="77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0.30540075309306081</v>
      </c>
      <c r="G792" t="s">
        <v>74</v>
      </c>
      <c r="H792">
        <v>1113</v>
      </c>
      <c r="I792" s="5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4"/>
        <v>theater</v>
      </c>
      <c r="R792" t="str">
        <f t="shared" si="75"/>
        <v>plays</v>
      </c>
      <c r="S792" s="8">
        <f t="shared" si="76"/>
        <v>40223.25</v>
      </c>
      <c r="T792" s="8">
        <f t="shared" si="77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0.25714285714285712</v>
      </c>
      <c r="G793" t="s">
        <v>14</v>
      </c>
      <c r="H793">
        <v>6</v>
      </c>
      <c r="I793" s="5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4"/>
        <v>food</v>
      </c>
      <c r="R793" t="str">
        <f t="shared" si="75"/>
        <v>food trucks</v>
      </c>
      <c r="S793" s="8">
        <f t="shared" si="76"/>
        <v>42715.25</v>
      </c>
      <c r="T793" s="8">
        <f t="shared" si="77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t="s">
        <v>14</v>
      </c>
      <c r="H794">
        <v>7</v>
      </c>
      <c r="I794" s="5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4"/>
        <v>theater</v>
      </c>
      <c r="R794" t="str">
        <f t="shared" si="75"/>
        <v>plays</v>
      </c>
      <c r="S794" s="8">
        <f t="shared" si="76"/>
        <v>41451.208333333336</v>
      </c>
      <c r="T794" s="8">
        <f t="shared" si="77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11.859090909090909</v>
      </c>
      <c r="G795" t="s">
        <v>20</v>
      </c>
      <c r="H795">
        <v>181</v>
      </c>
      <c r="I795" s="5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4"/>
        <v>publishing</v>
      </c>
      <c r="R795" t="str">
        <f t="shared" si="75"/>
        <v>nonfiction</v>
      </c>
      <c r="S795" s="8">
        <f t="shared" si="76"/>
        <v>41450.208333333336</v>
      </c>
      <c r="T795" s="8">
        <f t="shared" si="77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1.2539393939393939</v>
      </c>
      <c r="G796" t="s">
        <v>20</v>
      </c>
      <c r="H796">
        <v>110</v>
      </c>
      <c r="I796" s="5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4"/>
        <v>music</v>
      </c>
      <c r="R796" t="str">
        <f t="shared" si="75"/>
        <v>rock</v>
      </c>
      <c r="S796" s="8">
        <f t="shared" si="76"/>
        <v>43091.25</v>
      </c>
      <c r="T796" s="8">
        <f t="shared" si="77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0.14394366197183098</v>
      </c>
      <c r="G797" t="s">
        <v>14</v>
      </c>
      <c r="H797">
        <v>31</v>
      </c>
      <c r="I797" s="5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4"/>
        <v>film &amp; video</v>
      </c>
      <c r="R797" t="str">
        <f t="shared" si="75"/>
        <v>drama</v>
      </c>
      <c r="S797" s="8">
        <f t="shared" si="76"/>
        <v>42675.208333333328</v>
      </c>
      <c r="T797" s="8">
        <f t="shared" si="77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0.54807692307692313</v>
      </c>
      <c r="G798" t="s">
        <v>14</v>
      </c>
      <c r="H798">
        <v>78</v>
      </c>
      <c r="I798" s="5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4"/>
        <v>games</v>
      </c>
      <c r="R798" t="str">
        <f t="shared" si="75"/>
        <v>mobile games</v>
      </c>
      <c r="S798" s="8">
        <f t="shared" si="76"/>
        <v>41859.208333333336</v>
      </c>
      <c r="T798" s="8">
        <f t="shared" si="77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1.0963157894736841</v>
      </c>
      <c r="G799" t="s">
        <v>20</v>
      </c>
      <c r="H799">
        <v>185</v>
      </c>
      <c r="I799" s="5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4"/>
        <v>technology</v>
      </c>
      <c r="R799" t="str">
        <f t="shared" si="75"/>
        <v>web</v>
      </c>
      <c r="S799" s="8">
        <f t="shared" si="76"/>
        <v>43464.25</v>
      </c>
      <c r="T799" s="8">
        <f t="shared" si="77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1.8847058823529412</v>
      </c>
      <c r="G800" t="s">
        <v>20</v>
      </c>
      <c r="H800">
        <v>121</v>
      </c>
      <c r="I800" s="5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4"/>
        <v>theater</v>
      </c>
      <c r="R800" t="str">
        <f t="shared" si="75"/>
        <v>plays</v>
      </c>
      <c r="S800" s="8">
        <f t="shared" si="76"/>
        <v>41060.208333333336</v>
      </c>
      <c r="T800" s="8">
        <f t="shared" si="77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0.87008284023668636</v>
      </c>
      <c r="G801" t="s">
        <v>14</v>
      </c>
      <c r="H801">
        <v>1225</v>
      </c>
      <c r="I801" s="5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4"/>
        <v>theater</v>
      </c>
      <c r="R801" t="str">
        <f t="shared" si="75"/>
        <v>plays</v>
      </c>
      <c r="S801" s="8">
        <f t="shared" si="76"/>
        <v>42399.25</v>
      </c>
      <c r="T801" s="8">
        <f t="shared" si="77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t="s">
        <v>14</v>
      </c>
      <c r="H802">
        <v>1</v>
      </c>
      <c r="I802" s="5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4"/>
        <v>music</v>
      </c>
      <c r="R802" t="str">
        <f t="shared" si="75"/>
        <v>rock</v>
      </c>
      <c r="S802" s="8">
        <f t="shared" si="76"/>
        <v>42167.208333333328</v>
      </c>
      <c r="T802" s="8">
        <f t="shared" si="77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2.0291304347826089</v>
      </c>
      <c r="G803" t="s">
        <v>20</v>
      </c>
      <c r="H803">
        <v>106</v>
      </c>
      <c r="I803" s="5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4"/>
        <v>photography</v>
      </c>
      <c r="R803" t="str">
        <f t="shared" si="75"/>
        <v>photography books</v>
      </c>
      <c r="S803" s="8">
        <f t="shared" si="76"/>
        <v>43830.25</v>
      </c>
      <c r="T803" s="8">
        <f t="shared" si="77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1.9703225806451612</v>
      </c>
      <c r="G804" t="s">
        <v>20</v>
      </c>
      <c r="H804">
        <v>142</v>
      </c>
      <c r="I804" s="5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4"/>
        <v>photography</v>
      </c>
      <c r="R804" t="str">
        <f t="shared" si="75"/>
        <v>photography books</v>
      </c>
      <c r="S804" s="8">
        <f t="shared" si="76"/>
        <v>43650.208333333328</v>
      </c>
      <c r="T804" s="8">
        <f t="shared" si="77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t="s">
        <v>20</v>
      </c>
      <c r="H805">
        <v>233</v>
      </c>
      <c r="I805" s="5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4"/>
        <v>theater</v>
      </c>
      <c r="R805" t="str">
        <f t="shared" si="75"/>
        <v>plays</v>
      </c>
      <c r="S805" s="8">
        <f t="shared" si="76"/>
        <v>43492.25</v>
      </c>
      <c r="T805" s="8">
        <f t="shared" si="77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2.6873076923076922</v>
      </c>
      <c r="G806" t="s">
        <v>20</v>
      </c>
      <c r="H806">
        <v>218</v>
      </c>
      <c r="I806" s="5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4"/>
        <v>music</v>
      </c>
      <c r="R806" t="str">
        <f t="shared" si="75"/>
        <v>rock</v>
      </c>
      <c r="S806" s="8">
        <f t="shared" si="76"/>
        <v>43102.25</v>
      </c>
      <c r="T806" s="8">
        <f t="shared" si="77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0.50845360824742269</v>
      </c>
      <c r="G807" t="s">
        <v>14</v>
      </c>
      <c r="H807">
        <v>67</v>
      </c>
      <c r="I807" s="5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4"/>
        <v>film &amp; video</v>
      </c>
      <c r="R807" t="str">
        <f t="shared" si="75"/>
        <v>documentary</v>
      </c>
      <c r="S807" s="8">
        <f t="shared" si="76"/>
        <v>41958.25</v>
      </c>
      <c r="T807" s="8">
        <f t="shared" si="77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11.802857142857142</v>
      </c>
      <c r="G808" t="s">
        <v>20</v>
      </c>
      <c r="H808">
        <v>76</v>
      </c>
      <c r="I808" s="5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4"/>
        <v>film &amp; video</v>
      </c>
      <c r="R808" t="str">
        <f t="shared" si="75"/>
        <v>drama</v>
      </c>
      <c r="S808" s="8">
        <f t="shared" si="76"/>
        <v>40973.25</v>
      </c>
      <c r="T808" s="8">
        <f t="shared" si="77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t="s">
        <v>20</v>
      </c>
      <c r="H809">
        <v>43</v>
      </c>
      <c r="I809" s="5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4"/>
        <v>theater</v>
      </c>
      <c r="R809" t="str">
        <f t="shared" si="75"/>
        <v>plays</v>
      </c>
      <c r="S809" s="8">
        <f t="shared" si="76"/>
        <v>43753.208333333328</v>
      </c>
      <c r="T809" s="8">
        <f t="shared" si="77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0.30442307692307691</v>
      </c>
      <c r="G810" t="s">
        <v>14</v>
      </c>
      <c r="H810">
        <v>19</v>
      </c>
      <c r="I810" s="5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4"/>
        <v>food</v>
      </c>
      <c r="R810" t="str">
        <f t="shared" si="75"/>
        <v>food trucks</v>
      </c>
      <c r="S810" s="8">
        <f t="shared" si="76"/>
        <v>42507.208333333328</v>
      </c>
      <c r="T810" s="8">
        <f t="shared" si="77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0.62880681818181816</v>
      </c>
      <c r="G811" t="s">
        <v>14</v>
      </c>
      <c r="H811">
        <v>2108</v>
      </c>
      <c r="I811" s="5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4"/>
        <v>film &amp; video</v>
      </c>
      <c r="R811" t="str">
        <f t="shared" si="75"/>
        <v>documentary</v>
      </c>
      <c r="S811" s="8">
        <f t="shared" si="76"/>
        <v>41135.208333333336</v>
      </c>
      <c r="T811" s="8">
        <f t="shared" si="77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1.9312499999999999</v>
      </c>
      <c r="G812" t="s">
        <v>20</v>
      </c>
      <c r="H812">
        <v>221</v>
      </c>
      <c r="I812" s="5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4"/>
        <v>theater</v>
      </c>
      <c r="R812" t="str">
        <f t="shared" si="75"/>
        <v>plays</v>
      </c>
      <c r="S812" s="8">
        <f t="shared" si="76"/>
        <v>43067.25</v>
      </c>
      <c r="T812" s="8">
        <f t="shared" si="77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0.77102702702702708</v>
      </c>
      <c r="G813" t="s">
        <v>14</v>
      </c>
      <c r="H813">
        <v>679</v>
      </c>
      <c r="I813" s="5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4"/>
        <v>games</v>
      </c>
      <c r="R813" t="str">
        <f t="shared" si="75"/>
        <v>video games</v>
      </c>
      <c r="S813" s="8">
        <f t="shared" si="76"/>
        <v>42378.25</v>
      </c>
      <c r="T813" s="8">
        <f t="shared" si="77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2.2552763819095478</v>
      </c>
      <c r="G814" t="s">
        <v>20</v>
      </c>
      <c r="H814">
        <v>2805</v>
      </c>
      <c r="I814" s="5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4"/>
        <v>publishing</v>
      </c>
      <c r="R814" t="str">
        <f t="shared" si="75"/>
        <v>nonfiction</v>
      </c>
      <c r="S814" s="8">
        <f t="shared" si="76"/>
        <v>43206.208333333328</v>
      </c>
      <c r="T814" s="8">
        <f t="shared" si="77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>
        <v>68</v>
      </c>
      <c r="I815" s="5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4"/>
        <v>games</v>
      </c>
      <c r="R815" t="str">
        <f t="shared" si="75"/>
        <v>video games</v>
      </c>
      <c r="S815" s="8">
        <f t="shared" si="76"/>
        <v>41148.208333333336</v>
      </c>
      <c r="T815" s="8">
        <f t="shared" si="77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>
        <v>36</v>
      </c>
      <c r="I816" s="5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4"/>
        <v>music</v>
      </c>
      <c r="R816" t="str">
        <f t="shared" si="75"/>
        <v>rock</v>
      </c>
      <c r="S816" s="8">
        <f t="shared" si="76"/>
        <v>42517.208333333328</v>
      </c>
      <c r="T816" s="8">
        <f t="shared" si="77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1.3023333333333333</v>
      </c>
      <c r="G817" t="s">
        <v>20</v>
      </c>
      <c r="H817">
        <v>183</v>
      </c>
      <c r="I817" s="5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4"/>
        <v>music</v>
      </c>
      <c r="R817" t="str">
        <f t="shared" si="75"/>
        <v>rock</v>
      </c>
      <c r="S817" s="8">
        <f t="shared" si="76"/>
        <v>43068.25</v>
      </c>
      <c r="T817" s="8">
        <f t="shared" si="77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6.1521739130434785</v>
      </c>
      <c r="G818" t="s">
        <v>20</v>
      </c>
      <c r="H818">
        <v>133</v>
      </c>
      <c r="I818" s="5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4"/>
        <v>theater</v>
      </c>
      <c r="R818" t="str">
        <f t="shared" si="75"/>
        <v>plays</v>
      </c>
      <c r="S818" s="8">
        <f t="shared" si="76"/>
        <v>41680.25</v>
      </c>
      <c r="T818" s="8">
        <f t="shared" si="77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3.687953216374269</v>
      </c>
      <c r="G819" t="s">
        <v>20</v>
      </c>
      <c r="H819">
        <v>2489</v>
      </c>
      <c r="I819" s="5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4"/>
        <v>publishing</v>
      </c>
      <c r="R819" t="str">
        <f t="shared" si="75"/>
        <v>nonfiction</v>
      </c>
      <c r="S819" s="8">
        <f t="shared" si="76"/>
        <v>43589.208333333328</v>
      </c>
      <c r="T819" s="8">
        <f t="shared" si="77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10.948571428571428</v>
      </c>
      <c r="G820" t="s">
        <v>20</v>
      </c>
      <c r="H820">
        <v>69</v>
      </c>
      <c r="I820" s="5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4"/>
        <v>theater</v>
      </c>
      <c r="R820" t="str">
        <f t="shared" si="75"/>
        <v>plays</v>
      </c>
      <c r="S820" s="8">
        <f t="shared" si="76"/>
        <v>43486.25</v>
      </c>
      <c r="T820" s="8">
        <f t="shared" si="77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0.50662921348314605</v>
      </c>
      <c r="G821" t="s">
        <v>14</v>
      </c>
      <c r="H821">
        <v>47</v>
      </c>
      <c r="I821" s="5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4"/>
        <v>games</v>
      </c>
      <c r="R821" t="str">
        <f t="shared" si="75"/>
        <v>video games</v>
      </c>
      <c r="S821" s="8">
        <f t="shared" si="76"/>
        <v>41237.25</v>
      </c>
      <c r="T821" s="8">
        <f t="shared" si="77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8.0060000000000002</v>
      </c>
      <c r="G822" t="s">
        <v>20</v>
      </c>
      <c r="H822">
        <v>279</v>
      </c>
      <c r="I822" s="5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4"/>
        <v>music</v>
      </c>
      <c r="R822" t="str">
        <f t="shared" si="75"/>
        <v>rock</v>
      </c>
      <c r="S822" s="8">
        <f t="shared" si="76"/>
        <v>43310.208333333328</v>
      </c>
      <c r="T822" s="8">
        <f t="shared" si="77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2.9128571428571428</v>
      </c>
      <c r="G823" t="s">
        <v>20</v>
      </c>
      <c r="H823">
        <v>210</v>
      </c>
      <c r="I823" s="5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4"/>
        <v>film &amp; video</v>
      </c>
      <c r="R823" t="str">
        <f t="shared" si="75"/>
        <v>documentary</v>
      </c>
      <c r="S823" s="8">
        <f t="shared" si="76"/>
        <v>42794.25</v>
      </c>
      <c r="T823" s="8">
        <f t="shared" si="77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3.4996666666666667</v>
      </c>
      <c r="G824" t="s">
        <v>20</v>
      </c>
      <c r="H824">
        <v>2100</v>
      </c>
      <c r="I824" s="5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4"/>
        <v>music</v>
      </c>
      <c r="R824" t="str">
        <f t="shared" si="75"/>
        <v>rock</v>
      </c>
      <c r="S824" s="8">
        <f t="shared" si="76"/>
        <v>41698.25</v>
      </c>
      <c r="T824" s="8">
        <f t="shared" si="77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3.5707317073170732</v>
      </c>
      <c r="G825" t="s">
        <v>20</v>
      </c>
      <c r="H825">
        <v>252</v>
      </c>
      <c r="I825" s="5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4"/>
        <v>music</v>
      </c>
      <c r="R825" t="str">
        <f t="shared" si="75"/>
        <v>rock</v>
      </c>
      <c r="S825" s="8">
        <f t="shared" si="76"/>
        <v>41892.208333333336</v>
      </c>
      <c r="T825" s="8">
        <f t="shared" si="77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1.2648941176470587</v>
      </c>
      <c r="G826" t="s">
        <v>20</v>
      </c>
      <c r="H826">
        <v>1280</v>
      </c>
      <c r="I826" s="5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4"/>
        <v>publishing</v>
      </c>
      <c r="R826" t="str">
        <f t="shared" si="75"/>
        <v>nonfiction</v>
      </c>
      <c r="S826" s="8">
        <f t="shared" si="76"/>
        <v>40348.208333333336</v>
      </c>
      <c r="T826" s="8">
        <f t="shared" si="77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3.875</v>
      </c>
      <c r="G827" t="s">
        <v>20</v>
      </c>
      <c r="H827">
        <v>157</v>
      </c>
      <c r="I827" s="5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4"/>
        <v>film &amp; video</v>
      </c>
      <c r="R827" t="str">
        <f t="shared" si="75"/>
        <v>shorts</v>
      </c>
      <c r="S827" s="8">
        <f t="shared" si="76"/>
        <v>42941.208333333328</v>
      </c>
      <c r="T827" s="8">
        <f t="shared" si="77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4.5703571428571426</v>
      </c>
      <c r="G828" t="s">
        <v>20</v>
      </c>
      <c r="H828">
        <v>194</v>
      </c>
      <c r="I828" s="5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4"/>
        <v>theater</v>
      </c>
      <c r="R828" t="str">
        <f t="shared" si="75"/>
        <v>plays</v>
      </c>
      <c r="S828" s="8">
        <f t="shared" si="76"/>
        <v>40525.25</v>
      </c>
      <c r="T828" s="8">
        <f t="shared" si="77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2.6669565217391304</v>
      </c>
      <c r="G829" t="s">
        <v>20</v>
      </c>
      <c r="H829">
        <v>82</v>
      </c>
      <c r="I829" s="5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4"/>
        <v>film &amp; video</v>
      </c>
      <c r="R829" t="str">
        <f t="shared" si="75"/>
        <v>drama</v>
      </c>
      <c r="S829" s="8">
        <f t="shared" si="76"/>
        <v>40666.208333333336</v>
      </c>
      <c r="T829" s="8">
        <f t="shared" si="77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</v>
      </c>
      <c r="G830" t="s">
        <v>14</v>
      </c>
      <c r="H830">
        <v>70</v>
      </c>
      <c r="I830" s="5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4"/>
        <v>theater</v>
      </c>
      <c r="R830" t="str">
        <f t="shared" si="75"/>
        <v>plays</v>
      </c>
      <c r="S830" s="8">
        <f t="shared" si="76"/>
        <v>43340.208333333328</v>
      </c>
      <c r="T830" s="8">
        <f t="shared" si="77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0.51343749999999999</v>
      </c>
      <c r="G831" t="s">
        <v>14</v>
      </c>
      <c r="H831">
        <v>154</v>
      </c>
      <c r="I831" s="5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4"/>
        <v>theater</v>
      </c>
      <c r="R831" t="str">
        <f t="shared" si="75"/>
        <v>plays</v>
      </c>
      <c r="S831" s="8">
        <f t="shared" si="76"/>
        <v>42164.208333333328</v>
      </c>
      <c r="T831" s="8">
        <f t="shared" si="77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1.1710526315789473E-2</v>
      </c>
      <c r="G832" t="s">
        <v>14</v>
      </c>
      <c r="H832">
        <v>22</v>
      </c>
      <c r="I832" s="5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4"/>
        <v>theater</v>
      </c>
      <c r="R832" t="str">
        <f t="shared" si="75"/>
        <v>plays</v>
      </c>
      <c r="S832" s="8">
        <f t="shared" si="76"/>
        <v>43103.25</v>
      </c>
      <c r="T832" s="8">
        <f t="shared" si="77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1.089773429454171</v>
      </c>
      <c r="G833" t="s">
        <v>20</v>
      </c>
      <c r="H833">
        <v>4233</v>
      </c>
      <c r="I833" s="5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4"/>
        <v>photography</v>
      </c>
      <c r="R833" t="str">
        <f t="shared" si="75"/>
        <v>photography books</v>
      </c>
      <c r="S833" s="8">
        <f t="shared" si="76"/>
        <v>40994.208333333336</v>
      </c>
      <c r="T833" s="8">
        <f t="shared" si="77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3.1517592592592591</v>
      </c>
      <c r="G834" t="s">
        <v>20</v>
      </c>
      <c r="H834">
        <v>1297</v>
      </c>
      <c r="I834" s="5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4"/>
        <v>publishing</v>
      </c>
      <c r="R834" t="str">
        <f t="shared" si="75"/>
        <v>translations</v>
      </c>
      <c r="S834" s="8">
        <f t="shared" si="76"/>
        <v>42299.208333333328</v>
      </c>
      <c r="T834" s="8">
        <f t="shared" si="77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</f>
        <v>1.5769117647058823</v>
      </c>
      <c r="G835" t="s">
        <v>20</v>
      </c>
      <c r="H835">
        <v>165</v>
      </c>
      <c r="I835" s="5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80">LEFT(P835,SEARCH("/",P835,1)-1)</f>
        <v>publishing</v>
      </c>
      <c r="R835" t="str">
        <f t="shared" ref="R835:R898" si="81">RIGHT(P835,LEN(P835)-SEARCH("/",P835,1))</f>
        <v>translations</v>
      </c>
      <c r="S835" s="8">
        <f t="shared" ref="S835:S898" si="82">(((L835/60)/60)/24)+DATE(1970,1,1)</f>
        <v>40588.25</v>
      </c>
      <c r="T835" s="8">
        <f t="shared" ref="T835:T898" si="83">(((M835/60)/60)/24)+DATE(1970,1,1)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1.5380821917808218</v>
      </c>
      <c r="G836" t="s">
        <v>20</v>
      </c>
      <c r="H836">
        <v>119</v>
      </c>
      <c r="I836" s="5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80"/>
        <v>theater</v>
      </c>
      <c r="R836" t="str">
        <f t="shared" si="81"/>
        <v>plays</v>
      </c>
      <c r="S836" s="8">
        <f t="shared" si="82"/>
        <v>41448.208333333336</v>
      </c>
      <c r="T836" s="8">
        <f t="shared" si="83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0.89738979118329465</v>
      </c>
      <c r="G837" t="s">
        <v>14</v>
      </c>
      <c r="H837">
        <v>1758</v>
      </c>
      <c r="I837" s="5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80"/>
        <v>technology</v>
      </c>
      <c r="R837" t="str">
        <f t="shared" si="81"/>
        <v>web</v>
      </c>
      <c r="S837" s="8">
        <f t="shared" si="82"/>
        <v>42063.25</v>
      </c>
      <c r="T837" s="8">
        <f t="shared" si="83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0.75135802469135804</v>
      </c>
      <c r="G838" t="s">
        <v>14</v>
      </c>
      <c r="H838">
        <v>94</v>
      </c>
      <c r="I838" s="5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80"/>
        <v>music</v>
      </c>
      <c r="R838" t="str">
        <f t="shared" si="81"/>
        <v>indie rock</v>
      </c>
      <c r="S838" s="8">
        <f t="shared" si="82"/>
        <v>40214.25</v>
      </c>
      <c r="T838" s="8">
        <f t="shared" si="83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8.5288135593220336</v>
      </c>
      <c r="G839" t="s">
        <v>20</v>
      </c>
      <c r="H839">
        <v>1797</v>
      </c>
      <c r="I839" s="5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80"/>
        <v>music</v>
      </c>
      <c r="R839" t="str">
        <f t="shared" si="81"/>
        <v>jazz</v>
      </c>
      <c r="S839" s="8">
        <f t="shared" si="82"/>
        <v>40629.208333333336</v>
      </c>
      <c r="T839" s="8">
        <f t="shared" si="83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1.3890625000000001</v>
      </c>
      <c r="G840" t="s">
        <v>20</v>
      </c>
      <c r="H840">
        <v>261</v>
      </c>
      <c r="I840" s="5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80"/>
        <v>theater</v>
      </c>
      <c r="R840" t="str">
        <f t="shared" si="81"/>
        <v>plays</v>
      </c>
      <c r="S840" s="8">
        <f t="shared" si="82"/>
        <v>43370.208333333328</v>
      </c>
      <c r="T840" s="8">
        <f t="shared" si="83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1.9018181818181819</v>
      </c>
      <c r="G841" t="s">
        <v>20</v>
      </c>
      <c r="H841">
        <v>157</v>
      </c>
      <c r="I841" s="5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80"/>
        <v>film &amp; video</v>
      </c>
      <c r="R841" t="str">
        <f t="shared" si="81"/>
        <v>documentary</v>
      </c>
      <c r="S841" s="8">
        <f t="shared" si="82"/>
        <v>41715.208333333336</v>
      </c>
      <c r="T841" s="8">
        <f t="shared" si="83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1.0024333619948409</v>
      </c>
      <c r="G842" t="s">
        <v>20</v>
      </c>
      <c r="H842">
        <v>3533</v>
      </c>
      <c r="I842" s="5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80"/>
        <v>theater</v>
      </c>
      <c r="R842" t="str">
        <f t="shared" si="81"/>
        <v>plays</v>
      </c>
      <c r="S842" s="8">
        <f t="shared" si="82"/>
        <v>41836.208333333336</v>
      </c>
      <c r="T842" s="8">
        <f t="shared" si="83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1.4275824175824177</v>
      </c>
      <c r="G843" t="s">
        <v>20</v>
      </c>
      <c r="H843">
        <v>155</v>
      </c>
      <c r="I843" s="5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80"/>
        <v>technology</v>
      </c>
      <c r="R843" t="str">
        <f t="shared" si="81"/>
        <v>web</v>
      </c>
      <c r="S843" s="8">
        <f t="shared" si="82"/>
        <v>42419.25</v>
      </c>
      <c r="T843" s="8">
        <f t="shared" si="83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5.6313333333333331</v>
      </c>
      <c r="G844" t="s">
        <v>20</v>
      </c>
      <c r="H844">
        <v>132</v>
      </c>
      <c r="I844" s="5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80"/>
        <v>technology</v>
      </c>
      <c r="R844" t="str">
        <f t="shared" si="81"/>
        <v>wearables</v>
      </c>
      <c r="S844" s="8">
        <f t="shared" si="82"/>
        <v>43266.208333333328</v>
      </c>
      <c r="T844" s="8">
        <f t="shared" si="83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0.30715909090909088</v>
      </c>
      <c r="G845" t="s">
        <v>14</v>
      </c>
      <c r="H845">
        <v>33</v>
      </c>
      <c r="I845" s="5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80"/>
        <v>photography</v>
      </c>
      <c r="R845" t="str">
        <f t="shared" si="81"/>
        <v>photography books</v>
      </c>
      <c r="S845" s="8">
        <f t="shared" si="82"/>
        <v>43338.208333333328</v>
      </c>
      <c r="T845" s="8">
        <f t="shared" si="83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0.99397727272727276</v>
      </c>
      <c r="G846" t="s">
        <v>74</v>
      </c>
      <c r="H846">
        <v>94</v>
      </c>
      <c r="I846" s="5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80"/>
        <v>film &amp; video</v>
      </c>
      <c r="R846" t="str">
        <f t="shared" si="81"/>
        <v>documentary</v>
      </c>
      <c r="S846" s="8">
        <f t="shared" si="82"/>
        <v>40930.25</v>
      </c>
      <c r="T846" s="8">
        <f t="shared" si="83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1.9754935622317598</v>
      </c>
      <c r="G847" t="s">
        <v>20</v>
      </c>
      <c r="H847">
        <v>1354</v>
      </c>
      <c r="I847" s="5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80"/>
        <v>technology</v>
      </c>
      <c r="R847" t="str">
        <f t="shared" si="81"/>
        <v>web</v>
      </c>
      <c r="S847" s="8">
        <f t="shared" si="82"/>
        <v>43235.208333333328</v>
      </c>
      <c r="T847" s="8">
        <f t="shared" si="83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5.085</v>
      </c>
      <c r="G848" t="s">
        <v>20</v>
      </c>
      <c r="H848">
        <v>48</v>
      </c>
      <c r="I848" s="5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80"/>
        <v>technology</v>
      </c>
      <c r="R848" t="str">
        <f t="shared" si="81"/>
        <v>web</v>
      </c>
      <c r="S848" s="8">
        <f t="shared" si="82"/>
        <v>43302.208333333328</v>
      </c>
      <c r="T848" s="8">
        <f t="shared" si="83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2.3774468085106384</v>
      </c>
      <c r="G849" t="s">
        <v>20</v>
      </c>
      <c r="H849">
        <v>110</v>
      </c>
      <c r="I849" s="5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80"/>
        <v>food</v>
      </c>
      <c r="R849" t="str">
        <f t="shared" si="81"/>
        <v>food trucks</v>
      </c>
      <c r="S849" s="8">
        <f t="shared" si="82"/>
        <v>43107.25</v>
      </c>
      <c r="T849" s="8">
        <f t="shared" si="83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3.3846875000000001</v>
      </c>
      <c r="G850" t="s">
        <v>20</v>
      </c>
      <c r="H850">
        <v>172</v>
      </c>
      <c r="I850" s="5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80"/>
        <v>film &amp; video</v>
      </c>
      <c r="R850" t="str">
        <f t="shared" si="81"/>
        <v>drama</v>
      </c>
      <c r="S850" s="8">
        <f t="shared" si="82"/>
        <v>40341.208333333336</v>
      </c>
      <c r="T850" s="8">
        <f t="shared" si="83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1.3308955223880596</v>
      </c>
      <c r="G851" t="s">
        <v>20</v>
      </c>
      <c r="H851">
        <v>307</v>
      </c>
      <c r="I851" s="5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80"/>
        <v>music</v>
      </c>
      <c r="R851" t="str">
        <f t="shared" si="81"/>
        <v>indie rock</v>
      </c>
      <c r="S851" s="8">
        <f t="shared" si="82"/>
        <v>40948.25</v>
      </c>
      <c r="T851" s="8">
        <f t="shared" si="83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t="s">
        <v>14</v>
      </c>
      <c r="H852">
        <v>1</v>
      </c>
      <c r="I852" s="5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80"/>
        <v>music</v>
      </c>
      <c r="R852" t="str">
        <f t="shared" si="81"/>
        <v>rock</v>
      </c>
      <c r="S852" s="8">
        <f t="shared" si="82"/>
        <v>40866.25</v>
      </c>
      <c r="T852" s="8">
        <f t="shared" si="83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2.0779999999999998</v>
      </c>
      <c r="G853" t="s">
        <v>20</v>
      </c>
      <c r="H853">
        <v>160</v>
      </c>
      <c r="I853" s="5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80"/>
        <v>music</v>
      </c>
      <c r="R853" t="str">
        <f t="shared" si="81"/>
        <v>electric music</v>
      </c>
      <c r="S853" s="8">
        <f t="shared" si="82"/>
        <v>41031.208333333336</v>
      </c>
      <c r="T853" s="8">
        <f t="shared" si="83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0.51122448979591839</v>
      </c>
      <c r="G854" t="s">
        <v>14</v>
      </c>
      <c r="H854">
        <v>31</v>
      </c>
      <c r="I854" s="5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80"/>
        <v>games</v>
      </c>
      <c r="R854" t="str">
        <f t="shared" si="81"/>
        <v>video games</v>
      </c>
      <c r="S854" s="8">
        <f t="shared" si="82"/>
        <v>40740.208333333336</v>
      </c>
      <c r="T854" s="8">
        <f t="shared" si="83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6.5205847953216374</v>
      </c>
      <c r="G855" t="s">
        <v>20</v>
      </c>
      <c r="H855">
        <v>1467</v>
      </c>
      <c r="I855" s="5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80"/>
        <v>music</v>
      </c>
      <c r="R855" t="str">
        <f t="shared" si="81"/>
        <v>indie rock</v>
      </c>
      <c r="S855" s="8">
        <f t="shared" si="82"/>
        <v>40714.208333333336</v>
      </c>
      <c r="T855" s="8">
        <f t="shared" si="83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1.1363099415204678</v>
      </c>
      <c r="G856" t="s">
        <v>20</v>
      </c>
      <c r="H856">
        <v>2662</v>
      </c>
      <c r="I856" s="5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80"/>
        <v>publishing</v>
      </c>
      <c r="R856" t="str">
        <f t="shared" si="81"/>
        <v>fiction</v>
      </c>
      <c r="S856" s="8">
        <f t="shared" si="82"/>
        <v>43787.25</v>
      </c>
      <c r="T856" s="8">
        <f t="shared" si="83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1.0237606837606839</v>
      </c>
      <c r="G857" t="s">
        <v>20</v>
      </c>
      <c r="H857">
        <v>452</v>
      </c>
      <c r="I857" s="5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80"/>
        <v>theater</v>
      </c>
      <c r="R857" t="str">
        <f t="shared" si="81"/>
        <v>plays</v>
      </c>
      <c r="S857" s="8">
        <f t="shared" si="82"/>
        <v>40712.208333333336</v>
      </c>
      <c r="T857" s="8">
        <f t="shared" si="83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3.5658333333333334</v>
      </c>
      <c r="G858" t="s">
        <v>20</v>
      </c>
      <c r="H858">
        <v>158</v>
      </c>
      <c r="I858" s="5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80"/>
        <v>food</v>
      </c>
      <c r="R858" t="str">
        <f t="shared" si="81"/>
        <v>food trucks</v>
      </c>
      <c r="S858" s="8">
        <f t="shared" si="82"/>
        <v>41023.208333333336</v>
      </c>
      <c r="T858" s="8">
        <f t="shared" si="83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1.3986792452830188</v>
      </c>
      <c r="G859" t="s">
        <v>20</v>
      </c>
      <c r="H859">
        <v>225</v>
      </c>
      <c r="I859" s="5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80"/>
        <v>film &amp; video</v>
      </c>
      <c r="R859" t="str">
        <f t="shared" si="81"/>
        <v>shorts</v>
      </c>
      <c r="S859" s="8">
        <f t="shared" si="82"/>
        <v>40944.25</v>
      </c>
      <c r="T859" s="8">
        <f t="shared" si="83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0.69450000000000001</v>
      </c>
      <c r="G860" t="s">
        <v>14</v>
      </c>
      <c r="H860">
        <v>35</v>
      </c>
      <c r="I860" s="5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80"/>
        <v>food</v>
      </c>
      <c r="R860" t="str">
        <f t="shared" si="81"/>
        <v>food trucks</v>
      </c>
      <c r="S860" s="8">
        <f t="shared" si="82"/>
        <v>43211.208333333328</v>
      </c>
      <c r="T860" s="8">
        <f t="shared" si="83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0.35534246575342465</v>
      </c>
      <c r="G861" t="s">
        <v>14</v>
      </c>
      <c r="H861">
        <v>63</v>
      </c>
      <c r="I861" s="5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80"/>
        <v>theater</v>
      </c>
      <c r="R861" t="str">
        <f t="shared" si="81"/>
        <v>plays</v>
      </c>
      <c r="S861" s="8">
        <f t="shared" si="82"/>
        <v>41334.25</v>
      </c>
      <c r="T861" s="8">
        <f t="shared" si="83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2.5165000000000002</v>
      </c>
      <c r="G862" t="s">
        <v>20</v>
      </c>
      <c r="H862">
        <v>65</v>
      </c>
      <c r="I862" s="5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80"/>
        <v>technology</v>
      </c>
      <c r="R862" t="str">
        <f t="shared" si="81"/>
        <v>wearables</v>
      </c>
      <c r="S862" s="8">
        <f t="shared" si="82"/>
        <v>43515.25</v>
      </c>
      <c r="T862" s="8">
        <f t="shared" si="83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1.0587500000000001</v>
      </c>
      <c r="G863" t="s">
        <v>20</v>
      </c>
      <c r="H863">
        <v>163</v>
      </c>
      <c r="I863" s="5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80"/>
        <v>theater</v>
      </c>
      <c r="R863" t="str">
        <f t="shared" si="81"/>
        <v>plays</v>
      </c>
      <c r="S863" s="8">
        <f t="shared" si="82"/>
        <v>40258.208333333336</v>
      </c>
      <c r="T863" s="8">
        <f t="shared" si="83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1.8742857142857143</v>
      </c>
      <c r="G864" t="s">
        <v>20</v>
      </c>
      <c r="H864">
        <v>85</v>
      </c>
      <c r="I864" s="5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80"/>
        <v>theater</v>
      </c>
      <c r="R864" t="str">
        <f t="shared" si="81"/>
        <v>plays</v>
      </c>
      <c r="S864" s="8">
        <f t="shared" si="82"/>
        <v>40756.208333333336</v>
      </c>
      <c r="T864" s="8">
        <f t="shared" si="83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3.8678571428571429</v>
      </c>
      <c r="G865" t="s">
        <v>20</v>
      </c>
      <c r="H865">
        <v>217</v>
      </c>
      <c r="I865" s="5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80"/>
        <v>film &amp; video</v>
      </c>
      <c r="R865" t="str">
        <f t="shared" si="81"/>
        <v>television</v>
      </c>
      <c r="S865" s="8">
        <f t="shared" si="82"/>
        <v>42172.208333333328</v>
      </c>
      <c r="T865" s="8">
        <f t="shared" si="83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3.4707142857142856</v>
      </c>
      <c r="G866" t="s">
        <v>20</v>
      </c>
      <c r="H866">
        <v>150</v>
      </c>
      <c r="I866" s="5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80"/>
        <v>film &amp; video</v>
      </c>
      <c r="R866" t="str">
        <f t="shared" si="81"/>
        <v>shorts</v>
      </c>
      <c r="S866" s="8">
        <f t="shared" si="82"/>
        <v>42601.208333333328</v>
      </c>
      <c r="T866" s="8">
        <f t="shared" si="83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1.8582098765432098</v>
      </c>
      <c r="G867" t="s">
        <v>20</v>
      </c>
      <c r="H867">
        <v>3272</v>
      </c>
      <c r="I867" s="5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80"/>
        <v>theater</v>
      </c>
      <c r="R867" t="str">
        <f t="shared" si="81"/>
        <v>plays</v>
      </c>
      <c r="S867" s="8">
        <f t="shared" si="82"/>
        <v>41897.208333333336</v>
      </c>
      <c r="T867" s="8">
        <f t="shared" si="83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0.43241247264770238</v>
      </c>
      <c r="G868" t="s">
        <v>74</v>
      </c>
      <c r="H868">
        <v>898</v>
      </c>
      <c r="I868" s="5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80"/>
        <v>photography</v>
      </c>
      <c r="R868" t="str">
        <f t="shared" si="81"/>
        <v>photography books</v>
      </c>
      <c r="S868" s="8">
        <f t="shared" si="82"/>
        <v>40671.208333333336</v>
      </c>
      <c r="T868" s="8">
        <f t="shared" si="83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1.6243749999999999</v>
      </c>
      <c r="G869" t="s">
        <v>20</v>
      </c>
      <c r="H869">
        <v>300</v>
      </c>
      <c r="I869" s="5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80"/>
        <v>food</v>
      </c>
      <c r="R869" t="str">
        <f t="shared" si="81"/>
        <v>food trucks</v>
      </c>
      <c r="S869" s="8">
        <f t="shared" si="82"/>
        <v>43382.208333333328</v>
      </c>
      <c r="T869" s="8">
        <f t="shared" si="83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1.8484285714285715</v>
      </c>
      <c r="G870" t="s">
        <v>20</v>
      </c>
      <c r="H870">
        <v>126</v>
      </c>
      <c r="I870" s="5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80"/>
        <v>theater</v>
      </c>
      <c r="R870" t="str">
        <f t="shared" si="81"/>
        <v>plays</v>
      </c>
      <c r="S870" s="8">
        <f t="shared" si="82"/>
        <v>41559.208333333336</v>
      </c>
      <c r="T870" s="8">
        <f t="shared" si="83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0.23703520691785052</v>
      </c>
      <c r="G871" t="s">
        <v>14</v>
      </c>
      <c r="H871">
        <v>526</v>
      </c>
      <c r="I871" s="5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80"/>
        <v>film &amp; video</v>
      </c>
      <c r="R871" t="str">
        <f t="shared" si="81"/>
        <v>drama</v>
      </c>
      <c r="S871" s="8">
        <f t="shared" si="82"/>
        <v>40350.208333333336</v>
      </c>
      <c r="T871" s="8">
        <f t="shared" si="83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0.89870129870129867</v>
      </c>
      <c r="G872" t="s">
        <v>14</v>
      </c>
      <c r="H872">
        <v>121</v>
      </c>
      <c r="I872" s="5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80"/>
        <v>theater</v>
      </c>
      <c r="R872" t="str">
        <f t="shared" si="81"/>
        <v>plays</v>
      </c>
      <c r="S872" s="8">
        <f t="shared" si="82"/>
        <v>42240.208333333328</v>
      </c>
      <c r="T872" s="8">
        <f t="shared" si="83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2.7260419580419581</v>
      </c>
      <c r="G873" t="s">
        <v>20</v>
      </c>
      <c r="H873">
        <v>2320</v>
      </c>
      <c r="I873" s="5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80"/>
        <v>theater</v>
      </c>
      <c r="R873" t="str">
        <f t="shared" si="81"/>
        <v>plays</v>
      </c>
      <c r="S873" s="8">
        <f t="shared" si="82"/>
        <v>43040.208333333328</v>
      </c>
      <c r="T873" s="8">
        <f t="shared" si="83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1.7004255319148935</v>
      </c>
      <c r="G874" t="s">
        <v>20</v>
      </c>
      <c r="H874">
        <v>81</v>
      </c>
      <c r="I874" s="5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80"/>
        <v>film &amp; video</v>
      </c>
      <c r="R874" t="str">
        <f t="shared" si="81"/>
        <v>science fiction</v>
      </c>
      <c r="S874" s="8">
        <f t="shared" si="82"/>
        <v>43346.208333333328</v>
      </c>
      <c r="T874" s="8">
        <f t="shared" si="83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1.8828503562945369</v>
      </c>
      <c r="G875" t="s">
        <v>20</v>
      </c>
      <c r="H875">
        <v>1887</v>
      </c>
      <c r="I875" s="5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80"/>
        <v>photography</v>
      </c>
      <c r="R875" t="str">
        <f t="shared" si="81"/>
        <v>photography books</v>
      </c>
      <c r="S875" s="8">
        <f t="shared" si="82"/>
        <v>41647.25</v>
      </c>
      <c r="T875" s="8">
        <f t="shared" si="83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3.4693532338308457</v>
      </c>
      <c r="G876" t="s">
        <v>20</v>
      </c>
      <c r="H876">
        <v>4358</v>
      </c>
      <c r="I876" s="5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80"/>
        <v>photography</v>
      </c>
      <c r="R876" t="str">
        <f t="shared" si="81"/>
        <v>photography books</v>
      </c>
      <c r="S876" s="8">
        <f t="shared" si="82"/>
        <v>40291.208333333336</v>
      </c>
      <c r="T876" s="8">
        <f t="shared" si="83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0.6917721518987342</v>
      </c>
      <c r="G877" t="s">
        <v>14</v>
      </c>
      <c r="H877">
        <v>67</v>
      </c>
      <c r="I877" s="5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80"/>
        <v>music</v>
      </c>
      <c r="R877" t="str">
        <f t="shared" si="81"/>
        <v>rock</v>
      </c>
      <c r="S877" s="8">
        <f t="shared" si="82"/>
        <v>40556.25</v>
      </c>
      <c r="T877" s="8">
        <f t="shared" si="83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0.25433734939759034</v>
      </c>
      <c r="G878" t="s">
        <v>14</v>
      </c>
      <c r="H878">
        <v>57</v>
      </c>
      <c r="I878" s="5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80"/>
        <v>photography</v>
      </c>
      <c r="R878" t="str">
        <f t="shared" si="81"/>
        <v>photography books</v>
      </c>
      <c r="S878" s="8">
        <f t="shared" si="82"/>
        <v>43624.208333333328</v>
      </c>
      <c r="T878" s="8">
        <f t="shared" si="83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0.77400977995110021</v>
      </c>
      <c r="G879" t="s">
        <v>14</v>
      </c>
      <c r="H879">
        <v>1229</v>
      </c>
      <c r="I879" s="5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80"/>
        <v>food</v>
      </c>
      <c r="R879" t="str">
        <f t="shared" si="81"/>
        <v>food trucks</v>
      </c>
      <c r="S879" s="8">
        <f t="shared" si="82"/>
        <v>42577.208333333328</v>
      </c>
      <c r="T879" s="8">
        <f t="shared" si="83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0.37481481481481482</v>
      </c>
      <c r="G880" t="s">
        <v>14</v>
      </c>
      <c r="H880">
        <v>12</v>
      </c>
      <c r="I880" s="5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80"/>
        <v>music</v>
      </c>
      <c r="R880" t="str">
        <f t="shared" si="81"/>
        <v>metal</v>
      </c>
      <c r="S880" s="8">
        <f t="shared" si="82"/>
        <v>43845.25</v>
      </c>
      <c r="T880" s="8">
        <f t="shared" si="83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5.4379999999999997</v>
      </c>
      <c r="G881" t="s">
        <v>20</v>
      </c>
      <c r="H881">
        <v>53</v>
      </c>
      <c r="I881" s="5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80"/>
        <v>publishing</v>
      </c>
      <c r="R881" t="str">
        <f t="shared" si="81"/>
        <v>nonfiction</v>
      </c>
      <c r="S881" s="8">
        <f t="shared" si="82"/>
        <v>42788.25</v>
      </c>
      <c r="T881" s="8">
        <f t="shared" si="83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2.2852189349112426</v>
      </c>
      <c r="G882" t="s">
        <v>20</v>
      </c>
      <c r="H882">
        <v>2414</v>
      </c>
      <c r="I882" s="5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80"/>
        <v>music</v>
      </c>
      <c r="R882" t="str">
        <f t="shared" si="81"/>
        <v>electric music</v>
      </c>
      <c r="S882" s="8">
        <f t="shared" si="82"/>
        <v>43667.208333333328</v>
      </c>
      <c r="T882" s="8">
        <f t="shared" si="83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0.38948339483394834</v>
      </c>
      <c r="G883" t="s">
        <v>14</v>
      </c>
      <c r="H883">
        <v>452</v>
      </c>
      <c r="I883" s="5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80"/>
        <v>theater</v>
      </c>
      <c r="R883" t="str">
        <f t="shared" si="81"/>
        <v>plays</v>
      </c>
      <c r="S883" s="8">
        <f t="shared" si="82"/>
        <v>42194.208333333328</v>
      </c>
      <c r="T883" s="8">
        <f t="shared" si="83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t="s">
        <v>20</v>
      </c>
      <c r="H884">
        <v>80</v>
      </c>
      <c r="I884" s="5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80"/>
        <v>theater</v>
      </c>
      <c r="R884" t="str">
        <f t="shared" si="81"/>
        <v>plays</v>
      </c>
      <c r="S884" s="8">
        <f t="shared" si="82"/>
        <v>42025.25</v>
      </c>
      <c r="T884" s="8">
        <f t="shared" si="83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2.3791176470588233</v>
      </c>
      <c r="G885" t="s">
        <v>20</v>
      </c>
      <c r="H885">
        <v>193</v>
      </c>
      <c r="I885" s="5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80"/>
        <v>film &amp; video</v>
      </c>
      <c r="R885" t="str">
        <f t="shared" si="81"/>
        <v>shorts</v>
      </c>
      <c r="S885" s="8">
        <f t="shared" si="82"/>
        <v>40323.208333333336</v>
      </c>
      <c r="T885" s="8">
        <f t="shared" si="83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0.64036299765807958</v>
      </c>
      <c r="G886" t="s">
        <v>14</v>
      </c>
      <c r="H886">
        <v>1886</v>
      </c>
      <c r="I886" s="5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80"/>
        <v>theater</v>
      </c>
      <c r="R886" t="str">
        <f t="shared" si="81"/>
        <v>plays</v>
      </c>
      <c r="S886" s="8">
        <f t="shared" si="82"/>
        <v>41763.208333333336</v>
      </c>
      <c r="T886" s="8">
        <f t="shared" si="83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1.1827777777777777</v>
      </c>
      <c r="G887" t="s">
        <v>20</v>
      </c>
      <c r="H887">
        <v>52</v>
      </c>
      <c r="I887" s="5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80"/>
        <v>theater</v>
      </c>
      <c r="R887" t="str">
        <f t="shared" si="81"/>
        <v>plays</v>
      </c>
      <c r="S887" s="8">
        <f t="shared" si="82"/>
        <v>40335.208333333336</v>
      </c>
      <c r="T887" s="8">
        <f t="shared" si="83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0.84824037184594958</v>
      </c>
      <c r="G888" t="s">
        <v>14</v>
      </c>
      <c r="H888">
        <v>1825</v>
      </c>
      <c r="I888" s="5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80"/>
        <v>music</v>
      </c>
      <c r="R888" t="str">
        <f t="shared" si="81"/>
        <v>indie rock</v>
      </c>
      <c r="S888" s="8">
        <f t="shared" si="82"/>
        <v>40416.208333333336</v>
      </c>
      <c r="T888" s="8">
        <f t="shared" si="83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0.29346153846153844</v>
      </c>
      <c r="G889" t="s">
        <v>14</v>
      </c>
      <c r="H889">
        <v>31</v>
      </c>
      <c r="I889" s="5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80"/>
        <v>theater</v>
      </c>
      <c r="R889" t="str">
        <f t="shared" si="81"/>
        <v>plays</v>
      </c>
      <c r="S889" s="8">
        <f t="shared" si="82"/>
        <v>42202.208333333328</v>
      </c>
      <c r="T889" s="8">
        <f t="shared" si="83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2.0989655172413793</v>
      </c>
      <c r="G890" t="s">
        <v>20</v>
      </c>
      <c r="H890">
        <v>290</v>
      </c>
      <c r="I890" s="5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80"/>
        <v>theater</v>
      </c>
      <c r="R890" t="str">
        <f t="shared" si="81"/>
        <v>plays</v>
      </c>
      <c r="S890" s="8">
        <f t="shared" si="82"/>
        <v>42836.208333333328</v>
      </c>
      <c r="T890" s="8">
        <f t="shared" si="83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1.697857142857143</v>
      </c>
      <c r="G891" t="s">
        <v>20</v>
      </c>
      <c r="H891">
        <v>122</v>
      </c>
      <c r="I891" s="5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80"/>
        <v>music</v>
      </c>
      <c r="R891" t="str">
        <f t="shared" si="81"/>
        <v>electric music</v>
      </c>
      <c r="S891" s="8">
        <f t="shared" si="82"/>
        <v>41710.208333333336</v>
      </c>
      <c r="T891" s="8">
        <f t="shared" si="83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1.1595907738095239</v>
      </c>
      <c r="G892" t="s">
        <v>20</v>
      </c>
      <c r="H892">
        <v>1470</v>
      </c>
      <c r="I892" s="5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80"/>
        <v>music</v>
      </c>
      <c r="R892" t="str">
        <f t="shared" si="81"/>
        <v>indie rock</v>
      </c>
      <c r="S892" s="8">
        <f t="shared" si="82"/>
        <v>43640.208333333328</v>
      </c>
      <c r="T892" s="8">
        <f t="shared" si="83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2.5859999999999999</v>
      </c>
      <c r="G893" t="s">
        <v>20</v>
      </c>
      <c r="H893">
        <v>165</v>
      </c>
      <c r="I893" s="5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80"/>
        <v>film &amp; video</v>
      </c>
      <c r="R893" t="str">
        <f t="shared" si="81"/>
        <v>documentary</v>
      </c>
      <c r="S893" s="8">
        <f t="shared" si="82"/>
        <v>40880.25</v>
      </c>
      <c r="T893" s="8">
        <f t="shared" si="83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2.3058333333333332</v>
      </c>
      <c r="G894" t="s">
        <v>20</v>
      </c>
      <c r="H894">
        <v>182</v>
      </c>
      <c r="I894" s="5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80"/>
        <v>publishing</v>
      </c>
      <c r="R894" t="str">
        <f t="shared" si="81"/>
        <v>translations</v>
      </c>
      <c r="S894" s="8">
        <f t="shared" si="82"/>
        <v>40319.208333333336</v>
      </c>
      <c r="T894" s="8">
        <f t="shared" si="83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1.2821428571428573</v>
      </c>
      <c r="G895" t="s">
        <v>20</v>
      </c>
      <c r="H895">
        <v>199</v>
      </c>
      <c r="I895" s="5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80"/>
        <v>film &amp; video</v>
      </c>
      <c r="R895" t="str">
        <f t="shared" si="81"/>
        <v>documentary</v>
      </c>
      <c r="S895" s="8">
        <f t="shared" si="82"/>
        <v>42170.208333333328</v>
      </c>
      <c r="T895" s="8">
        <f t="shared" si="83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1.8870588235294117</v>
      </c>
      <c r="G896" t="s">
        <v>20</v>
      </c>
      <c r="H896">
        <v>56</v>
      </c>
      <c r="I896" s="5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80"/>
        <v>film &amp; video</v>
      </c>
      <c r="R896" t="str">
        <f t="shared" si="81"/>
        <v>television</v>
      </c>
      <c r="S896" s="8">
        <f t="shared" si="82"/>
        <v>41466.208333333336</v>
      </c>
      <c r="T896" s="8">
        <f t="shared" si="83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6.9511889862327911E-2</v>
      </c>
      <c r="G897" t="s">
        <v>14</v>
      </c>
      <c r="H897">
        <v>107</v>
      </c>
      <c r="I897" s="5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80"/>
        <v>theater</v>
      </c>
      <c r="R897" t="str">
        <f t="shared" si="81"/>
        <v>plays</v>
      </c>
      <c r="S897" s="8">
        <f t="shared" si="82"/>
        <v>43134.25</v>
      </c>
      <c r="T897" s="8">
        <f t="shared" si="83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7.7443434343434348</v>
      </c>
      <c r="G898" t="s">
        <v>20</v>
      </c>
      <c r="H898">
        <v>1460</v>
      </c>
      <c r="I898" s="5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80"/>
        <v>food</v>
      </c>
      <c r="R898" t="str">
        <f t="shared" si="81"/>
        <v>food trucks</v>
      </c>
      <c r="S898" s="8">
        <f t="shared" si="82"/>
        <v>40738.208333333336</v>
      </c>
      <c r="T898" s="8">
        <f t="shared" si="83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</f>
        <v>0.27693181818181817</v>
      </c>
      <c r="G899" t="s">
        <v>14</v>
      </c>
      <c r="H899">
        <v>27</v>
      </c>
      <c r="I899" s="5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6">LEFT(P899,SEARCH("/",P899,1)-1)</f>
        <v>theater</v>
      </c>
      <c r="R899" t="str">
        <f t="shared" ref="R899:R962" si="87">RIGHT(P899,LEN(P899)-SEARCH("/",P899,1))</f>
        <v>plays</v>
      </c>
      <c r="S899" s="8">
        <f t="shared" ref="S899:S962" si="88">(((L899/60)/60)/24)+DATE(1970,1,1)</f>
        <v>43583.208333333328</v>
      </c>
      <c r="T899" s="8">
        <f t="shared" ref="T899:T962" si="89">(((M899/60)/60)/24)+DATE(1970,1,1)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0.52479620323841425</v>
      </c>
      <c r="G900" t="s">
        <v>14</v>
      </c>
      <c r="H900">
        <v>1221</v>
      </c>
      <c r="I900" s="5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6"/>
        <v>film &amp; video</v>
      </c>
      <c r="R900" t="str">
        <f t="shared" si="87"/>
        <v>documentary</v>
      </c>
      <c r="S900" s="8">
        <f t="shared" si="88"/>
        <v>43815.25</v>
      </c>
      <c r="T900" s="8">
        <f t="shared" si="8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4.0709677419354842</v>
      </c>
      <c r="G901" t="s">
        <v>20</v>
      </c>
      <c r="H901">
        <v>123</v>
      </c>
      <c r="I901" s="5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6"/>
        <v>music</v>
      </c>
      <c r="R901" t="str">
        <f t="shared" si="87"/>
        <v>jazz</v>
      </c>
      <c r="S901" s="8">
        <f t="shared" si="88"/>
        <v>41554.208333333336</v>
      </c>
      <c r="T901" s="8">
        <f t="shared" si="8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t="s">
        <v>14</v>
      </c>
      <c r="H902">
        <v>1</v>
      </c>
      <c r="I902" s="5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6"/>
        <v>technology</v>
      </c>
      <c r="R902" t="str">
        <f t="shared" si="87"/>
        <v>web</v>
      </c>
      <c r="S902" s="8">
        <f t="shared" si="88"/>
        <v>41901.208333333336</v>
      </c>
      <c r="T902" s="8">
        <f t="shared" si="8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1.5617857142857143</v>
      </c>
      <c r="G903" t="s">
        <v>20</v>
      </c>
      <c r="H903">
        <v>159</v>
      </c>
      <c r="I903" s="5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6"/>
        <v>music</v>
      </c>
      <c r="R903" t="str">
        <f t="shared" si="87"/>
        <v>rock</v>
      </c>
      <c r="S903" s="8">
        <f t="shared" si="88"/>
        <v>43298.208333333328</v>
      </c>
      <c r="T903" s="8">
        <f t="shared" si="8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2.5242857142857145</v>
      </c>
      <c r="G904" t="s">
        <v>20</v>
      </c>
      <c r="H904">
        <v>110</v>
      </c>
      <c r="I904" s="5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6"/>
        <v>technology</v>
      </c>
      <c r="R904" t="str">
        <f t="shared" si="87"/>
        <v>web</v>
      </c>
      <c r="S904" s="8">
        <f t="shared" si="88"/>
        <v>42399.25</v>
      </c>
      <c r="T904" s="8">
        <f t="shared" si="8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1.729268292682927E-2</v>
      </c>
      <c r="G905" t="s">
        <v>47</v>
      </c>
      <c r="H905">
        <v>14</v>
      </c>
      <c r="I905" s="5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6"/>
        <v>publishing</v>
      </c>
      <c r="R905" t="str">
        <f t="shared" si="87"/>
        <v>nonfiction</v>
      </c>
      <c r="S905" s="8">
        <f t="shared" si="88"/>
        <v>41034.208333333336</v>
      </c>
      <c r="T905" s="8">
        <f t="shared" si="8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0.12230769230769231</v>
      </c>
      <c r="G906" t="s">
        <v>14</v>
      </c>
      <c r="H906">
        <v>16</v>
      </c>
      <c r="I906" s="5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6"/>
        <v>publishing</v>
      </c>
      <c r="R906" t="str">
        <f t="shared" si="87"/>
        <v>radio &amp; podcasts</v>
      </c>
      <c r="S906" s="8">
        <f t="shared" si="88"/>
        <v>41186.208333333336</v>
      </c>
      <c r="T906" s="8">
        <f t="shared" si="8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1.6398734177215191</v>
      </c>
      <c r="G907" t="s">
        <v>20</v>
      </c>
      <c r="H907">
        <v>236</v>
      </c>
      <c r="I907" s="5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6"/>
        <v>theater</v>
      </c>
      <c r="R907" t="str">
        <f t="shared" si="87"/>
        <v>plays</v>
      </c>
      <c r="S907" s="8">
        <f t="shared" si="88"/>
        <v>41536.208333333336</v>
      </c>
      <c r="T907" s="8">
        <f t="shared" si="8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1.6298181818181818</v>
      </c>
      <c r="G908" t="s">
        <v>20</v>
      </c>
      <c r="H908">
        <v>191</v>
      </c>
      <c r="I908" s="5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6"/>
        <v>film &amp; video</v>
      </c>
      <c r="R908" t="str">
        <f t="shared" si="87"/>
        <v>documentary</v>
      </c>
      <c r="S908" s="8">
        <f t="shared" si="88"/>
        <v>42868.208333333328</v>
      </c>
      <c r="T908" s="8">
        <f t="shared" si="8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0.20252747252747252</v>
      </c>
      <c r="G909" t="s">
        <v>14</v>
      </c>
      <c r="H909">
        <v>41</v>
      </c>
      <c r="I909" s="5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6"/>
        <v>theater</v>
      </c>
      <c r="R909" t="str">
        <f t="shared" si="87"/>
        <v>plays</v>
      </c>
      <c r="S909" s="8">
        <f t="shared" si="88"/>
        <v>40660.208333333336</v>
      </c>
      <c r="T909" s="8">
        <f t="shared" si="8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3.1924083769633507</v>
      </c>
      <c r="G910" t="s">
        <v>20</v>
      </c>
      <c r="H910">
        <v>3934</v>
      </c>
      <c r="I910" s="5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6"/>
        <v>games</v>
      </c>
      <c r="R910" t="str">
        <f t="shared" si="87"/>
        <v>video games</v>
      </c>
      <c r="S910" s="8">
        <f t="shared" si="88"/>
        <v>41031.208333333336</v>
      </c>
      <c r="T910" s="8">
        <f t="shared" si="8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4.7894444444444444</v>
      </c>
      <c r="G911" t="s">
        <v>20</v>
      </c>
      <c r="H911">
        <v>80</v>
      </c>
      <c r="I911" s="5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6"/>
        <v>theater</v>
      </c>
      <c r="R911" t="str">
        <f t="shared" si="87"/>
        <v>plays</v>
      </c>
      <c r="S911" s="8">
        <f t="shared" si="88"/>
        <v>43255.208333333328</v>
      </c>
      <c r="T911" s="8">
        <f t="shared" si="8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0.19556634304207121</v>
      </c>
      <c r="G912" t="s">
        <v>74</v>
      </c>
      <c r="H912">
        <v>296</v>
      </c>
      <c r="I912" s="5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6"/>
        <v>theater</v>
      </c>
      <c r="R912" t="str">
        <f t="shared" si="87"/>
        <v>plays</v>
      </c>
      <c r="S912" s="8">
        <f t="shared" si="88"/>
        <v>42026.25</v>
      </c>
      <c r="T912" s="8">
        <f t="shared" si="8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1.9894827586206896</v>
      </c>
      <c r="G913" t="s">
        <v>20</v>
      </c>
      <c r="H913">
        <v>462</v>
      </c>
      <c r="I913" s="5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6"/>
        <v>technology</v>
      </c>
      <c r="R913" t="str">
        <f t="shared" si="87"/>
        <v>web</v>
      </c>
      <c r="S913" s="8">
        <f t="shared" si="88"/>
        <v>43717.208333333328</v>
      </c>
      <c r="T913" s="8">
        <f t="shared" si="8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t="s">
        <v>20</v>
      </c>
      <c r="H914">
        <v>179</v>
      </c>
      <c r="I914" s="5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6"/>
        <v>film &amp; video</v>
      </c>
      <c r="R914" t="str">
        <f t="shared" si="87"/>
        <v>drama</v>
      </c>
      <c r="S914" s="8">
        <f t="shared" si="88"/>
        <v>41157.208333333336</v>
      </c>
      <c r="T914" s="8">
        <f t="shared" si="8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0.50621082621082625</v>
      </c>
      <c r="G915" t="s">
        <v>14</v>
      </c>
      <c r="H915">
        <v>523</v>
      </c>
      <c r="I915" s="5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6"/>
        <v>film &amp; video</v>
      </c>
      <c r="R915" t="str">
        <f t="shared" si="87"/>
        <v>drama</v>
      </c>
      <c r="S915" s="8">
        <f t="shared" si="88"/>
        <v>43597.208333333328</v>
      </c>
      <c r="T915" s="8">
        <f t="shared" si="8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0.57437499999999997</v>
      </c>
      <c r="G916" t="s">
        <v>14</v>
      </c>
      <c r="H916">
        <v>141</v>
      </c>
      <c r="I916" s="5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6"/>
        <v>theater</v>
      </c>
      <c r="R916" t="str">
        <f t="shared" si="87"/>
        <v>plays</v>
      </c>
      <c r="S916" s="8">
        <f t="shared" si="88"/>
        <v>41490.208333333336</v>
      </c>
      <c r="T916" s="8">
        <f t="shared" si="8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1.5562827640984909</v>
      </c>
      <c r="G917" t="s">
        <v>20</v>
      </c>
      <c r="H917">
        <v>1866</v>
      </c>
      <c r="I917" s="5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6"/>
        <v>film &amp; video</v>
      </c>
      <c r="R917" t="str">
        <f t="shared" si="87"/>
        <v>television</v>
      </c>
      <c r="S917" s="8">
        <f t="shared" si="88"/>
        <v>42976.208333333328</v>
      </c>
      <c r="T917" s="8">
        <f t="shared" si="8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0.36297297297297298</v>
      </c>
      <c r="G918" t="s">
        <v>14</v>
      </c>
      <c r="H918">
        <v>52</v>
      </c>
      <c r="I918" s="5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6"/>
        <v>photography</v>
      </c>
      <c r="R918" t="str">
        <f t="shared" si="87"/>
        <v>photography books</v>
      </c>
      <c r="S918" s="8">
        <f t="shared" si="88"/>
        <v>41991.25</v>
      </c>
      <c r="T918" s="8">
        <f t="shared" si="8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0.58250000000000002</v>
      </c>
      <c r="G919" t="s">
        <v>47</v>
      </c>
      <c r="H919">
        <v>27</v>
      </c>
      <c r="I919" s="5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6"/>
        <v>film &amp; video</v>
      </c>
      <c r="R919" t="str">
        <f t="shared" si="87"/>
        <v>shorts</v>
      </c>
      <c r="S919" s="8">
        <f t="shared" si="88"/>
        <v>40722.208333333336</v>
      </c>
      <c r="T919" s="8">
        <f t="shared" si="8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2.3739473684210526</v>
      </c>
      <c r="G920" t="s">
        <v>20</v>
      </c>
      <c r="H920">
        <v>156</v>
      </c>
      <c r="I920" s="5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6"/>
        <v>publishing</v>
      </c>
      <c r="R920" t="str">
        <f t="shared" si="87"/>
        <v>radio &amp; podcasts</v>
      </c>
      <c r="S920" s="8">
        <f t="shared" si="88"/>
        <v>41117.208333333336</v>
      </c>
      <c r="T920" s="8">
        <f t="shared" si="8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0.58750000000000002</v>
      </c>
      <c r="G921" t="s">
        <v>14</v>
      </c>
      <c r="H921">
        <v>225</v>
      </c>
      <c r="I921" s="5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6"/>
        <v>theater</v>
      </c>
      <c r="R921" t="str">
        <f t="shared" si="87"/>
        <v>plays</v>
      </c>
      <c r="S921" s="8">
        <f t="shared" si="88"/>
        <v>43022.208333333328</v>
      </c>
      <c r="T921" s="8">
        <f t="shared" si="8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1.8256603773584905</v>
      </c>
      <c r="G922" t="s">
        <v>20</v>
      </c>
      <c r="H922">
        <v>255</v>
      </c>
      <c r="I922" s="5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6"/>
        <v>film &amp; video</v>
      </c>
      <c r="R922" t="str">
        <f t="shared" si="87"/>
        <v>animation</v>
      </c>
      <c r="S922" s="8">
        <f t="shared" si="88"/>
        <v>43503.25</v>
      </c>
      <c r="T922" s="8">
        <f t="shared" si="8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7.5436408977556111E-3</v>
      </c>
      <c r="G923" t="s">
        <v>14</v>
      </c>
      <c r="H923">
        <v>38</v>
      </c>
      <c r="I923" s="5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6"/>
        <v>technology</v>
      </c>
      <c r="R923" t="str">
        <f t="shared" si="87"/>
        <v>web</v>
      </c>
      <c r="S923" s="8">
        <f t="shared" si="88"/>
        <v>40951.25</v>
      </c>
      <c r="T923" s="8">
        <f t="shared" si="8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1.7595330739299611</v>
      </c>
      <c r="G924" t="s">
        <v>20</v>
      </c>
      <c r="H924">
        <v>2261</v>
      </c>
      <c r="I924" s="5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6"/>
        <v>music</v>
      </c>
      <c r="R924" t="str">
        <f t="shared" si="87"/>
        <v>world music</v>
      </c>
      <c r="S924" s="8">
        <f t="shared" si="88"/>
        <v>43443.25</v>
      </c>
      <c r="T924" s="8">
        <f t="shared" si="8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2.3788235294117648</v>
      </c>
      <c r="G925" t="s">
        <v>20</v>
      </c>
      <c r="H925">
        <v>40</v>
      </c>
      <c r="I925" s="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6"/>
        <v>theater</v>
      </c>
      <c r="R925" t="str">
        <f t="shared" si="87"/>
        <v>plays</v>
      </c>
      <c r="S925" s="8">
        <f t="shared" si="88"/>
        <v>40373.208333333336</v>
      </c>
      <c r="T925" s="8">
        <f t="shared" si="8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4.8805076142131982</v>
      </c>
      <c r="G926" t="s">
        <v>20</v>
      </c>
      <c r="H926">
        <v>2289</v>
      </c>
      <c r="I926" s="5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6"/>
        <v>theater</v>
      </c>
      <c r="R926" t="str">
        <f t="shared" si="87"/>
        <v>plays</v>
      </c>
      <c r="S926" s="8">
        <f t="shared" si="88"/>
        <v>43769.208333333328</v>
      </c>
      <c r="T926" s="8">
        <f t="shared" si="8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2.2406666666666668</v>
      </c>
      <c r="G927" t="s">
        <v>20</v>
      </c>
      <c r="H927">
        <v>65</v>
      </c>
      <c r="I927" s="5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6"/>
        <v>theater</v>
      </c>
      <c r="R927" t="str">
        <f t="shared" si="87"/>
        <v>plays</v>
      </c>
      <c r="S927" s="8">
        <f t="shared" si="88"/>
        <v>43000.208333333328</v>
      </c>
      <c r="T927" s="8">
        <f t="shared" si="8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0.18126436781609195</v>
      </c>
      <c r="G928" t="s">
        <v>14</v>
      </c>
      <c r="H928">
        <v>15</v>
      </c>
      <c r="I928" s="5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6"/>
        <v>food</v>
      </c>
      <c r="R928" t="str">
        <f t="shared" si="87"/>
        <v>food trucks</v>
      </c>
      <c r="S928" s="8">
        <f t="shared" si="88"/>
        <v>42502.208333333328</v>
      </c>
      <c r="T928" s="8">
        <f t="shared" si="8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0.45847222222222223</v>
      </c>
      <c r="G929" t="s">
        <v>14</v>
      </c>
      <c r="H929">
        <v>37</v>
      </c>
      <c r="I929" s="5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6"/>
        <v>theater</v>
      </c>
      <c r="R929" t="str">
        <f t="shared" si="87"/>
        <v>plays</v>
      </c>
      <c r="S929" s="8">
        <f t="shared" si="88"/>
        <v>41102.208333333336</v>
      </c>
      <c r="T929" s="8">
        <f t="shared" si="8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1.1731541218637993</v>
      </c>
      <c r="G930" t="s">
        <v>20</v>
      </c>
      <c r="H930">
        <v>3777</v>
      </c>
      <c r="I930" s="5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6"/>
        <v>technology</v>
      </c>
      <c r="R930" t="str">
        <f t="shared" si="87"/>
        <v>web</v>
      </c>
      <c r="S930" s="8">
        <f t="shared" si="88"/>
        <v>41637.25</v>
      </c>
      <c r="T930" s="8">
        <f t="shared" si="8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2.173090909090909</v>
      </c>
      <c r="G931" t="s">
        <v>20</v>
      </c>
      <c r="H931">
        <v>184</v>
      </c>
      <c r="I931" s="5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6"/>
        <v>theater</v>
      </c>
      <c r="R931" t="str">
        <f t="shared" si="87"/>
        <v>plays</v>
      </c>
      <c r="S931" s="8">
        <f t="shared" si="88"/>
        <v>42858.208333333328</v>
      </c>
      <c r="T931" s="8">
        <f t="shared" si="8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1.1228571428571428</v>
      </c>
      <c r="G932" t="s">
        <v>20</v>
      </c>
      <c r="H932">
        <v>85</v>
      </c>
      <c r="I932" s="5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6"/>
        <v>theater</v>
      </c>
      <c r="R932" t="str">
        <f t="shared" si="87"/>
        <v>plays</v>
      </c>
      <c r="S932" s="8">
        <f t="shared" si="88"/>
        <v>42060.25</v>
      </c>
      <c r="T932" s="8">
        <f t="shared" si="8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0.72518987341772156</v>
      </c>
      <c r="G933" t="s">
        <v>14</v>
      </c>
      <c r="H933">
        <v>112</v>
      </c>
      <c r="I933" s="5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6"/>
        <v>theater</v>
      </c>
      <c r="R933" t="str">
        <f t="shared" si="87"/>
        <v>plays</v>
      </c>
      <c r="S933" s="8">
        <f t="shared" si="88"/>
        <v>41818.208333333336</v>
      </c>
      <c r="T933" s="8">
        <f t="shared" si="8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2.1230434782608696</v>
      </c>
      <c r="G934" t="s">
        <v>20</v>
      </c>
      <c r="H934">
        <v>144</v>
      </c>
      <c r="I934" s="5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6"/>
        <v>music</v>
      </c>
      <c r="R934" t="str">
        <f t="shared" si="87"/>
        <v>rock</v>
      </c>
      <c r="S934" s="8">
        <f t="shared" si="88"/>
        <v>41709.208333333336</v>
      </c>
      <c r="T934" s="8">
        <f t="shared" si="8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2.3974657534246577</v>
      </c>
      <c r="G935" t="s">
        <v>20</v>
      </c>
      <c r="H935">
        <v>1902</v>
      </c>
      <c r="I935" s="5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6"/>
        <v>theater</v>
      </c>
      <c r="R935" t="str">
        <f t="shared" si="87"/>
        <v>plays</v>
      </c>
      <c r="S935" s="8">
        <f t="shared" si="88"/>
        <v>41372.208333333336</v>
      </c>
      <c r="T935" s="8">
        <f t="shared" si="8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1.8193548387096774</v>
      </c>
      <c r="G936" t="s">
        <v>20</v>
      </c>
      <c r="H936">
        <v>105</v>
      </c>
      <c r="I936" s="5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6"/>
        <v>theater</v>
      </c>
      <c r="R936" t="str">
        <f t="shared" si="87"/>
        <v>plays</v>
      </c>
      <c r="S936" s="8">
        <f t="shared" si="88"/>
        <v>42422.25</v>
      </c>
      <c r="T936" s="8">
        <f t="shared" si="8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1.6413114754098361</v>
      </c>
      <c r="G937" t="s">
        <v>20</v>
      </c>
      <c r="H937">
        <v>132</v>
      </c>
      <c r="I937" s="5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6"/>
        <v>theater</v>
      </c>
      <c r="R937" t="str">
        <f t="shared" si="87"/>
        <v>plays</v>
      </c>
      <c r="S937" s="8">
        <f t="shared" si="88"/>
        <v>42209.208333333328</v>
      </c>
      <c r="T937" s="8">
        <f t="shared" si="8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1.6375968992248063E-2</v>
      </c>
      <c r="G938" t="s">
        <v>14</v>
      </c>
      <c r="H938">
        <v>21</v>
      </c>
      <c r="I938" s="5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6"/>
        <v>theater</v>
      </c>
      <c r="R938" t="str">
        <f t="shared" si="87"/>
        <v>plays</v>
      </c>
      <c r="S938" s="8">
        <f t="shared" si="88"/>
        <v>43668.208333333328</v>
      </c>
      <c r="T938" s="8">
        <f t="shared" si="8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0.49643859649122807</v>
      </c>
      <c r="G939" t="s">
        <v>74</v>
      </c>
      <c r="H939">
        <v>976</v>
      </c>
      <c r="I939" s="5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6"/>
        <v>film &amp; video</v>
      </c>
      <c r="R939" t="str">
        <f t="shared" si="87"/>
        <v>documentary</v>
      </c>
      <c r="S939" s="8">
        <f t="shared" si="88"/>
        <v>42334.25</v>
      </c>
      <c r="T939" s="8">
        <f t="shared" si="8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1.0970652173913042</v>
      </c>
      <c r="G940" t="s">
        <v>20</v>
      </c>
      <c r="H940">
        <v>96</v>
      </c>
      <c r="I940" s="5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6"/>
        <v>publishing</v>
      </c>
      <c r="R940" t="str">
        <f t="shared" si="87"/>
        <v>fiction</v>
      </c>
      <c r="S940" s="8">
        <f t="shared" si="88"/>
        <v>43263.208333333328</v>
      </c>
      <c r="T940" s="8">
        <f t="shared" si="8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0.49217948717948717</v>
      </c>
      <c r="G941" t="s">
        <v>14</v>
      </c>
      <c r="H941">
        <v>67</v>
      </c>
      <c r="I941" s="5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6"/>
        <v>games</v>
      </c>
      <c r="R941" t="str">
        <f t="shared" si="87"/>
        <v>video games</v>
      </c>
      <c r="S941" s="8">
        <f t="shared" si="88"/>
        <v>40670.208333333336</v>
      </c>
      <c r="T941" s="8">
        <f t="shared" si="8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0.62232323232323228</v>
      </c>
      <c r="G942" t="s">
        <v>47</v>
      </c>
      <c r="H942">
        <v>66</v>
      </c>
      <c r="I942" s="5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6"/>
        <v>technology</v>
      </c>
      <c r="R942" t="str">
        <f t="shared" si="87"/>
        <v>web</v>
      </c>
      <c r="S942" s="8">
        <f t="shared" si="88"/>
        <v>41244.25</v>
      </c>
      <c r="T942" s="8">
        <f t="shared" si="8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0.1305813953488372</v>
      </c>
      <c r="G943" t="s">
        <v>14</v>
      </c>
      <c r="H943">
        <v>78</v>
      </c>
      <c r="I943" s="5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6"/>
        <v>theater</v>
      </c>
      <c r="R943" t="str">
        <f t="shared" si="87"/>
        <v>plays</v>
      </c>
      <c r="S943" s="8">
        <f t="shared" si="88"/>
        <v>40552.25</v>
      </c>
      <c r="T943" s="8">
        <f t="shared" si="8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0.64635416666666667</v>
      </c>
      <c r="G944" t="s">
        <v>14</v>
      </c>
      <c r="H944">
        <v>67</v>
      </c>
      <c r="I944" s="5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6"/>
        <v>theater</v>
      </c>
      <c r="R944" t="str">
        <f t="shared" si="87"/>
        <v>plays</v>
      </c>
      <c r="S944" s="8">
        <f t="shared" si="88"/>
        <v>40568.25</v>
      </c>
      <c r="T944" s="8">
        <f t="shared" si="8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1.5958666666666668</v>
      </c>
      <c r="G945" t="s">
        <v>20</v>
      </c>
      <c r="H945">
        <v>114</v>
      </c>
      <c r="I945" s="5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6"/>
        <v>food</v>
      </c>
      <c r="R945" t="str">
        <f t="shared" si="87"/>
        <v>food trucks</v>
      </c>
      <c r="S945" s="8">
        <f t="shared" si="88"/>
        <v>41906.208333333336</v>
      </c>
      <c r="T945" s="8">
        <f t="shared" si="8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0.81420000000000003</v>
      </c>
      <c r="G946" t="s">
        <v>14</v>
      </c>
      <c r="H946">
        <v>263</v>
      </c>
      <c r="I946" s="5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6"/>
        <v>photography</v>
      </c>
      <c r="R946" t="str">
        <f t="shared" si="87"/>
        <v>photography books</v>
      </c>
      <c r="S946" s="8">
        <f t="shared" si="88"/>
        <v>42776.25</v>
      </c>
      <c r="T946" s="8">
        <f t="shared" si="8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0.32444767441860467</v>
      </c>
      <c r="G947" t="s">
        <v>14</v>
      </c>
      <c r="H947">
        <v>1691</v>
      </c>
      <c r="I947" s="5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6"/>
        <v>photography</v>
      </c>
      <c r="R947" t="str">
        <f t="shared" si="87"/>
        <v>photography books</v>
      </c>
      <c r="S947" s="8">
        <f t="shared" si="88"/>
        <v>41004.208333333336</v>
      </c>
      <c r="T947" s="8">
        <f t="shared" si="8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9.9141184124918666E-2</v>
      </c>
      <c r="G948" t="s">
        <v>14</v>
      </c>
      <c r="H948">
        <v>181</v>
      </c>
      <c r="I948" s="5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6"/>
        <v>theater</v>
      </c>
      <c r="R948" t="str">
        <f t="shared" si="87"/>
        <v>plays</v>
      </c>
      <c r="S948" s="8">
        <f t="shared" si="88"/>
        <v>40710.208333333336</v>
      </c>
      <c r="T948" s="8">
        <f t="shared" si="8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0.26694444444444443</v>
      </c>
      <c r="G949" t="s">
        <v>14</v>
      </c>
      <c r="H949">
        <v>13</v>
      </c>
      <c r="I949" s="5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6"/>
        <v>theater</v>
      </c>
      <c r="R949" t="str">
        <f t="shared" si="87"/>
        <v>plays</v>
      </c>
      <c r="S949" s="8">
        <f t="shared" si="88"/>
        <v>41908.208333333336</v>
      </c>
      <c r="T949" s="8">
        <f t="shared" si="8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0.62957446808510642</v>
      </c>
      <c r="G950" t="s">
        <v>74</v>
      </c>
      <c r="H950">
        <v>160</v>
      </c>
      <c r="I950" s="5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6"/>
        <v>film &amp; video</v>
      </c>
      <c r="R950" t="str">
        <f t="shared" si="87"/>
        <v>documentary</v>
      </c>
      <c r="S950" s="8">
        <f t="shared" si="88"/>
        <v>41985.25</v>
      </c>
      <c r="T950" s="8">
        <f t="shared" si="8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1.6135593220338984</v>
      </c>
      <c r="G951" t="s">
        <v>20</v>
      </c>
      <c r="H951">
        <v>203</v>
      </c>
      <c r="I951" s="5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6"/>
        <v>technology</v>
      </c>
      <c r="R951" t="str">
        <f t="shared" si="87"/>
        <v>web</v>
      </c>
      <c r="S951" s="8">
        <f t="shared" si="88"/>
        <v>42112.208333333328</v>
      </c>
      <c r="T951" s="8">
        <f t="shared" si="8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t="s">
        <v>14</v>
      </c>
      <c r="H952">
        <v>1</v>
      </c>
      <c r="I952" s="5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6"/>
        <v>theater</v>
      </c>
      <c r="R952" t="str">
        <f t="shared" si="87"/>
        <v>plays</v>
      </c>
      <c r="S952" s="8">
        <f t="shared" si="88"/>
        <v>43571.208333333328</v>
      </c>
      <c r="T952" s="8">
        <f t="shared" si="8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10.969379310344827</v>
      </c>
      <c r="G953" t="s">
        <v>20</v>
      </c>
      <c r="H953">
        <v>1559</v>
      </c>
      <c r="I953" s="5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6"/>
        <v>music</v>
      </c>
      <c r="R953" t="str">
        <f t="shared" si="87"/>
        <v>rock</v>
      </c>
      <c r="S953" s="8">
        <f t="shared" si="88"/>
        <v>42730.25</v>
      </c>
      <c r="T953" s="8">
        <f t="shared" si="8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0.70094158075601376</v>
      </c>
      <c r="G954" t="s">
        <v>74</v>
      </c>
      <c r="H954">
        <v>2266</v>
      </c>
      <c r="I954" s="5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6"/>
        <v>film &amp; video</v>
      </c>
      <c r="R954" t="str">
        <f t="shared" si="87"/>
        <v>documentary</v>
      </c>
      <c r="S954" s="8">
        <f t="shared" si="88"/>
        <v>42591.208333333328</v>
      </c>
      <c r="T954" s="8">
        <f t="shared" si="8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t="s">
        <v>14</v>
      </c>
      <c r="H955">
        <v>21</v>
      </c>
      <c r="I955" s="5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6"/>
        <v>film &amp; video</v>
      </c>
      <c r="R955" t="str">
        <f t="shared" si="87"/>
        <v>science fiction</v>
      </c>
      <c r="S955" s="8">
        <f t="shared" si="88"/>
        <v>42358.25</v>
      </c>
      <c r="T955" s="8">
        <f t="shared" si="8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3.6709859154929578</v>
      </c>
      <c r="G956" t="s">
        <v>20</v>
      </c>
      <c r="H956">
        <v>1548</v>
      </c>
      <c r="I956" s="5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6"/>
        <v>technology</v>
      </c>
      <c r="R956" t="str">
        <f t="shared" si="87"/>
        <v>web</v>
      </c>
      <c r="S956" s="8">
        <f t="shared" si="88"/>
        <v>41174.208333333336</v>
      </c>
      <c r="T956" s="8">
        <f t="shared" si="8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t="s">
        <v>20</v>
      </c>
      <c r="H957">
        <v>80</v>
      </c>
      <c r="I957" s="5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6"/>
        <v>theater</v>
      </c>
      <c r="R957" t="str">
        <f t="shared" si="87"/>
        <v>plays</v>
      </c>
      <c r="S957" s="8">
        <f t="shared" si="88"/>
        <v>41238.25</v>
      </c>
      <c r="T957" s="8">
        <f t="shared" si="8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0.19028784648187633</v>
      </c>
      <c r="G958" t="s">
        <v>14</v>
      </c>
      <c r="H958">
        <v>830</v>
      </c>
      <c r="I958" s="5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6"/>
        <v>film &amp; video</v>
      </c>
      <c r="R958" t="str">
        <f t="shared" si="87"/>
        <v>science fiction</v>
      </c>
      <c r="S958" s="8">
        <f t="shared" si="88"/>
        <v>42360.25</v>
      </c>
      <c r="T958" s="8">
        <f t="shared" si="8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1.2687755102040816</v>
      </c>
      <c r="G959" t="s">
        <v>20</v>
      </c>
      <c r="H959">
        <v>131</v>
      </c>
      <c r="I959" s="5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6"/>
        <v>theater</v>
      </c>
      <c r="R959" t="str">
        <f t="shared" si="87"/>
        <v>plays</v>
      </c>
      <c r="S959" s="8">
        <f t="shared" si="88"/>
        <v>40955.25</v>
      </c>
      <c r="T959" s="8">
        <f t="shared" si="8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7.3463636363636367</v>
      </c>
      <c r="G960" t="s">
        <v>20</v>
      </c>
      <c r="H960">
        <v>112</v>
      </c>
      <c r="I960" s="5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6"/>
        <v>film &amp; video</v>
      </c>
      <c r="R960" t="str">
        <f t="shared" si="87"/>
        <v>animation</v>
      </c>
      <c r="S960" s="8">
        <f t="shared" si="88"/>
        <v>40350.208333333336</v>
      </c>
      <c r="T960" s="8">
        <f t="shared" si="8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4.5731034482758622E-2</v>
      </c>
      <c r="G961" t="s">
        <v>14</v>
      </c>
      <c r="H961">
        <v>130</v>
      </c>
      <c r="I961" s="5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6"/>
        <v>publishing</v>
      </c>
      <c r="R961" t="str">
        <f t="shared" si="87"/>
        <v>translations</v>
      </c>
      <c r="S961" s="8">
        <f t="shared" si="88"/>
        <v>40357.208333333336</v>
      </c>
      <c r="T961" s="8">
        <f t="shared" si="8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0.85054545454545449</v>
      </c>
      <c r="G962" t="s">
        <v>14</v>
      </c>
      <c r="H962">
        <v>55</v>
      </c>
      <c r="I962" s="5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6"/>
        <v>technology</v>
      </c>
      <c r="R962" t="str">
        <f t="shared" si="87"/>
        <v>web</v>
      </c>
      <c r="S962" s="8">
        <f t="shared" si="88"/>
        <v>42408.25</v>
      </c>
      <c r="T962" s="8">
        <f t="shared" si="8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</f>
        <v>1.1929824561403508</v>
      </c>
      <c r="G963" t="s">
        <v>20</v>
      </c>
      <c r="H963">
        <v>155</v>
      </c>
      <c r="I963" s="5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2">LEFT(P963,SEARCH("/",P963,1)-1)</f>
        <v>publishing</v>
      </c>
      <c r="R963" t="str">
        <f t="shared" ref="R963:R1001" si="93">RIGHT(P963,LEN(P963)-SEARCH("/",P963,1))</f>
        <v>translations</v>
      </c>
      <c r="S963" s="8">
        <f t="shared" ref="S963:S1001" si="94">(((L963/60)/60)/24)+DATE(1970,1,1)</f>
        <v>40591.25</v>
      </c>
      <c r="T963" s="8">
        <f t="shared" ref="T963:T1001" si="95">(((M963/60)/60)/24)+DATE(1970,1,1)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2.9602777777777778</v>
      </c>
      <c r="G964" t="s">
        <v>20</v>
      </c>
      <c r="H964">
        <v>266</v>
      </c>
      <c r="I964" s="5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2"/>
        <v>food</v>
      </c>
      <c r="R964" t="str">
        <f t="shared" si="93"/>
        <v>food trucks</v>
      </c>
      <c r="S964" s="8">
        <f t="shared" si="94"/>
        <v>41592.25</v>
      </c>
      <c r="T964" s="8">
        <f t="shared" si="95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0.84694915254237291</v>
      </c>
      <c r="G965" t="s">
        <v>14</v>
      </c>
      <c r="H965">
        <v>114</v>
      </c>
      <c r="I965" s="5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2"/>
        <v>photography</v>
      </c>
      <c r="R965" t="str">
        <f t="shared" si="93"/>
        <v>photography books</v>
      </c>
      <c r="S965" s="8">
        <f t="shared" si="94"/>
        <v>40607.25</v>
      </c>
      <c r="T965" s="8">
        <f t="shared" si="95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3.5578378378378379</v>
      </c>
      <c r="G966" t="s">
        <v>20</v>
      </c>
      <c r="H966">
        <v>155</v>
      </c>
      <c r="I966" s="5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2"/>
        <v>theater</v>
      </c>
      <c r="R966" t="str">
        <f t="shared" si="93"/>
        <v>plays</v>
      </c>
      <c r="S966" s="8">
        <f t="shared" si="94"/>
        <v>42135.208333333328</v>
      </c>
      <c r="T966" s="8">
        <f t="shared" si="95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3.8640909090909092</v>
      </c>
      <c r="G967" t="s">
        <v>20</v>
      </c>
      <c r="H967">
        <v>207</v>
      </c>
      <c r="I967" s="5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2"/>
        <v>music</v>
      </c>
      <c r="R967" t="str">
        <f t="shared" si="93"/>
        <v>rock</v>
      </c>
      <c r="S967" s="8">
        <f t="shared" si="94"/>
        <v>40203.25</v>
      </c>
      <c r="T967" s="8">
        <f t="shared" si="95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7.9223529411764702</v>
      </c>
      <c r="G968" t="s">
        <v>20</v>
      </c>
      <c r="H968">
        <v>245</v>
      </c>
      <c r="I968" s="5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2"/>
        <v>theater</v>
      </c>
      <c r="R968" t="str">
        <f t="shared" si="93"/>
        <v>plays</v>
      </c>
      <c r="S968" s="8">
        <f t="shared" si="94"/>
        <v>42901.208333333328</v>
      </c>
      <c r="T968" s="8">
        <f t="shared" si="95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1.3703393665158372</v>
      </c>
      <c r="G969" t="s">
        <v>20</v>
      </c>
      <c r="H969">
        <v>1573</v>
      </c>
      <c r="I969" s="5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2"/>
        <v>music</v>
      </c>
      <c r="R969" t="str">
        <f t="shared" si="93"/>
        <v>world music</v>
      </c>
      <c r="S969" s="8">
        <f t="shared" si="94"/>
        <v>41005.208333333336</v>
      </c>
      <c r="T969" s="8">
        <f t="shared" si="95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3.3820833333333336</v>
      </c>
      <c r="G970" t="s">
        <v>20</v>
      </c>
      <c r="H970">
        <v>114</v>
      </c>
      <c r="I970" s="5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2"/>
        <v>food</v>
      </c>
      <c r="R970" t="str">
        <f t="shared" si="93"/>
        <v>food trucks</v>
      </c>
      <c r="S970" s="8">
        <f t="shared" si="94"/>
        <v>40544.25</v>
      </c>
      <c r="T970" s="8">
        <f t="shared" si="95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1.0822784810126582</v>
      </c>
      <c r="G971" t="s">
        <v>20</v>
      </c>
      <c r="H971">
        <v>93</v>
      </c>
      <c r="I971" s="5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2"/>
        <v>theater</v>
      </c>
      <c r="R971" t="str">
        <f t="shared" si="93"/>
        <v>plays</v>
      </c>
      <c r="S971" s="8">
        <f t="shared" si="94"/>
        <v>43821.25</v>
      </c>
      <c r="T971" s="8">
        <f t="shared" si="95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0.60757639620653314</v>
      </c>
      <c r="G972" t="s">
        <v>14</v>
      </c>
      <c r="H972">
        <v>594</v>
      </c>
      <c r="I972" s="5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2"/>
        <v>theater</v>
      </c>
      <c r="R972" t="str">
        <f t="shared" si="93"/>
        <v>plays</v>
      </c>
      <c r="S972" s="8">
        <f t="shared" si="94"/>
        <v>40672.208333333336</v>
      </c>
      <c r="T972" s="8">
        <f t="shared" si="95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0.27725490196078434</v>
      </c>
      <c r="G973" t="s">
        <v>14</v>
      </c>
      <c r="H973">
        <v>24</v>
      </c>
      <c r="I973" s="5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2"/>
        <v>film &amp; video</v>
      </c>
      <c r="R973" t="str">
        <f t="shared" si="93"/>
        <v>television</v>
      </c>
      <c r="S973" s="8">
        <f t="shared" si="94"/>
        <v>41555.208333333336</v>
      </c>
      <c r="T973" s="8">
        <f t="shared" si="95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2.283934426229508</v>
      </c>
      <c r="G974" t="s">
        <v>20</v>
      </c>
      <c r="H974">
        <v>1681</v>
      </c>
      <c r="I974" s="5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2"/>
        <v>technology</v>
      </c>
      <c r="R974" t="str">
        <f t="shared" si="93"/>
        <v>web</v>
      </c>
      <c r="S974" s="8">
        <f t="shared" si="94"/>
        <v>41792.208333333336</v>
      </c>
      <c r="T974" s="8">
        <f t="shared" si="95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0.21615194054500414</v>
      </c>
      <c r="G975" t="s">
        <v>14</v>
      </c>
      <c r="H975">
        <v>252</v>
      </c>
      <c r="I975" s="5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2"/>
        <v>theater</v>
      </c>
      <c r="R975" t="str">
        <f t="shared" si="93"/>
        <v>plays</v>
      </c>
      <c r="S975" s="8">
        <f t="shared" si="94"/>
        <v>40522.25</v>
      </c>
      <c r="T975" s="8">
        <f t="shared" si="95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3.73875</v>
      </c>
      <c r="G976" t="s">
        <v>20</v>
      </c>
      <c r="H976">
        <v>32</v>
      </c>
      <c r="I976" s="5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2"/>
        <v>music</v>
      </c>
      <c r="R976" t="str">
        <f t="shared" si="93"/>
        <v>indie rock</v>
      </c>
      <c r="S976" s="8">
        <f t="shared" si="94"/>
        <v>41412.208333333336</v>
      </c>
      <c r="T976" s="8">
        <f t="shared" si="95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1.5492592592592593</v>
      </c>
      <c r="G977" t="s">
        <v>20</v>
      </c>
      <c r="H977">
        <v>135</v>
      </c>
      <c r="I977" s="5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2"/>
        <v>theater</v>
      </c>
      <c r="R977" t="str">
        <f t="shared" si="93"/>
        <v>plays</v>
      </c>
      <c r="S977" s="8">
        <f t="shared" si="94"/>
        <v>42337.25</v>
      </c>
      <c r="T977" s="8">
        <f t="shared" si="95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3.2214999999999998</v>
      </c>
      <c r="G978" t="s">
        <v>20</v>
      </c>
      <c r="H978">
        <v>140</v>
      </c>
      <c r="I978" s="5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2"/>
        <v>theater</v>
      </c>
      <c r="R978" t="str">
        <f t="shared" si="93"/>
        <v>plays</v>
      </c>
      <c r="S978" s="8">
        <f t="shared" si="94"/>
        <v>40571.25</v>
      </c>
      <c r="T978" s="8">
        <f t="shared" si="95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0.73957142857142855</v>
      </c>
      <c r="G979" t="s">
        <v>14</v>
      </c>
      <c r="H979">
        <v>67</v>
      </c>
      <c r="I979" s="5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2"/>
        <v>food</v>
      </c>
      <c r="R979" t="str">
        <f t="shared" si="93"/>
        <v>food trucks</v>
      </c>
      <c r="S979" s="8">
        <f t="shared" si="94"/>
        <v>43138.25</v>
      </c>
      <c r="T979" s="8">
        <f t="shared" si="95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8.641</v>
      </c>
      <c r="G980" t="s">
        <v>20</v>
      </c>
      <c r="H980">
        <v>92</v>
      </c>
      <c r="I980" s="5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2"/>
        <v>games</v>
      </c>
      <c r="R980" t="str">
        <f t="shared" si="93"/>
        <v>video games</v>
      </c>
      <c r="S980" s="8">
        <f t="shared" si="94"/>
        <v>42686.25</v>
      </c>
      <c r="T980" s="8">
        <f t="shared" si="95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1.432624584717608</v>
      </c>
      <c r="G981" t="s">
        <v>20</v>
      </c>
      <c r="H981">
        <v>1015</v>
      </c>
      <c r="I981" s="5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2"/>
        <v>theater</v>
      </c>
      <c r="R981" t="str">
        <f t="shared" si="93"/>
        <v>plays</v>
      </c>
      <c r="S981" s="8">
        <f t="shared" si="94"/>
        <v>42078.208333333328</v>
      </c>
      <c r="T981" s="8">
        <f t="shared" si="95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0.40281762295081969</v>
      </c>
      <c r="G982" t="s">
        <v>14</v>
      </c>
      <c r="H982">
        <v>742</v>
      </c>
      <c r="I982" s="5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2"/>
        <v>publishing</v>
      </c>
      <c r="R982" t="str">
        <f t="shared" si="93"/>
        <v>nonfiction</v>
      </c>
      <c r="S982" s="8">
        <f t="shared" si="94"/>
        <v>42307.208333333328</v>
      </c>
      <c r="T982" s="8">
        <f t="shared" si="95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1.7822388059701493</v>
      </c>
      <c r="G983" t="s">
        <v>20</v>
      </c>
      <c r="H983">
        <v>323</v>
      </c>
      <c r="I983" s="5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2"/>
        <v>technology</v>
      </c>
      <c r="R983" t="str">
        <f t="shared" si="93"/>
        <v>web</v>
      </c>
      <c r="S983" s="8">
        <f t="shared" si="94"/>
        <v>43094.25</v>
      </c>
      <c r="T983" s="8">
        <f t="shared" si="95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0.84930555555555554</v>
      </c>
      <c r="G984" t="s">
        <v>14</v>
      </c>
      <c r="H984">
        <v>75</v>
      </c>
      <c r="I984" s="5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2"/>
        <v>film &amp; video</v>
      </c>
      <c r="R984" t="str">
        <f t="shared" si="93"/>
        <v>documentary</v>
      </c>
      <c r="S984" s="8">
        <f t="shared" si="94"/>
        <v>40743.208333333336</v>
      </c>
      <c r="T984" s="8">
        <f t="shared" si="95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1.4593648334624323</v>
      </c>
      <c r="G985" t="s">
        <v>20</v>
      </c>
      <c r="H985">
        <v>2326</v>
      </c>
      <c r="I985" s="5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2"/>
        <v>film &amp; video</v>
      </c>
      <c r="R985" t="str">
        <f t="shared" si="93"/>
        <v>documentary</v>
      </c>
      <c r="S985" s="8">
        <f t="shared" si="94"/>
        <v>43681.208333333328</v>
      </c>
      <c r="T985" s="8">
        <f t="shared" si="95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1.5246153846153847</v>
      </c>
      <c r="G986" t="s">
        <v>20</v>
      </c>
      <c r="H986">
        <v>381</v>
      </c>
      <c r="I986" s="5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2"/>
        <v>theater</v>
      </c>
      <c r="R986" t="str">
        <f t="shared" si="93"/>
        <v>plays</v>
      </c>
      <c r="S986" s="8">
        <f t="shared" si="94"/>
        <v>43716.208333333328</v>
      </c>
      <c r="T986" s="8">
        <f t="shared" si="95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0.67129542790152408</v>
      </c>
      <c r="G987" t="s">
        <v>14</v>
      </c>
      <c r="H987">
        <v>4405</v>
      </c>
      <c r="I987" s="5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2"/>
        <v>music</v>
      </c>
      <c r="R987" t="str">
        <f t="shared" si="93"/>
        <v>rock</v>
      </c>
      <c r="S987" s="8">
        <f t="shared" si="94"/>
        <v>41614.25</v>
      </c>
      <c r="T987" s="8">
        <f t="shared" si="95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0.40307692307692305</v>
      </c>
      <c r="G988" t="s">
        <v>14</v>
      </c>
      <c r="H988">
        <v>92</v>
      </c>
      <c r="I988" s="5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2"/>
        <v>music</v>
      </c>
      <c r="R988" t="str">
        <f t="shared" si="93"/>
        <v>rock</v>
      </c>
      <c r="S988" s="8">
        <f t="shared" si="94"/>
        <v>40638.208333333336</v>
      </c>
      <c r="T988" s="8">
        <f t="shared" si="95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2.1679032258064517</v>
      </c>
      <c r="G989" t="s">
        <v>20</v>
      </c>
      <c r="H989">
        <v>480</v>
      </c>
      <c r="I989" s="5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2"/>
        <v>film &amp; video</v>
      </c>
      <c r="R989" t="str">
        <f t="shared" si="93"/>
        <v>documentary</v>
      </c>
      <c r="S989" s="8">
        <f t="shared" si="94"/>
        <v>42852.208333333328</v>
      </c>
      <c r="T989" s="8">
        <f t="shared" si="95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0.52117021276595743</v>
      </c>
      <c r="G990" t="s">
        <v>14</v>
      </c>
      <c r="H990">
        <v>64</v>
      </c>
      <c r="I990" s="5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2"/>
        <v>publishing</v>
      </c>
      <c r="R990" t="str">
        <f t="shared" si="93"/>
        <v>radio &amp; podcasts</v>
      </c>
      <c r="S990" s="8">
        <f t="shared" si="94"/>
        <v>42686.25</v>
      </c>
      <c r="T990" s="8">
        <f t="shared" si="95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4.9958333333333336</v>
      </c>
      <c r="G991" t="s">
        <v>20</v>
      </c>
      <c r="H991">
        <v>226</v>
      </c>
      <c r="I991" s="5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2"/>
        <v>publishing</v>
      </c>
      <c r="R991" t="str">
        <f t="shared" si="93"/>
        <v>translations</v>
      </c>
      <c r="S991" s="8">
        <f t="shared" si="94"/>
        <v>43571.208333333328</v>
      </c>
      <c r="T991" s="8">
        <f t="shared" si="95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0.87679487179487181</v>
      </c>
      <c r="G992" t="s">
        <v>14</v>
      </c>
      <c r="H992">
        <v>64</v>
      </c>
      <c r="I992" s="5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2"/>
        <v>film &amp; video</v>
      </c>
      <c r="R992" t="str">
        <f t="shared" si="93"/>
        <v>drama</v>
      </c>
      <c r="S992" s="8">
        <f t="shared" si="94"/>
        <v>42432.25</v>
      </c>
      <c r="T992" s="8">
        <f t="shared" si="95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1.131734693877551</v>
      </c>
      <c r="G993" t="s">
        <v>20</v>
      </c>
      <c r="H993">
        <v>241</v>
      </c>
      <c r="I993" s="5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2"/>
        <v>music</v>
      </c>
      <c r="R993" t="str">
        <f t="shared" si="93"/>
        <v>rock</v>
      </c>
      <c r="S993" s="8">
        <f t="shared" si="94"/>
        <v>41907.208333333336</v>
      </c>
      <c r="T993" s="8">
        <f t="shared" si="95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4.2654838709677421</v>
      </c>
      <c r="G994" t="s">
        <v>20</v>
      </c>
      <c r="H994">
        <v>132</v>
      </c>
      <c r="I994" s="5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2"/>
        <v>film &amp; video</v>
      </c>
      <c r="R994" t="str">
        <f t="shared" si="93"/>
        <v>drama</v>
      </c>
      <c r="S994" s="8">
        <f t="shared" si="94"/>
        <v>43227.208333333328</v>
      </c>
      <c r="T994" s="8">
        <f t="shared" si="95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0.77632653061224488</v>
      </c>
      <c r="G995" t="s">
        <v>74</v>
      </c>
      <c r="H995">
        <v>75</v>
      </c>
      <c r="I995" s="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2"/>
        <v>photography</v>
      </c>
      <c r="R995" t="str">
        <f t="shared" si="93"/>
        <v>photography books</v>
      </c>
      <c r="S995" s="8">
        <f t="shared" si="94"/>
        <v>42362.25</v>
      </c>
      <c r="T995" s="8">
        <f t="shared" si="95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0.52496810772501767</v>
      </c>
      <c r="G996" t="s">
        <v>14</v>
      </c>
      <c r="H996">
        <v>842</v>
      </c>
      <c r="I996" s="5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2"/>
        <v>publishing</v>
      </c>
      <c r="R996" t="str">
        <f t="shared" si="93"/>
        <v>translations</v>
      </c>
      <c r="S996" s="8">
        <f t="shared" si="94"/>
        <v>41929.208333333336</v>
      </c>
      <c r="T996" s="8">
        <f t="shared" si="95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1.5746762589928058</v>
      </c>
      <c r="G997" t="s">
        <v>20</v>
      </c>
      <c r="H997">
        <v>2043</v>
      </c>
      <c r="I997" s="5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2"/>
        <v>food</v>
      </c>
      <c r="R997" t="str">
        <f t="shared" si="93"/>
        <v>food trucks</v>
      </c>
      <c r="S997" s="8">
        <f t="shared" si="94"/>
        <v>43408.208333333328</v>
      </c>
      <c r="T997" s="8">
        <f t="shared" si="95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0.72939393939393937</v>
      </c>
      <c r="G998" t="s">
        <v>14</v>
      </c>
      <c r="H998">
        <v>112</v>
      </c>
      <c r="I998" s="5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2"/>
        <v>theater</v>
      </c>
      <c r="R998" t="str">
        <f t="shared" si="93"/>
        <v>plays</v>
      </c>
      <c r="S998" s="8">
        <f t="shared" si="94"/>
        <v>41276.25</v>
      </c>
      <c r="T998" s="8">
        <f t="shared" si="95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0.60565789473684206</v>
      </c>
      <c r="G999" t="s">
        <v>74</v>
      </c>
      <c r="H999">
        <v>139</v>
      </c>
      <c r="I999" s="5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2"/>
        <v>theater</v>
      </c>
      <c r="R999" t="str">
        <f t="shared" si="93"/>
        <v>plays</v>
      </c>
      <c r="S999" s="8">
        <f t="shared" si="94"/>
        <v>41659.25</v>
      </c>
      <c r="T999" s="8">
        <f t="shared" si="95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0.5679129129129129</v>
      </c>
      <c r="G1000" t="s">
        <v>14</v>
      </c>
      <c r="H1000">
        <v>374</v>
      </c>
      <c r="I1000" s="5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2"/>
        <v>music</v>
      </c>
      <c r="R1000" t="str">
        <f t="shared" si="93"/>
        <v>indie rock</v>
      </c>
      <c r="S1000" s="8">
        <f t="shared" si="94"/>
        <v>40220.25</v>
      </c>
      <c r="T1000" s="8">
        <f t="shared" si="95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0.56542754275427543</v>
      </c>
      <c r="G1001" t="s">
        <v>74</v>
      </c>
      <c r="H1001">
        <v>1122</v>
      </c>
      <c r="I1001" s="5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2"/>
        <v>food</v>
      </c>
      <c r="R1001" t="str">
        <f t="shared" si="93"/>
        <v>food trucks</v>
      </c>
      <c r="S1001" s="8">
        <f t="shared" si="94"/>
        <v>42550.208333333328</v>
      </c>
      <c r="T1001" s="8">
        <f t="shared" si="95"/>
        <v>42557.208333333328</v>
      </c>
    </row>
  </sheetData>
  <conditionalFormatting sqref="F2:F1048576">
    <cfRule type="colorScale" priority="1">
      <colorScale>
        <cfvo type="min"/>
        <cfvo type="num" val="1"/>
        <cfvo type="num" val="2"/>
        <color rgb="FFC00000"/>
        <color rgb="FF00B050"/>
        <color rgb="FF00B0F0"/>
      </colorScale>
    </cfRule>
  </conditionalFormatting>
  <conditionalFormatting sqref="G2:G1048576">
    <cfRule type="containsText" dxfId="3" priority="3" operator="containsText" text="live">
      <formula>NOT(ISERROR(SEARCH("live",G2)))</formula>
    </cfRule>
    <cfRule type="containsText" dxfId="2" priority="4" operator="containsText" text="canceled">
      <formula>NOT(ISERROR(SEARCH("canceled",G2)))</formula>
    </cfRule>
    <cfRule type="containsText" dxfId="1" priority="5" operator="containsText" text="failed">
      <formula>NOT(ISERROR(SEARCH("failed",G2)))</formula>
    </cfRule>
    <cfRule type="containsText" dxfId="0" priority="6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8B94-863A-4FF9-84C8-7B0A4DDF5717}">
  <dimension ref="A1:F14"/>
  <sheetViews>
    <sheetView workbookViewId="0">
      <selection activeCell="E26" sqref="E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2068</v>
      </c>
      <c r="B3" s="6" t="s">
        <v>2069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46BB-A86F-4356-B7DA-483AA1E97157}">
  <dimension ref="A1:F30"/>
  <sheetViews>
    <sheetView workbookViewId="0">
      <selection activeCell="T13" sqref="T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2" spans="1:6" x14ac:dyDescent="0.25">
      <c r="A2" s="6" t="s">
        <v>2031</v>
      </c>
      <c r="B2" t="s">
        <v>2070</v>
      </c>
    </row>
    <row r="4" spans="1:6" x14ac:dyDescent="0.25">
      <c r="A4" s="6" t="s">
        <v>2068</v>
      </c>
      <c r="B4" s="6" t="s">
        <v>2069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2053</v>
      </c>
      <c r="E7">
        <v>4</v>
      </c>
      <c r="F7">
        <v>4</v>
      </c>
    </row>
    <row r="8" spans="1:6" x14ac:dyDescent="0.25">
      <c r="A8" s="7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2054</v>
      </c>
      <c r="C10">
        <v>8</v>
      </c>
      <c r="E10">
        <v>10</v>
      </c>
      <c r="F10">
        <v>18</v>
      </c>
    </row>
    <row r="11" spans="1:6" x14ac:dyDescent="0.25">
      <c r="A11" s="7" t="s">
        <v>2061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2050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2057</v>
      </c>
      <c r="C15">
        <v>3</v>
      </c>
      <c r="E15">
        <v>4</v>
      </c>
      <c r="F15">
        <v>7</v>
      </c>
    </row>
    <row r="16" spans="1:6" x14ac:dyDescent="0.25">
      <c r="A16" s="7" t="s">
        <v>2051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2062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2063</v>
      </c>
      <c r="C20">
        <v>4</v>
      </c>
      <c r="E20">
        <v>4</v>
      </c>
      <c r="F20">
        <v>8</v>
      </c>
    </row>
    <row r="21" spans="1:6" x14ac:dyDescent="0.25">
      <c r="A21" s="7" t="s">
        <v>2058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2047</v>
      </c>
      <c r="C22">
        <v>9</v>
      </c>
      <c r="E22">
        <v>5</v>
      </c>
      <c r="F22">
        <v>14</v>
      </c>
    </row>
    <row r="23" spans="1:6" x14ac:dyDescent="0.25">
      <c r="A23" s="7" t="s">
        <v>2048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2049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2064</v>
      </c>
      <c r="C25">
        <v>7</v>
      </c>
      <c r="E25">
        <v>14</v>
      </c>
      <c r="F25">
        <v>21</v>
      </c>
    </row>
    <row r="26" spans="1:6" x14ac:dyDescent="0.25">
      <c r="A26" s="7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2059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45EE-9108-49DB-9451-94E846CCB9B9}">
  <dimension ref="A1:F18"/>
  <sheetViews>
    <sheetView workbookViewId="0">
      <selection activeCell="F28" sqref="F2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2031</v>
      </c>
      <c r="B1" t="s">
        <v>2070</v>
      </c>
    </row>
    <row r="2" spans="1:6" x14ac:dyDescent="0.25">
      <c r="A2" s="6" t="s">
        <v>2085</v>
      </c>
      <c r="B2" t="s">
        <v>2070</v>
      </c>
    </row>
    <row r="4" spans="1:6" x14ac:dyDescent="0.25">
      <c r="A4" s="6" t="s">
        <v>2068</v>
      </c>
      <c r="B4" s="6" t="s">
        <v>2069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7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DC9-E929-4BFB-8652-DA8E1A36A41D}">
  <dimension ref="A1:H13"/>
  <sheetViews>
    <sheetView workbookViewId="0">
      <selection activeCell="M14" sqref="M14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25">
      <c r="A3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1">SUM(B3:D3)</f>
        <v>231</v>
      </c>
      <c r="F3" s="4">
        <f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25">
      <c r="A4" t="s">
        <v>2096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1"/>
        <v>315</v>
      </c>
      <c r="F4" s="4">
        <f>B4/$E4</f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25">
      <c r="A5" t="s">
        <v>2097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1"/>
        <v>9</v>
      </c>
      <c r="F5" s="4">
        <f t="shared" ref="F5:F13" si="2">B5/$E5</f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25">
      <c r="A6" t="s">
        <v>2098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1"/>
        <v>10</v>
      </c>
      <c r="F6" s="4">
        <f>B6/$E6</f>
        <v>1</v>
      </c>
      <c r="G6" s="4">
        <f t="shared" si="0"/>
        <v>0</v>
      </c>
      <c r="H6" s="4">
        <f t="shared" si="0"/>
        <v>0</v>
      </c>
    </row>
    <row r="7" spans="1:8" x14ac:dyDescent="0.25">
      <c r="A7" t="s">
        <v>2099</v>
      </c>
      <c r="B7">
        <f>COUNTIFS(Crowdfunding!$G:$G,"successful",Crowdfunding!$D:$D,"&gt;=20000",Crowdfunding!$D:$D,"25000")</f>
        <v>1</v>
      </c>
      <c r="C7">
        <f>COUNTIFS(Crowdfunding!$G:$G,"failed",Crowdfunding!$D:$D,"&gt;=20000",Crowdfunding!$D:$D,"25000")</f>
        <v>0</v>
      </c>
      <c r="D7">
        <f>COUNTIFS(Crowdfunding!$G:$G,"canceled",Crowdfunding!$D:$D,"&gt;=20000",Crowdfunding!$D:$D,"25000")</f>
        <v>0</v>
      </c>
      <c r="E7">
        <f t="shared" si="1"/>
        <v>1</v>
      </c>
      <c r="F7" s="4">
        <f>B7/$E7</f>
        <v>1</v>
      </c>
      <c r="G7" s="4">
        <f t="shared" si="0"/>
        <v>0</v>
      </c>
      <c r="H7" s="4">
        <f t="shared" si="0"/>
        <v>0</v>
      </c>
    </row>
    <row r="8" spans="1:8" x14ac:dyDescent="0.25">
      <c r="A8" t="s">
        <v>2100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1"/>
        <v>14</v>
      </c>
      <c r="F8" s="4">
        <f>B8/$E8</f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25">
      <c r="A9" t="s">
        <v>2101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1"/>
        <v>7</v>
      </c>
      <c r="F9" s="4">
        <f>B9/$E9</f>
        <v>1</v>
      </c>
      <c r="G9" s="4">
        <f t="shared" si="0"/>
        <v>0</v>
      </c>
      <c r="H9" s="4">
        <f t="shared" si="0"/>
        <v>0</v>
      </c>
    </row>
    <row r="10" spans="1:8" x14ac:dyDescent="0.25">
      <c r="A10" t="s">
        <v>2102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25">
      <c r="A11" t="s">
        <v>2103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25">
      <c r="A12" t="s">
        <v>2104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2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38A8-CE53-457C-AC15-BFBA980B0918}">
  <dimension ref="A1:H566"/>
  <sheetViews>
    <sheetView tabSelected="1" workbookViewId="0">
      <selection activeCell="G13" sqref="G13"/>
    </sheetView>
  </sheetViews>
  <sheetFormatPr defaultRowHeight="15.75" x14ac:dyDescent="0.25"/>
  <cols>
    <col min="1" max="1" width="9.375" bestFit="1" customWidth="1"/>
    <col min="2" max="2" width="21.875" bestFit="1" customWidth="1"/>
    <col min="3" max="3" width="5.5" bestFit="1" customWidth="1"/>
    <col min="4" max="4" width="18.125" bestFit="1" customWidth="1"/>
    <col min="5" max="5" width="3.25" customWidth="1"/>
    <col min="6" max="7" width="16.375" bestFit="1" customWidth="1"/>
    <col min="8" max="8" width="12.625" bestFit="1" customWidth="1"/>
  </cols>
  <sheetData>
    <row r="1" spans="1:8" x14ac:dyDescent="0.25">
      <c r="A1" s="10" t="s">
        <v>20</v>
      </c>
      <c r="B1" s="10" t="s">
        <v>2108</v>
      </c>
      <c r="C1" s="9" t="s">
        <v>14</v>
      </c>
      <c r="D1" s="9" t="s">
        <v>2107</v>
      </c>
      <c r="F1" t="s">
        <v>2110</v>
      </c>
      <c r="G1" t="s">
        <v>2106</v>
      </c>
      <c r="H1" t="s">
        <v>2109</v>
      </c>
    </row>
    <row r="2" spans="1:8" x14ac:dyDescent="0.25">
      <c r="B2" cm="1">
        <f t="array" ref="B2">INDEX(Crowdfunding!$H$2:$H$1001,SMALL(IF('Statistical Analysis'!$A$1=Crowdfunding!$G$2:$G$1001,ROW(Crowdfunding!$G$2:$G$1001)-ROW(Crowdfunding!$G$2)+1),ROW(1:1)))</f>
        <v>158</v>
      </c>
      <c r="D2" cm="1">
        <f t="array" ref="D2">INDEX(Crowdfunding!$H$2:$H$1001,SMALL(IF('Statistical Analysis'!$C$1=Crowdfunding!$G$2:$G$1001,ROW(Crowdfunding!$G$2:$G$1001)-ROW(Crowdfunding!$G$2)+1),ROW(1:1)))</f>
        <v>0</v>
      </c>
      <c r="F2" t="s">
        <v>2111</v>
      </c>
      <c r="G2">
        <f>ROUND(AVERAGE(B:B),0)</f>
        <v>851</v>
      </c>
      <c r="H2">
        <f>ROUND(AVERAGE(D:D),0)</f>
        <v>586</v>
      </c>
    </row>
    <row r="3" spans="1:8" x14ac:dyDescent="0.25">
      <c r="B3" cm="1">
        <f t="array" ref="B3">INDEX(Crowdfunding!$H$2:$H$1001,SMALL(IF('Statistical Analysis'!$A$1=Crowdfunding!$G$2:$G$1001,ROW(Crowdfunding!$G$2:$G$1001)-ROW(Crowdfunding!$G$2)+1),ROW(2:2)))</f>
        <v>1425</v>
      </c>
      <c r="D3" cm="1">
        <f t="array" ref="D3">INDEX(Crowdfunding!$H$2:$H$1001,SMALL(IF('Statistical Analysis'!$C$1=Crowdfunding!$G$2:$G$1001,ROW(Crowdfunding!$G$2:$G$1001)-ROW(Crowdfunding!$G$2)+1),ROW(2:2)))</f>
        <v>24</v>
      </c>
      <c r="F3" t="s">
        <v>2112</v>
      </c>
      <c r="G3">
        <f>ROUND(MEDIAN(B:B),0)</f>
        <v>201</v>
      </c>
      <c r="H3">
        <f>ROUND(MEDIAN(D:D),0)</f>
        <v>115</v>
      </c>
    </row>
    <row r="4" spans="1:8" x14ac:dyDescent="0.25">
      <c r="B4" cm="1">
        <f t="array" ref="B4">INDEX(Crowdfunding!$H$2:$H$1001,SMALL(IF('Statistical Analysis'!$A$1=Crowdfunding!$G$2:$G$1001,ROW(Crowdfunding!$G$2:$G$1001)-ROW(Crowdfunding!$G$2)+1),ROW(3:3)))</f>
        <v>174</v>
      </c>
      <c r="D4" cm="1">
        <f t="array" ref="D4">INDEX(Crowdfunding!$H$2:$H$1001,SMALL(IF('Statistical Analysis'!$C$1=Crowdfunding!$G$2:$G$1001,ROW(Crowdfunding!$G$2:$G$1001)-ROW(Crowdfunding!$G$2)+1),ROW(3:3)))</f>
        <v>53</v>
      </c>
      <c r="F4" t="s">
        <v>2113</v>
      </c>
      <c r="G4">
        <f>MIN(B:B)</f>
        <v>16</v>
      </c>
      <c r="H4">
        <f>MIN(D:D)</f>
        <v>0</v>
      </c>
    </row>
    <row r="5" spans="1:8" x14ac:dyDescent="0.25">
      <c r="B5" cm="1">
        <f t="array" ref="B5">INDEX(Crowdfunding!$H$2:$H$1001,SMALL(IF('Statistical Analysis'!$A$1=Crowdfunding!$G$2:$G$1001,ROW(Crowdfunding!$G$2:$G$1001)-ROW(Crowdfunding!$G$2)+1),ROW(4:4)))</f>
        <v>227</v>
      </c>
      <c r="D5" cm="1">
        <f t="array" ref="D5">INDEX(Crowdfunding!$H$2:$H$1001,SMALL(IF('Statistical Analysis'!$C$1=Crowdfunding!$G$2:$G$1001,ROW(Crowdfunding!$G$2:$G$1001)-ROW(Crowdfunding!$G$2)+1),ROW(4:4)))</f>
        <v>18</v>
      </c>
      <c r="F5" t="s">
        <v>2114</v>
      </c>
      <c r="G5">
        <f>MAX(B:B)</f>
        <v>7295</v>
      </c>
      <c r="H5">
        <f>MAX(D:D)</f>
        <v>6080</v>
      </c>
    </row>
    <row r="6" spans="1:8" x14ac:dyDescent="0.25">
      <c r="B6" cm="1">
        <f t="array" ref="B6">INDEX(Crowdfunding!$H$2:$H$1001,SMALL(IF('Statistical Analysis'!$A$1=Crowdfunding!$G$2:$G$1001,ROW(Crowdfunding!$G$2:$G$1001)-ROW(Crowdfunding!$G$2)+1),ROW(5:5)))</f>
        <v>220</v>
      </c>
      <c r="D6" cm="1">
        <f t="array" ref="D6">INDEX(Crowdfunding!$H$2:$H$1001,SMALL(IF('Statistical Analysis'!$C$1=Crowdfunding!$G$2:$G$1001,ROW(Crowdfunding!$G$2:$G$1001)-ROW(Crowdfunding!$G$2)+1),ROW(5:5)))</f>
        <v>44</v>
      </c>
      <c r="F6" t="s">
        <v>2115</v>
      </c>
      <c r="G6" s="11">
        <f>_xlfn.VAR.P(B:B)</f>
        <v>1603373.7324019109</v>
      </c>
      <c r="H6" s="11">
        <f>_xlfn.VAR.P(D:D)</f>
        <v>921574.68174133555</v>
      </c>
    </row>
    <row r="7" spans="1:8" x14ac:dyDescent="0.25">
      <c r="B7" cm="1">
        <f t="array" ref="B7">INDEX(Crowdfunding!$H$2:$H$1001,SMALL(IF('Statistical Analysis'!$A$1=Crowdfunding!$G$2:$G$1001,ROW(Crowdfunding!$G$2:$G$1001)-ROW(Crowdfunding!$G$2)+1),ROW(6:6)))</f>
        <v>98</v>
      </c>
      <c r="D7" cm="1">
        <f t="array" ref="D7">INDEX(Crowdfunding!$H$2:$H$1001,SMALL(IF('Statistical Analysis'!$C$1=Crowdfunding!$G$2:$G$1001,ROW(Crowdfunding!$G$2:$G$1001)-ROW(Crowdfunding!$G$2)+1),ROW(6:6)))</f>
        <v>27</v>
      </c>
      <c r="F7" t="s">
        <v>2116</v>
      </c>
      <c r="G7" s="11">
        <f>_xlfn.STDEV.P(B:B)</f>
        <v>1266.2439466397898</v>
      </c>
      <c r="H7" s="11">
        <f>_xlfn.STDEV.P(D:D)</f>
        <v>959.98681331637863</v>
      </c>
    </row>
    <row r="8" spans="1:8" x14ac:dyDescent="0.25">
      <c r="B8" cm="1">
        <f t="array" ref="B8">INDEX(Crowdfunding!$H$2:$H$1001,SMALL(IF('Statistical Analysis'!$A$1=Crowdfunding!$G$2:$G$1001,ROW(Crowdfunding!$G$2:$G$1001)-ROW(Crowdfunding!$G$2)+1),ROW(7:7)))</f>
        <v>100</v>
      </c>
      <c r="D8" cm="1">
        <f t="array" ref="D8">INDEX(Crowdfunding!$H$2:$H$1001,SMALL(IF('Statistical Analysis'!$C$1=Crowdfunding!$G$2:$G$1001,ROW(Crowdfunding!$G$2:$G$1001)-ROW(Crowdfunding!$G$2)+1),ROW(7:7)))</f>
        <v>55</v>
      </c>
    </row>
    <row r="9" spans="1:8" x14ac:dyDescent="0.25">
      <c r="B9" cm="1">
        <f t="array" ref="B9">INDEX(Crowdfunding!$H$2:$H$1001,SMALL(IF('Statistical Analysis'!$A$1=Crowdfunding!$G$2:$G$1001,ROW(Crowdfunding!$G$2:$G$1001)-ROW(Crowdfunding!$G$2)+1),ROW(8:8)))</f>
        <v>1249</v>
      </c>
      <c r="D9" cm="1">
        <f t="array" ref="D9">INDEX(Crowdfunding!$H$2:$H$1001,SMALL(IF('Statistical Analysis'!$C$1=Crowdfunding!$G$2:$G$1001,ROW(Crowdfunding!$G$2:$G$1001)-ROW(Crowdfunding!$G$2)+1),ROW(8:8)))</f>
        <v>200</v>
      </c>
    </row>
    <row r="10" spans="1:8" x14ac:dyDescent="0.25">
      <c r="B10" cm="1">
        <f t="array" ref="B10">INDEX(Crowdfunding!$H$2:$H$1001,SMALL(IF('Statistical Analysis'!$A$1=Crowdfunding!$G$2:$G$1001,ROW(Crowdfunding!$G$2:$G$1001)-ROW(Crowdfunding!$G$2)+1),ROW(9:9)))</f>
        <v>1396</v>
      </c>
      <c r="D10" cm="1">
        <f t="array" ref="D10">INDEX(Crowdfunding!$H$2:$H$1001,SMALL(IF('Statistical Analysis'!$C$1=Crowdfunding!$G$2:$G$1001,ROW(Crowdfunding!$G$2:$G$1001)-ROW(Crowdfunding!$G$2)+1),ROW(9:9)))</f>
        <v>452</v>
      </c>
    </row>
    <row r="11" spans="1:8" x14ac:dyDescent="0.25">
      <c r="B11" cm="1">
        <f t="array" ref="B11">INDEX(Crowdfunding!$H$2:$H$1001,SMALL(IF('Statistical Analysis'!$A$1=Crowdfunding!$G$2:$G$1001,ROW(Crowdfunding!$G$2:$G$1001)-ROW(Crowdfunding!$G$2)+1),ROW(10:10)))</f>
        <v>890</v>
      </c>
      <c r="D11" cm="1">
        <f t="array" ref="D11">INDEX(Crowdfunding!$H$2:$H$1001,SMALL(IF('Statistical Analysis'!$C$1=Crowdfunding!$G$2:$G$1001,ROW(Crowdfunding!$G$2:$G$1001)-ROW(Crowdfunding!$G$2)+1),ROW(10:10)))</f>
        <v>674</v>
      </c>
    </row>
    <row r="12" spans="1:8" x14ac:dyDescent="0.25">
      <c r="B12" cm="1">
        <f t="array" ref="B12">INDEX(Crowdfunding!$H$2:$H$1001,SMALL(IF('Statistical Analysis'!$A$1=Crowdfunding!$G$2:$G$1001,ROW(Crowdfunding!$G$2:$G$1001)-ROW(Crowdfunding!$G$2)+1),ROW(11:11)))</f>
        <v>142</v>
      </c>
      <c r="D12" cm="1">
        <f t="array" ref="D12">INDEX(Crowdfunding!$H$2:$H$1001,SMALL(IF('Statistical Analysis'!$C$1=Crowdfunding!$G$2:$G$1001,ROW(Crowdfunding!$G$2:$G$1001)-ROW(Crowdfunding!$G$2)+1),ROW(11:11)))</f>
        <v>558</v>
      </c>
    </row>
    <row r="13" spans="1:8" x14ac:dyDescent="0.25">
      <c r="B13" cm="1">
        <f t="array" ref="B13">INDEX(Crowdfunding!$H$2:$H$1001,SMALL(IF('Statistical Analysis'!$A$1=Crowdfunding!$G$2:$G$1001,ROW(Crowdfunding!$G$2:$G$1001)-ROW(Crowdfunding!$G$2)+1),ROW(12:12)))</f>
        <v>2673</v>
      </c>
      <c r="D13" cm="1">
        <f t="array" ref="D13">INDEX(Crowdfunding!$H$2:$H$1001,SMALL(IF('Statistical Analysis'!$C$1=Crowdfunding!$G$2:$G$1001,ROW(Crowdfunding!$G$2:$G$1001)-ROW(Crowdfunding!$G$2)+1),ROW(12:12)))</f>
        <v>15</v>
      </c>
    </row>
    <row r="14" spans="1:8" x14ac:dyDescent="0.25">
      <c r="B14" cm="1">
        <f t="array" ref="B14">INDEX(Crowdfunding!$H$2:$H$1001,SMALL(IF('Statistical Analysis'!$A$1=Crowdfunding!$G$2:$G$1001,ROW(Crowdfunding!$G$2:$G$1001)-ROW(Crowdfunding!$G$2)+1),ROW(13:13)))</f>
        <v>163</v>
      </c>
      <c r="D14" cm="1">
        <f t="array" ref="D14">INDEX(Crowdfunding!$H$2:$H$1001,SMALL(IF('Statistical Analysis'!$C$1=Crowdfunding!$G$2:$G$1001,ROW(Crowdfunding!$G$2:$G$1001)-ROW(Crowdfunding!$G$2)+1),ROW(13:13)))</f>
        <v>2307</v>
      </c>
    </row>
    <row r="15" spans="1:8" x14ac:dyDescent="0.25">
      <c r="B15" cm="1">
        <f t="array" ref="B15">INDEX(Crowdfunding!$H$2:$H$1001,SMALL(IF('Statistical Analysis'!$A$1=Crowdfunding!$G$2:$G$1001,ROW(Crowdfunding!$G$2:$G$1001)-ROW(Crowdfunding!$G$2)+1),ROW(14:14)))</f>
        <v>2220</v>
      </c>
      <c r="D15" cm="1">
        <f t="array" ref="D15">INDEX(Crowdfunding!$H$2:$H$1001,SMALL(IF('Statistical Analysis'!$C$1=Crowdfunding!$G$2:$G$1001,ROW(Crowdfunding!$G$2:$G$1001)-ROW(Crowdfunding!$G$2)+1),ROW(14:14)))</f>
        <v>88</v>
      </c>
    </row>
    <row r="16" spans="1:8" x14ac:dyDescent="0.25">
      <c r="B16" cm="1">
        <f t="array" ref="B16">INDEX(Crowdfunding!$H$2:$H$1001,SMALL(IF('Statistical Analysis'!$A$1=Crowdfunding!$G$2:$G$1001,ROW(Crowdfunding!$G$2:$G$1001)-ROW(Crowdfunding!$G$2)+1),ROW(15:15)))</f>
        <v>1606</v>
      </c>
      <c r="D16" cm="1">
        <f t="array" ref="D16">INDEX(Crowdfunding!$H$2:$H$1001,SMALL(IF('Statistical Analysis'!$C$1=Crowdfunding!$G$2:$G$1001,ROW(Crowdfunding!$G$2:$G$1001)-ROW(Crowdfunding!$G$2)+1),ROW(15:15)))</f>
        <v>48</v>
      </c>
    </row>
    <row r="17" spans="2:4" x14ac:dyDescent="0.25">
      <c r="B17" cm="1">
        <f t="array" ref="B17">INDEX(Crowdfunding!$H$2:$H$1001,SMALL(IF('Statistical Analysis'!$A$1=Crowdfunding!$G$2:$G$1001,ROW(Crowdfunding!$G$2:$G$1001)-ROW(Crowdfunding!$G$2)+1),ROW(16:16)))</f>
        <v>129</v>
      </c>
      <c r="D17" cm="1">
        <f t="array" ref="D17">INDEX(Crowdfunding!$H$2:$H$1001,SMALL(IF('Statistical Analysis'!$C$1=Crowdfunding!$G$2:$G$1001,ROW(Crowdfunding!$G$2:$G$1001)-ROW(Crowdfunding!$G$2)+1),ROW(16:16)))</f>
        <v>1</v>
      </c>
    </row>
    <row r="18" spans="2:4" x14ac:dyDescent="0.25">
      <c r="B18" cm="1">
        <f t="array" ref="B18">INDEX(Crowdfunding!$H$2:$H$1001,SMALL(IF('Statistical Analysis'!$A$1=Crowdfunding!$G$2:$G$1001,ROW(Crowdfunding!$G$2:$G$1001)-ROW(Crowdfunding!$G$2)+1),ROW(17:17)))</f>
        <v>226</v>
      </c>
      <c r="D18" cm="1">
        <f t="array" ref="D18">INDEX(Crowdfunding!$H$2:$H$1001,SMALL(IF('Statistical Analysis'!$C$1=Crowdfunding!$G$2:$G$1001,ROW(Crowdfunding!$G$2:$G$1001)-ROW(Crowdfunding!$G$2)+1),ROW(17:17)))</f>
        <v>1467</v>
      </c>
    </row>
    <row r="19" spans="2:4" x14ac:dyDescent="0.25">
      <c r="B19" cm="1">
        <f t="array" ref="B19">INDEX(Crowdfunding!$H$2:$H$1001,SMALL(IF('Statistical Analysis'!$A$1=Crowdfunding!$G$2:$G$1001,ROW(Crowdfunding!$G$2:$G$1001)-ROW(Crowdfunding!$G$2)+1),ROW(18:18)))</f>
        <v>5419</v>
      </c>
      <c r="D19" cm="1">
        <f t="array" ref="D19">INDEX(Crowdfunding!$H$2:$H$1001,SMALL(IF('Statistical Analysis'!$C$1=Crowdfunding!$G$2:$G$1001,ROW(Crowdfunding!$G$2:$G$1001)-ROW(Crowdfunding!$G$2)+1),ROW(18:18)))</f>
        <v>75</v>
      </c>
    </row>
    <row r="20" spans="2:4" x14ac:dyDescent="0.25">
      <c r="B20" cm="1">
        <f t="array" ref="B20">INDEX(Crowdfunding!$H$2:$H$1001,SMALL(IF('Statistical Analysis'!$A$1=Crowdfunding!$G$2:$G$1001,ROW(Crowdfunding!$G$2:$G$1001)-ROW(Crowdfunding!$G$2)+1),ROW(19:19)))</f>
        <v>165</v>
      </c>
      <c r="D20" cm="1">
        <f t="array" ref="D20">INDEX(Crowdfunding!$H$2:$H$1001,SMALL(IF('Statistical Analysis'!$C$1=Crowdfunding!$G$2:$G$1001,ROW(Crowdfunding!$G$2:$G$1001)-ROW(Crowdfunding!$G$2)+1),ROW(19:19)))</f>
        <v>120</v>
      </c>
    </row>
    <row r="21" spans="2:4" x14ac:dyDescent="0.25">
      <c r="B21" cm="1">
        <f t="array" ref="B21">INDEX(Crowdfunding!$H$2:$H$1001,SMALL(IF('Statistical Analysis'!$A$1=Crowdfunding!$G$2:$G$1001,ROW(Crowdfunding!$G$2:$G$1001)-ROW(Crowdfunding!$G$2)+1),ROW(20:20)))</f>
        <v>1965</v>
      </c>
      <c r="D21" cm="1">
        <f t="array" ref="D21">INDEX(Crowdfunding!$H$2:$H$1001,SMALL(IF('Statistical Analysis'!$C$1=Crowdfunding!$G$2:$G$1001,ROW(Crowdfunding!$G$2:$G$1001)-ROW(Crowdfunding!$G$2)+1),ROW(20:20)))</f>
        <v>2253</v>
      </c>
    </row>
    <row r="22" spans="2:4" x14ac:dyDescent="0.25">
      <c r="B22" cm="1">
        <f t="array" ref="B22">INDEX(Crowdfunding!$H$2:$H$1001,SMALL(IF('Statistical Analysis'!$A$1=Crowdfunding!$G$2:$G$1001,ROW(Crowdfunding!$G$2:$G$1001)-ROW(Crowdfunding!$G$2)+1),ROW(21:21)))</f>
        <v>16</v>
      </c>
      <c r="D22" cm="1">
        <f t="array" ref="D22">INDEX(Crowdfunding!$H$2:$H$1001,SMALL(IF('Statistical Analysis'!$C$1=Crowdfunding!$G$2:$G$1001,ROW(Crowdfunding!$G$2:$G$1001)-ROW(Crowdfunding!$G$2)+1),ROW(21:21)))</f>
        <v>5</v>
      </c>
    </row>
    <row r="23" spans="2:4" x14ac:dyDescent="0.25">
      <c r="B23" cm="1">
        <f t="array" ref="B23">INDEX(Crowdfunding!$H$2:$H$1001,SMALL(IF('Statistical Analysis'!$A$1=Crowdfunding!$G$2:$G$1001,ROW(Crowdfunding!$G$2:$G$1001)-ROW(Crowdfunding!$G$2)+1),ROW(22:22)))</f>
        <v>107</v>
      </c>
      <c r="D23" cm="1">
        <f t="array" ref="D23">INDEX(Crowdfunding!$H$2:$H$1001,SMALL(IF('Statistical Analysis'!$C$1=Crowdfunding!$G$2:$G$1001,ROW(Crowdfunding!$G$2:$G$1001)-ROW(Crowdfunding!$G$2)+1),ROW(22:22)))</f>
        <v>38</v>
      </c>
    </row>
    <row r="24" spans="2:4" x14ac:dyDescent="0.25">
      <c r="B24" cm="1">
        <f t="array" ref="B24">INDEX(Crowdfunding!$H$2:$H$1001,SMALL(IF('Statistical Analysis'!$A$1=Crowdfunding!$G$2:$G$1001,ROW(Crowdfunding!$G$2:$G$1001)-ROW(Crowdfunding!$G$2)+1),ROW(23:23)))</f>
        <v>134</v>
      </c>
      <c r="D24" cm="1">
        <f t="array" ref="D24">INDEX(Crowdfunding!$H$2:$H$1001,SMALL(IF('Statistical Analysis'!$C$1=Crowdfunding!$G$2:$G$1001,ROW(Crowdfunding!$G$2:$G$1001)-ROW(Crowdfunding!$G$2)+1),ROW(23:23)))</f>
        <v>12</v>
      </c>
    </row>
    <row r="25" spans="2:4" x14ac:dyDescent="0.25">
      <c r="B25" cm="1">
        <f t="array" ref="B25">INDEX(Crowdfunding!$H$2:$H$1001,SMALL(IF('Statistical Analysis'!$A$1=Crowdfunding!$G$2:$G$1001,ROW(Crowdfunding!$G$2:$G$1001)-ROW(Crowdfunding!$G$2)+1),ROW(24:24)))</f>
        <v>198</v>
      </c>
      <c r="D25" cm="1">
        <f t="array" ref="D25">INDEX(Crowdfunding!$H$2:$H$1001,SMALL(IF('Statistical Analysis'!$C$1=Crowdfunding!$G$2:$G$1001,ROW(Crowdfunding!$G$2:$G$1001)-ROW(Crowdfunding!$G$2)+1),ROW(24:24)))</f>
        <v>1684</v>
      </c>
    </row>
    <row r="26" spans="2:4" x14ac:dyDescent="0.25">
      <c r="B26" cm="1">
        <f t="array" ref="B26">INDEX(Crowdfunding!$H$2:$H$1001,SMALL(IF('Statistical Analysis'!$A$1=Crowdfunding!$G$2:$G$1001,ROW(Crowdfunding!$G$2:$G$1001)-ROW(Crowdfunding!$G$2)+1),ROW(25:25)))</f>
        <v>111</v>
      </c>
      <c r="D26" cm="1">
        <f t="array" ref="D26">INDEX(Crowdfunding!$H$2:$H$1001,SMALL(IF('Statistical Analysis'!$C$1=Crowdfunding!$G$2:$G$1001,ROW(Crowdfunding!$G$2:$G$1001)-ROW(Crowdfunding!$G$2)+1),ROW(25:25)))</f>
        <v>56</v>
      </c>
    </row>
    <row r="27" spans="2:4" x14ac:dyDescent="0.25">
      <c r="B27" cm="1">
        <f t="array" ref="B27">INDEX(Crowdfunding!$H$2:$H$1001,SMALL(IF('Statistical Analysis'!$A$1=Crowdfunding!$G$2:$G$1001,ROW(Crowdfunding!$G$2:$G$1001)-ROW(Crowdfunding!$G$2)+1),ROW(26:26)))</f>
        <v>222</v>
      </c>
      <c r="D27" cm="1">
        <f t="array" ref="D27">INDEX(Crowdfunding!$H$2:$H$1001,SMALL(IF('Statistical Analysis'!$C$1=Crowdfunding!$G$2:$G$1001,ROW(Crowdfunding!$G$2:$G$1001)-ROW(Crowdfunding!$G$2)+1),ROW(26:26)))</f>
        <v>838</v>
      </c>
    </row>
    <row r="28" spans="2:4" x14ac:dyDescent="0.25">
      <c r="B28" cm="1">
        <f t="array" ref="B28">INDEX(Crowdfunding!$H$2:$H$1001,SMALL(IF('Statistical Analysis'!$A$1=Crowdfunding!$G$2:$G$1001,ROW(Crowdfunding!$G$2:$G$1001)-ROW(Crowdfunding!$G$2)+1),ROW(27:27)))</f>
        <v>6212</v>
      </c>
      <c r="D28" cm="1">
        <f t="array" ref="D28">INDEX(Crowdfunding!$H$2:$H$1001,SMALL(IF('Statistical Analysis'!$C$1=Crowdfunding!$G$2:$G$1001,ROW(Crowdfunding!$G$2:$G$1001)-ROW(Crowdfunding!$G$2)+1),ROW(27:27)))</f>
        <v>1000</v>
      </c>
    </row>
    <row r="29" spans="2:4" x14ac:dyDescent="0.25">
      <c r="B29" cm="1">
        <f t="array" ref="B29">INDEX(Crowdfunding!$H$2:$H$1001,SMALL(IF('Statistical Analysis'!$A$1=Crowdfunding!$G$2:$G$1001,ROW(Crowdfunding!$G$2:$G$1001)-ROW(Crowdfunding!$G$2)+1),ROW(28:28)))</f>
        <v>98</v>
      </c>
      <c r="D29" cm="1">
        <f t="array" ref="D29">INDEX(Crowdfunding!$H$2:$H$1001,SMALL(IF('Statistical Analysis'!$C$1=Crowdfunding!$G$2:$G$1001,ROW(Crowdfunding!$G$2:$G$1001)-ROW(Crowdfunding!$G$2)+1),ROW(28:28)))</f>
        <v>1482</v>
      </c>
    </row>
    <row r="30" spans="2:4" x14ac:dyDescent="0.25">
      <c r="B30" cm="1">
        <f t="array" ref="B30">INDEX(Crowdfunding!$H$2:$H$1001,SMALL(IF('Statistical Analysis'!$A$1=Crowdfunding!$G$2:$G$1001,ROW(Crowdfunding!$G$2:$G$1001)-ROW(Crowdfunding!$G$2)+1),ROW(29:29)))</f>
        <v>92</v>
      </c>
      <c r="D30" cm="1">
        <f t="array" ref="D30">INDEX(Crowdfunding!$H$2:$H$1001,SMALL(IF('Statistical Analysis'!$C$1=Crowdfunding!$G$2:$G$1001,ROW(Crowdfunding!$G$2:$G$1001)-ROW(Crowdfunding!$G$2)+1),ROW(29:29)))</f>
        <v>106</v>
      </c>
    </row>
    <row r="31" spans="2:4" x14ac:dyDescent="0.25">
      <c r="B31" cm="1">
        <f t="array" ref="B31">INDEX(Crowdfunding!$H$2:$H$1001,SMALL(IF('Statistical Analysis'!$A$1=Crowdfunding!$G$2:$G$1001,ROW(Crowdfunding!$G$2:$G$1001)-ROW(Crowdfunding!$G$2)+1),ROW(30:30)))</f>
        <v>149</v>
      </c>
      <c r="D31" cm="1">
        <f t="array" ref="D31">INDEX(Crowdfunding!$H$2:$H$1001,SMALL(IF('Statistical Analysis'!$C$1=Crowdfunding!$G$2:$G$1001,ROW(Crowdfunding!$G$2:$G$1001)-ROW(Crowdfunding!$G$2)+1),ROW(30:30)))</f>
        <v>679</v>
      </c>
    </row>
    <row r="32" spans="2:4" x14ac:dyDescent="0.25">
      <c r="B32" cm="1">
        <f t="array" ref="B32">INDEX(Crowdfunding!$H$2:$H$1001,SMALL(IF('Statistical Analysis'!$A$1=Crowdfunding!$G$2:$G$1001,ROW(Crowdfunding!$G$2:$G$1001)-ROW(Crowdfunding!$G$2)+1),ROW(31:31)))</f>
        <v>2431</v>
      </c>
      <c r="D32" cm="1">
        <f t="array" ref="D32">INDEX(Crowdfunding!$H$2:$H$1001,SMALL(IF('Statistical Analysis'!$C$1=Crowdfunding!$G$2:$G$1001,ROW(Crowdfunding!$G$2:$G$1001)-ROW(Crowdfunding!$G$2)+1),ROW(31:31)))</f>
        <v>1220</v>
      </c>
    </row>
    <row r="33" spans="2:4" x14ac:dyDescent="0.25">
      <c r="B33" cm="1">
        <f t="array" ref="B33">INDEX(Crowdfunding!$H$2:$H$1001,SMALL(IF('Statistical Analysis'!$A$1=Crowdfunding!$G$2:$G$1001,ROW(Crowdfunding!$G$2:$G$1001)-ROW(Crowdfunding!$G$2)+1),ROW(32:32)))</f>
        <v>303</v>
      </c>
      <c r="D33" cm="1">
        <f t="array" ref="D33">INDEX(Crowdfunding!$H$2:$H$1001,SMALL(IF('Statistical Analysis'!$C$1=Crowdfunding!$G$2:$G$1001,ROW(Crowdfunding!$G$2:$G$1001)-ROW(Crowdfunding!$G$2)+1),ROW(32:32)))</f>
        <v>1</v>
      </c>
    </row>
    <row r="34" spans="2:4" x14ac:dyDescent="0.25">
      <c r="B34" cm="1">
        <f t="array" ref="B34">INDEX(Crowdfunding!$H$2:$H$1001,SMALL(IF('Statistical Analysis'!$A$1=Crowdfunding!$G$2:$G$1001,ROW(Crowdfunding!$G$2:$G$1001)-ROW(Crowdfunding!$G$2)+1),ROW(33:33)))</f>
        <v>209</v>
      </c>
      <c r="D34" cm="1">
        <f t="array" ref="D34">INDEX(Crowdfunding!$H$2:$H$1001,SMALL(IF('Statistical Analysis'!$C$1=Crowdfunding!$G$2:$G$1001,ROW(Crowdfunding!$G$2:$G$1001)-ROW(Crowdfunding!$G$2)+1),ROW(33:33)))</f>
        <v>37</v>
      </c>
    </row>
    <row r="35" spans="2:4" x14ac:dyDescent="0.25">
      <c r="B35" cm="1">
        <f t="array" ref="B35">INDEX(Crowdfunding!$H$2:$H$1001,SMALL(IF('Statistical Analysis'!$A$1=Crowdfunding!$G$2:$G$1001,ROW(Crowdfunding!$G$2:$G$1001)-ROW(Crowdfunding!$G$2)+1),ROW(34:34)))</f>
        <v>131</v>
      </c>
      <c r="D35" cm="1">
        <f t="array" ref="D35">INDEX(Crowdfunding!$H$2:$H$1001,SMALL(IF('Statistical Analysis'!$C$1=Crowdfunding!$G$2:$G$1001,ROW(Crowdfunding!$G$2:$G$1001)-ROW(Crowdfunding!$G$2)+1),ROW(34:34)))</f>
        <v>60</v>
      </c>
    </row>
    <row r="36" spans="2:4" x14ac:dyDescent="0.25">
      <c r="B36" cm="1">
        <f t="array" ref="B36">INDEX(Crowdfunding!$H$2:$H$1001,SMALL(IF('Statistical Analysis'!$A$1=Crowdfunding!$G$2:$G$1001,ROW(Crowdfunding!$G$2:$G$1001)-ROW(Crowdfunding!$G$2)+1),ROW(35:35)))</f>
        <v>164</v>
      </c>
      <c r="D36" cm="1">
        <f t="array" ref="D36">INDEX(Crowdfunding!$H$2:$H$1001,SMALL(IF('Statistical Analysis'!$C$1=Crowdfunding!$G$2:$G$1001,ROW(Crowdfunding!$G$2:$G$1001)-ROW(Crowdfunding!$G$2)+1),ROW(35:35)))</f>
        <v>296</v>
      </c>
    </row>
    <row r="37" spans="2:4" x14ac:dyDescent="0.25">
      <c r="B37" cm="1">
        <f t="array" ref="B37">INDEX(Crowdfunding!$H$2:$H$1001,SMALL(IF('Statistical Analysis'!$A$1=Crowdfunding!$G$2:$G$1001,ROW(Crowdfunding!$G$2:$G$1001)-ROW(Crowdfunding!$G$2)+1),ROW(36:36)))</f>
        <v>201</v>
      </c>
      <c r="D37" cm="1">
        <f t="array" ref="D37">INDEX(Crowdfunding!$H$2:$H$1001,SMALL(IF('Statistical Analysis'!$C$1=Crowdfunding!$G$2:$G$1001,ROW(Crowdfunding!$G$2:$G$1001)-ROW(Crowdfunding!$G$2)+1),ROW(36:36)))</f>
        <v>3304</v>
      </c>
    </row>
    <row r="38" spans="2:4" x14ac:dyDescent="0.25">
      <c r="B38" cm="1">
        <f t="array" ref="B38">INDEX(Crowdfunding!$H$2:$H$1001,SMALL(IF('Statistical Analysis'!$A$1=Crowdfunding!$G$2:$G$1001,ROW(Crowdfunding!$G$2:$G$1001)-ROW(Crowdfunding!$G$2)+1),ROW(37:37)))</f>
        <v>211</v>
      </c>
      <c r="D38" cm="1">
        <f t="array" ref="D38">INDEX(Crowdfunding!$H$2:$H$1001,SMALL(IF('Statistical Analysis'!$C$1=Crowdfunding!$G$2:$G$1001,ROW(Crowdfunding!$G$2:$G$1001)-ROW(Crowdfunding!$G$2)+1),ROW(37:37)))</f>
        <v>73</v>
      </c>
    </row>
    <row r="39" spans="2:4" x14ac:dyDescent="0.25">
      <c r="B39" cm="1">
        <f t="array" ref="B39">INDEX(Crowdfunding!$H$2:$H$1001,SMALL(IF('Statistical Analysis'!$A$1=Crowdfunding!$G$2:$G$1001,ROW(Crowdfunding!$G$2:$G$1001)-ROW(Crowdfunding!$G$2)+1),ROW(38:38)))</f>
        <v>128</v>
      </c>
      <c r="D39" cm="1">
        <f t="array" ref="D39">INDEX(Crowdfunding!$H$2:$H$1001,SMALL(IF('Statistical Analysis'!$C$1=Crowdfunding!$G$2:$G$1001,ROW(Crowdfunding!$G$2:$G$1001)-ROW(Crowdfunding!$G$2)+1),ROW(38:38)))</f>
        <v>3387</v>
      </c>
    </row>
    <row r="40" spans="2:4" x14ac:dyDescent="0.25">
      <c r="B40" cm="1">
        <f t="array" ref="B40">INDEX(Crowdfunding!$H$2:$H$1001,SMALL(IF('Statistical Analysis'!$A$1=Crowdfunding!$G$2:$G$1001,ROW(Crowdfunding!$G$2:$G$1001)-ROW(Crowdfunding!$G$2)+1),ROW(39:39)))</f>
        <v>1600</v>
      </c>
      <c r="D40" cm="1">
        <f t="array" ref="D40">INDEX(Crowdfunding!$H$2:$H$1001,SMALL(IF('Statistical Analysis'!$C$1=Crowdfunding!$G$2:$G$1001,ROW(Crowdfunding!$G$2:$G$1001)-ROW(Crowdfunding!$G$2)+1),ROW(39:39)))</f>
        <v>662</v>
      </c>
    </row>
    <row r="41" spans="2:4" x14ac:dyDescent="0.25">
      <c r="B41" cm="1">
        <f t="array" ref="B41">INDEX(Crowdfunding!$H$2:$H$1001,SMALL(IF('Statistical Analysis'!$A$1=Crowdfunding!$G$2:$G$1001,ROW(Crowdfunding!$G$2:$G$1001)-ROW(Crowdfunding!$G$2)+1),ROW(40:40)))</f>
        <v>249</v>
      </c>
      <c r="D41" cm="1">
        <f t="array" ref="D41">INDEX(Crowdfunding!$H$2:$H$1001,SMALL(IF('Statistical Analysis'!$C$1=Crowdfunding!$G$2:$G$1001,ROW(Crowdfunding!$G$2:$G$1001)-ROW(Crowdfunding!$G$2)+1),ROW(40:40)))</f>
        <v>774</v>
      </c>
    </row>
    <row r="42" spans="2:4" x14ac:dyDescent="0.25">
      <c r="B42" cm="1">
        <f t="array" ref="B42">INDEX(Crowdfunding!$H$2:$H$1001,SMALL(IF('Statistical Analysis'!$A$1=Crowdfunding!$G$2:$G$1001,ROW(Crowdfunding!$G$2:$G$1001)-ROW(Crowdfunding!$G$2)+1),ROW(41:41)))</f>
        <v>236</v>
      </c>
      <c r="D42" cm="1">
        <f t="array" ref="D42">INDEX(Crowdfunding!$H$2:$H$1001,SMALL(IF('Statistical Analysis'!$C$1=Crowdfunding!$G$2:$G$1001,ROW(Crowdfunding!$G$2:$G$1001)-ROW(Crowdfunding!$G$2)+1),ROW(41:41)))</f>
        <v>672</v>
      </c>
    </row>
    <row r="43" spans="2:4" x14ac:dyDescent="0.25">
      <c r="B43" cm="1">
        <f t="array" ref="B43">INDEX(Crowdfunding!$H$2:$H$1001,SMALL(IF('Statistical Analysis'!$A$1=Crowdfunding!$G$2:$G$1001,ROW(Crowdfunding!$G$2:$G$1001)-ROW(Crowdfunding!$G$2)+1),ROW(42:42)))</f>
        <v>4065</v>
      </c>
      <c r="D43" cm="1">
        <f t="array" ref="D43">INDEX(Crowdfunding!$H$2:$H$1001,SMALL(IF('Statistical Analysis'!$C$1=Crowdfunding!$G$2:$G$1001,ROW(Crowdfunding!$G$2:$G$1001)-ROW(Crowdfunding!$G$2)+1),ROW(42:42)))</f>
        <v>940</v>
      </c>
    </row>
    <row r="44" spans="2:4" x14ac:dyDescent="0.25">
      <c r="B44" cm="1">
        <f t="array" ref="B44">INDEX(Crowdfunding!$H$2:$H$1001,SMALL(IF('Statistical Analysis'!$A$1=Crowdfunding!$G$2:$G$1001,ROW(Crowdfunding!$G$2:$G$1001)-ROW(Crowdfunding!$G$2)+1),ROW(43:43)))</f>
        <v>246</v>
      </c>
      <c r="D44" cm="1">
        <f t="array" ref="D44">INDEX(Crowdfunding!$H$2:$H$1001,SMALL(IF('Statistical Analysis'!$C$1=Crowdfunding!$G$2:$G$1001,ROW(Crowdfunding!$G$2:$G$1001)-ROW(Crowdfunding!$G$2)+1),ROW(43:43)))</f>
        <v>117</v>
      </c>
    </row>
    <row r="45" spans="2:4" x14ac:dyDescent="0.25">
      <c r="B45" cm="1">
        <f t="array" ref="B45">INDEX(Crowdfunding!$H$2:$H$1001,SMALL(IF('Statistical Analysis'!$A$1=Crowdfunding!$G$2:$G$1001,ROW(Crowdfunding!$G$2:$G$1001)-ROW(Crowdfunding!$G$2)+1),ROW(44:44)))</f>
        <v>2475</v>
      </c>
      <c r="D45" cm="1">
        <f t="array" ref="D45">INDEX(Crowdfunding!$H$2:$H$1001,SMALL(IF('Statistical Analysis'!$C$1=Crowdfunding!$G$2:$G$1001,ROW(Crowdfunding!$G$2:$G$1001)-ROW(Crowdfunding!$G$2)+1),ROW(44:44)))</f>
        <v>115</v>
      </c>
    </row>
    <row r="46" spans="2:4" x14ac:dyDescent="0.25">
      <c r="B46" cm="1">
        <f t="array" ref="B46">INDEX(Crowdfunding!$H$2:$H$1001,SMALL(IF('Statistical Analysis'!$A$1=Crowdfunding!$G$2:$G$1001,ROW(Crowdfunding!$G$2:$G$1001)-ROW(Crowdfunding!$G$2)+1),ROW(45:45)))</f>
        <v>76</v>
      </c>
      <c r="D46" cm="1">
        <f t="array" ref="D46">INDEX(Crowdfunding!$H$2:$H$1001,SMALL(IF('Statistical Analysis'!$C$1=Crowdfunding!$G$2:$G$1001,ROW(Crowdfunding!$G$2:$G$1001)-ROW(Crowdfunding!$G$2)+1),ROW(45:45)))</f>
        <v>326</v>
      </c>
    </row>
    <row r="47" spans="2:4" x14ac:dyDescent="0.25">
      <c r="B47" cm="1">
        <f t="array" ref="B47">INDEX(Crowdfunding!$H$2:$H$1001,SMALL(IF('Statistical Analysis'!$A$1=Crowdfunding!$G$2:$G$1001,ROW(Crowdfunding!$G$2:$G$1001)-ROW(Crowdfunding!$G$2)+1),ROW(46:46)))</f>
        <v>54</v>
      </c>
      <c r="D47" cm="1">
        <f t="array" ref="D47">INDEX(Crowdfunding!$H$2:$H$1001,SMALL(IF('Statistical Analysis'!$C$1=Crowdfunding!$G$2:$G$1001,ROW(Crowdfunding!$G$2:$G$1001)-ROW(Crowdfunding!$G$2)+1),ROW(46:46)))</f>
        <v>1</v>
      </c>
    </row>
    <row r="48" spans="2:4" x14ac:dyDescent="0.25">
      <c r="B48" cm="1">
        <f t="array" ref="B48">INDEX(Crowdfunding!$H$2:$H$1001,SMALL(IF('Statistical Analysis'!$A$1=Crowdfunding!$G$2:$G$1001,ROW(Crowdfunding!$G$2:$G$1001)-ROW(Crowdfunding!$G$2)+1),ROW(47:47)))</f>
        <v>88</v>
      </c>
      <c r="D48" cm="1">
        <f t="array" ref="D48">INDEX(Crowdfunding!$H$2:$H$1001,SMALL(IF('Statistical Analysis'!$C$1=Crowdfunding!$G$2:$G$1001,ROW(Crowdfunding!$G$2:$G$1001)-ROW(Crowdfunding!$G$2)+1),ROW(47:47)))</f>
        <v>1467</v>
      </c>
    </row>
    <row r="49" spans="2:4" x14ac:dyDescent="0.25">
      <c r="B49" cm="1">
        <f t="array" ref="B49">INDEX(Crowdfunding!$H$2:$H$1001,SMALL(IF('Statistical Analysis'!$A$1=Crowdfunding!$G$2:$G$1001,ROW(Crowdfunding!$G$2:$G$1001)-ROW(Crowdfunding!$G$2)+1),ROW(48:48)))</f>
        <v>85</v>
      </c>
      <c r="D49" cm="1">
        <f t="array" ref="D49">INDEX(Crowdfunding!$H$2:$H$1001,SMALL(IF('Statistical Analysis'!$C$1=Crowdfunding!$G$2:$G$1001,ROW(Crowdfunding!$G$2:$G$1001)-ROW(Crowdfunding!$G$2)+1),ROW(48:48)))</f>
        <v>5681</v>
      </c>
    </row>
    <row r="50" spans="2:4" x14ac:dyDescent="0.25">
      <c r="B50" cm="1">
        <f t="array" ref="B50">INDEX(Crowdfunding!$H$2:$H$1001,SMALL(IF('Statistical Analysis'!$A$1=Crowdfunding!$G$2:$G$1001,ROW(Crowdfunding!$G$2:$G$1001)-ROW(Crowdfunding!$G$2)+1),ROW(49:49)))</f>
        <v>170</v>
      </c>
      <c r="D50" cm="1">
        <f t="array" ref="D50">INDEX(Crowdfunding!$H$2:$H$1001,SMALL(IF('Statistical Analysis'!$C$1=Crowdfunding!$G$2:$G$1001,ROW(Crowdfunding!$G$2:$G$1001)-ROW(Crowdfunding!$G$2)+1),ROW(49:49)))</f>
        <v>1059</v>
      </c>
    </row>
    <row r="51" spans="2:4" x14ac:dyDescent="0.25">
      <c r="B51" cm="1">
        <f t="array" ref="B51">INDEX(Crowdfunding!$H$2:$H$1001,SMALL(IF('Statistical Analysis'!$A$1=Crowdfunding!$G$2:$G$1001,ROW(Crowdfunding!$G$2:$G$1001)-ROW(Crowdfunding!$G$2)+1),ROW(50:50)))</f>
        <v>330</v>
      </c>
      <c r="D51" cm="1">
        <f t="array" ref="D51">INDEX(Crowdfunding!$H$2:$H$1001,SMALL(IF('Statistical Analysis'!$C$1=Crowdfunding!$G$2:$G$1001,ROW(Crowdfunding!$G$2:$G$1001)-ROW(Crowdfunding!$G$2)+1),ROW(50:50)))</f>
        <v>1194</v>
      </c>
    </row>
    <row r="52" spans="2:4" x14ac:dyDescent="0.25">
      <c r="B52" cm="1">
        <f t="array" ref="B52">INDEX(Crowdfunding!$H$2:$H$1001,SMALL(IF('Statistical Analysis'!$A$1=Crowdfunding!$G$2:$G$1001,ROW(Crowdfunding!$G$2:$G$1001)-ROW(Crowdfunding!$G$2)+1),ROW(51:51)))</f>
        <v>127</v>
      </c>
      <c r="D52" cm="1">
        <f t="array" ref="D52">INDEX(Crowdfunding!$H$2:$H$1001,SMALL(IF('Statistical Analysis'!$C$1=Crowdfunding!$G$2:$G$1001,ROW(Crowdfunding!$G$2:$G$1001)-ROW(Crowdfunding!$G$2)+1),ROW(51:51)))</f>
        <v>30</v>
      </c>
    </row>
    <row r="53" spans="2:4" x14ac:dyDescent="0.25">
      <c r="B53" cm="1">
        <f t="array" ref="B53">INDEX(Crowdfunding!$H$2:$H$1001,SMALL(IF('Statistical Analysis'!$A$1=Crowdfunding!$G$2:$G$1001,ROW(Crowdfunding!$G$2:$G$1001)-ROW(Crowdfunding!$G$2)+1),ROW(52:52)))</f>
        <v>411</v>
      </c>
      <c r="D53" cm="1">
        <f t="array" ref="D53">INDEX(Crowdfunding!$H$2:$H$1001,SMALL(IF('Statistical Analysis'!$C$1=Crowdfunding!$G$2:$G$1001,ROW(Crowdfunding!$G$2:$G$1001)-ROW(Crowdfunding!$G$2)+1),ROW(52:52)))</f>
        <v>75</v>
      </c>
    </row>
    <row r="54" spans="2:4" x14ac:dyDescent="0.25">
      <c r="B54" cm="1">
        <f t="array" ref="B54">INDEX(Crowdfunding!$H$2:$H$1001,SMALL(IF('Statistical Analysis'!$A$1=Crowdfunding!$G$2:$G$1001,ROW(Crowdfunding!$G$2:$G$1001)-ROW(Crowdfunding!$G$2)+1),ROW(53:53)))</f>
        <v>180</v>
      </c>
      <c r="D54" cm="1">
        <f t="array" ref="D54">INDEX(Crowdfunding!$H$2:$H$1001,SMALL(IF('Statistical Analysis'!$C$1=Crowdfunding!$G$2:$G$1001,ROW(Crowdfunding!$G$2:$G$1001)-ROW(Crowdfunding!$G$2)+1),ROW(53:53)))</f>
        <v>955</v>
      </c>
    </row>
    <row r="55" spans="2:4" x14ac:dyDescent="0.25">
      <c r="B55" cm="1">
        <f t="array" ref="B55">INDEX(Crowdfunding!$H$2:$H$1001,SMALL(IF('Statistical Analysis'!$A$1=Crowdfunding!$G$2:$G$1001,ROW(Crowdfunding!$G$2:$G$1001)-ROW(Crowdfunding!$G$2)+1),ROW(54:54)))</f>
        <v>374</v>
      </c>
      <c r="D55" cm="1">
        <f t="array" ref="D55">INDEX(Crowdfunding!$H$2:$H$1001,SMALL(IF('Statistical Analysis'!$C$1=Crowdfunding!$G$2:$G$1001,ROW(Crowdfunding!$G$2:$G$1001)-ROW(Crowdfunding!$G$2)+1),ROW(54:54)))</f>
        <v>67</v>
      </c>
    </row>
    <row r="56" spans="2:4" x14ac:dyDescent="0.25">
      <c r="B56" cm="1">
        <f t="array" ref="B56">INDEX(Crowdfunding!$H$2:$H$1001,SMALL(IF('Statistical Analysis'!$A$1=Crowdfunding!$G$2:$G$1001,ROW(Crowdfunding!$G$2:$G$1001)-ROW(Crowdfunding!$G$2)+1),ROW(55:55)))</f>
        <v>71</v>
      </c>
      <c r="D56" cm="1">
        <f t="array" ref="D56">INDEX(Crowdfunding!$H$2:$H$1001,SMALL(IF('Statistical Analysis'!$C$1=Crowdfunding!$G$2:$G$1001,ROW(Crowdfunding!$G$2:$G$1001)-ROW(Crowdfunding!$G$2)+1),ROW(55:55)))</f>
        <v>5</v>
      </c>
    </row>
    <row r="57" spans="2:4" x14ac:dyDescent="0.25">
      <c r="B57" cm="1">
        <f t="array" ref="B57">INDEX(Crowdfunding!$H$2:$H$1001,SMALL(IF('Statistical Analysis'!$A$1=Crowdfunding!$G$2:$G$1001,ROW(Crowdfunding!$G$2:$G$1001)-ROW(Crowdfunding!$G$2)+1),ROW(56:56)))</f>
        <v>203</v>
      </c>
      <c r="D57" cm="1">
        <f t="array" ref="D57">INDEX(Crowdfunding!$H$2:$H$1001,SMALL(IF('Statistical Analysis'!$C$1=Crowdfunding!$G$2:$G$1001,ROW(Crowdfunding!$G$2:$G$1001)-ROW(Crowdfunding!$G$2)+1),ROW(56:56)))</f>
        <v>26</v>
      </c>
    </row>
    <row r="58" spans="2:4" x14ac:dyDescent="0.25">
      <c r="B58" cm="1">
        <f t="array" ref="B58">INDEX(Crowdfunding!$H$2:$H$1001,SMALL(IF('Statistical Analysis'!$A$1=Crowdfunding!$G$2:$G$1001,ROW(Crowdfunding!$G$2:$G$1001)-ROW(Crowdfunding!$G$2)+1),ROW(57:57)))</f>
        <v>113</v>
      </c>
      <c r="D58" cm="1">
        <f t="array" ref="D58">INDEX(Crowdfunding!$H$2:$H$1001,SMALL(IF('Statistical Analysis'!$C$1=Crowdfunding!$G$2:$G$1001,ROW(Crowdfunding!$G$2:$G$1001)-ROW(Crowdfunding!$G$2)+1),ROW(57:57)))</f>
        <v>1130</v>
      </c>
    </row>
    <row r="59" spans="2:4" x14ac:dyDescent="0.25">
      <c r="B59" cm="1">
        <f t="array" ref="B59">INDEX(Crowdfunding!$H$2:$H$1001,SMALL(IF('Statistical Analysis'!$A$1=Crowdfunding!$G$2:$G$1001,ROW(Crowdfunding!$G$2:$G$1001)-ROW(Crowdfunding!$G$2)+1),ROW(58:58)))</f>
        <v>96</v>
      </c>
      <c r="D59" cm="1">
        <f t="array" ref="D59">INDEX(Crowdfunding!$H$2:$H$1001,SMALL(IF('Statistical Analysis'!$C$1=Crowdfunding!$G$2:$G$1001,ROW(Crowdfunding!$G$2:$G$1001)-ROW(Crowdfunding!$G$2)+1),ROW(58:58)))</f>
        <v>782</v>
      </c>
    </row>
    <row r="60" spans="2:4" x14ac:dyDescent="0.25">
      <c r="B60" cm="1">
        <f t="array" ref="B60">INDEX(Crowdfunding!$H$2:$H$1001,SMALL(IF('Statistical Analysis'!$A$1=Crowdfunding!$G$2:$G$1001,ROW(Crowdfunding!$G$2:$G$1001)-ROW(Crowdfunding!$G$2)+1),ROW(59:59)))</f>
        <v>498</v>
      </c>
      <c r="D60" cm="1">
        <f t="array" ref="D60">INDEX(Crowdfunding!$H$2:$H$1001,SMALL(IF('Statistical Analysis'!$C$1=Crowdfunding!$G$2:$G$1001,ROW(Crowdfunding!$G$2:$G$1001)-ROW(Crowdfunding!$G$2)+1),ROW(59:59)))</f>
        <v>210</v>
      </c>
    </row>
    <row r="61" spans="2:4" x14ac:dyDescent="0.25">
      <c r="B61" cm="1">
        <f t="array" ref="B61">INDEX(Crowdfunding!$H$2:$H$1001,SMALL(IF('Statistical Analysis'!$A$1=Crowdfunding!$G$2:$G$1001,ROW(Crowdfunding!$G$2:$G$1001)-ROW(Crowdfunding!$G$2)+1),ROW(60:60)))</f>
        <v>180</v>
      </c>
      <c r="D61" cm="1">
        <f t="array" ref="D61">INDEX(Crowdfunding!$H$2:$H$1001,SMALL(IF('Statistical Analysis'!$C$1=Crowdfunding!$G$2:$G$1001,ROW(Crowdfunding!$G$2:$G$1001)-ROW(Crowdfunding!$G$2)+1),ROW(60:60)))</f>
        <v>136</v>
      </c>
    </row>
    <row r="62" spans="2:4" x14ac:dyDescent="0.25">
      <c r="B62" cm="1">
        <f t="array" ref="B62">INDEX(Crowdfunding!$H$2:$H$1001,SMALL(IF('Statistical Analysis'!$A$1=Crowdfunding!$G$2:$G$1001,ROW(Crowdfunding!$G$2:$G$1001)-ROW(Crowdfunding!$G$2)+1),ROW(61:61)))</f>
        <v>27</v>
      </c>
      <c r="D62" cm="1">
        <f t="array" ref="D62">INDEX(Crowdfunding!$H$2:$H$1001,SMALL(IF('Statistical Analysis'!$C$1=Crowdfunding!$G$2:$G$1001,ROW(Crowdfunding!$G$2:$G$1001)-ROW(Crowdfunding!$G$2)+1),ROW(61:61)))</f>
        <v>86</v>
      </c>
    </row>
    <row r="63" spans="2:4" x14ac:dyDescent="0.25">
      <c r="B63" cm="1">
        <f t="array" ref="B63">INDEX(Crowdfunding!$H$2:$H$1001,SMALL(IF('Statistical Analysis'!$A$1=Crowdfunding!$G$2:$G$1001,ROW(Crowdfunding!$G$2:$G$1001)-ROW(Crowdfunding!$G$2)+1),ROW(62:62)))</f>
        <v>2331</v>
      </c>
      <c r="D63" cm="1">
        <f t="array" ref="D63">INDEX(Crowdfunding!$H$2:$H$1001,SMALL(IF('Statistical Analysis'!$C$1=Crowdfunding!$G$2:$G$1001,ROW(Crowdfunding!$G$2:$G$1001)-ROW(Crowdfunding!$G$2)+1),ROW(62:62)))</f>
        <v>19</v>
      </c>
    </row>
    <row r="64" spans="2:4" x14ac:dyDescent="0.25">
      <c r="B64" cm="1">
        <f t="array" ref="B64">INDEX(Crowdfunding!$H$2:$H$1001,SMALL(IF('Statistical Analysis'!$A$1=Crowdfunding!$G$2:$G$1001,ROW(Crowdfunding!$G$2:$G$1001)-ROW(Crowdfunding!$G$2)+1),ROW(63:63)))</f>
        <v>113</v>
      </c>
      <c r="D64" cm="1">
        <f t="array" ref="D64">INDEX(Crowdfunding!$H$2:$H$1001,SMALL(IF('Statistical Analysis'!$C$1=Crowdfunding!$G$2:$G$1001,ROW(Crowdfunding!$G$2:$G$1001)-ROW(Crowdfunding!$G$2)+1),ROW(63:63)))</f>
        <v>886</v>
      </c>
    </row>
    <row r="65" spans="2:4" x14ac:dyDescent="0.25">
      <c r="B65" cm="1">
        <f t="array" ref="B65">INDEX(Crowdfunding!$H$2:$H$1001,SMALL(IF('Statistical Analysis'!$A$1=Crowdfunding!$G$2:$G$1001,ROW(Crowdfunding!$G$2:$G$1001)-ROW(Crowdfunding!$G$2)+1),ROW(64:64)))</f>
        <v>164</v>
      </c>
      <c r="D65" cm="1">
        <f t="array" ref="D65">INDEX(Crowdfunding!$H$2:$H$1001,SMALL(IF('Statistical Analysis'!$C$1=Crowdfunding!$G$2:$G$1001,ROW(Crowdfunding!$G$2:$G$1001)-ROW(Crowdfunding!$G$2)+1),ROW(64:64)))</f>
        <v>35</v>
      </c>
    </row>
    <row r="66" spans="2:4" x14ac:dyDescent="0.25">
      <c r="B66" cm="1">
        <f t="array" ref="B66">INDEX(Crowdfunding!$H$2:$H$1001,SMALL(IF('Statistical Analysis'!$A$1=Crowdfunding!$G$2:$G$1001,ROW(Crowdfunding!$G$2:$G$1001)-ROW(Crowdfunding!$G$2)+1),ROW(65:65)))</f>
        <v>164</v>
      </c>
      <c r="D66" cm="1">
        <f t="array" ref="D66">INDEX(Crowdfunding!$H$2:$H$1001,SMALL(IF('Statistical Analysis'!$C$1=Crowdfunding!$G$2:$G$1001,ROW(Crowdfunding!$G$2:$G$1001)-ROW(Crowdfunding!$G$2)+1),ROW(65:65)))</f>
        <v>24</v>
      </c>
    </row>
    <row r="67" spans="2:4" x14ac:dyDescent="0.25">
      <c r="B67" cm="1">
        <f t="array" ref="B67">INDEX(Crowdfunding!$H$2:$H$1001,SMALL(IF('Statistical Analysis'!$A$1=Crowdfunding!$G$2:$G$1001,ROW(Crowdfunding!$G$2:$G$1001)-ROW(Crowdfunding!$G$2)+1),ROW(66:66)))</f>
        <v>336</v>
      </c>
      <c r="D67" cm="1">
        <f t="array" ref="D67">INDEX(Crowdfunding!$H$2:$H$1001,SMALL(IF('Statistical Analysis'!$C$1=Crowdfunding!$G$2:$G$1001,ROW(Crowdfunding!$G$2:$G$1001)-ROW(Crowdfunding!$G$2)+1),ROW(66:66)))</f>
        <v>86</v>
      </c>
    </row>
    <row r="68" spans="2:4" x14ac:dyDescent="0.25">
      <c r="B68" cm="1">
        <f t="array" ref="B68">INDEX(Crowdfunding!$H$2:$H$1001,SMALL(IF('Statistical Analysis'!$A$1=Crowdfunding!$G$2:$G$1001,ROW(Crowdfunding!$G$2:$G$1001)-ROW(Crowdfunding!$G$2)+1),ROW(67:67)))</f>
        <v>1917</v>
      </c>
      <c r="D68" cm="1">
        <f t="array" ref="D68">INDEX(Crowdfunding!$H$2:$H$1001,SMALL(IF('Statistical Analysis'!$C$1=Crowdfunding!$G$2:$G$1001,ROW(Crowdfunding!$G$2:$G$1001)-ROW(Crowdfunding!$G$2)+1),ROW(67:67)))</f>
        <v>243</v>
      </c>
    </row>
    <row r="69" spans="2:4" x14ac:dyDescent="0.25">
      <c r="B69" cm="1">
        <f t="array" ref="B69">INDEX(Crowdfunding!$H$2:$H$1001,SMALL(IF('Statistical Analysis'!$A$1=Crowdfunding!$G$2:$G$1001,ROW(Crowdfunding!$G$2:$G$1001)-ROW(Crowdfunding!$G$2)+1),ROW(68:68)))</f>
        <v>95</v>
      </c>
      <c r="D69" cm="1">
        <f t="array" ref="D69">INDEX(Crowdfunding!$H$2:$H$1001,SMALL(IF('Statistical Analysis'!$C$1=Crowdfunding!$G$2:$G$1001,ROW(Crowdfunding!$G$2:$G$1001)-ROW(Crowdfunding!$G$2)+1),ROW(68:68)))</f>
        <v>65</v>
      </c>
    </row>
    <row r="70" spans="2:4" x14ac:dyDescent="0.25">
      <c r="B70" cm="1">
        <f t="array" ref="B70">INDEX(Crowdfunding!$H$2:$H$1001,SMALL(IF('Statistical Analysis'!$A$1=Crowdfunding!$G$2:$G$1001,ROW(Crowdfunding!$G$2:$G$1001)-ROW(Crowdfunding!$G$2)+1),ROW(69:69)))</f>
        <v>147</v>
      </c>
      <c r="D70" cm="1">
        <f t="array" ref="D70">INDEX(Crowdfunding!$H$2:$H$1001,SMALL(IF('Statistical Analysis'!$C$1=Crowdfunding!$G$2:$G$1001,ROW(Crowdfunding!$G$2:$G$1001)-ROW(Crowdfunding!$G$2)+1),ROW(69:69)))</f>
        <v>100</v>
      </c>
    </row>
    <row r="71" spans="2:4" x14ac:dyDescent="0.25">
      <c r="B71" cm="1">
        <f t="array" ref="B71">INDEX(Crowdfunding!$H$2:$H$1001,SMALL(IF('Statistical Analysis'!$A$1=Crowdfunding!$G$2:$G$1001,ROW(Crowdfunding!$G$2:$G$1001)-ROW(Crowdfunding!$G$2)+1),ROW(70:70)))</f>
        <v>86</v>
      </c>
      <c r="D71" cm="1">
        <f t="array" ref="D71">INDEX(Crowdfunding!$H$2:$H$1001,SMALL(IF('Statistical Analysis'!$C$1=Crowdfunding!$G$2:$G$1001,ROW(Crowdfunding!$G$2:$G$1001)-ROW(Crowdfunding!$G$2)+1),ROW(70:70)))</f>
        <v>168</v>
      </c>
    </row>
    <row r="72" spans="2:4" x14ac:dyDescent="0.25">
      <c r="B72" cm="1">
        <f t="array" ref="B72">INDEX(Crowdfunding!$H$2:$H$1001,SMALL(IF('Statistical Analysis'!$A$1=Crowdfunding!$G$2:$G$1001,ROW(Crowdfunding!$G$2:$G$1001)-ROW(Crowdfunding!$G$2)+1),ROW(71:71)))</f>
        <v>83</v>
      </c>
      <c r="D72" cm="1">
        <f t="array" ref="D72">INDEX(Crowdfunding!$H$2:$H$1001,SMALL(IF('Statistical Analysis'!$C$1=Crowdfunding!$G$2:$G$1001,ROW(Crowdfunding!$G$2:$G$1001)-ROW(Crowdfunding!$G$2)+1),ROW(71:71)))</f>
        <v>13</v>
      </c>
    </row>
    <row r="73" spans="2:4" x14ac:dyDescent="0.25">
      <c r="B73" cm="1">
        <f t="array" ref="B73">INDEX(Crowdfunding!$H$2:$H$1001,SMALL(IF('Statistical Analysis'!$A$1=Crowdfunding!$G$2:$G$1001,ROW(Crowdfunding!$G$2:$G$1001)-ROW(Crowdfunding!$G$2)+1),ROW(72:72)))</f>
        <v>676</v>
      </c>
      <c r="D73" cm="1">
        <f t="array" ref="D73">INDEX(Crowdfunding!$H$2:$H$1001,SMALL(IF('Statistical Analysis'!$C$1=Crowdfunding!$G$2:$G$1001,ROW(Crowdfunding!$G$2:$G$1001)-ROW(Crowdfunding!$G$2)+1),ROW(72:72)))</f>
        <v>1</v>
      </c>
    </row>
    <row r="74" spans="2:4" x14ac:dyDescent="0.25">
      <c r="B74" cm="1">
        <f t="array" ref="B74">INDEX(Crowdfunding!$H$2:$H$1001,SMALL(IF('Statistical Analysis'!$A$1=Crowdfunding!$G$2:$G$1001,ROW(Crowdfunding!$G$2:$G$1001)-ROW(Crowdfunding!$G$2)+1),ROW(73:73)))</f>
        <v>361</v>
      </c>
      <c r="D74" cm="1">
        <f t="array" ref="D74">INDEX(Crowdfunding!$H$2:$H$1001,SMALL(IF('Statistical Analysis'!$C$1=Crowdfunding!$G$2:$G$1001,ROW(Crowdfunding!$G$2:$G$1001)-ROW(Crowdfunding!$G$2)+1),ROW(73:73)))</f>
        <v>40</v>
      </c>
    </row>
    <row r="75" spans="2:4" x14ac:dyDescent="0.25">
      <c r="B75" cm="1">
        <f t="array" ref="B75">INDEX(Crowdfunding!$H$2:$H$1001,SMALL(IF('Statistical Analysis'!$A$1=Crowdfunding!$G$2:$G$1001,ROW(Crowdfunding!$G$2:$G$1001)-ROW(Crowdfunding!$G$2)+1),ROW(74:74)))</f>
        <v>131</v>
      </c>
      <c r="D75" cm="1">
        <f t="array" ref="D75">INDEX(Crowdfunding!$H$2:$H$1001,SMALL(IF('Statistical Analysis'!$C$1=Crowdfunding!$G$2:$G$1001,ROW(Crowdfunding!$G$2:$G$1001)-ROW(Crowdfunding!$G$2)+1),ROW(74:74)))</f>
        <v>226</v>
      </c>
    </row>
    <row r="76" spans="2:4" x14ac:dyDescent="0.25">
      <c r="B76" cm="1">
        <f t="array" ref="B76">INDEX(Crowdfunding!$H$2:$H$1001,SMALL(IF('Statistical Analysis'!$A$1=Crowdfunding!$G$2:$G$1001,ROW(Crowdfunding!$G$2:$G$1001)-ROW(Crowdfunding!$G$2)+1),ROW(75:75)))</f>
        <v>126</v>
      </c>
      <c r="D76" cm="1">
        <f t="array" ref="D76">INDEX(Crowdfunding!$H$2:$H$1001,SMALL(IF('Statistical Analysis'!$C$1=Crowdfunding!$G$2:$G$1001,ROW(Crowdfunding!$G$2:$G$1001)-ROW(Crowdfunding!$G$2)+1),ROW(75:75)))</f>
        <v>1625</v>
      </c>
    </row>
    <row r="77" spans="2:4" x14ac:dyDescent="0.25">
      <c r="B77" cm="1">
        <f t="array" ref="B77">INDEX(Crowdfunding!$H$2:$H$1001,SMALL(IF('Statistical Analysis'!$A$1=Crowdfunding!$G$2:$G$1001,ROW(Crowdfunding!$G$2:$G$1001)-ROW(Crowdfunding!$G$2)+1),ROW(76:76)))</f>
        <v>275</v>
      </c>
      <c r="D77" cm="1">
        <f t="array" ref="D77">INDEX(Crowdfunding!$H$2:$H$1001,SMALL(IF('Statistical Analysis'!$C$1=Crowdfunding!$G$2:$G$1001,ROW(Crowdfunding!$G$2:$G$1001)-ROW(Crowdfunding!$G$2)+1),ROW(76:76)))</f>
        <v>143</v>
      </c>
    </row>
    <row r="78" spans="2:4" x14ac:dyDescent="0.25">
      <c r="B78" cm="1">
        <f t="array" ref="B78">INDEX(Crowdfunding!$H$2:$H$1001,SMALL(IF('Statistical Analysis'!$A$1=Crowdfunding!$G$2:$G$1001,ROW(Crowdfunding!$G$2:$G$1001)-ROW(Crowdfunding!$G$2)+1),ROW(77:77)))</f>
        <v>67</v>
      </c>
      <c r="D78" cm="1">
        <f t="array" ref="D78">INDEX(Crowdfunding!$H$2:$H$1001,SMALL(IF('Statistical Analysis'!$C$1=Crowdfunding!$G$2:$G$1001,ROW(Crowdfunding!$G$2:$G$1001)-ROW(Crowdfunding!$G$2)+1),ROW(77:77)))</f>
        <v>934</v>
      </c>
    </row>
    <row r="79" spans="2:4" x14ac:dyDescent="0.25">
      <c r="B79" cm="1">
        <f t="array" ref="B79">INDEX(Crowdfunding!$H$2:$H$1001,SMALL(IF('Statistical Analysis'!$A$1=Crowdfunding!$G$2:$G$1001,ROW(Crowdfunding!$G$2:$G$1001)-ROW(Crowdfunding!$G$2)+1),ROW(78:78)))</f>
        <v>154</v>
      </c>
      <c r="D79" cm="1">
        <f t="array" ref="D79">INDEX(Crowdfunding!$H$2:$H$1001,SMALL(IF('Statistical Analysis'!$C$1=Crowdfunding!$G$2:$G$1001,ROW(Crowdfunding!$G$2:$G$1001)-ROW(Crowdfunding!$G$2)+1),ROW(78:78)))</f>
        <v>17</v>
      </c>
    </row>
    <row r="80" spans="2:4" x14ac:dyDescent="0.25">
      <c r="B80" cm="1">
        <f t="array" ref="B80">INDEX(Crowdfunding!$H$2:$H$1001,SMALL(IF('Statistical Analysis'!$A$1=Crowdfunding!$G$2:$G$1001,ROW(Crowdfunding!$G$2:$G$1001)-ROW(Crowdfunding!$G$2)+1),ROW(79:79)))</f>
        <v>1782</v>
      </c>
      <c r="D80" cm="1">
        <f t="array" ref="D80">INDEX(Crowdfunding!$H$2:$H$1001,SMALL(IF('Statistical Analysis'!$C$1=Crowdfunding!$G$2:$G$1001,ROW(Crowdfunding!$G$2:$G$1001)-ROW(Crowdfunding!$G$2)+1),ROW(79:79)))</f>
        <v>2179</v>
      </c>
    </row>
    <row r="81" spans="2:4" x14ac:dyDescent="0.25">
      <c r="B81" cm="1">
        <f t="array" ref="B81">INDEX(Crowdfunding!$H$2:$H$1001,SMALL(IF('Statistical Analysis'!$A$1=Crowdfunding!$G$2:$G$1001,ROW(Crowdfunding!$G$2:$G$1001)-ROW(Crowdfunding!$G$2)+1),ROW(80:80)))</f>
        <v>903</v>
      </c>
      <c r="D81" cm="1">
        <f t="array" ref="D81">INDEX(Crowdfunding!$H$2:$H$1001,SMALL(IF('Statistical Analysis'!$C$1=Crowdfunding!$G$2:$G$1001,ROW(Crowdfunding!$G$2:$G$1001)-ROW(Crowdfunding!$G$2)+1),ROW(80:80)))</f>
        <v>931</v>
      </c>
    </row>
    <row r="82" spans="2:4" x14ac:dyDescent="0.25">
      <c r="B82" cm="1">
        <f t="array" ref="B82">INDEX(Crowdfunding!$H$2:$H$1001,SMALL(IF('Statistical Analysis'!$A$1=Crowdfunding!$G$2:$G$1001,ROW(Crowdfunding!$G$2:$G$1001)-ROW(Crowdfunding!$G$2)+1),ROW(81:81)))</f>
        <v>94</v>
      </c>
      <c r="D82" cm="1">
        <f t="array" ref="D82">INDEX(Crowdfunding!$H$2:$H$1001,SMALL(IF('Statistical Analysis'!$C$1=Crowdfunding!$G$2:$G$1001,ROW(Crowdfunding!$G$2:$G$1001)-ROW(Crowdfunding!$G$2)+1),ROW(81:81)))</f>
        <v>92</v>
      </c>
    </row>
    <row r="83" spans="2:4" x14ac:dyDescent="0.25">
      <c r="B83" cm="1">
        <f t="array" ref="B83">INDEX(Crowdfunding!$H$2:$H$1001,SMALL(IF('Statistical Analysis'!$A$1=Crowdfunding!$G$2:$G$1001,ROW(Crowdfunding!$G$2:$G$1001)-ROW(Crowdfunding!$G$2)+1),ROW(82:82)))</f>
        <v>180</v>
      </c>
      <c r="D83" cm="1">
        <f t="array" ref="D83">INDEX(Crowdfunding!$H$2:$H$1001,SMALL(IF('Statistical Analysis'!$C$1=Crowdfunding!$G$2:$G$1001,ROW(Crowdfunding!$G$2:$G$1001)-ROW(Crowdfunding!$G$2)+1),ROW(82:82)))</f>
        <v>57</v>
      </c>
    </row>
    <row r="84" spans="2:4" x14ac:dyDescent="0.25">
      <c r="B84" cm="1">
        <f t="array" ref="B84">INDEX(Crowdfunding!$H$2:$H$1001,SMALL(IF('Statistical Analysis'!$A$1=Crowdfunding!$G$2:$G$1001,ROW(Crowdfunding!$G$2:$G$1001)-ROW(Crowdfunding!$G$2)+1),ROW(83:83)))</f>
        <v>533</v>
      </c>
      <c r="D84" cm="1">
        <f t="array" ref="D84">INDEX(Crowdfunding!$H$2:$H$1001,SMALL(IF('Statistical Analysis'!$C$1=Crowdfunding!$G$2:$G$1001,ROW(Crowdfunding!$G$2:$G$1001)-ROW(Crowdfunding!$G$2)+1),ROW(83:83)))</f>
        <v>41</v>
      </c>
    </row>
    <row r="85" spans="2:4" x14ac:dyDescent="0.25">
      <c r="B85" cm="1">
        <f t="array" ref="B85">INDEX(Crowdfunding!$H$2:$H$1001,SMALL(IF('Statistical Analysis'!$A$1=Crowdfunding!$G$2:$G$1001,ROW(Crowdfunding!$G$2:$G$1001)-ROW(Crowdfunding!$G$2)+1),ROW(84:84)))</f>
        <v>2443</v>
      </c>
      <c r="D85" cm="1">
        <f t="array" ref="D85">INDEX(Crowdfunding!$H$2:$H$1001,SMALL(IF('Statistical Analysis'!$C$1=Crowdfunding!$G$2:$G$1001,ROW(Crowdfunding!$G$2:$G$1001)-ROW(Crowdfunding!$G$2)+1),ROW(84:84)))</f>
        <v>1</v>
      </c>
    </row>
    <row r="86" spans="2:4" x14ac:dyDescent="0.25">
      <c r="B86" cm="1">
        <f t="array" ref="B86">INDEX(Crowdfunding!$H$2:$H$1001,SMALL(IF('Statistical Analysis'!$A$1=Crowdfunding!$G$2:$G$1001,ROW(Crowdfunding!$G$2:$G$1001)-ROW(Crowdfunding!$G$2)+1),ROW(85:85)))</f>
        <v>89</v>
      </c>
      <c r="D86" cm="1">
        <f t="array" ref="D86">INDEX(Crowdfunding!$H$2:$H$1001,SMALL(IF('Statistical Analysis'!$C$1=Crowdfunding!$G$2:$G$1001,ROW(Crowdfunding!$G$2:$G$1001)-ROW(Crowdfunding!$G$2)+1),ROW(85:85)))</f>
        <v>101</v>
      </c>
    </row>
    <row r="87" spans="2:4" x14ac:dyDescent="0.25">
      <c r="B87" cm="1">
        <f t="array" ref="B87">INDEX(Crowdfunding!$H$2:$H$1001,SMALL(IF('Statistical Analysis'!$A$1=Crowdfunding!$G$2:$G$1001,ROW(Crowdfunding!$G$2:$G$1001)-ROW(Crowdfunding!$G$2)+1),ROW(86:86)))</f>
        <v>159</v>
      </c>
      <c r="D87" cm="1">
        <f t="array" ref="D87">INDEX(Crowdfunding!$H$2:$H$1001,SMALL(IF('Statistical Analysis'!$C$1=Crowdfunding!$G$2:$G$1001,ROW(Crowdfunding!$G$2:$G$1001)-ROW(Crowdfunding!$G$2)+1),ROW(86:86)))</f>
        <v>1335</v>
      </c>
    </row>
    <row r="88" spans="2:4" x14ac:dyDescent="0.25">
      <c r="B88" cm="1">
        <f t="array" ref="B88">INDEX(Crowdfunding!$H$2:$H$1001,SMALL(IF('Statistical Analysis'!$A$1=Crowdfunding!$G$2:$G$1001,ROW(Crowdfunding!$G$2:$G$1001)-ROW(Crowdfunding!$G$2)+1),ROW(87:87)))</f>
        <v>50</v>
      </c>
      <c r="D88" cm="1">
        <f t="array" ref="D88">INDEX(Crowdfunding!$H$2:$H$1001,SMALL(IF('Statistical Analysis'!$C$1=Crowdfunding!$G$2:$G$1001,ROW(Crowdfunding!$G$2:$G$1001)-ROW(Crowdfunding!$G$2)+1),ROW(87:87)))</f>
        <v>15</v>
      </c>
    </row>
    <row r="89" spans="2:4" x14ac:dyDescent="0.25">
      <c r="B89" cm="1">
        <f t="array" ref="B89">INDEX(Crowdfunding!$H$2:$H$1001,SMALL(IF('Statistical Analysis'!$A$1=Crowdfunding!$G$2:$G$1001,ROW(Crowdfunding!$G$2:$G$1001)-ROW(Crowdfunding!$G$2)+1),ROW(88:88)))</f>
        <v>186</v>
      </c>
      <c r="D89" cm="1">
        <f t="array" ref="D89">INDEX(Crowdfunding!$H$2:$H$1001,SMALL(IF('Statistical Analysis'!$C$1=Crowdfunding!$G$2:$G$1001,ROW(Crowdfunding!$G$2:$G$1001)-ROW(Crowdfunding!$G$2)+1),ROW(88:88)))</f>
        <v>454</v>
      </c>
    </row>
    <row r="90" spans="2:4" x14ac:dyDescent="0.25">
      <c r="B90" cm="1">
        <f t="array" ref="B90">INDEX(Crowdfunding!$H$2:$H$1001,SMALL(IF('Statistical Analysis'!$A$1=Crowdfunding!$G$2:$G$1001,ROW(Crowdfunding!$G$2:$G$1001)-ROW(Crowdfunding!$G$2)+1),ROW(89:89)))</f>
        <v>1071</v>
      </c>
      <c r="D90" cm="1">
        <f t="array" ref="D90">INDEX(Crowdfunding!$H$2:$H$1001,SMALL(IF('Statistical Analysis'!$C$1=Crowdfunding!$G$2:$G$1001,ROW(Crowdfunding!$G$2:$G$1001)-ROW(Crowdfunding!$G$2)+1),ROW(89:89)))</f>
        <v>3182</v>
      </c>
    </row>
    <row r="91" spans="2:4" x14ac:dyDescent="0.25">
      <c r="B91" cm="1">
        <f t="array" ref="B91">INDEX(Crowdfunding!$H$2:$H$1001,SMALL(IF('Statistical Analysis'!$A$1=Crowdfunding!$G$2:$G$1001,ROW(Crowdfunding!$G$2:$G$1001)-ROW(Crowdfunding!$G$2)+1),ROW(90:90)))</f>
        <v>117</v>
      </c>
      <c r="D91" cm="1">
        <f t="array" ref="D91">INDEX(Crowdfunding!$H$2:$H$1001,SMALL(IF('Statistical Analysis'!$C$1=Crowdfunding!$G$2:$G$1001,ROW(Crowdfunding!$G$2:$G$1001)-ROW(Crowdfunding!$G$2)+1),ROW(90:90)))</f>
        <v>15</v>
      </c>
    </row>
    <row r="92" spans="2:4" x14ac:dyDescent="0.25">
      <c r="B92" cm="1">
        <f t="array" ref="B92">INDEX(Crowdfunding!$H$2:$H$1001,SMALL(IF('Statistical Analysis'!$A$1=Crowdfunding!$G$2:$G$1001,ROW(Crowdfunding!$G$2:$G$1001)-ROW(Crowdfunding!$G$2)+1),ROW(91:91)))</f>
        <v>70</v>
      </c>
      <c r="D92" cm="1">
        <f t="array" ref="D92">INDEX(Crowdfunding!$H$2:$H$1001,SMALL(IF('Statistical Analysis'!$C$1=Crowdfunding!$G$2:$G$1001,ROW(Crowdfunding!$G$2:$G$1001)-ROW(Crowdfunding!$G$2)+1),ROW(91:91)))</f>
        <v>133</v>
      </c>
    </row>
    <row r="93" spans="2:4" x14ac:dyDescent="0.25">
      <c r="B93" cm="1">
        <f t="array" ref="B93">INDEX(Crowdfunding!$H$2:$H$1001,SMALL(IF('Statistical Analysis'!$A$1=Crowdfunding!$G$2:$G$1001,ROW(Crowdfunding!$G$2:$G$1001)-ROW(Crowdfunding!$G$2)+1),ROW(92:92)))</f>
        <v>135</v>
      </c>
      <c r="D93" cm="1">
        <f t="array" ref="D93">INDEX(Crowdfunding!$H$2:$H$1001,SMALL(IF('Statistical Analysis'!$C$1=Crowdfunding!$G$2:$G$1001,ROW(Crowdfunding!$G$2:$G$1001)-ROW(Crowdfunding!$G$2)+1),ROW(92:92)))</f>
        <v>2062</v>
      </c>
    </row>
    <row r="94" spans="2:4" x14ac:dyDescent="0.25">
      <c r="B94" cm="1">
        <f t="array" ref="B94">INDEX(Crowdfunding!$H$2:$H$1001,SMALL(IF('Statistical Analysis'!$A$1=Crowdfunding!$G$2:$G$1001,ROW(Crowdfunding!$G$2:$G$1001)-ROW(Crowdfunding!$G$2)+1),ROW(93:93)))</f>
        <v>768</v>
      </c>
      <c r="D94" cm="1">
        <f t="array" ref="D94">INDEX(Crowdfunding!$H$2:$H$1001,SMALL(IF('Statistical Analysis'!$C$1=Crowdfunding!$G$2:$G$1001,ROW(Crowdfunding!$G$2:$G$1001)-ROW(Crowdfunding!$G$2)+1),ROW(93:93)))</f>
        <v>29</v>
      </c>
    </row>
    <row r="95" spans="2:4" x14ac:dyDescent="0.25">
      <c r="B95" cm="1">
        <f t="array" ref="B95">INDEX(Crowdfunding!$H$2:$H$1001,SMALL(IF('Statistical Analysis'!$A$1=Crowdfunding!$G$2:$G$1001,ROW(Crowdfunding!$G$2:$G$1001)-ROW(Crowdfunding!$G$2)+1),ROW(94:94)))</f>
        <v>199</v>
      </c>
      <c r="D95" cm="1">
        <f t="array" ref="D95">INDEX(Crowdfunding!$H$2:$H$1001,SMALL(IF('Statistical Analysis'!$C$1=Crowdfunding!$G$2:$G$1001,ROW(Crowdfunding!$G$2:$G$1001)-ROW(Crowdfunding!$G$2)+1),ROW(94:94)))</f>
        <v>132</v>
      </c>
    </row>
    <row r="96" spans="2:4" x14ac:dyDescent="0.25">
      <c r="B96" cm="1">
        <f t="array" ref="B96">INDEX(Crowdfunding!$H$2:$H$1001,SMALL(IF('Statistical Analysis'!$A$1=Crowdfunding!$G$2:$G$1001,ROW(Crowdfunding!$G$2:$G$1001)-ROW(Crowdfunding!$G$2)+1),ROW(95:95)))</f>
        <v>107</v>
      </c>
      <c r="D96" cm="1">
        <f t="array" ref="D96">INDEX(Crowdfunding!$H$2:$H$1001,SMALL(IF('Statistical Analysis'!$C$1=Crowdfunding!$G$2:$G$1001,ROW(Crowdfunding!$G$2:$G$1001)-ROW(Crowdfunding!$G$2)+1),ROW(95:95)))</f>
        <v>137</v>
      </c>
    </row>
    <row r="97" spans="2:4" x14ac:dyDescent="0.25">
      <c r="B97" cm="1">
        <f t="array" ref="B97">INDEX(Crowdfunding!$H$2:$H$1001,SMALL(IF('Statistical Analysis'!$A$1=Crowdfunding!$G$2:$G$1001,ROW(Crowdfunding!$G$2:$G$1001)-ROW(Crowdfunding!$G$2)+1),ROW(96:96)))</f>
        <v>195</v>
      </c>
      <c r="D97" cm="1">
        <f t="array" ref="D97">INDEX(Crowdfunding!$H$2:$H$1001,SMALL(IF('Statistical Analysis'!$C$1=Crowdfunding!$G$2:$G$1001,ROW(Crowdfunding!$G$2:$G$1001)-ROW(Crowdfunding!$G$2)+1),ROW(96:96)))</f>
        <v>908</v>
      </c>
    </row>
    <row r="98" spans="2:4" x14ac:dyDescent="0.25">
      <c r="B98" cm="1">
        <f t="array" ref="B98">INDEX(Crowdfunding!$H$2:$H$1001,SMALL(IF('Statistical Analysis'!$A$1=Crowdfunding!$G$2:$G$1001,ROW(Crowdfunding!$G$2:$G$1001)-ROW(Crowdfunding!$G$2)+1),ROW(97:97)))</f>
        <v>3376</v>
      </c>
      <c r="D98" cm="1">
        <f t="array" ref="D98">INDEX(Crowdfunding!$H$2:$H$1001,SMALL(IF('Statistical Analysis'!$C$1=Crowdfunding!$G$2:$G$1001,ROW(Crowdfunding!$G$2:$G$1001)-ROW(Crowdfunding!$G$2)+1),ROW(97:97)))</f>
        <v>10</v>
      </c>
    </row>
    <row r="99" spans="2:4" x14ac:dyDescent="0.25">
      <c r="B99" cm="1">
        <f t="array" ref="B99">INDEX(Crowdfunding!$H$2:$H$1001,SMALL(IF('Statistical Analysis'!$A$1=Crowdfunding!$G$2:$G$1001,ROW(Crowdfunding!$G$2:$G$1001)-ROW(Crowdfunding!$G$2)+1),ROW(98:98)))</f>
        <v>41</v>
      </c>
      <c r="D99" cm="1">
        <f t="array" ref="D99">INDEX(Crowdfunding!$H$2:$H$1001,SMALL(IF('Statistical Analysis'!$C$1=Crowdfunding!$G$2:$G$1001,ROW(Crowdfunding!$G$2:$G$1001)-ROW(Crowdfunding!$G$2)+1),ROW(98:98)))</f>
        <v>1910</v>
      </c>
    </row>
    <row r="100" spans="2:4" x14ac:dyDescent="0.25">
      <c r="B100" cm="1">
        <f t="array" ref="B100">INDEX(Crowdfunding!$H$2:$H$1001,SMALL(IF('Statistical Analysis'!$A$1=Crowdfunding!$G$2:$G$1001,ROW(Crowdfunding!$G$2:$G$1001)-ROW(Crowdfunding!$G$2)+1),ROW(99:99)))</f>
        <v>1821</v>
      </c>
      <c r="D100" cm="1">
        <f t="array" ref="D100">INDEX(Crowdfunding!$H$2:$H$1001,SMALL(IF('Statistical Analysis'!$C$1=Crowdfunding!$G$2:$G$1001,ROW(Crowdfunding!$G$2:$G$1001)-ROW(Crowdfunding!$G$2)+1),ROW(99:99)))</f>
        <v>38</v>
      </c>
    </row>
    <row r="101" spans="2:4" x14ac:dyDescent="0.25">
      <c r="B101" cm="1">
        <f t="array" ref="B101">INDEX(Crowdfunding!$H$2:$H$1001,SMALL(IF('Statistical Analysis'!$A$1=Crowdfunding!$G$2:$G$1001,ROW(Crowdfunding!$G$2:$G$1001)-ROW(Crowdfunding!$G$2)+1),ROW(100:100)))</f>
        <v>164</v>
      </c>
      <c r="D101" cm="1">
        <f t="array" ref="D101">INDEX(Crowdfunding!$H$2:$H$1001,SMALL(IF('Statistical Analysis'!$C$1=Crowdfunding!$G$2:$G$1001,ROW(Crowdfunding!$G$2:$G$1001)-ROW(Crowdfunding!$G$2)+1),ROW(100:100)))</f>
        <v>104</v>
      </c>
    </row>
    <row r="102" spans="2:4" x14ac:dyDescent="0.25">
      <c r="B102" cm="1">
        <f t="array" ref="B102">INDEX(Crowdfunding!$H$2:$H$1001,SMALL(IF('Statistical Analysis'!$A$1=Crowdfunding!$G$2:$G$1001,ROW(Crowdfunding!$G$2:$G$1001)-ROW(Crowdfunding!$G$2)+1),ROW(101:101)))</f>
        <v>157</v>
      </c>
      <c r="D102" cm="1">
        <f t="array" ref="D102">INDEX(Crowdfunding!$H$2:$H$1001,SMALL(IF('Statistical Analysis'!$C$1=Crowdfunding!$G$2:$G$1001,ROW(Crowdfunding!$G$2:$G$1001)-ROW(Crowdfunding!$G$2)+1),ROW(101:101)))</f>
        <v>49</v>
      </c>
    </row>
    <row r="103" spans="2:4" x14ac:dyDescent="0.25">
      <c r="B103" cm="1">
        <f t="array" ref="B103">INDEX(Crowdfunding!$H$2:$H$1001,SMALL(IF('Statistical Analysis'!$A$1=Crowdfunding!$G$2:$G$1001,ROW(Crowdfunding!$G$2:$G$1001)-ROW(Crowdfunding!$G$2)+1),ROW(102:102)))</f>
        <v>246</v>
      </c>
      <c r="D103" cm="1">
        <f t="array" ref="D103">INDEX(Crowdfunding!$H$2:$H$1001,SMALL(IF('Statistical Analysis'!$C$1=Crowdfunding!$G$2:$G$1001,ROW(Crowdfunding!$G$2:$G$1001)-ROW(Crowdfunding!$G$2)+1),ROW(102:102)))</f>
        <v>1</v>
      </c>
    </row>
    <row r="104" spans="2:4" x14ac:dyDescent="0.25">
      <c r="B104" cm="1">
        <f t="array" ref="B104">INDEX(Crowdfunding!$H$2:$H$1001,SMALL(IF('Statistical Analysis'!$A$1=Crowdfunding!$G$2:$G$1001,ROW(Crowdfunding!$G$2:$G$1001)-ROW(Crowdfunding!$G$2)+1),ROW(103:103)))</f>
        <v>1396</v>
      </c>
      <c r="D104" cm="1">
        <f t="array" ref="D104">INDEX(Crowdfunding!$H$2:$H$1001,SMALL(IF('Statistical Analysis'!$C$1=Crowdfunding!$G$2:$G$1001,ROW(Crowdfunding!$G$2:$G$1001)-ROW(Crowdfunding!$G$2)+1),ROW(103:103)))</f>
        <v>245</v>
      </c>
    </row>
    <row r="105" spans="2:4" x14ac:dyDescent="0.25">
      <c r="B105" cm="1">
        <f t="array" ref="B105">INDEX(Crowdfunding!$H$2:$H$1001,SMALL(IF('Statistical Analysis'!$A$1=Crowdfunding!$G$2:$G$1001,ROW(Crowdfunding!$G$2:$G$1001)-ROW(Crowdfunding!$G$2)+1),ROW(104:104)))</f>
        <v>2506</v>
      </c>
      <c r="D105" cm="1">
        <f t="array" ref="D105">INDEX(Crowdfunding!$H$2:$H$1001,SMALL(IF('Statistical Analysis'!$C$1=Crowdfunding!$G$2:$G$1001,ROW(Crowdfunding!$G$2:$G$1001)-ROW(Crowdfunding!$G$2)+1),ROW(104:104)))</f>
        <v>32</v>
      </c>
    </row>
    <row r="106" spans="2:4" x14ac:dyDescent="0.25">
      <c r="B106" cm="1">
        <f t="array" ref="B106">INDEX(Crowdfunding!$H$2:$H$1001,SMALL(IF('Statistical Analysis'!$A$1=Crowdfunding!$G$2:$G$1001,ROW(Crowdfunding!$G$2:$G$1001)-ROW(Crowdfunding!$G$2)+1),ROW(105:105)))</f>
        <v>244</v>
      </c>
      <c r="D106" cm="1">
        <f t="array" ref="D106">INDEX(Crowdfunding!$H$2:$H$1001,SMALL(IF('Statistical Analysis'!$C$1=Crowdfunding!$G$2:$G$1001,ROW(Crowdfunding!$G$2:$G$1001)-ROW(Crowdfunding!$G$2)+1),ROW(105:105)))</f>
        <v>7</v>
      </c>
    </row>
    <row r="107" spans="2:4" x14ac:dyDescent="0.25">
      <c r="B107" cm="1">
        <f t="array" ref="B107">INDEX(Crowdfunding!$H$2:$H$1001,SMALL(IF('Statistical Analysis'!$A$1=Crowdfunding!$G$2:$G$1001,ROW(Crowdfunding!$G$2:$G$1001)-ROW(Crowdfunding!$G$2)+1),ROW(106:106)))</f>
        <v>146</v>
      </c>
      <c r="D107" cm="1">
        <f t="array" ref="D107">INDEX(Crowdfunding!$H$2:$H$1001,SMALL(IF('Statistical Analysis'!$C$1=Crowdfunding!$G$2:$G$1001,ROW(Crowdfunding!$G$2:$G$1001)-ROW(Crowdfunding!$G$2)+1),ROW(106:106)))</f>
        <v>803</v>
      </c>
    </row>
    <row r="108" spans="2:4" x14ac:dyDescent="0.25">
      <c r="B108" cm="1">
        <f t="array" ref="B108">INDEX(Crowdfunding!$H$2:$H$1001,SMALL(IF('Statistical Analysis'!$A$1=Crowdfunding!$G$2:$G$1001,ROW(Crowdfunding!$G$2:$G$1001)-ROW(Crowdfunding!$G$2)+1),ROW(107:107)))</f>
        <v>1267</v>
      </c>
      <c r="D108" cm="1">
        <f t="array" ref="D108">INDEX(Crowdfunding!$H$2:$H$1001,SMALL(IF('Statistical Analysis'!$C$1=Crowdfunding!$G$2:$G$1001,ROW(Crowdfunding!$G$2:$G$1001)-ROW(Crowdfunding!$G$2)+1),ROW(107:107)))</f>
        <v>16</v>
      </c>
    </row>
    <row r="109" spans="2:4" x14ac:dyDescent="0.25">
      <c r="B109" cm="1">
        <f t="array" ref="B109">INDEX(Crowdfunding!$H$2:$H$1001,SMALL(IF('Statistical Analysis'!$A$1=Crowdfunding!$G$2:$G$1001,ROW(Crowdfunding!$G$2:$G$1001)-ROW(Crowdfunding!$G$2)+1),ROW(108:108)))</f>
        <v>1561</v>
      </c>
      <c r="D109" cm="1">
        <f t="array" ref="D109">INDEX(Crowdfunding!$H$2:$H$1001,SMALL(IF('Statistical Analysis'!$C$1=Crowdfunding!$G$2:$G$1001,ROW(Crowdfunding!$G$2:$G$1001)-ROW(Crowdfunding!$G$2)+1),ROW(108:108)))</f>
        <v>31</v>
      </c>
    </row>
    <row r="110" spans="2:4" x14ac:dyDescent="0.25">
      <c r="B110" cm="1">
        <f t="array" ref="B110">INDEX(Crowdfunding!$H$2:$H$1001,SMALL(IF('Statistical Analysis'!$A$1=Crowdfunding!$G$2:$G$1001,ROW(Crowdfunding!$G$2:$G$1001)-ROW(Crowdfunding!$G$2)+1),ROW(109:109)))</f>
        <v>48</v>
      </c>
      <c r="D110" cm="1">
        <f t="array" ref="D110">INDEX(Crowdfunding!$H$2:$H$1001,SMALL(IF('Statistical Analysis'!$C$1=Crowdfunding!$G$2:$G$1001,ROW(Crowdfunding!$G$2:$G$1001)-ROW(Crowdfunding!$G$2)+1),ROW(109:109)))</f>
        <v>108</v>
      </c>
    </row>
    <row r="111" spans="2:4" x14ac:dyDescent="0.25">
      <c r="B111" cm="1">
        <f t="array" ref="B111">INDEX(Crowdfunding!$H$2:$H$1001,SMALL(IF('Statistical Analysis'!$A$1=Crowdfunding!$G$2:$G$1001,ROW(Crowdfunding!$G$2:$G$1001)-ROW(Crowdfunding!$G$2)+1),ROW(110:110)))</f>
        <v>2739</v>
      </c>
      <c r="D111" cm="1">
        <f t="array" ref="D111">INDEX(Crowdfunding!$H$2:$H$1001,SMALL(IF('Statistical Analysis'!$C$1=Crowdfunding!$G$2:$G$1001,ROW(Crowdfunding!$G$2:$G$1001)-ROW(Crowdfunding!$G$2)+1),ROW(110:110)))</f>
        <v>30</v>
      </c>
    </row>
    <row r="112" spans="2:4" x14ac:dyDescent="0.25">
      <c r="B112" cm="1">
        <f t="array" ref="B112">INDEX(Crowdfunding!$H$2:$H$1001,SMALL(IF('Statistical Analysis'!$A$1=Crowdfunding!$G$2:$G$1001,ROW(Crowdfunding!$G$2:$G$1001)-ROW(Crowdfunding!$G$2)+1),ROW(111:111)))</f>
        <v>3537</v>
      </c>
      <c r="D112" cm="1">
        <f t="array" ref="D112">INDEX(Crowdfunding!$H$2:$H$1001,SMALL(IF('Statistical Analysis'!$C$1=Crowdfunding!$G$2:$G$1001,ROW(Crowdfunding!$G$2:$G$1001)-ROW(Crowdfunding!$G$2)+1),ROW(111:111)))</f>
        <v>17</v>
      </c>
    </row>
    <row r="113" spans="2:4" x14ac:dyDescent="0.25">
      <c r="B113" cm="1">
        <f t="array" ref="B113">INDEX(Crowdfunding!$H$2:$H$1001,SMALL(IF('Statistical Analysis'!$A$1=Crowdfunding!$G$2:$G$1001,ROW(Crowdfunding!$G$2:$G$1001)-ROW(Crowdfunding!$G$2)+1),ROW(112:112)))</f>
        <v>2107</v>
      </c>
      <c r="D113" cm="1">
        <f t="array" ref="D113">INDEX(Crowdfunding!$H$2:$H$1001,SMALL(IF('Statistical Analysis'!$C$1=Crowdfunding!$G$2:$G$1001,ROW(Crowdfunding!$G$2:$G$1001)-ROW(Crowdfunding!$G$2)+1),ROW(112:112)))</f>
        <v>80</v>
      </c>
    </row>
    <row r="114" spans="2:4" x14ac:dyDescent="0.25">
      <c r="B114" cm="1">
        <f t="array" ref="B114">INDEX(Crowdfunding!$H$2:$H$1001,SMALL(IF('Statistical Analysis'!$A$1=Crowdfunding!$G$2:$G$1001,ROW(Crowdfunding!$G$2:$G$1001)-ROW(Crowdfunding!$G$2)+1),ROW(113:113)))</f>
        <v>3318</v>
      </c>
      <c r="D114" cm="1">
        <f t="array" ref="D114">INDEX(Crowdfunding!$H$2:$H$1001,SMALL(IF('Statistical Analysis'!$C$1=Crowdfunding!$G$2:$G$1001,ROW(Crowdfunding!$G$2:$G$1001)-ROW(Crowdfunding!$G$2)+1),ROW(113:113)))</f>
        <v>2468</v>
      </c>
    </row>
    <row r="115" spans="2:4" x14ac:dyDescent="0.25">
      <c r="B115" cm="1">
        <f t="array" ref="B115">INDEX(Crowdfunding!$H$2:$H$1001,SMALL(IF('Statistical Analysis'!$A$1=Crowdfunding!$G$2:$G$1001,ROW(Crowdfunding!$G$2:$G$1001)-ROW(Crowdfunding!$G$2)+1),ROW(114:114)))</f>
        <v>340</v>
      </c>
      <c r="D115" cm="1">
        <f t="array" ref="D115">INDEX(Crowdfunding!$H$2:$H$1001,SMALL(IF('Statistical Analysis'!$C$1=Crowdfunding!$G$2:$G$1001,ROW(Crowdfunding!$G$2:$G$1001)-ROW(Crowdfunding!$G$2)+1),ROW(114:114)))</f>
        <v>26</v>
      </c>
    </row>
    <row r="116" spans="2:4" x14ac:dyDescent="0.25">
      <c r="B116" cm="1">
        <f t="array" ref="B116">INDEX(Crowdfunding!$H$2:$H$1001,SMALL(IF('Statistical Analysis'!$A$1=Crowdfunding!$G$2:$G$1001,ROW(Crowdfunding!$G$2:$G$1001)-ROW(Crowdfunding!$G$2)+1),ROW(115:115)))</f>
        <v>1442</v>
      </c>
      <c r="D116" cm="1">
        <f t="array" ref="D116">INDEX(Crowdfunding!$H$2:$H$1001,SMALL(IF('Statistical Analysis'!$C$1=Crowdfunding!$G$2:$G$1001,ROW(Crowdfunding!$G$2:$G$1001)-ROW(Crowdfunding!$G$2)+1),ROW(115:115)))</f>
        <v>73</v>
      </c>
    </row>
    <row r="117" spans="2:4" x14ac:dyDescent="0.25">
      <c r="B117" cm="1">
        <f t="array" ref="B117">INDEX(Crowdfunding!$H$2:$H$1001,SMALL(IF('Statistical Analysis'!$A$1=Crowdfunding!$G$2:$G$1001,ROW(Crowdfunding!$G$2:$G$1001)-ROW(Crowdfunding!$G$2)+1),ROW(116:116)))</f>
        <v>126</v>
      </c>
      <c r="D117" cm="1">
        <f t="array" ref="D117">INDEX(Crowdfunding!$H$2:$H$1001,SMALL(IF('Statistical Analysis'!$C$1=Crowdfunding!$G$2:$G$1001,ROW(Crowdfunding!$G$2:$G$1001)-ROW(Crowdfunding!$G$2)+1),ROW(116:116)))</f>
        <v>128</v>
      </c>
    </row>
    <row r="118" spans="2:4" x14ac:dyDescent="0.25">
      <c r="B118" cm="1">
        <f t="array" ref="B118">INDEX(Crowdfunding!$H$2:$H$1001,SMALL(IF('Statistical Analysis'!$A$1=Crowdfunding!$G$2:$G$1001,ROW(Crowdfunding!$G$2:$G$1001)-ROW(Crowdfunding!$G$2)+1),ROW(117:117)))</f>
        <v>524</v>
      </c>
      <c r="D118" cm="1">
        <f t="array" ref="D118">INDEX(Crowdfunding!$H$2:$H$1001,SMALL(IF('Statistical Analysis'!$C$1=Crowdfunding!$G$2:$G$1001,ROW(Crowdfunding!$G$2:$G$1001)-ROW(Crowdfunding!$G$2)+1),ROW(117:117)))</f>
        <v>33</v>
      </c>
    </row>
    <row r="119" spans="2:4" x14ac:dyDescent="0.25">
      <c r="B119" cm="1">
        <f t="array" ref="B119">INDEX(Crowdfunding!$H$2:$H$1001,SMALL(IF('Statistical Analysis'!$A$1=Crowdfunding!$G$2:$G$1001,ROW(Crowdfunding!$G$2:$G$1001)-ROW(Crowdfunding!$G$2)+1),ROW(118:118)))</f>
        <v>1989</v>
      </c>
      <c r="D119" cm="1">
        <f t="array" ref="D119">INDEX(Crowdfunding!$H$2:$H$1001,SMALL(IF('Statistical Analysis'!$C$1=Crowdfunding!$G$2:$G$1001,ROW(Crowdfunding!$G$2:$G$1001)-ROW(Crowdfunding!$G$2)+1),ROW(118:118)))</f>
        <v>1072</v>
      </c>
    </row>
    <row r="120" spans="2:4" x14ac:dyDescent="0.25">
      <c r="B120" cm="1">
        <f t="array" ref="B120">INDEX(Crowdfunding!$H$2:$H$1001,SMALL(IF('Statistical Analysis'!$A$1=Crowdfunding!$G$2:$G$1001,ROW(Crowdfunding!$G$2:$G$1001)-ROW(Crowdfunding!$G$2)+1),ROW(119:119)))</f>
        <v>157</v>
      </c>
      <c r="D120" cm="1">
        <f t="array" ref="D120">INDEX(Crowdfunding!$H$2:$H$1001,SMALL(IF('Statistical Analysis'!$C$1=Crowdfunding!$G$2:$G$1001,ROW(Crowdfunding!$G$2:$G$1001)-ROW(Crowdfunding!$G$2)+1),ROW(119:119)))</f>
        <v>393</v>
      </c>
    </row>
    <row r="121" spans="2:4" x14ac:dyDescent="0.25">
      <c r="B121" cm="1">
        <f t="array" ref="B121">INDEX(Crowdfunding!$H$2:$H$1001,SMALL(IF('Statistical Analysis'!$A$1=Crowdfunding!$G$2:$G$1001,ROW(Crowdfunding!$G$2:$G$1001)-ROW(Crowdfunding!$G$2)+1),ROW(120:120)))</f>
        <v>4498</v>
      </c>
      <c r="D121" cm="1">
        <f t="array" ref="D121">INDEX(Crowdfunding!$H$2:$H$1001,SMALL(IF('Statistical Analysis'!$C$1=Crowdfunding!$G$2:$G$1001,ROW(Crowdfunding!$G$2:$G$1001)-ROW(Crowdfunding!$G$2)+1),ROW(120:120)))</f>
        <v>1257</v>
      </c>
    </row>
    <row r="122" spans="2:4" x14ac:dyDescent="0.25">
      <c r="B122" cm="1">
        <f t="array" ref="B122">INDEX(Crowdfunding!$H$2:$H$1001,SMALL(IF('Statistical Analysis'!$A$1=Crowdfunding!$G$2:$G$1001,ROW(Crowdfunding!$G$2:$G$1001)-ROW(Crowdfunding!$G$2)+1),ROW(121:121)))</f>
        <v>80</v>
      </c>
      <c r="D122" cm="1">
        <f t="array" ref="D122">INDEX(Crowdfunding!$H$2:$H$1001,SMALL(IF('Statistical Analysis'!$C$1=Crowdfunding!$G$2:$G$1001,ROW(Crowdfunding!$G$2:$G$1001)-ROW(Crowdfunding!$G$2)+1),ROW(121:121)))</f>
        <v>328</v>
      </c>
    </row>
    <row r="123" spans="2:4" x14ac:dyDescent="0.25">
      <c r="B123" cm="1">
        <f t="array" ref="B123">INDEX(Crowdfunding!$H$2:$H$1001,SMALL(IF('Statistical Analysis'!$A$1=Crowdfunding!$G$2:$G$1001,ROW(Crowdfunding!$G$2:$G$1001)-ROW(Crowdfunding!$G$2)+1),ROW(122:122)))</f>
        <v>43</v>
      </c>
      <c r="D123" cm="1">
        <f t="array" ref="D123">INDEX(Crowdfunding!$H$2:$H$1001,SMALL(IF('Statistical Analysis'!$C$1=Crowdfunding!$G$2:$G$1001,ROW(Crowdfunding!$G$2:$G$1001)-ROW(Crowdfunding!$G$2)+1),ROW(122:122)))</f>
        <v>147</v>
      </c>
    </row>
    <row r="124" spans="2:4" x14ac:dyDescent="0.25">
      <c r="B124" cm="1">
        <f t="array" ref="B124">INDEX(Crowdfunding!$H$2:$H$1001,SMALL(IF('Statistical Analysis'!$A$1=Crowdfunding!$G$2:$G$1001,ROW(Crowdfunding!$G$2:$G$1001)-ROW(Crowdfunding!$G$2)+1),ROW(123:123)))</f>
        <v>2053</v>
      </c>
      <c r="D124" cm="1">
        <f t="array" ref="D124">INDEX(Crowdfunding!$H$2:$H$1001,SMALL(IF('Statistical Analysis'!$C$1=Crowdfunding!$G$2:$G$1001,ROW(Crowdfunding!$G$2:$G$1001)-ROW(Crowdfunding!$G$2)+1),ROW(123:123)))</f>
        <v>830</v>
      </c>
    </row>
    <row r="125" spans="2:4" x14ac:dyDescent="0.25">
      <c r="B125" cm="1">
        <f t="array" ref="B125">INDEX(Crowdfunding!$H$2:$H$1001,SMALL(IF('Statistical Analysis'!$A$1=Crowdfunding!$G$2:$G$1001,ROW(Crowdfunding!$G$2:$G$1001)-ROW(Crowdfunding!$G$2)+1),ROW(124:124)))</f>
        <v>168</v>
      </c>
      <c r="D125" cm="1">
        <f t="array" ref="D125">INDEX(Crowdfunding!$H$2:$H$1001,SMALL(IF('Statistical Analysis'!$C$1=Crowdfunding!$G$2:$G$1001,ROW(Crowdfunding!$G$2:$G$1001)-ROW(Crowdfunding!$G$2)+1),ROW(124:124)))</f>
        <v>331</v>
      </c>
    </row>
    <row r="126" spans="2:4" x14ac:dyDescent="0.25">
      <c r="B126" cm="1">
        <f t="array" ref="B126">INDEX(Crowdfunding!$H$2:$H$1001,SMALL(IF('Statistical Analysis'!$A$1=Crowdfunding!$G$2:$G$1001,ROW(Crowdfunding!$G$2:$G$1001)-ROW(Crowdfunding!$G$2)+1),ROW(125:125)))</f>
        <v>4289</v>
      </c>
      <c r="D126" cm="1">
        <f t="array" ref="D126">INDEX(Crowdfunding!$H$2:$H$1001,SMALL(IF('Statistical Analysis'!$C$1=Crowdfunding!$G$2:$G$1001,ROW(Crowdfunding!$G$2:$G$1001)-ROW(Crowdfunding!$G$2)+1),ROW(125:125)))</f>
        <v>25</v>
      </c>
    </row>
    <row r="127" spans="2:4" x14ac:dyDescent="0.25">
      <c r="B127" cm="1">
        <f t="array" ref="B127">INDEX(Crowdfunding!$H$2:$H$1001,SMALL(IF('Statistical Analysis'!$A$1=Crowdfunding!$G$2:$G$1001,ROW(Crowdfunding!$G$2:$G$1001)-ROW(Crowdfunding!$G$2)+1),ROW(126:126)))</f>
        <v>165</v>
      </c>
      <c r="D127" cm="1">
        <f t="array" ref="D127">INDEX(Crowdfunding!$H$2:$H$1001,SMALL(IF('Statistical Analysis'!$C$1=Crowdfunding!$G$2:$G$1001,ROW(Crowdfunding!$G$2:$G$1001)-ROW(Crowdfunding!$G$2)+1),ROW(126:126)))</f>
        <v>3483</v>
      </c>
    </row>
    <row r="128" spans="2:4" x14ac:dyDescent="0.25">
      <c r="B128" cm="1">
        <f t="array" ref="B128">INDEX(Crowdfunding!$H$2:$H$1001,SMALL(IF('Statistical Analysis'!$A$1=Crowdfunding!$G$2:$G$1001,ROW(Crowdfunding!$G$2:$G$1001)-ROW(Crowdfunding!$G$2)+1),ROW(127:127)))</f>
        <v>1815</v>
      </c>
      <c r="D128" cm="1">
        <f t="array" ref="D128">INDEX(Crowdfunding!$H$2:$H$1001,SMALL(IF('Statistical Analysis'!$C$1=Crowdfunding!$G$2:$G$1001,ROW(Crowdfunding!$G$2:$G$1001)-ROW(Crowdfunding!$G$2)+1),ROW(127:127)))</f>
        <v>923</v>
      </c>
    </row>
    <row r="129" spans="2:4" x14ac:dyDescent="0.25">
      <c r="B129" cm="1">
        <f t="array" ref="B129">INDEX(Crowdfunding!$H$2:$H$1001,SMALL(IF('Statistical Analysis'!$A$1=Crowdfunding!$G$2:$G$1001,ROW(Crowdfunding!$G$2:$G$1001)-ROW(Crowdfunding!$G$2)+1),ROW(128:128)))</f>
        <v>397</v>
      </c>
      <c r="D129" cm="1">
        <f t="array" ref="D129">INDEX(Crowdfunding!$H$2:$H$1001,SMALL(IF('Statistical Analysis'!$C$1=Crowdfunding!$G$2:$G$1001,ROW(Crowdfunding!$G$2:$G$1001)-ROW(Crowdfunding!$G$2)+1),ROW(128:128)))</f>
        <v>1</v>
      </c>
    </row>
    <row r="130" spans="2:4" x14ac:dyDescent="0.25">
      <c r="B130" cm="1">
        <f t="array" ref="B130">INDEX(Crowdfunding!$H$2:$H$1001,SMALL(IF('Statistical Analysis'!$A$1=Crowdfunding!$G$2:$G$1001,ROW(Crowdfunding!$G$2:$G$1001)-ROW(Crowdfunding!$G$2)+1),ROW(129:129)))</f>
        <v>1539</v>
      </c>
      <c r="D130" cm="1">
        <f t="array" ref="D130">INDEX(Crowdfunding!$H$2:$H$1001,SMALL(IF('Statistical Analysis'!$C$1=Crowdfunding!$G$2:$G$1001,ROW(Crowdfunding!$G$2:$G$1001)-ROW(Crowdfunding!$G$2)+1),ROW(129:129)))</f>
        <v>33</v>
      </c>
    </row>
    <row r="131" spans="2:4" x14ac:dyDescent="0.25">
      <c r="B131" cm="1">
        <f t="array" ref="B131">INDEX(Crowdfunding!$H$2:$H$1001,SMALL(IF('Statistical Analysis'!$A$1=Crowdfunding!$G$2:$G$1001,ROW(Crowdfunding!$G$2:$G$1001)-ROW(Crowdfunding!$G$2)+1),ROW(130:130)))</f>
        <v>138</v>
      </c>
      <c r="D131" cm="1">
        <f t="array" ref="D131">INDEX(Crowdfunding!$H$2:$H$1001,SMALL(IF('Statistical Analysis'!$C$1=Crowdfunding!$G$2:$G$1001,ROW(Crowdfunding!$G$2:$G$1001)-ROW(Crowdfunding!$G$2)+1),ROW(130:130)))</f>
        <v>40</v>
      </c>
    </row>
    <row r="132" spans="2:4" x14ac:dyDescent="0.25">
      <c r="B132" cm="1">
        <f t="array" ref="B132">INDEX(Crowdfunding!$H$2:$H$1001,SMALL(IF('Statistical Analysis'!$A$1=Crowdfunding!$G$2:$G$1001,ROW(Crowdfunding!$G$2:$G$1001)-ROW(Crowdfunding!$G$2)+1),ROW(131:131)))</f>
        <v>3594</v>
      </c>
      <c r="D132" cm="1">
        <f t="array" ref="D132">INDEX(Crowdfunding!$H$2:$H$1001,SMALL(IF('Statistical Analysis'!$C$1=Crowdfunding!$G$2:$G$1001,ROW(Crowdfunding!$G$2:$G$1001)-ROW(Crowdfunding!$G$2)+1),ROW(131:131)))</f>
        <v>23</v>
      </c>
    </row>
    <row r="133" spans="2:4" x14ac:dyDescent="0.25">
      <c r="B133" cm="1">
        <f t="array" ref="B133">INDEX(Crowdfunding!$H$2:$H$1001,SMALL(IF('Statistical Analysis'!$A$1=Crowdfunding!$G$2:$G$1001,ROW(Crowdfunding!$G$2:$G$1001)-ROW(Crowdfunding!$G$2)+1),ROW(132:132)))</f>
        <v>5880</v>
      </c>
      <c r="D133" cm="1">
        <f t="array" ref="D133">INDEX(Crowdfunding!$H$2:$H$1001,SMALL(IF('Statistical Analysis'!$C$1=Crowdfunding!$G$2:$G$1001,ROW(Crowdfunding!$G$2:$G$1001)-ROW(Crowdfunding!$G$2)+1),ROW(132:132)))</f>
        <v>75</v>
      </c>
    </row>
    <row r="134" spans="2:4" x14ac:dyDescent="0.25">
      <c r="B134" cm="1">
        <f t="array" ref="B134">INDEX(Crowdfunding!$H$2:$H$1001,SMALL(IF('Statistical Analysis'!$A$1=Crowdfunding!$G$2:$G$1001,ROW(Crowdfunding!$G$2:$G$1001)-ROW(Crowdfunding!$G$2)+1),ROW(133:133)))</f>
        <v>112</v>
      </c>
      <c r="D134" cm="1">
        <f t="array" ref="D134">INDEX(Crowdfunding!$H$2:$H$1001,SMALL(IF('Statistical Analysis'!$C$1=Crowdfunding!$G$2:$G$1001,ROW(Crowdfunding!$G$2:$G$1001)-ROW(Crowdfunding!$G$2)+1),ROW(133:133)))</f>
        <v>2176</v>
      </c>
    </row>
    <row r="135" spans="2:4" x14ac:dyDescent="0.25">
      <c r="B135" cm="1">
        <f t="array" ref="B135">INDEX(Crowdfunding!$H$2:$H$1001,SMALL(IF('Statistical Analysis'!$A$1=Crowdfunding!$G$2:$G$1001,ROW(Crowdfunding!$G$2:$G$1001)-ROW(Crowdfunding!$G$2)+1),ROW(134:134)))</f>
        <v>943</v>
      </c>
      <c r="D135" cm="1">
        <f t="array" ref="D135">INDEX(Crowdfunding!$H$2:$H$1001,SMALL(IF('Statistical Analysis'!$C$1=Crowdfunding!$G$2:$G$1001,ROW(Crowdfunding!$G$2:$G$1001)-ROW(Crowdfunding!$G$2)+1),ROW(134:134)))</f>
        <v>441</v>
      </c>
    </row>
    <row r="136" spans="2:4" x14ac:dyDescent="0.25">
      <c r="B136" cm="1">
        <f t="array" ref="B136">INDEX(Crowdfunding!$H$2:$H$1001,SMALL(IF('Statistical Analysis'!$A$1=Crowdfunding!$G$2:$G$1001,ROW(Crowdfunding!$G$2:$G$1001)-ROW(Crowdfunding!$G$2)+1),ROW(135:135)))</f>
        <v>2468</v>
      </c>
      <c r="D136" cm="1">
        <f t="array" ref="D136">INDEX(Crowdfunding!$H$2:$H$1001,SMALL(IF('Statistical Analysis'!$C$1=Crowdfunding!$G$2:$G$1001,ROW(Crowdfunding!$G$2:$G$1001)-ROW(Crowdfunding!$G$2)+1),ROW(135:135)))</f>
        <v>25</v>
      </c>
    </row>
    <row r="137" spans="2:4" x14ac:dyDescent="0.25">
      <c r="B137" cm="1">
        <f t="array" ref="B137">INDEX(Crowdfunding!$H$2:$H$1001,SMALL(IF('Statistical Analysis'!$A$1=Crowdfunding!$G$2:$G$1001,ROW(Crowdfunding!$G$2:$G$1001)-ROW(Crowdfunding!$G$2)+1),ROW(136:136)))</f>
        <v>2551</v>
      </c>
      <c r="D137" cm="1">
        <f t="array" ref="D137">INDEX(Crowdfunding!$H$2:$H$1001,SMALL(IF('Statistical Analysis'!$C$1=Crowdfunding!$G$2:$G$1001,ROW(Crowdfunding!$G$2:$G$1001)-ROW(Crowdfunding!$G$2)+1),ROW(136:136)))</f>
        <v>127</v>
      </c>
    </row>
    <row r="138" spans="2:4" x14ac:dyDescent="0.25">
      <c r="B138" cm="1">
        <f t="array" ref="B138">INDEX(Crowdfunding!$H$2:$H$1001,SMALL(IF('Statistical Analysis'!$A$1=Crowdfunding!$G$2:$G$1001,ROW(Crowdfunding!$G$2:$G$1001)-ROW(Crowdfunding!$G$2)+1),ROW(137:137)))</f>
        <v>101</v>
      </c>
      <c r="D138" cm="1">
        <f t="array" ref="D138">INDEX(Crowdfunding!$H$2:$H$1001,SMALL(IF('Statistical Analysis'!$C$1=Crowdfunding!$G$2:$G$1001,ROW(Crowdfunding!$G$2:$G$1001)-ROW(Crowdfunding!$G$2)+1),ROW(137:137)))</f>
        <v>355</v>
      </c>
    </row>
    <row r="139" spans="2:4" x14ac:dyDescent="0.25">
      <c r="B139" cm="1">
        <f t="array" ref="B139">INDEX(Crowdfunding!$H$2:$H$1001,SMALL(IF('Statistical Analysis'!$A$1=Crowdfunding!$G$2:$G$1001,ROW(Crowdfunding!$G$2:$G$1001)-ROW(Crowdfunding!$G$2)+1),ROW(138:138)))</f>
        <v>92</v>
      </c>
      <c r="D139" cm="1">
        <f t="array" ref="D139">INDEX(Crowdfunding!$H$2:$H$1001,SMALL(IF('Statistical Analysis'!$C$1=Crowdfunding!$G$2:$G$1001,ROW(Crowdfunding!$G$2:$G$1001)-ROW(Crowdfunding!$G$2)+1),ROW(138:138)))</f>
        <v>44</v>
      </c>
    </row>
    <row r="140" spans="2:4" x14ac:dyDescent="0.25">
      <c r="B140" cm="1">
        <f t="array" ref="B140">INDEX(Crowdfunding!$H$2:$H$1001,SMALL(IF('Statistical Analysis'!$A$1=Crowdfunding!$G$2:$G$1001,ROW(Crowdfunding!$G$2:$G$1001)-ROW(Crowdfunding!$G$2)+1),ROW(139:139)))</f>
        <v>62</v>
      </c>
      <c r="D140" cm="1">
        <f t="array" ref="D140">INDEX(Crowdfunding!$H$2:$H$1001,SMALL(IF('Statistical Analysis'!$C$1=Crowdfunding!$G$2:$G$1001,ROW(Crowdfunding!$G$2:$G$1001)-ROW(Crowdfunding!$G$2)+1),ROW(139:139)))</f>
        <v>67</v>
      </c>
    </row>
    <row r="141" spans="2:4" x14ac:dyDescent="0.25">
      <c r="B141" cm="1">
        <f t="array" ref="B141">INDEX(Crowdfunding!$H$2:$H$1001,SMALL(IF('Statistical Analysis'!$A$1=Crowdfunding!$G$2:$G$1001,ROW(Crowdfunding!$G$2:$G$1001)-ROW(Crowdfunding!$G$2)+1),ROW(140:140)))</f>
        <v>149</v>
      </c>
      <c r="D141" cm="1">
        <f t="array" ref="D141">INDEX(Crowdfunding!$H$2:$H$1001,SMALL(IF('Statistical Analysis'!$C$1=Crowdfunding!$G$2:$G$1001,ROW(Crowdfunding!$G$2:$G$1001)-ROW(Crowdfunding!$G$2)+1),ROW(140:140)))</f>
        <v>1068</v>
      </c>
    </row>
    <row r="142" spans="2:4" x14ac:dyDescent="0.25">
      <c r="B142" cm="1">
        <f t="array" ref="B142">INDEX(Crowdfunding!$H$2:$H$1001,SMALL(IF('Statistical Analysis'!$A$1=Crowdfunding!$G$2:$G$1001,ROW(Crowdfunding!$G$2:$G$1001)-ROW(Crowdfunding!$G$2)+1),ROW(141:141)))</f>
        <v>329</v>
      </c>
      <c r="D142" cm="1">
        <f t="array" ref="D142">INDEX(Crowdfunding!$H$2:$H$1001,SMALL(IF('Statistical Analysis'!$C$1=Crowdfunding!$G$2:$G$1001,ROW(Crowdfunding!$G$2:$G$1001)-ROW(Crowdfunding!$G$2)+1),ROW(141:141)))</f>
        <v>424</v>
      </c>
    </row>
    <row r="143" spans="2:4" x14ac:dyDescent="0.25">
      <c r="B143" cm="1">
        <f t="array" ref="B143">INDEX(Crowdfunding!$H$2:$H$1001,SMALL(IF('Statistical Analysis'!$A$1=Crowdfunding!$G$2:$G$1001,ROW(Crowdfunding!$G$2:$G$1001)-ROW(Crowdfunding!$G$2)+1),ROW(142:142)))</f>
        <v>97</v>
      </c>
      <c r="D143" cm="1">
        <f t="array" ref="D143">INDEX(Crowdfunding!$H$2:$H$1001,SMALL(IF('Statistical Analysis'!$C$1=Crowdfunding!$G$2:$G$1001,ROW(Crowdfunding!$G$2:$G$1001)-ROW(Crowdfunding!$G$2)+1),ROW(142:142)))</f>
        <v>151</v>
      </c>
    </row>
    <row r="144" spans="2:4" x14ac:dyDescent="0.25">
      <c r="B144" cm="1">
        <f t="array" ref="B144">INDEX(Crowdfunding!$H$2:$H$1001,SMALL(IF('Statistical Analysis'!$A$1=Crowdfunding!$G$2:$G$1001,ROW(Crowdfunding!$G$2:$G$1001)-ROW(Crowdfunding!$G$2)+1),ROW(143:143)))</f>
        <v>1784</v>
      </c>
      <c r="D144" cm="1">
        <f t="array" ref="D144">INDEX(Crowdfunding!$H$2:$H$1001,SMALL(IF('Statistical Analysis'!$C$1=Crowdfunding!$G$2:$G$1001,ROW(Crowdfunding!$G$2:$G$1001)-ROW(Crowdfunding!$G$2)+1),ROW(143:143)))</f>
        <v>1608</v>
      </c>
    </row>
    <row r="145" spans="2:4" x14ac:dyDescent="0.25">
      <c r="B145" cm="1">
        <f t="array" ref="B145">INDEX(Crowdfunding!$H$2:$H$1001,SMALL(IF('Statistical Analysis'!$A$1=Crowdfunding!$G$2:$G$1001,ROW(Crowdfunding!$G$2:$G$1001)-ROW(Crowdfunding!$G$2)+1),ROW(144:144)))</f>
        <v>1684</v>
      </c>
      <c r="D145" cm="1">
        <f t="array" ref="D145">INDEX(Crowdfunding!$H$2:$H$1001,SMALL(IF('Statistical Analysis'!$C$1=Crowdfunding!$G$2:$G$1001,ROW(Crowdfunding!$G$2:$G$1001)-ROW(Crowdfunding!$G$2)+1),ROW(144:144)))</f>
        <v>941</v>
      </c>
    </row>
    <row r="146" spans="2:4" x14ac:dyDescent="0.25">
      <c r="B146" cm="1">
        <f t="array" ref="B146">INDEX(Crowdfunding!$H$2:$H$1001,SMALL(IF('Statistical Analysis'!$A$1=Crowdfunding!$G$2:$G$1001,ROW(Crowdfunding!$G$2:$G$1001)-ROW(Crowdfunding!$G$2)+1),ROW(145:145)))</f>
        <v>250</v>
      </c>
      <c r="D146" cm="1">
        <f t="array" ref="D146">INDEX(Crowdfunding!$H$2:$H$1001,SMALL(IF('Statistical Analysis'!$C$1=Crowdfunding!$G$2:$G$1001,ROW(Crowdfunding!$G$2:$G$1001)-ROW(Crowdfunding!$G$2)+1),ROW(145:145)))</f>
        <v>1</v>
      </c>
    </row>
    <row r="147" spans="2:4" x14ac:dyDescent="0.25">
      <c r="B147" cm="1">
        <f t="array" ref="B147">INDEX(Crowdfunding!$H$2:$H$1001,SMALL(IF('Statistical Analysis'!$A$1=Crowdfunding!$G$2:$G$1001,ROW(Crowdfunding!$G$2:$G$1001)-ROW(Crowdfunding!$G$2)+1),ROW(146:146)))</f>
        <v>238</v>
      </c>
      <c r="D147" cm="1">
        <f t="array" ref="D147">INDEX(Crowdfunding!$H$2:$H$1001,SMALL(IF('Statistical Analysis'!$C$1=Crowdfunding!$G$2:$G$1001,ROW(Crowdfunding!$G$2:$G$1001)-ROW(Crowdfunding!$G$2)+1),ROW(146:146)))</f>
        <v>40</v>
      </c>
    </row>
    <row r="148" spans="2:4" x14ac:dyDescent="0.25">
      <c r="B148" cm="1">
        <f t="array" ref="B148">INDEX(Crowdfunding!$H$2:$H$1001,SMALL(IF('Statistical Analysis'!$A$1=Crowdfunding!$G$2:$G$1001,ROW(Crowdfunding!$G$2:$G$1001)-ROW(Crowdfunding!$G$2)+1),ROW(147:147)))</f>
        <v>53</v>
      </c>
      <c r="D148" cm="1">
        <f t="array" ref="D148">INDEX(Crowdfunding!$H$2:$H$1001,SMALL(IF('Statistical Analysis'!$C$1=Crowdfunding!$G$2:$G$1001,ROW(Crowdfunding!$G$2:$G$1001)-ROW(Crowdfunding!$G$2)+1),ROW(147:147)))</f>
        <v>3015</v>
      </c>
    </row>
    <row r="149" spans="2:4" x14ac:dyDescent="0.25">
      <c r="B149" cm="1">
        <f t="array" ref="B149">INDEX(Crowdfunding!$H$2:$H$1001,SMALL(IF('Statistical Analysis'!$A$1=Crowdfunding!$G$2:$G$1001,ROW(Crowdfunding!$G$2:$G$1001)-ROW(Crowdfunding!$G$2)+1),ROW(148:148)))</f>
        <v>214</v>
      </c>
      <c r="D149" cm="1">
        <f t="array" ref="D149">INDEX(Crowdfunding!$H$2:$H$1001,SMALL(IF('Statistical Analysis'!$C$1=Crowdfunding!$G$2:$G$1001,ROW(Crowdfunding!$G$2:$G$1001)-ROW(Crowdfunding!$G$2)+1),ROW(148:148)))</f>
        <v>435</v>
      </c>
    </row>
    <row r="150" spans="2:4" x14ac:dyDescent="0.25">
      <c r="B150" cm="1">
        <f t="array" ref="B150">INDEX(Crowdfunding!$H$2:$H$1001,SMALL(IF('Statistical Analysis'!$A$1=Crowdfunding!$G$2:$G$1001,ROW(Crowdfunding!$G$2:$G$1001)-ROW(Crowdfunding!$G$2)+1),ROW(149:149)))</f>
        <v>222</v>
      </c>
      <c r="D150" cm="1">
        <f t="array" ref="D150">INDEX(Crowdfunding!$H$2:$H$1001,SMALL(IF('Statistical Analysis'!$C$1=Crowdfunding!$G$2:$G$1001,ROW(Crowdfunding!$G$2:$G$1001)-ROW(Crowdfunding!$G$2)+1),ROW(149:149)))</f>
        <v>714</v>
      </c>
    </row>
    <row r="151" spans="2:4" x14ac:dyDescent="0.25">
      <c r="B151" cm="1">
        <f t="array" ref="B151">INDEX(Crowdfunding!$H$2:$H$1001,SMALL(IF('Statistical Analysis'!$A$1=Crowdfunding!$G$2:$G$1001,ROW(Crowdfunding!$G$2:$G$1001)-ROW(Crowdfunding!$G$2)+1),ROW(150:150)))</f>
        <v>1884</v>
      </c>
      <c r="D151" cm="1">
        <f t="array" ref="D151">INDEX(Crowdfunding!$H$2:$H$1001,SMALL(IF('Statistical Analysis'!$C$1=Crowdfunding!$G$2:$G$1001,ROW(Crowdfunding!$G$2:$G$1001)-ROW(Crowdfunding!$G$2)+1),ROW(150:150)))</f>
        <v>5497</v>
      </c>
    </row>
    <row r="152" spans="2:4" x14ac:dyDescent="0.25">
      <c r="B152" cm="1">
        <f t="array" ref="B152">INDEX(Crowdfunding!$H$2:$H$1001,SMALL(IF('Statistical Analysis'!$A$1=Crowdfunding!$G$2:$G$1001,ROW(Crowdfunding!$G$2:$G$1001)-ROW(Crowdfunding!$G$2)+1),ROW(151:151)))</f>
        <v>218</v>
      </c>
      <c r="D152" cm="1">
        <f t="array" ref="D152">INDEX(Crowdfunding!$H$2:$H$1001,SMALL(IF('Statistical Analysis'!$C$1=Crowdfunding!$G$2:$G$1001,ROW(Crowdfunding!$G$2:$G$1001)-ROW(Crowdfunding!$G$2)+1),ROW(151:151)))</f>
        <v>418</v>
      </c>
    </row>
    <row r="153" spans="2:4" x14ac:dyDescent="0.25">
      <c r="B153" cm="1">
        <f t="array" ref="B153">INDEX(Crowdfunding!$H$2:$H$1001,SMALL(IF('Statistical Analysis'!$A$1=Crowdfunding!$G$2:$G$1001,ROW(Crowdfunding!$G$2:$G$1001)-ROW(Crowdfunding!$G$2)+1),ROW(152:152)))</f>
        <v>6465</v>
      </c>
      <c r="D153" cm="1">
        <f t="array" ref="D153">INDEX(Crowdfunding!$H$2:$H$1001,SMALL(IF('Statistical Analysis'!$C$1=Crowdfunding!$G$2:$G$1001,ROW(Crowdfunding!$G$2:$G$1001)-ROW(Crowdfunding!$G$2)+1),ROW(152:152)))</f>
        <v>1439</v>
      </c>
    </row>
    <row r="154" spans="2:4" x14ac:dyDescent="0.25">
      <c r="B154" cm="1">
        <f t="array" ref="B154">INDEX(Crowdfunding!$H$2:$H$1001,SMALL(IF('Statistical Analysis'!$A$1=Crowdfunding!$G$2:$G$1001,ROW(Crowdfunding!$G$2:$G$1001)-ROW(Crowdfunding!$G$2)+1),ROW(153:153)))</f>
        <v>59</v>
      </c>
      <c r="D154" cm="1">
        <f t="array" ref="D154">INDEX(Crowdfunding!$H$2:$H$1001,SMALL(IF('Statistical Analysis'!$C$1=Crowdfunding!$G$2:$G$1001,ROW(Crowdfunding!$G$2:$G$1001)-ROW(Crowdfunding!$G$2)+1),ROW(153:153)))</f>
        <v>15</v>
      </c>
    </row>
    <row r="155" spans="2:4" x14ac:dyDescent="0.25">
      <c r="B155" cm="1">
        <f t="array" ref="B155">INDEX(Crowdfunding!$H$2:$H$1001,SMALL(IF('Statistical Analysis'!$A$1=Crowdfunding!$G$2:$G$1001,ROW(Crowdfunding!$G$2:$G$1001)-ROW(Crowdfunding!$G$2)+1),ROW(154:154)))</f>
        <v>88</v>
      </c>
      <c r="D155" cm="1">
        <f t="array" ref="D155">INDEX(Crowdfunding!$H$2:$H$1001,SMALL(IF('Statistical Analysis'!$C$1=Crowdfunding!$G$2:$G$1001,ROW(Crowdfunding!$G$2:$G$1001)-ROW(Crowdfunding!$G$2)+1),ROW(154:154)))</f>
        <v>1999</v>
      </c>
    </row>
    <row r="156" spans="2:4" x14ac:dyDescent="0.25">
      <c r="B156" cm="1">
        <f t="array" ref="B156">INDEX(Crowdfunding!$H$2:$H$1001,SMALL(IF('Statistical Analysis'!$A$1=Crowdfunding!$G$2:$G$1001,ROW(Crowdfunding!$G$2:$G$1001)-ROW(Crowdfunding!$G$2)+1),ROW(155:155)))</f>
        <v>1697</v>
      </c>
      <c r="D156" cm="1">
        <f t="array" ref="D156">INDEX(Crowdfunding!$H$2:$H$1001,SMALL(IF('Statistical Analysis'!$C$1=Crowdfunding!$G$2:$G$1001,ROW(Crowdfunding!$G$2:$G$1001)-ROW(Crowdfunding!$G$2)+1),ROW(155:155)))</f>
        <v>118</v>
      </c>
    </row>
    <row r="157" spans="2:4" x14ac:dyDescent="0.25">
      <c r="B157" cm="1">
        <f t="array" ref="B157">INDEX(Crowdfunding!$H$2:$H$1001,SMALL(IF('Statistical Analysis'!$A$1=Crowdfunding!$G$2:$G$1001,ROW(Crowdfunding!$G$2:$G$1001)-ROW(Crowdfunding!$G$2)+1),ROW(156:156)))</f>
        <v>92</v>
      </c>
      <c r="D157" cm="1">
        <f t="array" ref="D157">INDEX(Crowdfunding!$H$2:$H$1001,SMALL(IF('Statistical Analysis'!$C$1=Crowdfunding!$G$2:$G$1001,ROW(Crowdfunding!$G$2:$G$1001)-ROW(Crowdfunding!$G$2)+1),ROW(156:156)))</f>
        <v>162</v>
      </c>
    </row>
    <row r="158" spans="2:4" x14ac:dyDescent="0.25">
      <c r="B158" cm="1">
        <f t="array" ref="B158">INDEX(Crowdfunding!$H$2:$H$1001,SMALL(IF('Statistical Analysis'!$A$1=Crowdfunding!$G$2:$G$1001,ROW(Crowdfunding!$G$2:$G$1001)-ROW(Crowdfunding!$G$2)+1),ROW(157:157)))</f>
        <v>186</v>
      </c>
      <c r="D158" cm="1">
        <f t="array" ref="D158">INDEX(Crowdfunding!$H$2:$H$1001,SMALL(IF('Statistical Analysis'!$C$1=Crowdfunding!$G$2:$G$1001,ROW(Crowdfunding!$G$2:$G$1001)-ROW(Crowdfunding!$G$2)+1),ROW(157:157)))</f>
        <v>83</v>
      </c>
    </row>
    <row r="159" spans="2:4" x14ac:dyDescent="0.25">
      <c r="B159" cm="1">
        <f t="array" ref="B159">INDEX(Crowdfunding!$H$2:$H$1001,SMALL(IF('Statistical Analysis'!$A$1=Crowdfunding!$G$2:$G$1001,ROW(Crowdfunding!$G$2:$G$1001)-ROW(Crowdfunding!$G$2)+1),ROW(158:158)))</f>
        <v>138</v>
      </c>
      <c r="D159" cm="1">
        <f t="array" ref="D159">INDEX(Crowdfunding!$H$2:$H$1001,SMALL(IF('Statistical Analysis'!$C$1=Crowdfunding!$G$2:$G$1001,ROW(Crowdfunding!$G$2:$G$1001)-ROW(Crowdfunding!$G$2)+1),ROW(158:158)))</f>
        <v>747</v>
      </c>
    </row>
    <row r="160" spans="2:4" x14ac:dyDescent="0.25">
      <c r="B160" cm="1">
        <f t="array" ref="B160">INDEX(Crowdfunding!$H$2:$H$1001,SMALL(IF('Statistical Analysis'!$A$1=Crowdfunding!$G$2:$G$1001,ROW(Crowdfunding!$G$2:$G$1001)-ROW(Crowdfunding!$G$2)+1),ROW(159:159)))</f>
        <v>261</v>
      </c>
      <c r="D160" cm="1">
        <f t="array" ref="D160">INDEX(Crowdfunding!$H$2:$H$1001,SMALL(IF('Statistical Analysis'!$C$1=Crowdfunding!$G$2:$G$1001,ROW(Crowdfunding!$G$2:$G$1001)-ROW(Crowdfunding!$G$2)+1),ROW(159:159)))</f>
        <v>84</v>
      </c>
    </row>
    <row r="161" spans="2:4" x14ac:dyDescent="0.25">
      <c r="B161" cm="1">
        <f t="array" ref="B161">INDEX(Crowdfunding!$H$2:$H$1001,SMALL(IF('Statistical Analysis'!$A$1=Crowdfunding!$G$2:$G$1001,ROW(Crowdfunding!$G$2:$G$1001)-ROW(Crowdfunding!$G$2)+1),ROW(160:160)))</f>
        <v>107</v>
      </c>
      <c r="D161" cm="1">
        <f t="array" ref="D161">INDEX(Crowdfunding!$H$2:$H$1001,SMALL(IF('Statistical Analysis'!$C$1=Crowdfunding!$G$2:$G$1001,ROW(Crowdfunding!$G$2:$G$1001)-ROW(Crowdfunding!$G$2)+1),ROW(160:160)))</f>
        <v>91</v>
      </c>
    </row>
    <row r="162" spans="2:4" x14ac:dyDescent="0.25">
      <c r="B162" cm="1">
        <f t="array" ref="B162">INDEX(Crowdfunding!$H$2:$H$1001,SMALL(IF('Statistical Analysis'!$A$1=Crowdfunding!$G$2:$G$1001,ROW(Crowdfunding!$G$2:$G$1001)-ROW(Crowdfunding!$G$2)+1),ROW(161:161)))</f>
        <v>199</v>
      </c>
      <c r="D162" cm="1">
        <f t="array" ref="D162">INDEX(Crowdfunding!$H$2:$H$1001,SMALL(IF('Statistical Analysis'!$C$1=Crowdfunding!$G$2:$G$1001,ROW(Crowdfunding!$G$2:$G$1001)-ROW(Crowdfunding!$G$2)+1),ROW(161:161)))</f>
        <v>792</v>
      </c>
    </row>
    <row r="163" spans="2:4" x14ac:dyDescent="0.25">
      <c r="B163" cm="1">
        <f t="array" ref="B163">INDEX(Crowdfunding!$H$2:$H$1001,SMALL(IF('Statistical Analysis'!$A$1=Crowdfunding!$G$2:$G$1001,ROW(Crowdfunding!$G$2:$G$1001)-ROW(Crowdfunding!$G$2)+1),ROW(162:162)))</f>
        <v>5512</v>
      </c>
      <c r="D163" cm="1">
        <f t="array" ref="D163">INDEX(Crowdfunding!$H$2:$H$1001,SMALL(IF('Statistical Analysis'!$C$1=Crowdfunding!$G$2:$G$1001,ROW(Crowdfunding!$G$2:$G$1001)-ROW(Crowdfunding!$G$2)+1),ROW(162:162)))</f>
        <v>32</v>
      </c>
    </row>
    <row r="164" spans="2:4" x14ac:dyDescent="0.25">
      <c r="B164" cm="1">
        <f t="array" ref="B164">INDEX(Crowdfunding!$H$2:$H$1001,SMALL(IF('Statistical Analysis'!$A$1=Crowdfunding!$G$2:$G$1001,ROW(Crowdfunding!$G$2:$G$1001)-ROW(Crowdfunding!$G$2)+1),ROW(163:163)))</f>
        <v>86</v>
      </c>
      <c r="D164" cm="1">
        <f t="array" ref="D164">INDEX(Crowdfunding!$H$2:$H$1001,SMALL(IF('Statistical Analysis'!$C$1=Crowdfunding!$G$2:$G$1001,ROW(Crowdfunding!$G$2:$G$1001)-ROW(Crowdfunding!$G$2)+1),ROW(163:163)))</f>
        <v>186</v>
      </c>
    </row>
    <row r="165" spans="2:4" x14ac:dyDescent="0.25">
      <c r="B165" cm="1">
        <f t="array" ref="B165">INDEX(Crowdfunding!$H$2:$H$1001,SMALL(IF('Statistical Analysis'!$A$1=Crowdfunding!$G$2:$G$1001,ROW(Crowdfunding!$G$2:$G$1001)-ROW(Crowdfunding!$G$2)+1),ROW(164:164)))</f>
        <v>2768</v>
      </c>
      <c r="D165" cm="1">
        <f t="array" ref="D165">INDEX(Crowdfunding!$H$2:$H$1001,SMALL(IF('Statistical Analysis'!$C$1=Crowdfunding!$G$2:$G$1001,ROW(Crowdfunding!$G$2:$G$1001)-ROW(Crowdfunding!$G$2)+1),ROW(164:164)))</f>
        <v>605</v>
      </c>
    </row>
    <row r="166" spans="2:4" x14ac:dyDescent="0.25">
      <c r="B166" cm="1">
        <f t="array" ref="B166">INDEX(Crowdfunding!$H$2:$H$1001,SMALL(IF('Statistical Analysis'!$A$1=Crowdfunding!$G$2:$G$1001,ROW(Crowdfunding!$G$2:$G$1001)-ROW(Crowdfunding!$G$2)+1),ROW(165:165)))</f>
        <v>48</v>
      </c>
      <c r="D166" cm="1">
        <f t="array" ref="D166">INDEX(Crowdfunding!$H$2:$H$1001,SMALL(IF('Statistical Analysis'!$C$1=Crowdfunding!$G$2:$G$1001,ROW(Crowdfunding!$G$2:$G$1001)-ROW(Crowdfunding!$G$2)+1),ROW(165:165)))</f>
        <v>1</v>
      </c>
    </row>
    <row r="167" spans="2:4" x14ac:dyDescent="0.25">
      <c r="B167" cm="1">
        <f t="array" ref="B167">INDEX(Crowdfunding!$H$2:$H$1001,SMALL(IF('Statistical Analysis'!$A$1=Crowdfunding!$G$2:$G$1001,ROW(Crowdfunding!$G$2:$G$1001)-ROW(Crowdfunding!$G$2)+1),ROW(166:166)))</f>
        <v>87</v>
      </c>
      <c r="D167" cm="1">
        <f t="array" ref="D167">INDEX(Crowdfunding!$H$2:$H$1001,SMALL(IF('Statistical Analysis'!$C$1=Crowdfunding!$G$2:$G$1001,ROW(Crowdfunding!$G$2:$G$1001)-ROW(Crowdfunding!$G$2)+1),ROW(166:166)))</f>
        <v>31</v>
      </c>
    </row>
    <row r="168" spans="2:4" x14ac:dyDescent="0.25">
      <c r="B168" cm="1">
        <f t="array" ref="B168">INDEX(Crowdfunding!$H$2:$H$1001,SMALL(IF('Statistical Analysis'!$A$1=Crowdfunding!$G$2:$G$1001,ROW(Crowdfunding!$G$2:$G$1001)-ROW(Crowdfunding!$G$2)+1),ROW(167:167)))</f>
        <v>1894</v>
      </c>
      <c r="D168" cm="1">
        <f t="array" ref="D168">INDEX(Crowdfunding!$H$2:$H$1001,SMALL(IF('Statistical Analysis'!$C$1=Crowdfunding!$G$2:$G$1001,ROW(Crowdfunding!$G$2:$G$1001)-ROW(Crowdfunding!$G$2)+1),ROW(167:167)))</f>
        <v>1181</v>
      </c>
    </row>
    <row r="169" spans="2:4" x14ac:dyDescent="0.25">
      <c r="B169" cm="1">
        <f t="array" ref="B169">INDEX(Crowdfunding!$H$2:$H$1001,SMALL(IF('Statistical Analysis'!$A$1=Crowdfunding!$G$2:$G$1001,ROW(Crowdfunding!$G$2:$G$1001)-ROW(Crowdfunding!$G$2)+1),ROW(168:168)))</f>
        <v>282</v>
      </c>
      <c r="D169" cm="1">
        <f t="array" ref="D169">INDEX(Crowdfunding!$H$2:$H$1001,SMALL(IF('Statistical Analysis'!$C$1=Crowdfunding!$G$2:$G$1001,ROW(Crowdfunding!$G$2:$G$1001)-ROW(Crowdfunding!$G$2)+1),ROW(168:168)))</f>
        <v>39</v>
      </c>
    </row>
    <row r="170" spans="2:4" x14ac:dyDescent="0.25">
      <c r="B170" cm="1">
        <f t="array" ref="B170">INDEX(Crowdfunding!$H$2:$H$1001,SMALL(IF('Statistical Analysis'!$A$1=Crowdfunding!$G$2:$G$1001,ROW(Crowdfunding!$G$2:$G$1001)-ROW(Crowdfunding!$G$2)+1),ROW(169:169)))</f>
        <v>116</v>
      </c>
      <c r="D170" cm="1">
        <f t="array" ref="D170">INDEX(Crowdfunding!$H$2:$H$1001,SMALL(IF('Statistical Analysis'!$C$1=Crowdfunding!$G$2:$G$1001,ROW(Crowdfunding!$G$2:$G$1001)-ROW(Crowdfunding!$G$2)+1),ROW(169:169)))</f>
        <v>46</v>
      </c>
    </row>
    <row r="171" spans="2:4" x14ac:dyDescent="0.25">
      <c r="B171" cm="1">
        <f t="array" ref="B171">INDEX(Crowdfunding!$H$2:$H$1001,SMALL(IF('Statistical Analysis'!$A$1=Crowdfunding!$G$2:$G$1001,ROW(Crowdfunding!$G$2:$G$1001)-ROW(Crowdfunding!$G$2)+1),ROW(170:170)))</f>
        <v>83</v>
      </c>
      <c r="D171" cm="1">
        <f t="array" ref="D171">INDEX(Crowdfunding!$H$2:$H$1001,SMALL(IF('Statistical Analysis'!$C$1=Crowdfunding!$G$2:$G$1001,ROW(Crowdfunding!$G$2:$G$1001)-ROW(Crowdfunding!$G$2)+1),ROW(170:170)))</f>
        <v>105</v>
      </c>
    </row>
    <row r="172" spans="2:4" x14ac:dyDescent="0.25">
      <c r="B172" cm="1">
        <f t="array" ref="B172">INDEX(Crowdfunding!$H$2:$H$1001,SMALL(IF('Statistical Analysis'!$A$1=Crowdfunding!$G$2:$G$1001,ROW(Crowdfunding!$G$2:$G$1001)-ROW(Crowdfunding!$G$2)+1),ROW(171:171)))</f>
        <v>91</v>
      </c>
      <c r="D172" cm="1">
        <f t="array" ref="D172">INDEX(Crowdfunding!$H$2:$H$1001,SMALL(IF('Statistical Analysis'!$C$1=Crowdfunding!$G$2:$G$1001,ROW(Crowdfunding!$G$2:$G$1001)-ROW(Crowdfunding!$G$2)+1),ROW(171:171)))</f>
        <v>535</v>
      </c>
    </row>
    <row r="173" spans="2:4" x14ac:dyDescent="0.25">
      <c r="B173" cm="1">
        <f t="array" ref="B173">INDEX(Crowdfunding!$H$2:$H$1001,SMALL(IF('Statistical Analysis'!$A$1=Crowdfunding!$G$2:$G$1001,ROW(Crowdfunding!$G$2:$G$1001)-ROW(Crowdfunding!$G$2)+1),ROW(172:172)))</f>
        <v>546</v>
      </c>
      <c r="D173" cm="1">
        <f t="array" ref="D173">INDEX(Crowdfunding!$H$2:$H$1001,SMALL(IF('Statistical Analysis'!$C$1=Crowdfunding!$G$2:$G$1001,ROW(Crowdfunding!$G$2:$G$1001)-ROW(Crowdfunding!$G$2)+1),ROW(172:172)))</f>
        <v>16</v>
      </c>
    </row>
    <row r="174" spans="2:4" x14ac:dyDescent="0.25">
      <c r="B174" cm="1">
        <f t="array" ref="B174">INDEX(Crowdfunding!$H$2:$H$1001,SMALL(IF('Statistical Analysis'!$A$1=Crowdfunding!$G$2:$G$1001,ROW(Crowdfunding!$G$2:$G$1001)-ROW(Crowdfunding!$G$2)+1),ROW(173:173)))</f>
        <v>393</v>
      </c>
      <c r="D174" cm="1">
        <f t="array" ref="D174">INDEX(Crowdfunding!$H$2:$H$1001,SMALL(IF('Statistical Analysis'!$C$1=Crowdfunding!$G$2:$G$1001,ROW(Crowdfunding!$G$2:$G$1001)-ROW(Crowdfunding!$G$2)+1),ROW(173:173)))</f>
        <v>575</v>
      </c>
    </row>
    <row r="175" spans="2:4" x14ac:dyDescent="0.25">
      <c r="B175" cm="1">
        <f t="array" ref="B175">INDEX(Crowdfunding!$H$2:$H$1001,SMALL(IF('Statistical Analysis'!$A$1=Crowdfunding!$G$2:$G$1001,ROW(Crowdfunding!$G$2:$G$1001)-ROW(Crowdfunding!$G$2)+1),ROW(174:174)))</f>
        <v>133</v>
      </c>
      <c r="D175" cm="1">
        <f t="array" ref="D175">INDEX(Crowdfunding!$H$2:$H$1001,SMALL(IF('Statistical Analysis'!$C$1=Crowdfunding!$G$2:$G$1001,ROW(Crowdfunding!$G$2:$G$1001)-ROW(Crowdfunding!$G$2)+1),ROW(174:174)))</f>
        <v>1120</v>
      </c>
    </row>
    <row r="176" spans="2:4" x14ac:dyDescent="0.25">
      <c r="B176" cm="1">
        <f t="array" ref="B176">INDEX(Crowdfunding!$H$2:$H$1001,SMALL(IF('Statistical Analysis'!$A$1=Crowdfunding!$G$2:$G$1001,ROW(Crowdfunding!$G$2:$G$1001)-ROW(Crowdfunding!$G$2)+1),ROW(175:175)))</f>
        <v>254</v>
      </c>
      <c r="D176" cm="1">
        <f t="array" ref="D176">INDEX(Crowdfunding!$H$2:$H$1001,SMALL(IF('Statistical Analysis'!$C$1=Crowdfunding!$G$2:$G$1001,ROW(Crowdfunding!$G$2:$G$1001)-ROW(Crowdfunding!$G$2)+1),ROW(175:175)))</f>
        <v>113</v>
      </c>
    </row>
    <row r="177" spans="2:4" x14ac:dyDescent="0.25">
      <c r="B177" cm="1">
        <f t="array" ref="B177">INDEX(Crowdfunding!$H$2:$H$1001,SMALL(IF('Statistical Analysis'!$A$1=Crowdfunding!$G$2:$G$1001,ROW(Crowdfunding!$G$2:$G$1001)-ROW(Crowdfunding!$G$2)+1),ROW(176:176)))</f>
        <v>176</v>
      </c>
      <c r="D177" cm="1">
        <f t="array" ref="D177">INDEX(Crowdfunding!$H$2:$H$1001,SMALL(IF('Statistical Analysis'!$C$1=Crowdfunding!$G$2:$G$1001,ROW(Crowdfunding!$G$2:$G$1001)-ROW(Crowdfunding!$G$2)+1),ROW(176:176)))</f>
        <v>1538</v>
      </c>
    </row>
    <row r="178" spans="2:4" x14ac:dyDescent="0.25">
      <c r="B178" cm="1">
        <f t="array" ref="B178">INDEX(Crowdfunding!$H$2:$H$1001,SMALL(IF('Statistical Analysis'!$A$1=Crowdfunding!$G$2:$G$1001,ROW(Crowdfunding!$G$2:$G$1001)-ROW(Crowdfunding!$G$2)+1),ROW(177:177)))</f>
        <v>337</v>
      </c>
      <c r="D178" cm="1">
        <f t="array" ref="D178">INDEX(Crowdfunding!$H$2:$H$1001,SMALL(IF('Statistical Analysis'!$C$1=Crowdfunding!$G$2:$G$1001,ROW(Crowdfunding!$G$2:$G$1001)-ROW(Crowdfunding!$G$2)+1),ROW(177:177)))</f>
        <v>9</v>
      </c>
    </row>
    <row r="179" spans="2:4" x14ac:dyDescent="0.25">
      <c r="B179" cm="1">
        <f t="array" ref="B179">INDEX(Crowdfunding!$H$2:$H$1001,SMALL(IF('Statistical Analysis'!$A$1=Crowdfunding!$G$2:$G$1001,ROW(Crowdfunding!$G$2:$G$1001)-ROW(Crowdfunding!$G$2)+1),ROW(178:178)))</f>
        <v>107</v>
      </c>
      <c r="D179" cm="1">
        <f t="array" ref="D179">INDEX(Crowdfunding!$H$2:$H$1001,SMALL(IF('Statistical Analysis'!$C$1=Crowdfunding!$G$2:$G$1001,ROW(Crowdfunding!$G$2:$G$1001)-ROW(Crowdfunding!$G$2)+1),ROW(178:178)))</f>
        <v>554</v>
      </c>
    </row>
    <row r="180" spans="2:4" x14ac:dyDescent="0.25">
      <c r="B180" cm="1">
        <f t="array" ref="B180">INDEX(Crowdfunding!$H$2:$H$1001,SMALL(IF('Statistical Analysis'!$A$1=Crowdfunding!$G$2:$G$1001,ROW(Crowdfunding!$G$2:$G$1001)-ROW(Crowdfunding!$G$2)+1),ROW(179:179)))</f>
        <v>183</v>
      </c>
      <c r="D180" cm="1">
        <f t="array" ref="D180">INDEX(Crowdfunding!$H$2:$H$1001,SMALL(IF('Statistical Analysis'!$C$1=Crowdfunding!$G$2:$G$1001,ROW(Crowdfunding!$G$2:$G$1001)-ROW(Crowdfunding!$G$2)+1),ROW(179:179)))</f>
        <v>648</v>
      </c>
    </row>
    <row r="181" spans="2:4" x14ac:dyDescent="0.25">
      <c r="B181" cm="1">
        <f t="array" ref="B181">INDEX(Crowdfunding!$H$2:$H$1001,SMALL(IF('Statistical Analysis'!$A$1=Crowdfunding!$G$2:$G$1001,ROW(Crowdfunding!$G$2:$G$1001)-ROW(Crowdfunding!$G$2)+1),ROW(180:180)))</f>
        <v>72</v>
      </c>
      <c r="D181" cm="1">
        <f t="array" ref="D181">INDEX(Crowdfunding!$H$2:$H$1001,SMALL(IF('Statistical Analysis'!$C$1=Crowdfunding!$G$2:$G$1001,ROW(Crowdfunding!$G$2:$G$1001)-ROW(Crowdfunding!$G$2)+1),ROW(180:180)))</f>
        <v>21</v>
      </c>
    </row>
    <row r="182" spans="2:4" x14ac:dyDescent="0.25">
      <c r="B182" cm="1">
        <f t="array" ref="B182">INDEX(Crowdfunding!$H$2:$H$1001,SMALL(IF('Statistical Analysis'!$A$1=Crowdfunding!$G$2:$G$1001,ROW(Crowdfunding!$G$2:$G$1001)-ROW(Crowdfunding!$G$2)+1),ROW(181:181)))</f>
        <v>295</v>
      </c>
      <c r="D182" cm="1">
        <f t="array" ref="D182">INDEX(Crowdfunding!$H$2:$H$1001,SMALL(IF('Statistical Analysis'!$C$1=Crowdfunding!$G$2:$G$1001,ROW(Crowdfunding!$G$2:$G$1001)-ROW(Crowdfunding!$G$2)+1),ROW(181:181)))</f>
        <v>54</v>
      </c>
    </row>
    <row r="183" spans="2:4" x14ac:dyDescent="0.25">
      <c r="B183" cm="1">
        <f t="array" ref="B183">INDEX(Crowdfunding!$H$2:$H$1001,SMALL(IF('Statistical Analysis'!$A$1=Crowdfunding!$G$2:$G$1001,ROW(Crowdfunding!$G$2:$G$1001)-ROW(Crowdfunding!$G$2)+1),ROW(182:182)))</f>
        <v>142</v>
      </c>
      <c r="D183" cm="1">
        <f t="array" ref="D183">INDEX(Crowdfunding!$H$2:$H$1001,SMALL(IF('Statistical Analysis'!$C$1=Crowdfunding!$G$2:$G$1001,ROW(Crowdfunding!$G$2:$G$1001)-ROW(Crowdfunding!$G$2)+1),ROW(182:182)))</f>
        <v>120</v>
      </c>
    </row>
    <row r="184" spans="2:4" x14ac:dyDescent="0.25">
      <c r="B184" cm="1">
        <f t="array" ref="B184">INDEX(Crowdfunding!$H$2:$H$1001,SMALL(IF('Statistical Analysis'!$A$1=Crowdfunding!$G$2:$G$1001,ROW(Crowdfunding!$G$2:$G$1001)-ROW(Crowdfunding!$G$2)+1),ROW(183:183)))</f>
        <v>85</v>
      </c>
      <c r="D184" cm="1">
        <f t="array" ref="D184">INDEX(Crowdfunding!$H$2:$H$1001,SMALL(IF('Statistical Analysis'!$C$1=Crowdfunding!$G$2:$G$1001,ROW(Crowdfunding!$G$2:$G$1001)-ROW(Crowdfunding!$G$2)+1),ROW(183:183)))</f>
        <v>579</v>
      </c>
    </row>
    <row r="185" spans="2:4" x14ac:dyDescent="0.25">
      <c r="B185" cm="1">
        <f t="array" ref="B185">INDEX(Crowdfunding!$H$2:$H$1001,SMALL(IF('Statistical Analysis'!$A$1=Crowdfunding!$G$2:$G$1001,ROW(Crowdfunding!$G$2:$G$1001)-ROW(Crowdfunding!$G$2)+1),ROW(184:184)))</f>
        <v>659</v>
      </c>
      <c r="D185" cm="1">
        <f t="array" ref="D185">INDEX(Crowdfunding!$H$2:$H$1001,SMALL(IF('Statistical Analysis'!$C$1=Crowdfunding!$G$2:$G$1001,ROW(Crowdfunding!$G$2:$G$1001)-ROW(Crowdfunding!$G$2)+1),ROW(184:184)))</f>
        <v>2072</v>
      </c>
    </row>
    <row r="186" spans="2:4" x14ac:dyDescent="0.25">
      <c r="B186" cm="1">
        <f t="array" ref="B186">INDEX(Crowdfunding!$H$2:$H$1001,SMALL(IF('Statistical Analysis'!$A$1=Crowdfunding!$G$2:$G$1001,ROW(Crowdfunding!$G$2:$G$1001)-ROW(Crowdfunding!$G$2)+1),ROW(185:185)))</f>
        <v>121</v>
      </c>
      <c r="D186" cm="1">
        <f t="array" ref="D186">INDEX(Crowdfunding!$H$2:$H$1001,SMALL(IF('Statistical Analysis'!$C$1=Crowdfunding!$G$2:$G$1001,ROW(Crowdfunding!$G$2:$G$1001)-ROW(Crowdfunding!$G$2)+1),ROW(185:185)))</f>
        <v>0</v>
      </c>
    </row>
    <row r="187" spans="2:4" x14ac:dyDescent="0.25">
      <c r="B187" cm="1">
        <f t="array" ref="B187">INDEX(Crowdfunding!$H$2:$H$1001,SMALL(IF('Statistical Analysis'!$A$1=Crowdfunding!$G$2:$G$1001,ROW(Crowdfunding!$G$2:$G$1001)-ROW(Crowdfunding!$G$2)+1),ROW(186:186)))</f>
        <v>3742</v>
      </c>
      <c r="D187" cm="1">
        <f t="array" ref="D187">INDEX(Crowdfunding!$H$2:$H$1001,SMALL(IF('Statistical Analysis'!$C$1=Crowdfunding!$G$2:$G$1001,ROW(Crowdfunding!$G$2:$G$1001)-ROW(Crowdfunding!$G$2)+1),ROW(186:186)))</f>
        <v>1796</v>
      </c>
    </row>
    <row r="188" spans="2:4" x14ac:dyDescent="0.25">
      <c r="B188" cm="1">
        <f t="array" ref="B188">INDEX(Crowdfunding!$H$2:$H$1001,SMALL(IF('Statistical Analysis'!$A$1=Crowdfunding!$G$2:$G$1001,ROW(Crowdfunding!$G$2:$G$1001)-ROW(Crowdfunding!$G$2)+1),ROW(187:187)))</f>
        <v>223</v>
      </c>
      <c r="D188" cm="1">
        <f t="array" ref="D188">INDEX(Crowdfunding!$H$2:$H$1001,SMALL(IF('Statistical Analysis'!$C$1=Crowdfunding!$G$2:$G$1001,ROW(Crowdfunding!$G$2:$G$1001)-ROW(Crowdfunding!$G$2)+1),ROW(187:187)))</f>
        <v>62</v>
      </c>
    </row>
    <row r="189" spans="2:4" x14ac:dyDescent="0.25">
      <c r="B189" cm="1">
        <f t="array" ref="B189">INDEX(Crowdfunding!$H$2:$H$1001,SMALL(IF('Statistical Analysis'!$A$1=Crowdfunding!$G$2:$G$1001,ROW(Crowdfunding!$G$2:$G$1001)-ROW(Crowdfunding!$G$2)+1),ROW(188:188)))</f>
        <v>133</v>
      </c>
      <c r="D189" cm="1">
        <f t="array" ref="D189">INDEX(Crowdfunding!$H$2:$H$1001,SMALL(IF('Statistical Analysis'!$C$1=Crowdfunding!$G$2:$G$1001,ROW(Crowdfunding!$G$2:$G$1001)-ROW(Crowdfunding!$G$2)+1),ROW(188:188)))</f>
        <v>347</v>
      </c>
    </row>
    <row r="190" spans="2:4" x14ac:dyDescent="0.25">
      <c r="B190" cm="1">
        <f t="array" ref="B190">INDEX(Crowdfunding!$H$2:$H$1001,SMALL(IF('Statistical Analysis'!$A$1=Crowdfunding!$G$2:$G$1001,ROW(Crowdfunding!$G$2:$G$1001)-ROW(Crowdfunding!$G$2)+1),ROW(189:189)))</f>
        <v>5168</v>
      </c>
      <c r="D190" cm="1">
        <f t="array" ref="D190">INDEX(Crowdfunding!$H$2:$H$1001,SMALL(IF('Statistical Analysis'!$C$1=Crowdfunding!$G$2:$G$1001,ROW(Crowdfunding!$G$2:$G$1001)-ROW(Crowdfunding!$G$2)+1),ROW(189:189)))</f>
        <v>19</v>
      </c>
    </row>
    <row r="191" spans="2:4" x14ac:dyDescent="0.25">
      <c r="B191" cm="1">
        <f t="array" ref="B191">INDEX(Crowdfunding!$H$2:$H$1001,SMALL(IF('Statistical Analysis'!$A$1=Crowdfunding!$G$2:$G$1001,ROW(Crowdfunding!$G$2:$G$1001)-ROW(Crowdfunding!$G$2)+1),ROW(190:190)))</f>
        <v>307</v>
      </c>
      <c r="D191" cm="1">
        <f t="array" ref="D191">INDEX(Crowdfunding!$H$2:$H$1001,SMALL(IF('Statistical Analysis'!$C$1=Crowdfunding!$G$2:$G$1001,ROW(Crowdfunding!$G$2:$G$1001)-ROW(Crowdfunding!$G$2)+1),ROW(190:190)))</f>
        <v>1258</v>
      </c>
    </row>
    <row r="192" spans="2:4" x14ac:dyDescent="0.25">
      <c r="B192" cm="1">
        <f t="array" ref="B192">INDEX(Crowdfunding!$H$2:$H$1001,SMALL(IF('Statistical Analysis'!$A$1=Crowdfunding!$G$2:$G$1001,ROW(Crowdfunding!$G$2:$G$1001)-ROW(Crowdfunding!$G$2)+1),ROW(191:191)))</f>
        <v>2441</v>
      </c>
      <c r="D192" cm="1">
        <f t="array" ref="D192">INDEX(Crowdfunding!$H$2:$H$1001,SMALL(IF('Statistical Analysis'!$C$1=Crowdfunding!$G$2:$G$1001,ROW(Crowdfunding!$G$2:$G$1001)-ROW(Crowdfunding!$G$2)+1),ROW(191:191)))</f>
        <v>362</v>
      </c>
    </row>
    <row r="193" spans="2:4" x14ac:dyDescent="0.25">
      <c r="B193" cm="1">
        <f t="array" ref="B193">INDEX(Crowdfunding!$H$2:$H$1001,SMALL(IF('Statistical Analysis'!$A$1=Crowdfunding!$G$2:$G$1001,ROW(Crowdfunding!$G$2:$G$1001)-ROW(Crowdfunding!$G$2)+1),ROW(192:192)))</f>
        <v>1385</v>
      </c>
      <c r="D193" cm="1">
        <f t="array" ref="D193">INDEX(Crowdfunding!$H$2:$H$1001,SMALL(IF('Statistical Analysis'!$C$1=Crowdfunding!$G$2:$G$1001,ROW(Crowdfunding!$G$2:$G$1001)-ROW(Crowdfunding!$G$2)+1),ROW(192:192)))</f>
        <v>133</v>
      </c>
    </row>
    <row r="194" spans="2:4" x14ac:dyDescent="0.25">
      <c r="B194" cm="1">
        <f t="array" ref="B194">INDEX(Crowdfunding!$H$2:$H$1001,SMALL(IF('Statistical Analysis'!$A$1=Crowdfunding!$G$2:$G$1001,ROW(Crowdfunding!$G$2:$G$1001)-ROW(Crowdfunding!$G$2)+1),ROW(193:193)))</f>
        <v>190</v>
      </c>
      <c r="D194" cm="1">
        <f t="array" ref="D194">INDEX(Crowdfunding!$H$2:$H$1001,SMALL(IF('Statistical Analysis'!$C$1=Crowdfunding!$G$2:$G$1001,ROW(Crowdfunding!$G$2:$G$1001)-ROW(Crowdfunding!$G$2)+1),ROW(193:193)))</f>
        <v>846</v>
      </c>
    </row>
    <row r="195" spans="2:4" x14ac:dyDescent="0.25">
      <c r="B195" cm="1">
        <f t="array" ref="B195">INDEX(Crowdfunding!$H$2:$H$1001,SMALL(IF('Statistical Analysis'!$A$1=Crowdfunding!$G$2:$G$1001,ROW(Crowdfunding!$G$2:$G$1001)-ROW(Crowdfunding!$G$2)+1),ROW(194:194)))</f>
        <v>470</v>
      </c>
      <c r="D195" cm="1">
        <f t="array" ref="D195">INDEX(Crowdfunding!$H$2:$H$1001,SMALL(IF('Statistical Analysis'!$C$1=Crowdfunding!$G$2:$G$1001,ROW(Crowdfunding!$G$2:$G$1001)-ROW(Crowdfunding!$G$2)+1),ROW(194:194)))</f>
        <v>10</v>
      </c>
    </row>
    <row r="196" spans="2:4" x14ac:dyDescent="0.25">
      <c r="B196" cm="1">
        <f t="array" ref="B196">INDEX(Crowdfunding!$H$2:$H$1001,SMALL(IF('Statistical Analysis'!$A$1=Crowdfunding!$G$2:$G$1001,ROW(Crowdfunding!$G$2:$G$1001)-ROW(Crowdfunding!$G$2)+1),ROW(195:195)))</f>
        <v>253</v>
      </c>
      <c r="D196" cm="1">
        <f t="array" ref="D196">INDEX(Crowdfunding!$H$2:$H$1001,SMALL(IF('Statistical Analysis'!$C$1=Crowdfunding!$G$2:$G$1001,ROW(Crowdfunding!$G$2:$G$1001)-ROW(Crowdfunding!$G$2)+1),ROW(195:195)))</f>
        <v>191</v>
      </c>
    </row>
    <row r="197" spans="2:4" x14ac:dyDescent="0.25">
      <c r="B197" cm="1">
        <f t="array" ref="B197">INDEX(Crowdfunding!$H$2:$H$1001,SMALL(IF('Statistical Analysis'!$A$1=Crowdfunding!$G$2:$G$1001,ROW(Crowdfunding!$G$2:$G$1001)-ROW(Crowdfunding!$G$2)+1),ROW(196:196)))</f>
        <v>1113</v>
      </c>
      <c r="D197" cm="1">
        <f t="array" ref="D197">INDEX(Crowdfunding!$H$2:$H$1001,SMALL(IF('Statistical Analysis'!$C$1=Crowdfunding!$G$2:$G$1001,ROW(Crowdfunding!$G$2:$G$1001)-ROW(Crowdfunding!$G$2)+1),ROW(196:196)))</f>
        <v>1979</v>
      </c>
    </row>
    <row r="198" spans="2:4" x14ac:dyDescent="0.25">
      <c r="B198" cm="1">
        <f t="array" ref="B198">INDEX(Crowdfunding!$H$2:$H$1001,SMALL(IF('Statistical Analysis'!$A$1=Crowdfunding!$G$2:$G$1001,ROW(Crowdfunding!$G$2:$G$1001)-ROW(Crowdfunding!$G$2)+1),ROW(197:197)))</f>
        <v>2283</v>
      </c>
      <c r="D198" cm="1">
        <f t="array" ref="D198">INDEX(Crowdfunding!$H$2:$H$1001,SMALL(IF('Statistical Analysis'!$C$1=Crowdfunding!$G$2:$G$1001,ROW(Crowdfunding!$G$2:$G$1001)-ROW(Crowdfunding!$G$2)+1),ROW(197:197)))</f>
        <v>63</v>
      </c>
    </row>
    <row r="199" spans="2:4" x14ac:dyDescent="0.25">
      <c r="B199" cm="1">
        <f t="array" ref="B199">INDEX(Crowdfunding!$H$2:$H$1001,SMALL(IF('Statistical Analysis'!$A$1=Crowdfunding!$G$2:$G$1001,ROW(Crowdfunding!$G$2:$G$1001)-ROW(Crowdfunding!$G$2)+1),ROW(198:198)))</f>
        <v>1095</v>
      </c>
      <c r="D199" cm="1">
        <f t="array" ref="D199">INDEX(Crowdfunding!$H$2:$H$1001,SMALL(IF('Statistical Analysis'!$C$1=Crowdfunding!$G$2:$G$1001,ROW(Crowdfunding!$G$2:$G$1001)-ROW(Crowdfunding!$G$2)+1),ROW(198:198)))</f>
        <v>6080</v>
      </c>
    </row>
    <row r="200" spans="2:4" x14ac:dyDescent="0.25">
      <c r="B200" cm="1">
        <f t="array" ref="B200">INDEX(Crowdfunding!$H$2:$H$1001,SMALL(IF('Statistical Analysis'!$A$1=Crowdfunding!$G$2:$G$1001,ROW(Crowdfunding!$G$2:$G$1001)-ROW(Crowdfunding!$G$2)+1),ROW(199:199)))</f>
        <v>1690</v>
      </c>
      <c r="D200" cm="1">
        <f t="array" ref="D200">INDEX(Crowdfunding!$H$2:$H$1001,SMALL(IF('Statistical Analysis'!$C$1=Crowdfunding!$G$2:$G$1001,ROW(Crowdfunding!$G$2:$G$1001)-ROW(Crowdfunding!$G$2)+1),ROW(199:199)))</f>
        <v>80</v>
      </c>
    </row>
    <row r="201" spans="2:4" x14ac:dyDescent="0.25">
      <c r="B201" cm="1">
        <f t="array" ref="B201">INDEX(Crowdfunding!$H$2:$H$1001,SMALL(IF('Statistical Analysis'!$A$1=Crowdfunding!$G$2:$G$1001,ROW(Crowdfunding!$G$2:$G$1001)-ROW(Crowdfunding!$G$2)+1),ROW(200:200)))</f>
        <v>191</v>
      </c>
      <c r="D201" cm="1">
        <f t="array" ref="D201">INDEX(Crowdfunding!$H$2:$H$1001,SMALL(IF('Statistical Analysis'!$C$1=Crowdfunding!$G$2:$G$1001,ROW(Crowdfunding!$G$2:$G$1001)-ROW(Crowdfunding!$G$2)+1),ROW(200:200)))</f>
        <v>9</v>
      </c>
    </row>
    <row r="202" spans="2:4" x14ac:dyDescent="0.25">
      <c r="B202" cm="1">
        <f t="array" ref="B202">INDEX(Crowdfunding!$H$2:$H$1001,SMALL(IF('Statistical Analysis'!$A$1=Crowdfunding!$G$2:$G$1001,ROW(Crowdfunding!$G$2:$G$1001)-ROW(Crowdfunding!$G$2)+1),ROW(201:201)))</f>
        <v>2013</v>
      </c>
      <c r="D202" cm="1">
        <f t="array" ref="D202">INDEX(Crowdfunding!$H$2:$H$1001,SMALL(IF('Statistical Analysis'!$C$1=Crowdfunding!$G$2:$G$1001,ROW(Crowdfunding!$G$2:$G$1001)-ROW(Crowdfunding!$G$2)+1),ROW(201:201)))</f>
        <v>1784</v>
      </c>
    </row>
    <row r="203" spans="2:4" x14ac:dyDescent="0.25">
      <c r="B203" cm="1">
        <f t="array" ref="B203">INDEX(Crowdfunding!$H$2:$H$1001,SMALL(IF('Statistical Analysis'!$A$1=Crowdfunding!$G$2:$G$1001,ROW(Crowdfunding!$G$2:$G$1001)-ROW(Crowdfunding!$G$2)+1),ROW(202:202)))</f>
        <v>1703</v>
      </c>
      <c r="D203" cm="1">
        <f t="array" ref="D203">INDEX(Crowdfunding!$H$2:$H$1001,SMALL(IF('Statistical Analysis'!$C$1=Crowdfunding!$G$2:$G$1001,ROW(Crowdfunding!$G$2:$G$1001)-ROW(Crowdfunding!$G$2)+1),ROW(202:202)))</f>
        <v>243</v>
      </c>
    </row>
    <row r="204" spans="2:4" x14ac:dyDescent="0.25">
      <c r="B204" cm="1">
        <f t="array" ref="B204">INDEX(Crowdfunding!$H$2:$H$1001,SMALL(IF('Statistical Analysis'!$A$1=Crowdfunding!$G$2:$G$1001,ROW(Crowdfunding!$G$2:$G$1001)-ROW(Crowdfunding!$G$2)+1),ROW(203:203)))</f>
        <v>80</v>
      </c>
      <c r="D204" cm="1">
        <f t="array" ref="D204">INDEX(Crowdfunding!$H$2:$H$1001,SMALL(IF('Statistical Analysis'!$C$1=Crowdfunding!$G$2:$G$1001,ROW(Crowdfunding!$G$2:$G$1001)-ROW(Crowdfunding!$G$2)+1),ROW(203:203)))</f>
        <v>1296</v>
      </c>
    </row>
    <row r="205" spans="2:4" x14ac:dyDescent="0.25">
      <c r="B205" cm="1">
        <f t="array" ref="B205">INDEX(Crowdfunding!$H$2:$H$1001,SMALL(IF('Statistical Analysis'!$A$1=Crowdfunding!$G$2:$G$1001,ROW(Crowdfunding!$G$2:$G$1001)-ROW(Crowdfunding!$G$2)+1),ROW(204:204)))</f>
        <v>41</v>
      </c>
      <c r="D205" cm="1">
        <f t="array" ref="D205">INDEX(Crowdfunding!$H$2:$H$1001,SMALL(IF('Statistical Analysis'!$C$1=Crowdfunding!$G$2:$G$1001,ROW(Crowdfunding!$G$2:$G$1001)-ROW(Crowdfunding!$G$2)+1),ROW(204:204)))</f>
        <v>77</v>
      </c>
    </row>
    <row r="206" spans="2:4" x14ac:dyDescent="0.25">
      <c r="B206" cm="1">
        <f t="array" ref="B206">INDEX(Crowdfunding!$H$2:$H$1001,SMALL(IF('Statistical Analysis'!$A$1=Crowdfunding!$G$2:$G$1001,ROW(Crowdfunding!$G$2:$G$1001)-ROW(Crowdfunding!$G$2)+1),ROW(205:205)))</f>
        <v>187</v>
      </c>
      <c r="D206" cm="1">
        <f t="array" ref="D206">INDEX(Crowdfunding!$H$2:$H$1001,SMALL(IF('Statistical Analysis'!$C$1=Crowdfunding!$G$2:$G$1001,ROW(Crowdfunding!$G$2:$G$1001)-ROW(Crowdfunding!$G$2)+1),ROW(205:205)))</f>
        <v>395</v>
      </c>
    </row>
    <row r="207" spans="2:4" x14ac:dyDescent="0.25">
      <c r="B207" cm="1">
        <f t="array" ref="B207">INDEX(Crowdfunding!$H$2:$H$1001,SMALL(IF('Statistical Analysis'!$A$1=Crowdfunding!$G$2:$G$1001,ROW(Crowdfunding!$G$2:$G$1001)-ROW(Crowdfunding!$G$2)+1),ROW(206:206)))</f>
        <v>2875</v>
      </c>
      <c r="D207" cm="1">
        <f t="array" ref="D207">INDEX(Crowdfunding!$H$2:$H$1001,SMALL(IF('Statistical Analysis'!$C$1=Crowdfunding!$G$2:$G$1001,ROW(Crowdfunding!$G$2:$G$1001)-ROW(Crowdfunding!$G$2)+1),ROW(206:206)))</f>
        <v>49</v>
      </c>
    </row>
    <row r="208" spans="2:4" x14ac:dyDescent="0.25">
      <c r="B208" cm="1">
        <f t="array" ref="B208">INDEX(Crowdfunding!$H$2:$H$1001,SMALL(IF('Statistical Analysis'!$A$1=Crowdfunding!$G$2:$G$1001,ROW(Crowdfunding!$G$2:$G$1001)-ROW(Crowdfunding!$G$2)+1),ROW(207:207)))</f>
        <v>88</v>
      </c>
      <c r="D208" cm="1">
        <f t="array" ref="D208">INDEX(Crowdfunding!$H$2:$H$1001,SMALL(IF('Statistical Analysis'!$C$1=Crowdfunding!$G$2:$G$1001,ROW(Crowdfunding!$G$2:$G$1001)-ROW(Crowdfunding!$G$2)+1),ROW(207:207)))</f>
        <v>180</v>
      </c>
    </row>
    <row r="209" spans="2:4" x14ac:dyDescent="0.25">
      <c r="B209" cm="1">
        <f t="array" ref="B209">INDEX(Crowdfunding!$H$2:$H$1001,SMALL(IF('Statistical Analysis'!$A$1=Crowdfunding!$G$2:$G$1001,ROW(Crowdfunding!$G$2:$G$1001)-ROW(Crowdfunding!$G$2)+1),ROW(208:208)))</f>
        <v>191</v>
      </c>
      <c r="D209" cm="1">
        <f t="array" ref="D209">INDEX(Crowdfunding!$H$2:$H$1001,SMALL(IF('Statistical Analysis'!$C$1=Crowdfunding!$G$2:$G$1001,ROW(Crowdfunding!$G$2:$G$1001)-ROW(Crowdfunding!$G$2)+1),ROW(208:208)))</f>
        <v>2690</v>
      </c>
    </row>
    <row r="210" spans="2:4" x14ac:dyDescent="0.25">
      <c r="B210" cm="1">
        <f t="array" ref="B210">INDEX(Crowdfunding!$H$2:$H$1001,SMALL(IF('Statistical Analysis'!$A$1=Crowdfunding!$G$2:$G$1001,ROW(Crowdfunding!$G$2:$G$1001)-ROW(Crowdfunding!$G$2)+1),ROW(209:209)))</f>
        <v>139</v>
      </c>
      <c r="D210" cm="1">
        <f t="array" ref="D210">INDEX(Crowdfunding!$H$2:$H$1001,SMALL(IF('Statistical Analysis'!$C$1=Crowdfunding!$G$2:$G$1001,ROW(Crowdfunding!$G$2:$G$1001)-ROW(Crowdfunding!$G$2)+1),ROW(209:209)))</f>
        <v>2779</v>
      </c>
    </row>
    <row r="211" spans="2:4" x14ac:dyDescent="0.25">
      <c r="B211" cm="1">
        <f t="array" ref="B211">INDEX(Crowdfunding!$H$2:$H$1001,SMALL(IF('Statistical Analysis'!$A$1=Crowdfunding!$G$2:$G$1001,ROW(Crowdfunding!$G$2:$G$1001)-ROW(Crowdfunding!$G$2)+1),ROW(210:210)))</f>
        <v>186</v>
      </c>
      <c r="D211" cm="1">
        <f t="array" ref="D211">INDEX(Crowdfunding!$H$2:$H$1001,SMALL(IF('Statistical Analysis'!$C$1=Crowdfunding!$G$2:$G$1001,ROW(Crowdfunding!$G$2:$G$1001)-ROW(Crowdfunding!$G$2)+1),ROW(210:210)))</f>
        <v>92</v>
      </c>
    </row>
    <row r="212" spans="2:4" x14ac:dyDescent="0.25">
      <c r="B212" cm="1">
        <f t="array" ref="B212">INDEX(Crowdfunding!$H$2:$H$1001,SMALL(IF('Statistical Analysis'!$A$1=Crowdfunding!$G$2:$G$1001,ROW(Crowdfunding!$G$2:$G$1001)-ROW(Crowdfunding!$G$2)+1),ROW(211:211)))</f>
        <v>112</v>
      </c>
      <c r="D212" cm="1">
        <f t="array" ref="D212">INDEX(Crowdfunding!$H$2:$H$1001,SMALL(IF('Statistical Analysis'!$C$1=Crowdfunding!$G$2:$G$1001,ROW(Crowdfunding!$G$2:$G$1001)-ROW(Crowdfunding!$G$2)+1),ROW(211:211)))</f>
        <v>1028</v>
      </c>
    </row>
    <row r="213" spans="2:4" x14ac:dyDescent="0.25">
      <c r="B213" cm="1">
        <f t="array" ref="B213">INDEX(Crowdfunding!$H$2:$H$1001,SMALL(IF('Statistical Analysis'!$A$1=Crowdfunding!$G$2:$G$1001,ROW(Crowdfunding!$G$2:$G$1001)-ROW(Crowdfunding!$G$2)+1),ROW(212:212)))</f>
        <v>101</v>
      </c>
      <c r="D213" cm="1">
        <f t="array" ref="D213">INDEX(Crowdfunding!$H$2:$H$1001,SMALL(IF('Statistical Analysis'!$C$1=Crowdfunding!$G$2:$G$1001,ROW(Crowdfunding!$G$2:$G$1001)-ROW(Crowdfunding!$G$2)+1),ROW(212:212)))</f>
        <v>26</v>
      </c>
    </row>
    <row r="214" spans="2:4" x14ac:dyDescent="0.25">
      <c r="B214" cm="1">
        <f t="array" ref="B214">INDEX(Crowdfunding!$H$2:$H$1001,SMALL(IF('Statistical Analysis'!$A$1=Crowdfunding!$G$2:$G$1001,ROW(Crowdfunding!$G$2:$G$1001)-ROW(Crowdfunding!$G$2)+1),ROW(213:213)))</f>
        <v>206</v>
      </c>
      <c r="D214" cm="1">
        <f t="array" ref="D214">INDEX(Crowdfunding!$H$2:$H$1001,SMALL(IF('Statistical Analysis'!$C$1=Crowdfunding!$G$2:$G$1001,ROW(Crowdfunding!$G$2:$G$1001)-ROW(Crowdfunding!$G$2)+1),ROW(213:213)))</f>
        <v>1790</v>
      </c>
    </row>
    <row r="215" spans="2:4" x14ac:dyDescent="0.25">
      <c r="B215" cm="1">
        <f t="array" ref="B215">INDEX(Crowdfunding!$H$2:$H$1001,SMALL(IF('Statistical Analysis'!$A$1=Crowdfunding!$G$2:$G$1001,ROW(Crowdfunding!$G$2:$G$1001)-ROW(Crowdfunding!$G$2)+1),ROW(214:214)))</f>
        <v>154</v>
      </c>
      <c r="D215" cm="1">
        <f t="array" ref="D215">INDEX(Crowdfunding!$H$2:$H$1001,SMALL(IF('Statistical Analysis'!$C$1=Crowdfunding!$G$2:$G$1001,ROW(Crowdfunding!$G$2:$G$1001)-ROW(Crowdfunding!$G$2)+1),ROW(214:214)))</f>
        <v>37</v>
      </c>
    </row>
    <row r="216" spans="2:4" x14ac:dyDescent="0.25">
      <c r="B216" cm="1">
        <f t="array" ref="B216">INDEX(Crowdfunding!$H$2:$H$1001,SMALL(IF('Statistical Analysis'!$A$1=Crowdfunding!$G$2:$G$1001,ROW(Crowdfunding!$G$2:$G$1001)-ROW(Crowdfunding!$G$2)+1),ROW(215:215)))</f>
        <v>5966</v>
      </c>
      <c r="D216" cm="1">
        <f t="array" ref="D216">INDEX(Crowdfunding!$H$2:$H$1001,SMALL(IF('Statistical Analysis'!$C$1=Crowdfunding!$G$2:$G$1001,ROW(Crowdfunding!$G$2:$G$1001)-ROW(Crowdfunding!$G$2)+1),ROW(215:215)))</f>
        <v>35</v>
      </c>
    </row>
    <row r="217" spans="2:4" x14ac:dyDescent="0.25">
      <c r="B217" cm="1">
        <f t="array" ref="B217">INDEX(Crowdfunding!$H$2:$H$1001,SMALL(IF('Statistical Analysis'!$A$1=Crowdfunding!$G$2:$G$1001,ROW(Crowdfunding!$G$2:$G$1001)-ROW(Crowdfunding!$G$2)+1),ROW(216:216)))</f>
        <v>169</v>
      </c>
      <c r="D217" cm="1">
        <f t="array" ref="D217">INDEX(Crowdfunding!$H$2:$H$1001,SMALL(IF('Statistical Analysis'!$C$1=Crowdfunding!$G$2:$G$1001,ROW(Crowdfunding!$G$2:$G$1001)-ROW(Crowdfunding!$G$2)+1),ROW(216:216)))</f>
        <v>558</v>
      </c>
    </row>
    <row r="218" spans="2:4" x14ac:dyDescent="0.25">
      <c r="B218" cm="1">
        <f t="array" ref="B218">INDEX(Crowdfunding!$H$2:$H$1001,SMALL(IF('Statistical Analysis'!$A$1=Crowdfunding!$G$2:$G$1001,ROW(Crowdfunding!$G$2:$G$1001)-ROW(Crowdfunding!$G$2)+1),ROW(217:217)))</f>
        <v>2106</v>
      </c>
      <c r="D218" cm="1">
        <f t="array" ref="D218">INDEX(Crowdfunding!$H$2:$H$1001,SMALL(IF('Statistical Analysis'!$C$1=Crowdfunding!$G$2:$G$1001,ROW(Crowdfunding!$G$2:$G$1001)-ROW(Crowdfunding!$G$2)+1),ROW(217:217)))</f>
        <v>64</v>
      </c>
    </row>
    <row r="219" spans="2:4" x14ac:dyDescent="0.25">
      <c r="B219" cm="1">
        <f t="array" ref="B219">INDEX(Crowdfunding!$H$2:$H$1001,SMALL(IF('Statistical Analysis'!$A$1=Crowdfunding!$G$2:$G$1001,ROW(Crowdfunding!$G$2:$G$1001)-ROW(Crowdfunding!$G$2)+1),ROW(218:218)))</f>
        <v>131</v>
      </c>
      <c r="D219" cm="1">
        <f t="array" ref="D219">INDEX(Crowdfunding!$H$2:$H$1001,SMALL(IF('Statistical Analysis'!$C$1=Crowdfunding!$G$2:$G$1001,ROW(Crowdfunding!$G$2:$G$1001)-ROW(Crowdfunding!$G$2)+1),ROW(218:218)))</f>
        <v>245</v>
      </c>
    </row>
    <row r="220" spans="2:4" x14ac:dyDescent="0.25">
      <c r="B220" cm="1">
        <f t="array" ref="B220">INDEX(Crowdfunding!$H$2:$H$1001,SMALL(IF('Statistical Analysis'!$A$1=Crowdfunding!$G$2:$G$1001,ROW(Crowdfunding!$G$2:$G$1001)-ROW(Crowdfunding!$G$2)+1),ROW(219:219)))</f>
        <v>84</v>
      </c>
      <c r="D220" cm="1">
        <f t="array" ref="D220">INDEX(Crowdfunding!$H$2:$H$1001,SMALL(IF('Statistical Analysis'!$C$1=Crowdfunding!$G$2:$G$1001,ROW(Crowdfunding!$G$2:$G$1001)-ROW(Crowdfunding!$G$2)+1),ROW(219:219)))</f>
        <v>71</v>
      </c>
    </row>
    <row r="221" spans="2:4" x14ac:dyDescent="0.25">
      <c r="B221" cm="1">
        <f t="array" ref="B221">INDEX(Crowdfunding!$H$2:$H$1001,SMALL(IF('Statistical Analysis'!$A$1=Crowdfunding!$G$2:$G$1001,ROW(Crowdfunding!$G$2:$G$1001)-ROW(Crowdfunding!$G$2)+1),ROW(220:220)))</f>
        <v>155</v>
      </c>
      <c r="D221" cm="1">
        <f t="array" ref="D221">INDEX(Crowdfunding!$H$2:$H$1001,SMALL(IF('Statistical Analysis'!$C$1=Crowdfunding!$G$2:$G$1001,ROW(Crowdfunding!$G$2:$G$1001)-ROW(Crowdfunding!$G$2)+1),ROW(220:220)))</f>
        <v>42</v>
      </c>
    </row>
    <row r="222" spans="2:4" x14ac:dyDescent="0.25">
      <c r="B222" cm="1">
        <f t="array" ref="B222">INDEX(Crowdfunding!$H$2:$H$1001,SMALL(IF('Statistical Analysis'!$A$1=Crowdfunding!$G$2:$G$1001,ROW(Crowdfunding!$G$2:$G$1001)-ROW(Crowdfunding!$G$2)+1),ROW(221:221)))</f>
        <v>189</v>
      </c>
      <c r="D222" cm="1">
        <f t="array" ref="D222">INDEX(Crowdfunding!$H$2:$H$1001,SMALL(IF('Statistical Analysis'!$C$1=Crowdfunding!$G$2:$G$1001,ROW(Crowdfunding!$G$2:$G$1001)-ROW(Crowdfunding!$G$2)+1),ROW(221:221)))</f>
        <v>156</v>
      </c>
    </row>
    <row r="223" spans="2:4" x14ac:dyDescent="0.25">
      <c r="B223" cm="1">
        <f t="array" ref="B223">INDEX(Crowdfunding!$H$2:$H$1001,SMALL(IF('Statistical Analysis'!$A$1=Crowdfunding!$G$2:$G$1001,ROW(Crowdfunding!$G$2:$G$1001)-ROW(Crowdfunding!$G$2)+1),ROW(222:222)))</f>
        <v>4799</v>
      </c>
      <c r="D223" cm="1">
        <f t="array" ref="D223">INDEX(Crowdfunding!$H$2:$H$1001,SMALL(IF('Statistical Analysis'!$C$1=Crowdfunding!$G$2:$G$1001,ROW(Crowdfunding!$G$2:$G$1001)-ROW(Crowdfunding!$G$2)+1),ROW(222:222)))</f>
        <v>1368</v>
      </c>
    </row>
    <row r="224" spans="2:4" x14ac:dyDescent="0.25">
      <c r="B224" cm="1">
        <f t="array" ref="B224">INDEX(Crowdfunding!$H$2:$H$1001,SMALL(IF('Statistical Analysis'!$A$1=Crowdfunding!$G$2:$G$1001,ROW(Crowdfunding!$G$2:$G$1001)-ROW(Crowdfunding!$G$2)+1),ROW(223:223)))</f>
        <v>1137</v>
      </c>
      <c r="D224" cm="1">
        <f t="array" ref="D224">INDEX(Crowdfunding!$H$2:$H$1001,SMALL(IF('Statistical Analysis'!$C$1=Crowdfunding!$G$2:$G$1001,ROW(Crowdfunding!$G$2:$G$1001)-ROW(Crowdfunding!$G$2)+1),ROW(223:223)))</f>
        <v>102</v>
      </c>
    </row>
    <row r="225" spans="2:4" x14ac:dyDescent="0.25">
      <c r="B225" cm="1">
        <f t="array" ref="B225">INDEX(Crowdfunding!$H$2:$H$1001,SMALL(IF('Statistical Analysis'!$A$1=Crowdfunding!$G$2:$G$1001,ROW(Crowdfunding!$G$2:$G$1001)-ROW(Crowdfunding!$G$2)+1),ROW(224:224)))</f>
        <v>1152</v>
      </c>
      <c r="D225" cm="1">
        <f t="array" ref="D225">INDEX(Crowdfunding!$H$2:$H$1001,SMALL(IF('Statistical Analysis'!$C$1=Crowdfunding!$G$2:$G$1001,ROW(Crowdfunding!$G$2:$G$1001)-ROW(Crowdfunding!$G$2)+1),ROW(224:224)))</f>
        <v>86</v>
      </c>
    </row>
    <row r="226" spans="2:4" x14ac:dyDescent="0.25">
      <c r="B226" cm="1">
        <f t="array" ref="B226">INDEX(Crowdfunding!$H$2:$H$1001,SMALL(IF('Statistical Analysis'!$A$1=Crowdfunding!$G$2:$G$1001,ROW(Crowdfunding!$G$2:$G$1001)-ROW(Crowdfunding!$G$2)+1),ROW(225:225)))</f>
        <v>50</v>
      </c>
      <c r="D226" cm="1">
        <f t="array" ref="D226">INDEX(Crowdfunding!$H$2:$H$1001,SMALL(IF('Statistical Analysis'!$C$1=Crowdfunding!$G$2:$G$1001,ROW(Crowdfunding!$G$2:$G$1001)-ROW(Crowdfunding!$G$2)+1),ROW(225:225)))</f>
        <v>253</v>
      </c>
    </row>
    <row r="227" spans="2:4" x14ac:dyDescent="0.25">
      <c r="B227" cm="1">
        <f t="array" ref="B227">INDEX(Crowdfunding!$H$2:$H$1001,SMALL(IF('Statistical Analysis'!$A$1=Crowdfunding!$G$2:$G$1001,ROW(Crowdfunding!$G$2:$G$1001)-ROW(Crowdfunding!$G$2)+1),ROW(226:226)))</f>
        <v>3059</v>
      </c>
      <c r="D227" cm="1">
        <f t="array" ref="D227">INDEX(Crowdfunding!$H$2:$H$1001,SMALL(IF('Statistical Analysis'!$C$1=Crowdfunding!$G$2:$G$1001,ROW(Crowdfunding!$G$2:$G$1001)-ROW(Crowdfunding!$G$2)+1),ROW(226:226)))</f>
        <v>157</v>
      </c>
    </row>
    <row r="228" spans="2:4" x14ac:dyDescent="0.25">
      <c r="B228" cm="1">
        <f t="array" ref="B228">INDEX(Crowdfunding!$H$2:$H$1001,SMALL(IF('Statistical Analysis'!$A$1=Crowdfunding!$G$2:$G$1001,ROW(Crowdfunding!$G$2:$G$1001)-ROW(Crowdfunding!$G$2)+1),ROW(227:227)))</f>
        <v>34</v>
      </c>
      <c r="D228" cm="1">
        <f t="array" ref="D228">INDEX(Crowdfunding!$H$2:$H$1001,SMALL(IF('Statistical Analysis'!$C$1=Crowdfunding!$G$2:$G$1001,ROW(Crowdfunding!$G$2:$G$1001)-ROW(Crowdfunding!$G$2)+1),ROW(227:227)))</f>
        <v>183</v>
      </c>
    </row>
    <row r="229" spans="2:4" x14ac:dyDescent="0.25">
      <c r="B229" cm="1">
        <f t="array" ref="B229">INDEX(Crowdfunding!$H$2:$H$1001,SMALL(IF('Statistical Analysis'!$A$1=Crowdfunding!$G$2:$G$1001,ROW(Crowdfunding!$G$2:$G$1001)-ROW(Crowdfunding!$G$2)+1),ROW(228:228)))</f>
        <v>220</v>
      </c>
      <c r="D229" cm="1">
        <f t="array" ref="D229">INDEX(Crowdfunding!$H$2:$H$1001,SMALL(IF('Statistical Analysis'!$C$1=Crowdfunding!$G$2:$G$1001,ROW(Crowdfunding!$G$2:$G$1001)-ROW(Crowdfunding!$G$2)+1),ROW(228:228)))</f>
        <v>82</v>
      </c>
    </row>
    <row r="230" spans="2:4" x14ac:dyDescent="0.25">
      <c r="B230" cm="1">
        <f t="array" ref="B230">INDEX(Crowdfunding!$H$2:$H$1001,SMALL(IF('Statistical Analysis'!$A$1=Crowdfunding!$G$2:$G$1001,ROW(Crowdfunding!$G$2:$G$1001)-ROW(Crowdfunding!$G$2)+1),ROW(229:229)))</f>
        <v>1604</v>
      </c>
      <c r="D230" cm="1">
        <f t="array" ref="D230">INDEX(Crowdfunding!$H$2:$H$1001,SMALL(IF('Statistical Analysis'!$C$1=Crowdfunding!$G$2:$G$1001,ROW(Crowdfunding!$G$2:$G$1001)-ROW(Crowdfunding!$G$2)+1),ROW(229:229)))</f>
        <v>1</v>
      </c>
    </row>
    <row r="231" spans="2:4" x14ac:dyDescent="0.25">
      <c r="B231" cm="1">
        <f t="array" ref="B231">INDEX(Crowdfunding!$H$2:$H$1001,SMALL(IF('Statistical Analysis'!$A$1=Crowdfunding!$G$2:$G$1001,ROW(Crowdfunding!$G$2:$G$1001)-ROW(Crowdfunding!$G$2)+1),ROW(230:230)))</f>
        <v>454</v>
      </c>
      <c r="D231" cm="1">
        <f t="array" ref="D231">INDEX(Crowdfunding!$H$2:$H$1001,SMALL(IF('Statistical Analysis'!$C$1=Crowdfunding!$G$2:$G$1001,ROW(Crowdfunding!$G$2:$G$1001)-ROW(Crowdfunding!$G$2)+1),ROW(230:230)))</f>
        <v>1198</v>
      </c>
    </row>
    <row r="232" spans="2:4" x14ac:dyDescent="0.25">
      <c r="B232" cm="1">
        <f t="array" ref="B232">INDEX(Crowdfunding!$H$2:$H$1001,SMALL(IF('Statistical Analysis'!$A$1=Crowdfunding!$G$2:$G$1001,ROW(Crowdfunding!$G$2:$G$1001)-ROW(Crowdfunding!$G$2)+1),ROW(231:231)))</f>
        <v>123</v>
      </c>
      <c r="D232" cm="1">
        <f t="array" ref="D232">INDEX(Crowdfunding!$H$2:$H$1001,SMALL(IF('Statistical Analysis'!$C$1=Crowdfunding!$G$2:$G$1001,ROW(Crowdfunding!$G$2:$G$1001)-ROW(Crowdfunding!$G$2)+1),ROW(231:231)))</f>
        <v>648</v>
      </c>
    </row>
    <row r="233" spans="2:4" x14ac:dyDescent="0.25">
      <c r="B233" cm="1">
        <f t="array" ref="B233">INDEX(Crowdfunding!$H$2:$H$1001,SMALL(IF('Statistical Analysis'!$A$1=Crowdfunding!$G$2:$G$1001,ROW(Crowdfunding!$G$2:$G$1001)-ROW(Crowdfunding!$G$2)+1),ROW(232:232)))</f>
        <v>299</v>
      </c>
      <c r="D233" cm="1">
        <f t="array" ref="D233">INDEX(Crowdfunding!$H$2:$H$1001,SMALL(IF('Statistical Analysis'!$C$1=Crowdfunding!$G$2:$G$1001,ROW(Crowdfunding!$G$2:$G$1001)-ROW(Crowdfunding!$G$2)+1),ROW(232:232)))</f>
        <v>64</v>
      </c>
    </row>
    <row r="234" spans="2:4" x14ac:dyDescent="0.25">
      <c r="B234" cm="1">
        <f t="array" ref="B234">INDEX(Crowdfunding!$H$2:$H$1001,SMALL(IF('Statistical Analysis'!$A$1=Crowdfunding!$G$2:$G$1001,ROW(Crowdfunding!$G$2:$G$1001)-ROW(Crowdfunding!$G$2)+1),ROW(233:233)))</f>
        <v>2237</v>
      </c>
      <c r="D234" cm="1">
        <f t="array" ref="D234">INDEX(Crowdfunding!$H$2:$H$1001,SMALL(IF('Statistical Analysis'!$C$1=Crowdfunding!$G$2:$G$1001,ROW(Crowdfunding!$G$2:$G$1001)-ROW(Crowdfunding!$G$2)+1),ROW(233:233)))</f>
        <v>62</v>
      </c>
    </row>
    <row r="235" spans="2:4" x14ac:dyDescent="0.25">
      <c r="B235" cm="1">
        <f t="array" ref="B235">INDEX(Crowdfunding!$H$2:$H$1001,SMALL(IF('Statistical Analysis'!$A$1=Crowdfunding!$G$2:$G$1001,ROW(Crowdfunding!$G$2:$G$1001)-ROW(Crowdfunding!$G$2)+1),ROW(234:234)))</f>
        <v>645</v>
      </c>
      <c r="D235" cm="1">
        <f t="array" ref="D235">INDEX(Crowdfunding!$H$2:$H$1001,SMALL(IF('Statistical Analysis'!$C$1=Crowdfunding!$G$2:$G$1001,ROW(Crowdfunding!$G$2:$G$1001)-ROW(Crowdfunding!$G$2)+1),ROW(234:234)))</f>
        <v>750</v>
      </c>
    </row>
    <row r="236" spans="2:4" x14ac:dyDescent="0.25">
      <c r="B236" cm="1">
        <f t="array" ref="B236">INDEX(Crowdfunding!$H$2:$H$1001,SMALL(IF('Statistical Analysis'!$A$1=Crowdfunding!$G$2:$G$1001,ROW(Crowdfunding!$G$2:$G$1001)-ROW(Crowdfunding!$G$2)+1),ROW(235:235)))</f>
        <v>484</v>
      </c>
      <c r="D236" cm="1">
        <f t="array" ref="D236">INDEX(Crowdfunding!$H$2:$H$1001,SMALL(IF('Statistical Analysis'!$C$1=Crowdfunding!$G$2:$G$1001,ROW(Crowdfunding!$G$2:$G$1001)-ROW(Crowdfunding!$G$2)+1),ROW(235:235)))</f>
        <v>105</v>
      </c>
    </row>
    <row r="237" spans="2:4" x14ac:dyDescent="0.25">
      <c r="B237" cm="1">
        <f t="array" ref="B237">INDEX(Crowdfunding!$H$2:$H$1001,SMALL(IF('Statistical Analysis'!$A$1=Crowdfunding!$G$2:$G$1001,ROW(Crowdfunding!$G$2:$G$1001)-ROW(Crowdfunding!$G$2)+1),ROW(236:236)))</f>
        <v>154</v>
      </c>
      <c r="D237" cm="1">
        <f t="array" ref="D237">INDEX(Crowdfunding!$H$2:$H$1001,SMALL(IF('Statistical Analysis'!$C$1=Crowdfunding!$G$2:$G$1001,ROW(Crowdfunding!$G$2:$G$1001)-ROW(Crowdfunding!$G$2)+1),ROW(236:236)))</f>
        <v>2604</v>
      </c>
    </row>
    <row r="238" spans="2:4" x14ac:dyDescent="0.25">
      <c r="B238" cm="1">
        <f t="array" ref="B238">INDEX(Crowdfunding!$H$2:$H$1001,SMALL(IF('Statistical Analysis'!$A$1=Crowdfunding!$G$2:$G$1001,ROW(Crowdfunding!$G$2:$G$1001)-ROW(Crowdfunding!$G$2)+1),ROW(237:237)))</f>
        <v>82</v>
      </c>
      <c r="D238" cm="1">
        <f t="array" ref="D238">INDEX(Crowdfunding!$H$2:$H$1001,SMALL(IF('Statistical Analysis'!$C$1=Crowdfunding!$G$2:$G$1001,ROW(Crowdfunding!$G$2:$G$1001)-ROW(Crowdfunding!$G$2)+1),ROW(237:237)))</f>
        <v>65</v>
      </c>
    </row>
    <row r="239" spans="2:4" x14ac:dyDescent="0.25">
      <c r="B239" cm="1">
        <f t="array" ref="B239">INDEX(Crowdfunding!$H$2:$H$1001,SMALL(IF('Statistical Analysis'!$A$1=Crowdfunding!$G$2:$G$1001,ROW(Crowdfunding!$G$2:$G$1001)-ROW(Crowdfunding!$G$2)+1),ROW(238:238)))</f>
        <v>134</v>
      </c>
      <c r="D239" cm="1">
        <f t="array" ref="D239">INDEX(Crowdfunding!$H$2:$H$1001,SMALL(IF('Statistical Analysis'!$C$1=Crowdfunding!$G$2:$G$1001,ROW(Crowdfunding!$G$2:$G$1001)-ROW(Crowdfunding!$G$2)+1),ROW(238:238)))</f>
        <v>94</v>
      </c>
    </row>
    <row r="240" spans="2:4" x14ac:dyDescent="0.25">
      <c r="B240" cm="1">
        <f t="array" ref="B240">INDEX(Crowdfunding!$H$2:$H$1001,SMALL(IF('Statistical Analysis'!$A$1=Crowdfunding!$G$2:$G$1001,ROW(Crowdfunding!$G$2:$G$1001)-ROW(Crowdfunding!$G$2)+1),ROW(239:239)))</f>
        <v>5203</v>
      </c>
      <c r="D240" cm="1">
        <f t="array" ref="D240">INDEX(Crowdfunding!$H$2:$H$1001,SMALL(IF('Statistical Analysis'!$C$1=Crowdfunding!$G$2:$G$1001,ROW(Crowdfunding!$G$2:$G$1001)-ROW(Crowdfunding!$G$2)+1),ROW(239:239)))</f>
        <v>257</v>
      </c>
    </row>
    <row r="241" spans="2:4" x14ac:dyDescent="0.25">
      <c r="B241" cm="1">
        <f t="array" ref="B241">INDEX(Crowdfunding!$H$2:$H$1001,SMALL(IF('Statistical Analysis'!$A$1=Crowdfunding!$G$2:$G$1001,ROW(Crowdfunding!$G$2:$G$1001)-ROW(Crowdfunding!$G$2)+1),ROW(240:240)))</f>
        <v>94</v>
      </c>
      <c r="D241" cm="1">
        <f t="array" ref="D241">INDEX(Crowdfunding!$H$2:$H$1001,SMALL(IF('Statistical Analysis'!$C$1=Crowdfunding!$G$2:$G$1001,ROW(Crowdfunding!$G$2:$G$1001)-ROW(Crowdfunding!$G$2)+1),ROW(240:240)))</f>
        <v>2928</v>
      </c>
    </row>
    <row r="242" spans="2:4" x14ac:dyDescent="0.25">
      <c r="B242" cm="1">
        <f t="array" ref="B242">INDEX(Crowdfunding!$H$2:$H$1001,SMALL(IF('Statistical Analysis'!$A$1=Crowdfunding!$G$2:$G$1001,ROW(Crowdfunding!$G$2:$G$1001)-ROW(Crowdfunding!$G$2)+1),ROW(241:241)))</f>
        <v>205</v>
      </c>
      <c r="D242" cm="1">
        <f t="array" ref="D242">INDEX(Crowdfunding!$H$2:$H$1001,SMALL(IF('Statistical Analysis'!$C$1=Crowdfunding!$G$2:$G$1001,ROW(Crowdfunding!$G$2:$G$1001)-ROW(Crowdfunding!$G$2)+1),ROW(241:241)))</f>
        <v>4697</v>
      </c>
    </row>
    <row r="243" spans="2:4" x14ac:dyDescent="0.25">
      <c r="B243" cm="1">
        <f t="array" ref="B243">INDEX(Crowdfunding!$H$2:$H$1001,SMALL(IF('Statistical Analysis'!$A$1=Crowdfunding!$G$2:$G$1001,ROW(Crowdfunding!$G$2:$G$1001)-ROW(Crowdfunding!$G$2)+1),ROW(242:242)))</f>
        <v>92</v>
      </c>
      <c r="D243" cm="1">
        <f t="array" ref="D243">INDEX(Crowdfunding!$H$2:$H$1001,SMALL(IF('Statistical Analysis'!$C$1=Crowdfunding!$G$2:$G$1001,ROW(Crowdfunding!$G$2:$G$1001)-ROW(Crowdfunding!$G$2)+1),ROW(242:242)))</f>
        <v>2915</v>
      </c>
    </row>
    <row r="244" spans="2:4" x14ac:dyDescent="0.25">
      <c r="B244" cm="1">
        <f t="array" ref="B244">INDEX(Crowdfunding!$H$2:$H$1001,SMALL(IF('Statistical Analysis'!$A$1=Crowdfunding!$G$2:$G$1001,ROW(Crowdfunding!$G$2:$G$1001)-ROW(Crowdfunding!$G$2)+1),ROW(243:243)))</f>
        <v>219</v>
      </c>
      <c r="D244" cm="1">
        <f t="array" ref="D244">INDEX(Crowdfunding!$H$2:$H$1001,SMALL(IF('Statistical Analysis'!$C$1=Crowdfunding!$G$2:$G$1001,ROW(Crowdfunding!$G$2:$G$1001)-ROW(Crowdfunding!$G$2)+1),ROW(243:243)))</f>
        <v>18</v>
      </c>
    </row>
    <row r="245" spans="2:4" x14ac:dyDescent="0.25">
      <c r="B245" cm="1">
        <f t="array" ref="B245">INDEX(Crowdfunding!$H$2:$H$1001,SMALL(IF('Statistical Analysis'!$A$1=Crowdfunding!$G$2:$G$1001,ROW(Crowdfunding!$G$2:$G$1001)-ROW(Crowdfunding!$G$2)+1),ROW(244:244)))</f>
        <v>2526</v>
      </c>
      <c r="D245" cm="1">
        <f t="array" ref="D245">INDEX(Crowdfunding!$H$2:$H$1001,SMALL(IF('Statistical Analysis'!$C$1=Crowdfunding!$G$2:$G$1001,ROW(Crowdfunding!$G$2:$G$1001)-ROW(Crowdfunding!$G$2)+1),ROW(244:244)))</f>
        <v>602</v>
      </c>
    </row>
    <row r="246" spans="2:4" x14ac:dyDescent="0.25">
      <c r="B246" cm="1">
        <f t="array" ref="B246">INDEX(Crowdfunding!$H$2:$H$1001,SMALL(IF('Statistical Analysis'!$A$1=Crowdfunding!$G$2:$G$1001,ROW(Crowdfunding!$G$2:$G$1001)-ROW(Crowdfunding!$G$2)+1),ROW(245:245)))</f>
        <v>94</v>
      </c>
      <c r="D246" cm="1">
        <f t="array" ref="D246">INDEX(Crowdfunding!$H$2:$H$1001,SMALL(IF('Statistical Analysis'!$C$1=Crowdfunding!$G$2:$G$1001,ROW(Crowdfunding!$G$2:$G$1001)-ROW(Crowdfunding!$G$2)+1),ROW(245:245)))</f>
        <v>1</v>
      </c>
    </row>
    <row r="247" spans="2:4" x14ac:dyDescent="0.25">
      <c r="B247" cm="1">
        <f t="array" ref="B247">INDEX(Crowdfunding!$H$2:$H$1001,SMALL(IF('Statistical Analysis'!$A$1=Crowdfunding!$G$2:$G$1001,ROW(Crowdfunding!$G$2:$G$1001)-ROW(Crowdfunding!$G$2)+1),ROW(246:246)))</f>
        <v>1713</v>
      </c>
      <c r="D247" cm="1">
        <f t="array" ref="D247">INDEX(Crowdfunding!$H$2:$H$1001,SMALL(IF('Statistical Analysis'!$C$1=Crowdfunding!$G$2:$G$1001,ROW(Crowdfunding!$G$2:$G$1001)-ROW(Crowdfunding!$G$2)+1),ROW(246:246)))</f>
        <v>3868</v>
      </c>
    </row>
    <row r="248" spans="2:4" x14ac:dyDescent="0.25">
      <c r="B248" cm="1">
        <f t="array" ref="B248">INDEX(Crowdfunding!$H$2:$H$1001,SMALL(IF('Statistical Analysis'!$A$1=Crowdfunding!$G$2:$G$1001,ROW(Crowdfunding!$G$2:$G$1001)-ROW(Crowdfunding!$G$2)+1),ROW(247:247)))</f>
        <v>249</v>
      </c>
      <c r="D248" cm="1">
        <f t="array" ref="D248">INDEX(Crowdfunding!$H$2:$H$1001,SMALL(IF('Statistical Analysis'!$C$1=Crowdfunding!$G$2:$G$1001,ROW(Crowdfunding!$G$2:$G$1001)-ROW(Crowdfunding!$G$2)+1),ROW(247:247)))</f>
        <v>504</v>
      </c>
    </row>
    <row r="249" spans="2:4" x14ac:dyDescent="0.25">
      <c r="B249" cm="1">
        <f t="array" ref="B249">INDEX(Crowdfunding!$H$2:$H$1001,SMALL(IF('Statistical Analysis'!$A$1=Crowdfunding!$G$2:$G$1001,ROW(Crowdfunding!$G$2:$G$1001)-ROW(Crowdfunding!$G$2)+1),ROW(248:248)))</f>
        <v>192</v>
      </c>
      <c r="D249" cm="1">
        <f t="array" ref="D249">INDEX(Crowdfunding!$H$2:$H$1001,SMALL(IF('Statistical Analysis'!$C$1=Crowdfunding!$G$2:$G$1001,ROW(Crowdfunding!$G$2:$G$1001)-ROW(Crowdfunding!$G$2)+1),ROW(248:248)))</f>
        <v>14</v>
      </c>
    </row>
    <row r="250" spans="2:4" x14ac:dyDescent="0.25">
      <c r="B250" cm="1">
        <f t="array" ref="B250">INDEX(Crowdfunding!$H$2:$H$1001,SMALL(IF('Statistical Analysis'!$A$1=Crowdfunding!$G$2:$G$1001,ROW(Crowdfunding!$G$2:$G$1001)-ROW(Crowdfunding!$G$2)+1),ROW(249:249)))</f>
        <v>247</v>
      </c>
      <c r="D250" cm="1">
        <f t="array" ref="D250">INDEX(Crowdfunding!$H$2:$H$1001,SMALL(IF('Statistical Analysis'!$C$1=Crowdfunding!$G$2:$G$1001,ROW(Crowdfunding!$G$2:$G$1001)-ROW(Crowdfunding!$G$2)+1),ROW(249:249)))</f>
        <v>750</v>
      </c>
    </row>
    <row r="251" spans="2:4" x14ac:dyDescent="0.25">
      <c r="B251" cm="1">
        <f t="array" ref="B251">INDEX(Crowdfunding!$H$2:$H$1001,SMALL(IF('Statistical Analysis'!$A$1=Crowdfunding!$G$2:$G$1001,ROW(Crowdfunding!$G$2:$G$1001)-ROW(Crowdfunding!$G$2)+1),ROW(250:250)))</f>
        <v>2293</v>
      </c>
      <c r="D251" cm="1">
        <f t="array" ref="D251">INDEX(Crowdfunding!$H$2:$H$1001,SMALL(IF('Statistical Analysis'!$C$1=Crowdfunding!$G$2:$G$1001,ROW(Crowdfunding!$G$2:$G$1001)-ROW(Crowdfunding!$G$2)+1),ROW(250:250)))</f>
        <v>77</v>
      </c>
    </row>
    <row r="252" spans="2:4" x14ac:dyDescent="0.25">
      <c r="B252" cm="1">
        <f t="array" ref="B252">INDEX(Crowdfunding!$H$2:$H$1001,SMALL(IF('Statistical Analysis'!$A$1=Crowdfunding!$G$2:$G$1001,ROW(Crowdfunding!$G$2:$G$1001)-ROW(Crowdfunding!$G$2)+1),ROW(251:251)))</f>
        <v>3131</v>
      </c>
      <c r="D252" cm="1">
        <f t="array" ref="D252">INDEX(Crowdfunding!$H$2:$H$1001,SMALL(IF('Statistical Analysis'!$C$1=Crowdfunding!$G$2:$G$1001,ROW(Crowdfunding!$G$2:$G$1001)-ROW(Crowdfunding!$G$2)+1),ROW(251:251)))</f>
        <v>752</v>
      </c>
    </row>
    <row r="253" spans="2:4" x14ac:dyDescent="0.25">
      <c r="B253" cm="1">
        <f t="array" ref="B253">INDEX(Crowdfunding!$H$2:$H$1001,SMALL(IF('Statistical Analysis'!$A$1=Crowdfunding!$G$2:$G$1001,ROW(Crowdfunding!$G$2:$G$1001)-ROW(Crowdfunding!$G$2)+1),ROW(252:252)))</f>
        <v>143</v>
      </c>
      <c r="D253" cm="1">
        <f t="array" ref="D253">INDEX(Crowdfunding!$H$2:$H$1001,SMALL(IF('Statistical Analysis'!$C$1=Crowdfunding!$G$2:$G$1001,ROW(Crowdfunding!$G$2:$G$1001)-ROW(Crowdfunding!$G$2)+1),ROW(252:252)))</f>
        <v>131</v>
      </c>
    </row>
    <row r="254" spans="2:4" x14ac:dyDescent="0.25">
      <c r="B254" cm="1">
        <f t="array" ref="B254">INDEX(Crowdfunding!$H$2:$H$1001,SMALL(IF('Statistical Analysis'!$A$1=Crowdfunding!$G$2:$G$1001,ROW(Crowdfunding!$G$2:$G$1001)-ROW(Crowdfunding!$G$2)+1),ROW(253:253)))</f>
        <v>296</v>
      </c>
      <c r="D254" cm="1">
        <f t="array" ref="D254">INDEX(Crowdfunding!$H$2:$H$1001,SMALL(IF('Statistical Analysis'!$C$1=Crowdfunding!$G$2:$G$1001,ROW(Crowdfunding!$G$2:$G$1001)-ROW(Crowdfunding!$G$2)+1),ROW(253:253)))</f>
        <v>87</v>
      </c>
    </row>
    <row r="255" spans="2:4" x14ac:dyDescent="0.25">
      <c r="B255" cm="1">
        <f t="array" ref="B255">INDEX(Crowdfunding!$H$2:$H$1001,SMALL(IF('Statistical Analysis'!$A$1=Crowdfunding!$G$2:$G$1001,ROW(Crowdfunding!$G$2:$G$1001)-ROW(Crowdfunding!$G$2)+1),ROW(254:254)))</f>
        <v>170</v>
      </c>
      <c r="D255" cm="1">
        <f t="array" ref="D255">INDEX(Crowdfunding!$H$2:$H$1001,SMALL(IF('Statistical Analysis'!$C$1=Crowdfunding!$G$2:$G$1001,ROW(Crowdfunding!$G$2:$G$1001)-ROW(Crowdfunding!$G$2)+1),ROW(254:254)))</f>
        <v>1063</v>
      </c>
    </row>
    <row r="256" spans="2:4" x14ac:dyDescent="0.25">
      <c r="B256" cm="1">
        <f t="array" ref="B256">INDEX(Crowdfunding!$H$2:$H$1001,SMALL(IF('Statistical Analysis'!$A$1=Crowdfunding!$G$2:$G$1001,ROW(Crowdfunding!$G$2:$G$1001)-ROW(Crowdfunding!$G$2)+1),ROW(255:255)))</f>
        <v>86</v>
      </c>
      <c r="D256" cm="1">
        <f t="array" ref="D256">INDEX(Crowdfunding!$H$2:$H$1001,SMALL(IF('Statistical Analysis'!$C$1=Crowdfunding!$G$2:$G$1001,ROW(Crowdfunding!$G$2:$G$1001)-ROW(Crowdfunding!$G$2)+1),ROW(255:255)))</f>
        <v>76</v>
      </c>
    </row>
    <row r="257" spans="2:4" x14ac:dyDescent="0.25">
      <c r="B257" cm="1">
        <f t="array" ref="B257">INDEX(Crowdfunding!$H$2:$H$1001,SMALL(IF('Statistical Analysis'!$A$1=Crowdfunding!$G$2:$G$1001,ROW(Crowdfunding!$G$2:$G$1001)-ROW(Crowdfunding!$G$2)+1),ROW(256:256)))</f>
        <v>6286</v>
      </c>
      <c r="D257" cm="1">
        <f t="array" ref="D257">INDEX(Crowdfunding!$H$2:$H$1001,SMALL(IF('Statistical Analysis'!$C$1=Crowdfunding!$G$2:$G$1001,ROW(Crowdfunding!$G$2:$G$1001)-ROW(Crowdfunding!$G$2)+1),ROW(256:256)))</f>
        <v>4428</v>
      </c>
    </row>
    <row r="258" spans="2:4" x14ac:dyDescent="0.25">
      <c r="B258" cm="1">
        <f t="array" ref="B258">INDEX(Crowdfunding!$H$2:$H$1001,SMALL(IF('Statistical Analysis'!$A$1=Crowdfunding!$G$2:$G$1001,ROW(Crowdfunding!$G$2:$G$1001)-ROW(Crowdfunding!$G$2)+1),ROW(257:257)))</f>
        <v>3727</v>
      </c>
      <c r="D258" cm="1">
        <f t="array" ref="D258">INDEX(Crowdfunding!$H$2:$H$1001,SMALL(IF('Statistical Analysis'!$C$1=Crowdfunding!$G$2:$G$1001,ROW(Crowdfunding!$G$2:$G$1001)-ROW(Crowdfunding!$G$2)+1),ROW(257:257)))</f>
        <v>58</v>
      </c>
    </row>
    <row r="259" spans="2:4" x14ac:dyDescent="0.25">
      <c r="B259" cm="1">
        <f t="array" ref="B259">INDEX(Crowdfunding!$H$2:$H$1001,SMALL(IF('Statistical Analysis'!$A$1=Crowdfunding!$G$2:$G$1001,ROW(Crowdfunding!$G$2:$G$1001)-ROW(Crowdfunding!$G$2)+1),ROW(258:258)))</f>
        <v>1605</v>
      </c>
      <c r="D259" cm="1">
        <f t="array" ref="D259">INDEX(Crowdfunding!$H$2:$H$1001,SMALL(IF('Statistical Analysis'!$C$1=Crowdfunding!$G$2:$G$1001,ROW(Crowdfunding!$G$2:$G$1001)-ROW(Crowdfunding!$G$2)+1),ROW(258:258)))</f>
        <v>111</v>
      </c>
    </row>
    <row r="260" spans="2:4" x14ac:dyDescent="0.25">
      <c r="B260" cm="1">
        <f t="array" ref="B260">INDEX(Crowdfunding!$H$2:$H$1001,SMALL(IF('Statistical Analysis'!$A$1=Crowdfunding!$G$2:$G$1001,ROW(Crowdfunding!$G$2:$G$1001)-ROW(Crowdfunding!$G$2)+1),ROW(259:259)))</f>
        <v>2120</v>
      </c>
      <c r="D260" cm="1">
        <f t="array" ref="D260">INDEX(Crowdfunding!$H$2:$H$1001,SMALL(IF('Statistical Analysis'!$C$1=Crowdfunding!$G$2:$G$1001,ROW(Crowdfunding!$G$2:$G$1001)-ROW(Crowdfunding!$G$2)+1),ROW(259:259)))</f>
        <v>2955</v>
      </c>
    </row>
    <row r="261" spans="2:4" x14ac:dyDescent="0.25">
      <c r="B261" cm="1">
        <f t="array" ref="B261">INDEX(Crowdfunding!$H$2:$H$1001,SMALL(IF('Statistical Analysis'!$A$1=Crowdfunding!$G$2:$G$1001,ROW(Crowdfunding!$G$2:$G$1001)-ROW(Crowdfunding!$G$2)+1),ROW(260:260)))</f>
        <v>50</v>
      </c>
      <c r="D261" cm="1">
        <f t="array" ref="D261">INDEX(Crowdfunding!$H$2:$H$1001,SMALL(IF('Statistical Analysis'!$C$1=Crowdfunding!$G$2:$G$1001,ROW(Crowdfunding!$G$2:$G$1001)-ROW(Crowdfunding!$G$2)+1),ROW(260:260)))</f>
        <v>1657</v>
      </c>
    </row>
    <row r="262" spans="2:4" x14ac:dyDescent="0.25">
      <c r="B262" cm="1">
        <f t="array" ref="B262">INDEX(Crowdfunding!$H$2:$H$1001,SMALL(IF('Statistical Analysis'!$A$1=Crowdfunding!$G$2:$G$1001,ROW(Crowdfunding!$G$2:$G$1001)-ROW(Crowdfunding!$G$2)+1),ROW(261:261)))</f>
        <v>2080</v>
      </c>
      <c r="D262" cm="1">
        <f t="array" ref="D262">INDEX(Crowdfunding!$H$2:$H$1001,SMALL(IF('Statistical Analysis'!$C$1=Crowdfunding!$G$2:$G$1001,ROW(Crowdfunding!$G$2:$G$1001)-ROW(Crowdfunding!$G$2)+1),ROW(261:261)))</f>
        <v>926</v>
      </c>
    </row>
    <row r="263" spans="2:4" x14ac:dyDescent="0.25">
      <c r="B263" cm="1">
        <f t="array" ref="B263">INDEX(Crowdfunding!$H$2:$H$1001,SMALL(IF('Statistical Analysis'!$A$1=Crowdfunding!$G$2:$G$1001,ROW(Crowdfunding!$G$2:$G$1001)-ROW(Crowdfunding!$G$2)+1),ROW(262:262)))</f>
        <v>2105</v>
      </c>
      <c r="D263" cm="1">
        <f t="array" ref="D263">INDEX(Crowdfunding!$H$2:$H$1001,SMALL(IF('Statistical Analysis'!$C$1=Crowdfunding!$G$2:$G$1001,ROW(Crowdfunding!$G$2:$G$1001)-ROW(Crowdfunding!$G$2)+1),ROW(262:262)))</f>
        <v>77</v>
      </c>
    </row>
    <row r="264" spans="2:4" x14ac:dyDescent="0.25">
      <c r="B264" cm="1">
        <f t="array" ref="B264">INDEX(Crowdfunding!$H$2:$H$1001,SMALL(IF('Statistical Analysis'!$A$1=Crowdfunding!$G$2:$G$1001,ROW(Crowdfunding!$G$2:$G$1001)-ROW(Crowdfunding!$G$2)+1),ROW(263:263)))</f>
        <v>2436</v>
      </c>
      <c r="D264" cm="1">
        <f t="array" ref="D264">INDEX(Crowdfunding!$H$2:$H$1001,SMALL(IF('Statistical Analysis'!$C$1=Crowdfunding!$G$2:$G$1001,ROW(Crowdfunding!$G$2:$G$1001)-ROW(Crowdfunding!$G$2)+1),ROW(263:263)))</f>
        <v>1748</v>
      </c>
    </row>
    <row r="265" spans="2:4" x14ac:dyDescent="0.25">
      <c r="B265" cm="1">
        <f t="array" ref="B265">INDEX(Crowdfunding!$H$2:$H$1001,SMALL(IF('Statistical Analysis'!$A$1=Crowdfunding!$G$2:$G$1001,ROW(Crowdfunding!$G$2:$G$1001)-ROW(Crowdfunding!$G$2)+1),ROW(264:264)))</f>
        <v>80</v>
      </c>
      <c r="D265" cm="1">
        <f t="array" ref="D265">INDEX(Crowdfunding!$H$2:$H$1001,SMALL(IF('Statistical Analysis'!$C$1=Crowdfunding!$G$2:$G$1001,ROW(Crowdfunding!$G$2:$G$1001)-ROW(Crowdfunding!$G$2)+1),ROW(264:264)))</f>
        <v>79</v>
      </c>
    </row>
    <row r="266" spans="2:4" x14ac:dyDescent="0.25">
      <c r="B266" cm="1">
        <f t="array" ref="B266">INDEX(Crowdfunding!$H$2:$H$1001,SMALL(IF('Statistical Analysis'!$A$1=Crowdfunding!$G$2:$G$1001,ROW(Crowdfunding!$G$2:$G$1001)-ROW(Crowdfunding!$G$2)+1),ROW(265:265)))</f>
        <v>42</v>
      </c>
      <c r="D266" cm="1">
        <f t="array" ref="D266">INDEX(Crowdfunding!$H$2:$H$1001,SMALL(IF('Statistical Analysis'!$C$1=Crowdfunding!$G$2:$G$1001,ROW(Crowdfunding!$G$2:$G$1001)-ROW(Crowdfunding!$G$2)+1),ROW(265:265)))</f>
        <v>889</v>
      </c>
    </row>
    <row r="267" spans="2:4" x14ac:dyDescent="0.25">
      <c r="B267" cm="1">
        <f t="array" ref="B267">INDEX(Crowdfunding!$H$2:$H$1001,SMALL(IF('Statistical Analysis'!$A$1=Crowdfunding!$G$2:$G$1001,ROW(Crowdfunding!$G$2:$G$1001)-ROW(Crowdfunding!$G$2)+1),ROW(266:266)))</f>
        <v>139</v>
      </c>
      <c r="D267" cm="1">
        <f t="array" ref="D267">INDEX(Crowdfunding!$H$2:$H$1001,SMALL(IF('Statistical Analysis'!$C$1=Crowdfunding!$G$2:$G$1001,ROW(Crowdfunding!$G$2:$G$1001)-ROW(Crowdfunding!$G$2)+1),ROW(266:266)))</f>
        <v>56</v>
      </c>
    </row>
    <row r="268" spans="2:4" x14ac:dyDescent="0.25">
      <c r="B268" cm="1">
        <f t="array" ref="B268">INDEX(Crowdfunding!$H$2:$H$1001,SMALL(IF('Statistical Analysis'!$A$1=Crowdfunding!$G$2:$G$1001,ROW(Crowdfunding!$G$2:$G$1001)-ROW(Crowdfunding!$G$2)+1),ROW(267:267)))</f>
        <v>159</v>
      </c>
      <c r="D268" cm="1">
        <f t="array" ref="D268">INDEX(Crowdfunding!$H$2:$H$1001,SMALL(IF('Statistical Analysis'!$C$1=Crowdfunding!$G$2:$G$1001,ROW(Crowdfunding!$G$2:$G$1001)-ROW(Crowdfunding!$G$2)+1),ROW(267:267)))</f>
        <v>1</v>
      </c>
    </row>
    <row r="269" spans="2:4" x14ac:dyDescent="0.25">
      <c r="B269" cm="1">
        <f t="array" ref="B269">INDEX(Crowdfunding!$H$2:$H$1001,SMALL(IF('Statistical Analysis'!$A$1=Crowdfunding!$G$2:$G$1001,ROW(Crowdfunding!$G$2:$G$1001)-ROW(Crowdfunding!$G$2)+1),ROW(268:268)))</f>
        <v>381</v>
      </c>
      <c r="D269" cm="1">
        <f t="array" ref="D269">INDEX(Crowdfunding!$H$2:$H$1001,SMALL(IF('Statistical Analysis'!$C$1=Crowdfunding!$G$2:$G$1001,ROW(Crowdfunding!$G$2:$G$1001)-ROW(Crowdfunding!$G$2)+1),ROW(268:268)))</f>
        <v>83</v>
      </c>
    </row>
    <row r="270" spans="2:4" x14ac:dyDescent="0.25">
      <c r="B270" cm="1">
        <f t="array" ref="B270">INDEX(Crowdfunding!$H$2:$H$1001,SMALL(IF('Statistical Analysis'!$A$1=Crowdfunding!$G$2:$G$1001,ROW(Crowdfunding!$G$2:$G$1001)-ROW(Crowdfunding!$G$2)+1),ROW(269:269)))</f>
        <v>194</v>
      </c>
      <c r="D270" cm="1">
        <f t="array" ref="D270">INDEX(Crowdfunding!$H$2:$H$1001,SMALL(IF('Statistical Analysis'!$C$1=Crowdfunding!$G$2:$G$1001,ROW(Crowdfunding!$G$2:$G$1001)-ROW(Crowdfunding!$G$2)+1),ROW(269:269)))</f>
        <v>2025</v>
      </c>
    </row>
    <row r="271" spans="2:4" x14ac:dyDescent="0.25">
      <c r="B271" cm="1">
        <f t="array" ref="B271">INDEX(Crowdfunding!$H$2:$H$1001,SMALL(IF('Statistical Analysis'!$A$1=Crowdfunding!$G$2:$G$1001,ROW(Crowdfunding!$G$2:$G$1001)-ROW(Crowdfunding!$G$2)+1),ROW(270:270)))</f>
        <v>106</v>
      </c>
      <c r="D271" cm="1">
        <f t="array" ref="D271">INDEX(Crowdfunding!$H$2:$H$1001,SMALL(IF('Statistical Analysis'!$C$1=Crowdfunding!$G$2:$G$1001,ROW(Crowdfunding!$G$2:$G$1001)-ROW(Crowdfunding!$G$2)+1),ROW(270:270)))</f>
        <v>14</v>
      </c>
    </row>
    <row r="272" spans="2:4" x14ac:dyDescent="0.25">
      <c r="B272" cm="1">
        <f t="array" ref="B272">INDEX(Crowdfunding!$H$2:$H$1001,SMALL(IF('Statistical Analysis'!$A$1=Crowdfunding!$G$2:$G$1001,ROW(Crowdfunding!$G$2:$G$1001)-ROW(Crowdfunding!$G$2)+1),ROW(271:271)))</f>
        <v>142</v>
      </c>
      <c r="D272" cm="1">
        <f t="array" ref="D272">INDEX(Crowdfunding!$H$2:$H$1001,SMALL(IF('Statistical Analysis'!$C$1=Crowdfunding!$G$2:$G$1001,ROW(Crowdfunding!$G$2:$G$1001)-ROW(Crowdfunding!$G$2)+1),ROW(271:271)))</f>
        <v>656</v>
      </c>
    </row>
    <row r="273" spans="2:4" x14ac:dyDescent="0.25">
      <c r="B273" cm="1">
        <f t="array" ref="B273">INDEX(Crowdfunding!$H$2:$H$1001,SMALL(IF('Statistical Analysis'!$A$1=Crowdfunding!$G$2:$G$1001,ROW(Crowdfunding!$G$2:$G$1001)-ROW(Crowdfunding!$G$2)+1),ROW(272:272)))</f>
        <v>211</v>
      </c>
      <c r="D273" cm="1">
        <f t="array" ref="D273">INDEX(Crowdfunding!$H$2:$H$1001,SMALL(IF('Statistical Analysis'!$C$1=Crowdfunding!$G$2:$G$1001,ROW(Crowdfunding!$G$2:$G$1001)-ROW(Crowdfunding!$G$2)+1),ROW(272:272)))</f>
        <v>1596</v>
      </c>
    </row>
    <row r="274" spans="2:4" x14ac:dyDescent="0.25">
      <c r="B274" cm="1">
        <f t="array" ref="B274">INDEX(Crowdfunding!$H$2:$H$1001,SMALL(IF('Statistical Analysis'!$A$1=Crowdfunding!$G$2:$G$1001,ROW(Crowdfunding!$G$2:$G$1001)-ROW(Crowdfunding!$G$2)+1),ROW(273:273)))</f>
        <v>2756</v>
      </c>
      <c r="D274" cm="1">
        <f t="array" ref="D274">INDEX(Crowdfunding!$H$2:$H$1001,SMALL(IF('Statistical Analysis'!$C$1=Crowdfunding!$G$2:$G$1001,ROW(Crowdfunding!$G$2:$G$1001)-ROW(Crowdfunding!$G$2)+1),ROW(273:273)))</f>
        <v>10</v>
      </c>
    </row>
    <row r="275" spans="2:4" x14ac:dyDescent="0.25">
      <c r="B275" cm="1">
        <f t="array" ref="B275">INDEX(Crowdfunding!$H$2:$H$1001,SMALL(IF('Statistical Analysis'!$A$1=Crowdfunding!$G$2:$G$1001,ROW(Crowdfunding!$G$2:$G$1001)-ROW(Crowdfunding!$G$2)+1),ROW(274:274)))</f>
        <v>173</v>
      </c>
      <c r="D275" cm="1">
        <f t="array" ref="D275">INDEX(Crowdfunding!$H$2:$H$1001,SMALL(IF('Statistical Analysis'!$C$1=Crowdfunding!$G$2:$G$1001,ROW(Crowdfunding!$G$2:$G$1001)-ROW(Crowdfunding!$G$2)+1),ROW(274:274)))</f>
        <v>1121</v>
      </c>
    </row>
    <row r="276" spans="2:4" x14ac:dyDescent="0.25">
      <c r="B276" cm="1">
        <f t="array" ref="B276">INDEX(Crowdfunding!$H$2:$H$1001,SMALL(IF('Statistical Analysis'!$A$1=Crowdfunding!$G$2:$G$1001,ROW(Crowdfunding!$G$2:$G$1001)-ROW(Crowdfunding!$G$2)+1),ROW(275:275)))</f>
        <v>87</v>
      </c>
      <c r="D276" cm="1">
        <f t="array" ref="D276">INDEX(Crowdfunding!$H$2:$H$1001,SMALL(IF('Statistical Analysis'!$C$1=Crowdfunding!$G$2:$G$1001,ROW(Crowdfunding!$G$2:$G$1001)-ROW(Crowdfunding!$G$2)+1),ROW(275:275)))</f>
        <v>15</v>
      </c>
    </row>
    <row r="277" spans="2:4" x14ac:dyDescent="0.25">
      <c r="B277" cm="1">
        <f t="array" ref="B277">INDEX(Crowdfunding!$H$2:$H$1001,SMALL(IF('Statistical Analysis'!$A$1=Crowdfunding!$G$2:$G$1001,ROW(Crowdfunding!$G$2:$G$1001)-ROW(Crowdfunding!$G$2)+1),ROW(276:276)))</f>
        <v>1572</v>
      </c>
      <c r="D277" cm="1">
        <f t="array" ref="D277">INDEX(Crowdfunding!$H$2:$H$1001,SMALL(IF('Statistical Analysis'!$C$1=Crowdfunding!$G$2:$G$1001,ROW(Crowdfunding!$G$2:$G$1001)-ROW(Crowdfunding!$G$2)+1),ROW(276:276)))</f>
        <v>191</v>
      </c>
    </row>
    <row r="278" spans="2:4" x14ac:dyDescent="0.25">
      <c r="B278" cm="1">
        <f t="array" ref="B278">INDEX(Crowdfunding!$H$2:$H$1001,SMALL(IF('Statistical Analysis'!$A$1=Crowdfunding!$G$2:$G$1001,ROW(Crowdfunding!$G$2:$G$1001)-ROW(Crowdfunding!$G$2)+1),ROW(277:277)))</f>
        <v>2346</v>
      </c>
      <c r="D278" cm="1">
        <f t="array" ref="D278">INDEX(Crowdfunding!$H$2:$H$1001,SMALL(IF('Statistical Analysis'!$C$1=Crowdfunding!$G$2:$G$1001,ROW(Crowdfunding!$G$2:$G$1001)-ROW(Crowdfunding!$G$2)+1),ROW(277:277)))</f>
        <v>16</v>
      </c>
    </row>
    <row r="279" spans="2:4" x14ac:dyDescent="0.25">
      <c r="B279" cm="1">
        <f t="array" ref="B279">INDEX(Crowdfunding!$H$2:$H$1001,SMALL(IF('Statistical Analysis'!$A$1=Crowdfunding!$G$2:$G$1001,ROW(Crowdfunding!$G$2:$G$1001)-ROW(Crowdfunding!$G$2)+1),ROW(278:278)))</f>
        <v>115</v>
      </c>
      <c r="D279" cm="1">
        <f t="array" ref="D279">INDEX(Crowdfunding!$H$2:$H$1001,SMALL(IF('Statistical Analysis'!$C$1=Crowdfunding!$G$2:$G$1001,ROW(Crowdfunding!$G$2:$G$1001)-ROW(Crowdfunding!$G$2)+1),ROW(278:278)))</f>
        <v>17</v>
      </c>
    </row>
    <row r="280" spans="2:4" x14ac:dyDescent="0.25">
      <c r="B280" cm="1">
        <f t="array" ref="B280">INDEX(Crowdfunding!$H$2:$H$1001,SMALL(IF('Statistical Analysis'!$A$1=Crowdfunding!$G$2:$G$1001,ROW(Crowdfunding!$G$2:$G$1001)-ROW(Crowdfunding!$G$2)+1),ROW(279:279)))</f>
        <v>85</v>
      </c>
      <c r="D280" cm="1">
        <f t="array" ref="D280">INDEX(Crowdfunding!$H$2:$H$1001,SMALL(IF('Statistical Analysis'!$C$1=Crowdfunding!$G$2:$G$1001,ROW(Crowdfunding!$G$2:$G$1001)-ROW(Crowdfunding!$G$2)+1),ROW(279:279)))</f>
        <v>34</v>
      </c>
    </row>
    <row r="281" spans="2:4" x14ac:dyDescent="0.25">
      <c r="B281" cm="1">
        <f t="array" ref="B281">INDEX(Crowdfunding!$H$2:$H$1001,SMALL(IF('Statistical Analysis'!$A$1=Crowdfunding!$G$2:$G$1001,ROW(Crowdfunding!$G$2:$G$1001)-ROW(Crowdfunding!$G$2)+1),ROW(280:280)))</f>
        <v>144</v>
      </c>
      <c r="D281" cm="1">
        <f t="array" ref="D281">INDEX(Crowdfunding!$H$2:$H$1001,SMALL(IF('Statistical Analysis'!$C$1=Crowdfunding!$G$2:$G$1001,ROW(Crowdfunding!$G$2:$G$1001)-ROW(Crowdfunding!$G$2)+1),ROW(280:280)))</f>
        <v>1</v>
      </c>
    </row>
    <row r="282" spans="2:4" x14ac:dyDescent="0.25">
      <c r="B282" cm="1">
        <f t="array" ref="B282">INDEX(Crowdfunding!$H$2:$H$1001,SMALL(IF('Statistical Analysis'!$A$1=Crowdfunding!$G$2:$G$1001,ROW(Crowdfunding!$G$2:$G$1001)-ROW(Crowdfunding!$G$2)+1),ROW(281:281)))</f>
        <v>2443</v>
      </c>
      <c r="D282" cm="1">
        <f t="array" ref="D282">INDEX(Crowdfunding!$H$2:$H$1001,SMALL(IF('Statistical Analysis'!$C$1=Crowdfunding!$G$2:$G$1001,ROW(Crowdfunding!$G$2:$G$1001)-ROW(Crowdfunding!$G$2)+1),ROW(281:281)))</f>
        <v>1274</v>
      </c>
    </row>
    <row r="283" spans="2:4" x14ac:dyDescent="0.25">
      <c r="B283" cm="1">
        <f t="array" ref="B283">INDEX(Crowdfunding!$H$2:$H$1001,SMALL(IF('Statistical Analysis'!$A$1=Crowdfunding!$G$2:$G$1001,ROW(Crowdfunding!$G$2:$G$1001)-ROW(Crowdfunding!$G$2)+1),ROW(282:282)))</f>
        <v>64</v>
      </c>
      <c r="D283" cm="1">
        <f t="array" ref="D283">INDEX(Crowdfunding!$H$2:$H$1001,SMALL(IF('Statistical Analysis'!$C$1=Crowdfunding!$G$2:$G$1001,ROW(Crowdfunding!$G$2:$G$1001)-ROW(Crowdfunding!$G$2)+1),ROW(282:282)))</f>
        <v>210</v>
      </c>
    </row>
    <row r="284" spans="2:4" x14ac:dyDescent="0.25">
      <c r="B284" cm="1">
        <f t="array" ref="B284">INDEX(Crowdfunding!$H$2:$H$1001,SMALL(IF('Statistical Analysis'!$A$1=Crowdfunding!$G$2:$G$1001,ROW(Crowdfunding!$G$2:$G$1001)-ROW(Crowdfunding!$G$2)+1),ROW(283:283)))</f>
        <v>268</v>
      </c>
      <c r="D284" cm="1">
        <f t="array" ref="D284">INDEX(Crowdfunding!$H$2:$H$1001,SMALL(IF('Statistical Analysis'!$C$1=Crowdfunding!$G$2:$G$1001,ROW(Crowdfunding!$G$2:$G$1001)-ROW(Crowdfunding!$G$2)+1),ROW(283:283)))</f>
        <v>248</v>
      </c>
    </row>
    <row r="285" spans="2:4" x14ac:dyDescent="0.25">
      <c r="B285" cm="1">
        <f t="array" ref="B285">INDEX(Crowdfunding!$H$2:$H$1001,SMALL(IF('Statistical Analysis'!$A$1=Crowdfunding!$G$2:$G$1001,ROW(Crowdfunding!$G$2:$G$1001)-ROW(Crowdfunding!$G$2)+1),ROW(284:284)))</f>
        <v>195</v>
      </c>
      <c r="D285" cm="1">
        <f t="array" ref="D285">INDEX(Crowdfunding!$H$2:$H$1001,SMALL(IF('Statistical Analysis'!$C$1=Crowdfunding!$G$2:$G$1001,ROW(Crowdfunding!$G$2:$G$1001)-ROW(Crowdfunding!$G$2)+1),ROW(284:284)))</f>
        <v>513</v>
      </c>
    </row>
    <row r="286" spans="2:4" x14ac:dyDescent="0.25">
      <c r="B286" cm="1">
        <f t="array" ref="B286">INDEX(Crowdfunding!$H$2:$H$1001,SMALL(IF('Statistical Analysis'!$A$1=Crowdfunding!$G$2:$G$1001,ROW(Crowdfunding!$G$2:$G$1001)-ROW(Crowdfunding!$G$2)+1),ROW(285:285)))</f>
        <v>186</v>
      </c>
      <c r="D286" cm="1">
        <f t="array" ref="D286">INDEX(Crowdfunding!$H$2:$H$1001,SMALL(IF('Statistical Analysis'!$C$1=Crowdfunding!$G$2:$G$1001,ROW(Crowdfunding!$G$2:$G$1001)-ROW(Crowdfunding!$G$2)+1),ROW(285:285)))</f>
        <v>3410</v>
      </c>
    </row>
    <row r="287" spans="2:4" x14ac:dyDescent="0.25">
      <c r="B287" cm="1">
        <f t="array" ref="B287">INDEX(Crowdfunding!$H$2:$H$1001,SMALL(IF('Statistical Analysis'!$A$1=Crowdfunding!$G$2:$G$1001,ROW(Crowdfunding!$G$2:$G$1001)-ROW(Crowdfunding!$G$2)+1),ROW(286:286)))</f>
        <v>460</v>
      </c>
      <c r="D287" cm="1">
        <f t="array" ref="D287">INDEX(Crowdfunding!$H$2:$H$1001,SMALL(IF('Statistical Analysis'!$C$1=Crowdfunding!$G$2:$G$1001,ROW(Crowdfunding!$G$2:$G$1001)-ROW(Crowdfunding!$G$2)+1),ROW(286:286)))</f>
        <v>10</v>
      </c>
    </row>
    <row r="288" spans="2:4" x14ac:dyDescent="0.25">
      <c r="B288" cm="1">
        <f t="array" ref="B288">INDEX(Crowdfunding!$H$2:$H$1001,SMALL(IF('Statistical Analysis'!$A$1=Crowdfunding!$G$2:$G$1001,ROW(Crowdfunding!$G$2:$G$1001)-ROW(Crowdfunding!$G$2)+1),ROW(287:287)))</f>
        <v>2528</v>
      </c>
      <c r="D288" cm="1">
        <f t="array" ref="D288">INDEX(Crowdfunding!$H$2:$H$1001,SMALL(IF('Statistical Analysis'!$C$1=Crowdfunding!$G$2:$G$1001,ROW(Crowdfunding!$G$2:$G$1001)-ROW(Crowdfunding!$G$2)+1),ROW(287:287)))</f>
        <v>2201</v>
      </c>
    </row>
    <row r="289" spans="2:4" x14ac:dyDescent="0.25">
      <c r="B289" cm="1">
        <f t="array" ref="B289">INDEX(Crowdfunding!$H$2:$H$1001,SMALL(IF('Statistical Analysis'!$A$1=Crowdfunding!$G$2:$G$1001,ROW(Crowdfunding!$G$2:$G$1001)-ROW(Crowdfunding!$G$2)+1),ROW(288:288)))</f>
        <v>3657</v>
      </c>
      <c r="D289" cm="1">
        <f t="array" ref="D289">INDEX(Crowdfunding!$H$2:$H$1001,SMALL(IF('Statistical Analysis'!$C$1=Crowdfunding!$G$2:$G$1001,ROW(Crowdfunding!$G$2:$G$1001)-ROW(Crowdfunding!$G$2)+1),ROW(288:288)))</f>
        <v>676</v>
      </c>
    </row>
    <row r="290" spans="2:4" x14ac:dyDescent="0.25">
      <c r="B290" cm="1">
        <f t="array" ref="B290">INDEX(Crowdfunding!$H$2:$H$1001,SMALL(IF('Statistical Analysis'!$A$1=Crowdfunding!$G$2:$G$1001,ROW(Crowdfunding!$G$2:$G$1001)-ROW(Crowdfunding!$G$2)+1),ROW(289:289)))</f>
        <v>131</v>
      </c>
      <c r="D290" cm="1">
        <f t="array" ref="D290">INDEX(Crowdfunding!$H$2:$H$1001,SMALL(IF('Statistical Analysis'!$C$1=Crowdfunding!$G$2:$G$1001,ROW(Crowdfunding!$G$2:$G$1001)-ROW(Crowdfunding!$G$2)+1),ROW(289:289)))</f>
        <v>831</v>
      </c>
    </row>
    <row r="291" spans="2:4" x14ac:dyDescent="0.25">
      <c r="B291" cm="1">
        <f t="array" ref="B291">INDEX(Crowdfunding!$H$2:$H$1001,SMALL(IF('Statistical Analysis'!$A$1=Crowdfunding!$G$2:$G$1001,ROW(Crowdfunding!$G$2:$G$1001)-ROW(Crowdfunding!$G$2)+1),ROW(290:290)))</f>
        <v>239</v>
      </c>
      <c r="D291" cm="1">
        <f t="array" ref="D291">INDEX(Crowdfunding!$H$2:$H$1001,SMALL(IF('Statistical Analysis'!$C$1=Crowdfunding!$G$2:$G$1001,ROW(Crowdfunding!$G$2:$G$1001)-ROW(Crowdfunding!$G$2)+1),ROW(290:290)))</f>
        <v>859</v>
      </c>
    </row>
    <row r="292" spans="2:4" x14ac:dyDescent="0.25">
      <c r="B292" cm="1">
        <f t="array" ref="B292">INDEX(Crowdfunding!$H$2:$H$1001,SMALL(IF('Statistical Analysis'!$A$1=Crowdfunding!$G$2:$G$1001,ROW(Crowdfunding!$G$2:$G$1001)-ROW(Crowdfunding!$G$2)+1),ROW(291:291)))</f>
        <v>78</v>
      </c>
      <c r="D292" cm="1">
        <f t="array" ref="D292">INDEX(Crowdfunding!$H$2:$H$1001,SMALL(IF('Statistical Analysis'!$C$1=Crowdfunding!$G$2:$G$1001,ROW(Crowdfunding!$G$2:$G$1001)-ROW(Crowdfunding!$G$2)+1),ROW(291:291)))</f>
        <v>45</v>
      </c>
    </row>
    <row r="293" spans="2:4" x14ac:dyDescent="0.25">
      <c r="B293" cm="1">
        <f t="array" ref="B293">INDEX(Crowdfunding!$H$2:$H$1001,SMALL(IF('Statistical Analysis'!$A$1=Crowdfunding!$G$2:$G$1001,ROW(Crowdfunding!$G$2:$G$1001)-ROW(Crowdfunding!$G$2)+1),ROW(292:292)))</f>
        <v>1773</v>
      </c>
      <c r="D293" cm="1">
        <f t="array" ref="D293">INDEX(Crowdfunding!$H$2:$H$1001,SMALL(IF('Statistical Analysis'!$C$1=Crowdfunding!$G$2:$G$1001,ROW(Crowdfunding!$G$2:$G$1001)-ROW(Crowdfunding!$G$2)+1),ROW(292:292)))</f>
        <v>6</v>
      </c>
    </row>
    <row r="294" spans="2:4" x14ac:dyDescent="0.25">
      <c r="B294" cm="1">
        <f t="array" ref="B294">INDEX(Crowdfunding!$H$2:$H$1001,SMALL(IF('Statistical Analysis'!$A$1=Crowdfunding!$G$2:$G$1001,ROW(Crowdfunding!$G$2:$G$1001)-ROW(Crowdfunding!$G$2)+1),ROW(293:293)))</f>
        <v>32</v>
      </c>
      <c r="D294" cm="1">
        <f t="array" ref="D294">INDEX(Crowdfunding!$H$2:$H$1001,SMALL(IF('Statistical Analysis'!$C$1=Crowdfunding!$G$2:$G$1001,ROW(Crowdfunding!$G$2:$G$1001)-ROW(Crowdfunding!$G$2)+1),ROW(293:293)))</f>
        <v>7</v>
      </c>
    </row>
    <row r="295" spans="2:4" x14ac:dyDescent="0.25">
      <c r="B295" cm="1">
        <f t="array" ref="B295">INDEX(Crowdfunding!$H$2:$H$1001,SMALL(IF('Statistical Analysis'!$A$1=Crowdfunding!$G$2:$G$1001,ROW(Crowdfunding!$G$2:$G$1001)-ROW(Crowdfunding!$G$2)+1),ROW(294:294)))</f>
        <v>369</v>
      </c>
      <c r="D295" cm="1">
        <f t="array" ref="D295">INDEX(Crowdfunding!$H$2:$H$1001,SMALL(IF('Statistical Analysis'!$C$1=Crowdfunding!$G$2:$G$1001,ROW(Crowdfunding!$G$2:$G$1001)-ROW(Crowdfunding!$G$2)+1),ROW(294:294)))</f>
        <v>31</v>
      </c>
    </row>
    <row r="296" spans="2:4" x14ac:dyDescent="0.25">
      <c r="B296" cm="1">
        <f t="array" ref="B296">INDEX(Crowdfunding!$H$2:$H$1001,SMALL(IF('Statistical Analysis'!$A$1=Crowdfunding!$G$2:$G$1001,ROW(Crowdfunding!$G$2:$G$1001)-ROW(Crowdfunding!$G$2)+1),ROW(295:295)))</f>
        <v>89</v>
      </c>
      <c r="D296" cm="1">
        <f t="array" ref="D296">INDEX(Crowdfunding!$H$2:$H$1001,SMALL(IF('Statistical Analysis'!$C$1=Crowdfunding!$G$2:$G$1001,ROW(Crowdfunding!$G$2:$G$1001)-ROW(Crowdfunding!$G$2)+1),ROW(295:295)))</f>
        <v>78</v>
      </c>
    </row>
    <row r="297" spans="2:4" x14ac:dyDescent="0.25">
      <c r="B297" cm="1">
        <f t="array" ref="B297">INDEX(Crowdfunding!$H$2:$H$1001,SMALL(IF('Statistical Analysis'!$A$1=Crowdfunding!$G$2:$G$1001,ROW(Crowdfunding!$G$2:$G$1001)-ROW(Crowdfunding!$G$2)+1),ROW(296:296)))</f>
        <v>147</v>
      </c>
      <c r="D297" cm="1">
        <f t="array" ref="D297">INDEX(Crowdfunding!$H$2:$H$1001,SMALL(IF('Statistical Analysis'!$C$1=Crowdfunding!$G$2:$G$1001,ROW(Crowdfunding!$G$2:$G$1001)-ROW(Crowdfunding!$G$2)+1),ROW(296:296)))</f>
        <v>1225</v>
      </c>
    </row>
    <row r="298" spans="2:4" x14ac:dyDescent="0.25">
      <c r="B298" cm="1">
        <f t="array" ref="B298">INDEX(Crowdfunding!$H$2:$H$1001,SMALL(IF('Statistical Analysis'!$A$1=Crowdfunding!$G$2:$G$1001,ROW(Crowdfunding!$G$2:$G$1001)-ROW(Crowdfunding!$G$2)+1),ROW(297:297)))</f>
        <v>126</v>
      </c>
      <c r="D298" cm="1">
        <f t="array" ref="D298">INDEX(Crowdfunding!$H$2:$H$1001,SMALL(IF('Statistical Analysis'!$C$1=Crowdfunding!$G$2:$G$1001,ROW(Crowdfunding!$G$2:$G$1001)-ROW(Crowdfunding!$G$2)+1),ROW(297:297)))</f>
        <v>1</v>
      </c>
    </row>
    <row r="299" spans="2:4" x14ac:dyDescent="0.25">
      <c r="B299" cm="1">
        <f t="array" ref="B299">INDEX(Crowdfunding!$H$2:$H$1001,SMALL(IF('Statistical Analysis'!$A$1=Crowdfunding!$G$2:$G$1001,ROW(Crowdfunding!$G$2:$G$1001)-ROW(Crowdfunding!$G$2)+1),ROW(298:298)))</f>
        <v>2218</v>
      </c>
      <c r="D299" cm="1">
        <f t="array" ref="D299">INDEX(Crowdfunding!$H$2:$H$1001,SMALL(IF('Statistical Analysis'!$C$1=Crowdfunding!$G$2:$G$1001,ROW(Crowdfunding!$G$2:$G$1001)-ROW(Crowdfunding!$G$2)+1),ROW(298:298)))</f>
        <v>67</v>
      </c>
    </row>
    <row r="300" spans="2:4" x14ac:dyDescent="0.25">
      <c r="B300" cm="1">
        <f t="array" ref="B300">INDEX(Crowdfunding!$H$2:$H$1001,SMALL(IF('Statistical Analysis'!$A$1=Crowdfunding!$G$2:$G$1001,ROW(Crowdfunding!$G$2:$G$1001)-ROW(Crowdfunding!$G$2)+1),ROW(299:299)))</f>
        <v>202</v>
      </c>
      <c r="D300" cm="1">
        <f t="array" ref="D300">INDEX(Crowdfunding!$H$2:$H$1001,SMALL(IF('Statistical Analysis'!$C$1=Crowdfunding!$G$2:$G$1001,ROW(Crowdfunding!$G$2:$G$1001)-ROW(Crowdfunding!$G$2)+1),ROW(299:299)))</f>
        <v>19</v>
      </c>
    </row>
    <row r="301" spans="2:4" x14ac:dyDescent="0.25">
      <c r="B301" cm="1">
        <f t="array" ref="B301">INDEX(Crowdfunding!$H$2:$H$1001,SMALL(IF('Statistical Analysis'!$A$1=Crowdfunding!$G$2:$G$1001,ROW(Crowdfunding!$G$2:$G$1001)-ROW(Crowdfunding!$G$2)+1),ROW(300:300)))</f>
        <v>140</v>
      </c>
      <c r="D301" cm="1">
        <f t="array" ref="D301">INDEX(Crowdfunding!$H$2:$H$1001,SMALL(IF('Statistical Analysis'!$C$1=Crowdfunding!$G$2:$G$1001,ROW(Crowdfunding!$G$2:$G$1001)-ROW(Crowdfunding!$G$2)+1),ROW(300:300)))</f>
        <v>2108</v>
      </c>
    </row>
    <row r="302" spans="2:4" x14ac:dyDescent="0.25">
      <c r="B302" cm="1">
        <f t="array" ref="B302">INDEX(Crowdfunding!$H$2:$H$1001,SMALL(IF('Statistical Analysis'!$A$1=Crowdfunding!$G$2:$G$1001,ROW(Crowdfunding!$G$2:$G$1001)-ROW(Crowdfunding!$G$2)+1),ROW(301:301)))</f>
        <v>1052</v>
      </c>
      <c r="D302" cm="1">
        <f t="array" ref="D302">INDEX(Crowdfunding!$H$2:$H$1001,SMALL(IF('Statistical Analysis'!$C$1=Crowdfunding!$G$2:$G$1001,ROW(Crowdfunding!$G$2:$G$1001)-ROW(Crowdfunding!$G$2)+1),ROW(301:301)))</f>
        <v>679</v>
      </c>
    </row>
    <row r="303" spans="2:4" x14ac:dyDescent="0.25">
      <c r="B303" cm="1">
        <f t="array" ref="B303">INDEX(Crowdfunding!$H$2:$H$1001,SMALL(IF('Statistical Analysis'!$A$1=Crowdfunding!$G$2:$G$1001,ROW(Crowdfunding!$G$2:$G$1001)-ROW(Crowdfunding!$G$2)+1),ROW(302:302)))</f>
        <v>247</v>
      </c>
      <c r="D303" cm="1">
        <f t="array" ref="D303">INDEX(Crowdfunding!$H$2:$H$1001,SMALL(IF('Statistical Analysis'!$C$1=Crowdfunding!$G$2:$G$1001,ROW(Crowdfunding!$G$2:$G$1001)-ROW(Crowdfunding!$G$2)+1),ROW(302:302)))</f>
        <v>36</v>
      </c>
    </row>
    <row r="304" spans="2:4" x14ac:dyDescent="0.25">
      <c r="B304" cm="1">
        <f t="array" ref="B304">INDEX(Crowdfunding!$H$2:$H$1001,SMALL(IF('Statistical Analysis'!$A$1=Crowdfunding!$G$2:$G$1001,ROW(Crowdfunding!$G$2:$G$1001)-ROW(Crowdfunding!$G$2)+1),ROW(303:303)))</f>
        <v>84</v>
      </c>
      <c r="D304" cm="1">
        <f t="array" ref="D304">INDEX(Crowdfunding!$H$2:$H$1001,SMALL(IF('Statistical Analysis'!$C$1=Crowdfunding!$G$2:$G$1001,ROW(Crowdfunding!$G$2:$G$1001)-ROW(Crowdfunding!$G$2)+1),ROW(303:303)))</f>
        <v>47</v>
      </c>
    </row>
    <row r="305" spans="2:4" x14ac:dyDescent="0.25">
      <c r="B305" cm="1">
        <f t="array" ref="B305">INDEX(Crowdfunding!$H$2:$H$1001,SMALL(IF('Statistical Analysis'!$A$1=Crowdfunding!$G$2:$G$1001,ROW(Crowdfunding!$G$2:$G$1001)-ROW(Crowdfunding!$G$2)+1),ROW(304:304)))</f>
        <v>88</v>
      </c>
      <c r="D305" cm="1">
        <f t="array" ref="D305">INDEX(Crowdfunding!$H$2:$H$1001,SMALL(IF('Statistical Analysis'!$C$1=Crowdfunding!$G$2:$G$1001,ROW(Crowdfunding!$G$2:$G$1001)-ROW(Crowdfunding!$G$2)+1),ROW(304:304)))</f>
        <v>70</v>
      </c>
    </row>
    <row r="306" spans="2:4" x14ac:dyDescent="0.25">
      <c r="B306" cm="1">
        <f t="array" ref="B306">INDEX(Crowdfunding!$H$2:$H$1001,SMALL(IF('Statistical Analysis'!$A$1=Crowdfunding!$G$2:$G$1001,ROW(Crowdfunding!$G$2:$G$1001)-ROW(Crowdfunding!$G$2)+1),ROW(305:305)))</f>
        <v>156</v>
      </c>
      <c r="D306" cm="1">
        <f t="array" ref="D306">INDEX(Crowdfunding!$H$2:$H$1001,SMALL(IF('Statistical Analysis'!$C$1=Crowdfunding!$G$2:$G$1001,ROW(Crowdfunding!$G$2:$G$1001)-ROW(Crowdfunding!$G$2)+1),ROW(305:305)))</f>
        <v>154</v>
      </c>
    </row>
    <row r="307" spans="2:4" x14ac:dyDescent="0.25">
      <c r="B307" cm="1">
        <f t="array" ref="B307">INDEX(Crowdfunding!$H$2:$H$1001,SMALL(IF('Statistical Analysis'!$A$1=Crowdfunding!$G$2:$G$1001,ROW(Crowdfunding!$G$2:$G$1001)-ROW(Crowdfunding!$G$2)+1),ROW(306:306)))</f>
        <v>2985</v>
      </c>
      <c r="D307" cm="1">
        <f t="array" ref="D307">INDEX(Crowdfunding!$H$2:$H$1001,SMALL(IF('Statistical Analysis'!$C$1=Crowdfunding!$G$2:$G$1001,ROW(Crowdfunding!$G$2:$G$1001)-ROW(Crowdfunding!$G$2)+1),ROW(306:306)))</f>
        <v>22</v>
      </c>
    </row>
    <row r="308" spans="2:4" x14ac:dyDescent="0.25">
      <c r="B308" cm="1">
        <f t="array" ref="B308">INDEX(Crowdfunding!$H$2:$H$1001,SMALL(IF('Statistical Analysis'!$A$1=Crowdfunding!$G$2:$G$1001,ROW(Crowdfunding!$G$2:$G$1001)-ROW(Crowdfunding!$G$2)+1),ROW(307:307)))</f>
        <v>762</v>
      </c>
      <c r="D308" cm="1">
        <f t="array" ref="D308">INDEX(Crowdfunding!$H$2:$H$1001,SMALL(IF('Statistical Analysis'!$C$1=Crowdfunding!$G$2:$G$1001,ROW(Crowdfunding!$G$2:$G$1001)-ROW(Crowdfunding!$G$2)+1),ROW(307:307)))</f>
        <v>1758</v>
      </c>
    </row>
    <row r="309" spans="2:4" x14ac:dyDescent="0.25">
      <c r="B309" cm="1">
        <f t="array" ref="B309">INDEX(Crowdfunding!$H$2:$H$1001,SMALL(IF('Statistical Analysis'!$A$1=Crowdfunding!$G$2:$G$1001,ROW(Crowdfunding!$G$2:$G$1001)-ROW(Crowdfunding!$G$2)+1),ROW(308:308)))</f>
        <v>554</v>
      </c>
      <c r="D309" cm="1">
        <f t="array" ref="D309">INDEX(Crowdfunding!$H$2:$H$1001,SMALL(IF('Statistical Analysis'!$C$1=Crowdfunding!$G$2:$G$1001,ROW(Crowdfunding!$G$2:$G$1001)-ROW(Crowdfunding!$G$2)+1),ROW(308:308)))</f>
        <v>94</v>
      </c>
    </row>
    <row r="310" spans="2:4" x14ac:dyDescent="0.25">
      <c r="B310" cm="1">
        <f t="array" ref="B310">INDEX(Crowdfunding!$H$2:$H$1001,SMALL(IF('Statistical Analysis'!$A$1=Crowdfunding!$G$2:$G$1001,ROW(Crowdfunding!$G$2:$G$1001)-ROW(Crowdfunding!$G$2)+1),ROW(309:309)))</f>
        <v>135</v>
      </c>
      <c r="D310" cm="1">
        <f t="array" ref="D310">INDEX(Crowdfunding!$H$2:$H$1001,SMALL(IF('Statistical Analysis'!$C$1=Crowdfunding!$G$2:$G$1001,ROW(Crowdfunding!$G$2:$G$1001)-ROW(Crowdfunding!$G$2)+1),ROW(309:309)))</f>
        <v>33</v>
      </c>
    </row>
    <row r="311" spans="2:4" x14ac:dyDescent="0.25">
      <c r="B311" cm="1">
        <f t="array" ref="B311">INDEX(Crowdfunding!$H$2:$H$1001,SMALL(IF('Statistical Analysis'!$A$1=Crowdfunding!$G$2:$G$1001,ROW(Crowdfunding!$G$2:$G$1001)-ROW(Crowdfunding!$G$2)+1),ROW(310:310)))</f>
        <v>122</v>
      </c>
      <c r="D311" cm="1">
        <f t="array" ref="D311">INDEX(Crowdfunding!$H$2:$H$1001,SMALL(IF('Statistical Analysis'!$C$1=Crowdfunding!$G$2:$G$1001,ROW(Crowdfunding!$G$2:$G$1001)-ROW(Crowdfunding!$G$2)+1),ROW(310:310)))</f>
        <v>1</v>
      </c>
    </row>
    <row r="312" spans="2:4" x14ac:dyDescent="0.25">
      <c r="B312" cm="1">
        <f t="array" ref="B312">INDEX(Crowdfunding!$H$2:$H$1001,SMALL(IF('Statistical Analysis'!$A$1=Crowdfunding!$G$2:$G$1001,ROW(Crowdfunding!$G$2:$G$1001)-ROW(Crowdfunding!$G$2)+1),ROW(311:311)))</f>
        <v>221</v>
      </c>
      <c r="D312" cm="1">
        <f t="array" ref="D312">INDEX(Crowdfunding!$H$2:$H$1001,SMALL(IF('Statistical Analysis'!$C$1=Crowdfunding!$G$2:$G$1001,ROW(Crowdfunding!$G$2:$G$1001)-ROW(Crowdfunding!$G$2)+1),ROW(311:311)))</f>
        <v>31</v>
      </c>
    </row>
    <row r="313" spans="2:4" x14ac:dyDescent="0.25">
      <c r="B313" cm="1">
        <f t="array" ref="B313">INDEX(Crowdfunding!$H$2:$H$1001,SMALL(IF('Statistical Analysis'!$A$1=Crowdfunding!$G$2:$G$1001,ROW(Crowdfunding!$G$2:$G$1001)-ROW(Crowdfunding!$G$2)+1),ROW(312:312)))</f>
        <v>126</v>
      </c>
      <c r="D313" cm="1">
        <f t="array" ref="D313">INDEX(Crowdfunding!$H$2:$H$1001,SMALL(IF('Statistical Analysis'!$C$1=Crowdfunding!$G$2:$G$1001,ROW(Crowdfunding!$G$2:$G$1001)-ROW(Crowdfunding!$G$2)+1),ROW(312:312)))</f>
        <v>35</v>
      </c>
    </row>
    <row r="314" spans="2:4" x14ac:dyDescent="0.25">
      <c r="B314" cm="1">
        <f t="array" ref="B314">INDEX(Crowdfunding!$H$2:$H$1001,SMALL(IF('Statistical Analysis'!$A$1=Crowdfunding!$G$2:$G$1001,ROW(Crowdfunding!$G$2:$G$1001)-ROW(Crowdfunding!$G$2)+1),ROW(313:313)))</f>
        <v>1022</v>
      </c>
      <c r="D314" cm="1">
        <f t="array" ref="D314">INDEX(Crowdfunding!$H$2:$H$1001,SMALL(IF('Statistical Analysis'!$C$1=Crowdfunding!$G$2:$G$1001,ROW(Crowdfunding!$G$2:$G$1001)-ROW(Crowdfunding!$G$2)+1),ROW(313:313)))</f>
        <v>63</v>
      </c>
    </row>
    <row r="315" spans="2:4" x14ac:dyDescent="0.25">
      <c r="B315" cm="1">
        <f t="array" ref="B315">INDEX(Crowdfunding!$H$2:$H$1001,SMALL(IF('Statistical Analysis'!$A$1=Crowdfunding!$G$2:$G$1001,ROW(Crowdfunding!$G$2:$G$1001)-ROW(Crowdfunding!$G$2)+1),ROW(314:314)))</f>
        <v>3177</v>
      </c>
      <c r="D315" cm="1">
        <f t="array" ref="D315">INDEX(Crowdfunding!$H$2:$H$1001,SMALL(IF('Statistical Analysis'!$C$1=Crowdfunding!$G$2:$G$1001,ROW(Crowdfunding!$G$2:$G$1001)-ROW(Crowdfunding!$G$2)+1),ROW(314:314)))</f>
        <v>526</v>
      </c>
    </row>
    <row r="316" spans="2:4" x14ac:dyDescent="0.25">
      <c r="B316" cm="1">
        <f t="array" ref="B316">INDEX(Crowdfunding!$H$2:$H$1001,SMALL(IF('Statistical Analysis'!$A$1=Crowdfunding!$G$2:$G$1001,ROW(Crowdfunding!$G$2:$G$1001)-ROW(Crowdfunding!$G$2)+1),ROW(315:315)))</f>
        <v>198</v>
      </c>
      <c r="D316" cm="1">
        <f t="array" ref="D316">INDEX(Crowdfunding!$H$2:$H$1001,SMALL(IF('Statistical Analysis'!$C$1=Crowdfunding!$G$2:$G$1001,ROW(Crowdfunding!$G$2:$G$1001)-ROW(Crowdfunding!$G$2)+1),ROW(315:315)))</f>
        <v>121</v>
      </c>
    </row>
    <row r="317" spans="2:4" x14ac:dyDescent="0.25">
      <c r="B317" cm="1">
        <f t="array" ref="B317">INDEX(Crowdfunding!$H$2:$H$1001,SMALL(IF('Statistical Analysis'!$A$1=Crowdfunding!$G$2:$G$1001,ROW(Crowdfunding!$G$2:$G$1001)-ROW(Crowdfunding!$G$2)+1),ROW(316:316)))</f>
        <v>85</v>
      </c>
      <c r="D317" cm="1">
        <f t="array" ref="D317">INDEX(Crowdfunding!$H$2:$H$1001,SMALL(IF('Statistical Analysis'!$C$1=Crowdfunding!$G$2:$G$1001,ROW(Crowdfunding!$G$2:$G$1001)-ROW(Crowdfunding!$G$2)+1),ROW(316:316)))</f>
        <v>67</v>
      </c>
    </row>
    <row r="318" spans="2:4" x14ac:dyDescent="0.25">
      <c r="B318" cm="1">
        <f t="array" ref="B318">INDEX(Crowdfunding!$H$2:$H$1001,SMALL(IF('Statistical Analysis'!$A$1=Crowdfunding!$G$2:$G$1001,ROW(Crowdfunding!$G$2:$G$1001)-ROW(Crowdfunding!$G$2)+1),ROW(317:317)))</f>
        <v>3596</v>
      </c>
      <c r="D318" cm="1">
        <f t="array" ref="D318">INDEX(Crowdfunding!$H$2:$H$1001,SMALL(IF('Statistical Analysis'!$C$1=Crowdfunding!$G$2:$G$1001,ROW(Crowdfunding!$G$2:$G$1001)-ROW(Crowdfunding!$G$2)+1),ROW(317:317)))</f>
        <v>57</v>
      </c>
    </row>
    <row r="319" spans="2:4" x14ac:dyDescent="0.25">
      <c r="B319" cm="1">
        <f t="array" ref="B319">INDEX(Crowdfunding!$H$2:$H$1001,SMALL(IF('Statistical Analysis'!$A$1=Crowdfunding!$G$2:$G$1001,ROW(Crowdfunding!$G$2:$G$1001)-ROW(Crowdfunding!$G$2)+1),ROW(318:318)))</f>
        <v>244</v>
      </c>
      <c r="D319" cm="1">
        <f t="array" ref="D319">INDEX(Crowdfunding!$H$2:$H$1001,SMALL(IF('Statistical Analysis'!$C$1=Crowdfunding!$G$2:$G$1001,ROW(Crowdfunding!$G$2:$G$1001)-ROW(Crowdfunding!$G$2)+1),ROW(318:318)))</f>
        <v>1229</v>
      </c>
    </row>
    <row r="320" spans="2:4" x14ac:dyDescent="0.25">
      <c r="B320" cm="1">
        <f t="array" ref="B320">INDEX(Crowdfunding!$H$2:$H$1001,SMALL(IF('Statistical Analysis'!$A$1=Crowdfunding!$G$2:$G$1001,ROW(Crowdfunding!$G$2:$G$1001)-ROW(Crowdfunding!$G$2)+1),ROW(319:319)))</f>
        <v>5180</v>
      </c>
      <c r="D320" cm="1">
        <f t="array" ref="D320">INDEX(Crowdfunding!$H$2:$H$1001,SMALL(IF('Statistical Analysis'!$C$1=Crowdfunding!$G$2:$G$1001,ROW(Crowdfunding!$G$2:$G$1001)-ROW(Crowdfunding!$G$2)+1),ROW(319:319)))</f>
        <v>12</v>
      </c>
    </row>
    <row r="321" spans="2:4" x14ac:dyDescent="0.25">
      <c r="B321" cm="1">
        <f t="array" ref="B321">INDEX(Crowdfunding!$H$2:$H$1001,SMALL(IF('Statistical Analysis'!$A$1=Crowdfunding!$G$2:$G$1001,ROW(Crowdfunding!$G$2:$G$1001)-ROW(Crowdfunding!$G$2)+1),ROW(320:320)))</f>
        <v>589</v>
      </c>
      <c r="D321" cm="1">
        <f t="array" ref="D321">INDEX(Crowdfunding!$H$2:$H$1001,SMALL(IF('Statistical Analysis'!$C$1=Crowdfunding!$G$2:$G$1001,ROW(Crowdfunding!$G$2:$G$1001)-ROW(Crowdfunding!$G$2)+1),ROW(320:320)))</f>
        <v>452</v>
      </c>
    </row>
    <row r="322" spans="2:4" x14ac:dyDescent="0.25">
      <c r="B322" cm="1">
        <f t="array" ref="B322">INDEX(Crowdfunding!$H$2:$H$1001,SMALL(IF('Statistical Analysis'!$A$1=Crowdfunding!$G$2:$G$1001,ROW(Crowdfunding!$G$2:$G$1001)-ROW(Crowdfunding!$G$2)+1),ROW(321:321)))</f>
        <v>2725</v>
      </c>
      <c r="D322" cm="1">
        <f t="array" ref="D322">INDEX(Crowdfunding!$H$2:$H$1001,SMALL(IF('Statistical Analysis'!$C$1=Crowdfunding!$G$2:$G$1001,ROW(Crowdfunding!$G$2:$G$1001)-ROW(Crowdfunding!$G$2)+1),ROW(321:321)))</f>
        <v>1886</v>
      </c>
    </row>
    <row r="323" spans="2:4" x14ac:dyDescent="0.25">
      <c r="B323" cm="1">
        <f t="array" ref="B323">INDEX(Crowdfunding!$H$2:$H$1001,SMALL(IF('Statistical Analysis'!$A$1=Crowdfunding!$G$2:$G$1001,ROW(Crowdfunding!$G$2:$G$1001)-ROW(Crowdfunding!$G$2)+1),ROW(322:322)))</f>
        <v>300</v>
      </c>
      <c r="D323" cm="1">
        <f t="array" ref="D323">INDEX(Crowdfunding!$H$2:$H$1001,SMALL(IF('Statistical Analysis'!$C$1=Crowdfunding!$G$2:$G$1001,ROW(Crowdfunding!$G$2:$G$1001)-ROW(Crowdfunding!$G$2)+1),ROW(322:322)))</f>
        <v>1825</v>
      </c>
    </row>
    <row r="324" spans="2:4" x14ac:dyDescent="0.25">
      <c r="B324" cm="1">
        <f t="array" ref="B324">INDEX(Crowdfunding!$H$2:$H$1001,SMALL(IF('Statistical Analysis'!$A$1=Crowdfunding!$G$2:$G$1001,ROW(Crowdfunding!$G$2:$G$1001)-ROW(Crowdfunding!$G$2)+1),ROW(323:323)))</f>
        <v>144</v>
      </c>
      <c r="D324" cm="1">
        <f t="array" ref="D324">INDEX(Crowdfunding!$H$2:$H$1001,SMALL(IF('Statistical Analysis'!$C$1=Crowdfunding!$G$2:$G$1001,ROW(Crowdfunding!$G$2:$G$1001)-ROW(Crowdfunding!$G$2)+1),ROW(323:323)))</f>
        <v>31</v>
      </c>
    </row>
    <row r="325" spans="2:4" x14ac:dyDescent="0.25">
      <c r="B325" cm="1">
        <f t="array" ref="B325">INDEX(Crowdfunding!$H$2:$H$1001,SMALL(IF('Statistical Analysis'!$A$1=Crowdfunding!$G$2:$G$1001,ROW(Crowdfunding!$G$2:$G$1001)-ROW(Crowdfunding!$G$2)+1),ROW(324:324)))</f>
        <v>87</v>
      </c>
      <c r="D325" cm="1">
        <f t="array" ref="D325">INDEX(Crowdfunding!$H$2:$H$1001,SMALL(IF('Statistical Analysis'!$C$1=Crowdfunding!$G$2:$G$1001,ROW(Crowdfunding!$G$2:$G$1001)-ROW(Crowdfunding!$G$2)+1),ROW(324:324)))</f>
        <v>107</v>
      </c>
    </row>
    <row r="326" spans="2:4" x14ac:dyDescent="0.25">
      <c r="B326" cm="1">
        <f t="array" ref="B326">INDEX(Crowdfunding!$H$2:$H$1001,SMALL(IF('Statistical Analysis'!$A$1=Crowdfunding!$G$2:$G$1001,ROW(Crowdfunding!$G$2:$G$1001)-ROW(Crowdfunding!$G$2)+1),ROW(325:325)))</f>
        <v>3116</v>
      </c>
      <c r="D326" cm="1">
        <f t="array" ref="D326">INDEX(Crowdfunding!$H$2:$H$1001,SMALL(IF('Statistical Analysis'!$C$1=Crowdfunding!$G$2:$G$1001,ROW(Crowdfunding!$G$2:$G$1001)-ROW(Crowdfunding!$G$2)+1),ROW(325:325)))</f>
        <v>27</v>
      </c>
    </row>
    <row r="327" spans="2:4" x14ac:dyDescent="0.25">
      <c r="B327" cm="1">
        <f t="array" ref="B327">INDEX(Crowdfunding!$H$2:$H$1001,SMALL(IF('Statistical Analysis'!$A$1=Crowdfunding!$G$2:$G$1001,ROW(Crowdfunding!$G$2:$G$1001)-ROW(Crowdfunding!$G$2)+1),ROW(326:326)))</f>
        <v>909</v>
      </c>
      <c r="D327" cm="1">
        <f t="array" ref="D327">INDEX(Crowdfunding!$H$2:$H$1001,SMALL(IF('Statistical Analysis'!$C$1=Crowdfunding!$G$2:$G$1001,ROW(Crowdfunding!$G$2:$G$1001)-ROW(Crowdfunding!$G$2)+1),ROW(326:326)))</f>
        <v>1221</v>
      </c>
    </row>
    <row r="328" spans="2:4" x14ac:dyDescent="0.25">
      <c r="B328" cm="1">
        <f t="array" ref="B328">INDEX(Crowdfunding!$H$2:$H$1001,SMALL(IF('Statistical Analysis'!$A$1=Crowdfunding!$G$2:$G$1001,ROW(Crowdfunding!$G$2:$G$1001)-ROW(Crowdfunding!$G$2)+1),ROW(327:327)))</f>
        <v>1613</v>
      </c>
      <c r="D328" cm="1">
        <f t="array" ref="D328">INDEX(Crowdfunding!$H$2:$H$1001,SMALL(IF('Statistical Analysis'!$C$1=Crowdfunding!$G$2:$G$1001,ROW(Crowdfunding!$G$2:$G$1001)-ROW(Crowdfunding!$G$2)+1),ROW(327:327)))</f>
        <v>1</v>
      </c>
    </row>
    <row r="329" spans="2:4" x14ac:dyDescent="0.25">
      <c r="B329" cm="1">
        <f t="array" ref="B329">INDEX(Crowdfunding!$H$2:$H$1001,SMALL(IF('Statistical Analysis'!$A$1=Crowdfunding!$G$2:$G$1001,ROW(Crowdfunding!$G$2:$G$1001)-ROW(Crowdfunding!$G$2)+1),ROW(328:328)))</f>
        <v>136</v>
      </c>
      <c r="D329" cm="1">
        <f t="array" ref="D329">INDEX(Crowdfunding!$H$2:$H$1001,SMALL(IF('Statistical Analysis'!$C$1=Crowdfunding!$G$2:$G$1001,ROW(Crowdfunding!$G$2:$G$1001)-ROW(Crowdfunding!$G$2)+1),ROW(328:328)))</f>
        <v>16</v>
      </c>
    </row>
    <row r="330" spans="2:4" x14ac:dyDescent="0.25">
      <c r="B330" cm="1">
        <f t="array" ref="B330">INDEX(Crowdfunding!$H$2:$H$1001,SMALL(IF('Statistical Analysis'!$A$1=Crowdfunding!$G$2:$G$1001,ROW(Crowdfunding!$G$2:$G$1001)-ROW(Crowdfunding!$G$2)+1),ROW(329:329)))</f>
        <v>130</v>
      </c>
      <c r="D330" cm="1">
        <f t="array" ref="D330">INDEX(Crowdfunding!$H$2:$H$1001,SMALL(IF('Statistical Analysis'!$C$1=Crowdfunding!$G$2:$G$1001,ROW(Crowdfunding!$G$2:$G$1001)-ROW(Crowdfunding!$G$2)+1),ROW(329:329)))</f>
        <v>41</v>
      </c>
    </row>
    <row r="331" spans="2:4" x14ac:dyDescent="0.25">
      <c r="B331" cm="1">
        <f t="array" ref="B331">INDEX(Crowdfunding!$H$2:$H$1001,SMALL(IF('Statistical Analysis'!$A$1=Crowdfunding!$G$2:$G$1001,ROW(Crowdfunding!$G$2:$G$1001)-ROW(Crowdfunding!$G$2)+1),ROW(330:330)))</f>
        <v>102</v>
      </c>
      <c r="D331" cm="1">
        <f t="array" ref="D331">INDEX(Crowdfunding!$H$2:$H$1001,SMALL(IF('Statistical Analysis'!$C$1=Crowdfunding!$G$2:$G$1001,ROW(Crowdfunding!$G$2:$G$1001)-ROW(Crowdfunding!$G$2)+1),ROW(330:330)))</f>
        <v>523</v>
      </c>
    </row>
    <row r="332" spans="2:4" x14ac:dyDescent="0.25">
      <c r="B332" cm="1">
        <f t="array" ref="B332">INDEX(Crowdfunding!$H$2:$H$1001,SMALL(IF('Statistical Analysis'!$A$1=Crowdfunding!$G$2:$G$1001,ROW(Crowdfunding!$G$2:$G$1001)-ROW(Crowdfunding!$G$2)+1),ROW(331:331)))</f>
        <v>4006</v>
      </c>
      <c r="D332" cm="1">
        <f t="array" ref="D332">INDEX(Crowdfunding!$H$2:$H$1001,SMALL(IF('Statistical Analysis'!$C$1=Crowdfunding!$G$2:$G$1001,ROW(Crowdfunding!$G$2:$G$1001)-ROW(Crowdfunding!$G$2)+1),ROW(331:331)))</f>
        <v>141</v>
      </c>
    </row>
    <row r="333" spans="2:4" x14ac:dyDescent="0.25">
      <c r="B333" cm="1">
        <f t="array" ref="B333">INDEX(Crowdfunding!$H$2:$H$1001,SMALL(IF('Statistical Analysis'!$A$1=Crowdfunding!$G$2:$G$1001,ROW(Crowdfunding!$G$2:$G$1001)-ROW(Crowdfunding!$G$2)+1),ROW(332:332)))</f>
        <v>1629</v>
      </c>
      <c r="D333" cm="1">
        <f t="array" ref="D333">INDEX(Crowdfunding!$H$2:$H$1001,SMALL(IF('Statistical Analysis'!$C$1=Crowdfunding!$G$2:$G$1001,ROW(Crowdfunding!$G$2:$G$1001)-ROW(Crowdfunding!$G$2)+1),ROW(332:332)))</f>
        <v>52</v>
      </c>
    </row>
    <row r="334" spans="2:4" x14ac:dyDescent="0.25">
      <c r="B334" cm="1">
        <f t="array" ref="B334">INDEX(Crowdfunding!$H$2:$H$1001,SMALL(IF('Statistical Analysis'!$A$1=Crowdfunding!$G$2:$G$1001,ROW(Crowdfunding!$G$2:$G$1001)-ROW(Crowdfunding!$G$2)+1),ROW(333:333)))</f>
        <v>2188</v>
      </c>
      <c r="D334" cm="1">
        <f t="array" ref="D334">INDEX(Crowdfunding!$H$2:$H$1001,SMALL(IF('Statistical Analysis'!$C$1=Crowdfunding!$G$2:$G$1001,ROW(Crowdfunding!$G$2:$G$1001)-ROW(Crowdfunding!$G$2)+1),ROW(333:333)))</f>
        <v>225</v>
      </c>
    </row>
    <row r="335" spans="2:4" x14ac:dyDescent="0.25">
      <c r="B335" cm="1">
        <f t="array" ref="B335">INDEX(Crowdfunding!$H$2:$H$1001,SMALL(IF('Statistical Analysis'!$A$1=Crowdfunding!$G$2:$G$1001,ROW(Crowdfunding!$G$2:$G$1001)-ROW(Crowdfunding!$G$2)+1),ROW(334:334)))</f>
        <v>2409</v>
      </c>
      <c r="D335" cm="1">
        <f t="array" ref="D335">INDEX(Crowdfunding!$H$2:$H$1001,SMALL(IF('Statistical Analysis'!$C$1=Crowdfunding!$G$2:$G$1001,ROW(Crowdfunding!$G$2:$G$1001)-ROW(Crowdfunding!$G$2)+1),ROW(334:334)))</f>
        <v>38</v>
      </c>
    </row>
    <row r="336" spans="2:4" x14ac:dyDescent="0.25">
      <c r="B336" cm="1">
        <f t="array" ref="B336">INDEX(Crowdfunding!$H$2:$H$1001,SMALL(IF('Statistical Analysis'!$A$1=Crowdfunding!$G$2:$G$1001,ROW(Crowdfunding!$G$2:$G$1001)-ROW(Crowdfunding!$G$2)+1),ROW(335:335)))</f>
        <v>194</v>
      </c>
      <c r="D336" cm="1">
        <f t="array" ref="D336">INDEX(Crowdfunding!$H$2:$H$1001,SMALL(IF('Statistical Analysis'!$C$1=Crowdfunding!$G$2:$G$1001,ROW(Crowdfunding!$G$2:$G$1001)-ROW(Crowdfunding!$G$2)+1),ROW(335:335)))</f>
        <v>15</v>
      </c>
    </row>
    <row r="337" spans="2:4" x14ac:dyDescent="0.25">
      <c r="B337" cm="1">
        <f t="array" ref="B337">INDEX(Crowdfunding!$H$2:$H$1001,SMALL(IF('Statistical Analysis'!$A$1=Crowdfunding!$G$2:$G$1001,ROW(Crowdfunding!$G$2:$G$1001)-ROW(Crowdfunding!$G$2)+1),ROW(336:336)))</f>
        <v>1140</v>
      </c>
      <c r="D337" cm="1">
        <f t="array" ref="D337">INDEX(Crowdfunding!$H$2:$H$1001,SMALL(IF('Statistical Analysis'!$C$1=Crowdfunding!$G$2:$G$1001,ROW(Crowdfunding!$G$2:$G$1001)-ROW(Crowdfunding!$G$2)+1),ROW(336:336)))</f>
        <v>37</v>
      </c>
    </row>
    <row r="338" spans="2:4" x14ac:dyDescent="0.25">
      <c r="B338" cm="1">
        <f t="array" ref="B338">INDEX(Crowdfunding!$H$2:$H$1001,SMALL(IF('Statistical Analysis'!$A$1=Crowdfunding!$G$2:$G$1001,ROW(Crowdfunding!$G$2:$G$1001)-ROW(Crowdfunding!$G$2)+1),ROW(337:337)))</f>
        <v>102</v>
      </c>
      <c r="D338" cm="1">
        <f t="array" ref="D338">INDEX(Crowdfunding!$H$2:$H$1001,SMALL(IF('Statistical Analysis'!$C$1=Crowdfunding!$G$2:$G$1001,ROW(Crowdfunding!$G$2:$G$1001)-ROW(Crowdfunding!$G$2)+1),ROW(337:337)))</f>
        <v>112</v>
      </c>
    </row>
    <row r="339" spans="2:4" x14ac:dyDescent="0.25">
      <c r="B339" cm="1">
        <f t="array" ref="B339">INDEX(Crowdfunding!$H$2:$H$1001,SMALL(IF('Statistical Analysis'!$A$1=Crowdfunding!$G$2:$G$1001,ROW(Crowdfunding!$G$2:$G$1001)-ROW(Crowdfunding!$G$2)+1),ROW(338:338)))</f>
        <v>2857</v>
      </c>
      <c r="D339" cm="1">
        <f t="array" ref="D339">INDEX(Crowdfunding!$H$2:$H$1001,SMALL(IF('Statistical Analysis'!$C$1=Crowdfunding!$G$2:$G$1001,ROW(Crowdfunding!$G$2:$G$1001)-ROW(Crowdfunding!$G$2)+1),ROW(338:338)))</f>
        <v>21</v>
      </c>
    </row>
    <row r="340" spans="2:4" x14ac:dyDescent="0.25">
      <c r="B340" cm="1">
        <f t="array" ref="B340">INDEX(Crowdfunding!$H$2:$H$1001,SMALL(IF('Statistical Analysis'!$A$1=Crowdfunding!$G$2:$G$1001,ROW(Crowdfunding!$G$2:$G$1001)-ROW(Crowdfunding!$G$2)+1),ROW(339:339)))</f>
        <v>107</v>
      </c>
      <c r="D340" cm="1">
        <f t="array" ref="D340">INDEX(Crowdfunding!$H$2:$H$1001,SMALL(IF('Statistical Analysis'!$C$1=Crowdfunding!$G$2:$G$1001,ROW(Crowdfunding!$G$2:$G$1001)-ROW(Crowdfunding!$G$2)+1),ROW(339:339)))</f>
        <v>67</v>
      </c>
    </row>
    <row r="341" spans="2:4" x14ac:dyDescent="0.25">
      <c r="B341" cm="1">
        <f t="array" ref="B341">INDEX(Crowdfunding!$H$2:$H$1001,SMALL(IF('Statistical Analysis'!$A$1=Crowdfunding!$G$2:$G$1001,ROW(Crowdfunding!$G$2:$G$1001)-ROW(Crowdfunding!$G$2)+1),ROW(340:340)))</f>
        <v>160</v>
      </c>
      <c r="D341" cm="1">
        <f t="array" ref="D341">INDEX(Crowdfunding!$H$2:$H$1001,SMALL(IF('Statistical Analysis'!$C$1=Crowdfunding!$G$2:$G$1001,ROW(Crowdfunding!$G$2:$G$1001)-ROW(Crowdfunding!$G$2)+1),ROW(340:340)))</f>
        <v>78</v>
      </c>
    </row>
    <row r="342" spans="2:4" x14ac:dyDescent="0.25">
      <c r="B342" cm="1">
        <f t="array" ref="B342">INDEX(Crowdfunding!$H$2:$H$1001,SMALL(IF('Statistical Analysis'!$A$1=Crowdfunding!$G$2:$G$1001,ROW(Crowdfunding!$G$2:$G$1001)-ROW(Crowdfunding!$G$2)+1),ROW(341:341)))</f>
        <v>2230</v>
      </c>
      <c r="D342" cm="1">
        <f t="array" ref="D342">INDEX(Crowdfunding!$H$2:$H$1001,SMALL(IF('Statistical Analysis'!$C$1=Crowdfunding!$G$2:$G$1001,ROW(Crowdfunding!$G$2:$G$1001)-ROW(Crowdfunding!$G$2)+1),ROW(341:341)))</f>
        <v>67</v>
      </c>
    </row>
    <row r="343" spans="2:4" x14ac:dyDescent="0.25">
      <c r="B343" cm="1">
        <f t="array" ref="B343">INDEX(Crowdfunding!$H$2:$H$1001,SMALL(IF('Statistical Analysis'!$A$1=Crowdfunding!$G$2:$G$1001,ROW(Crowdfunding!$G$2:$G$1001)-ROW(Crowdfunding!$G$2)+1),ROW(342:342)))</f>
        <v>316</v>
      </c>
      <c r="D343" cm="1">
        <f t="array" ref="D343">INDEX(Crowdfunding!$H$2:$H$1001,SMALL(IF('Statistical Analysis'!$C$1=Crowdfunding!$G$2:$G$1001,ROW(Crowdfunding!$G$2:$G$1001)-ROW(Crowdfunding!$G$2)+1),ROW(342:342)))</f>
        <v>263</v>
      </c>
    </row>
    <row r="344" spans="2:4" x14ac:dyDescent="0.25">
      <c r="B344" cm="1">
        <f t="array" ref="B344">INDEX(Crowdfunding!$H$2:$H$1001,SMALL(IF('Statistical Analysis'!$A$1=Crowdfunding!$G$2:$G$1001,ROW(Crowdfunding!$G$2:$G$1001)-ROW(Crowdfunding!$G$2)+1),ROW(343:343)))</f>
        <v>117</v>
      </c>
      <c r="D344" cm="1">
        <f t="array" ref="D344">INDEX(Crowdfunding!$H$2:$H$1001,SMALL(IF('Statistical Analysis'!$C$1=Crowdfunding!$G$2:$G$1001,ROW(Crowdfunding!$G$2:$G$1001)-ROW(Crowdfunding!$G$2)+1),ROW(343:343)))</f>
        <v>1691</v>
      </c>
    </row>
    <row r="345" spans="2:4" x14ac:dyDescent="0.25">
      <c r="B345" cm="1">
        <f t="array" ref="B345">INDEX(Crowdfunding!$H$2:$H$1001,SMALL(IF('Statistical Analysis'!$A$1=Crowdfunding!$G$2:$G$1001,ROW(Crowdfunding!$G$2:$G$1001)-ROW(Crowdfunding!$G$2)+1),ROW(344:344)))</f>
        <v>6406</v>
      </c>
      <c r="D345" cm="1">
        <f t="array" ref="D345">INDEX(Crowdfunding!$H$2:$H$1001,SMALL(IF('Statistical Analysis'!$C$1=Crowdfunding!$G$2:$G$1001,ROW(Crowdfunding!$G$2:$G$1001)-ROW(Crowdfunding!$G$2)+1),ROW(344:344)))</f>
        <v>181</v>
      </c>
    </row>
    <row r="346" spans="2:4" x14ac:dyDescent="0.25">
      <c r="B346" cm="1">
        <f t="array" ref="B346">INDEX(Crowdfunding!$H$2:$H$1001,SMALL(IF('Statistical Analysis'!$A$1=Crowdfunding!$G$2:$G$1001,ROW(Crowdfunding!$G$2:$G$1001)-ROW(Crowdfunding!$G$2)+1),ROW(345:345)))</f>
        <v>192</v>
      </c>
      <c r="D346" cm="1">
        <f t="array" ref="D346">INDEX(Crowdfunding!$H$2:$H$1001,SMALL(IF('Statistical Analysis'!$C$1=Crowdfunding!$G$2:$G$1001,ROW(Crowdfunding!$G$2:$G$1001)-ROW(Crowdfunding!$G$2)+1),ROW(345:345)))</f>
        <v>13</v>
      </c>
    </row>
    <row r="347" spans="2:4" x14ac:dyDescent="0.25">
      <c r="B347" cm="1">
        <f t="array" ref="B347">INDEX(Crowdfunding!$H$2:$H$1001,SMALL(IF('Statistical Analysis'!$A$1=Crowdfunding!$G$2:$G$1001,ROW(Crowdfunding!$G$2:$G$1001)-ROW(Crowdfunding!$G$2)+1),ROW(346:346)))</f>
        <v>26</v>
      </c>
      <c r="D347" cm="1">
        <f t="array" ref="D347">INDEX(Crowdfunding!$H$2:$H$1001,SMALL(IF('Statistical Analysis'!$C$1=Crowdfunding!$G$2:$G$1001,ROW(Crowdfunding!$G$2:$G$1001)-ROW(Crowdfunding!$G$2)+1),ROW(346:346)))</f>
        <v>1</v>
      </c>
    </row>
    <row r="348" spans="2:4" x14ac:dyDescent="0.25">
      <c r="B348" cm="1">
        <f t="array" ref="B348">INDEX(Crowdfunding!$H$2:$H$1001,SMALL(IF('Statistical Analysis'!$A$1=Crowdfunding!$G$2:$G$1001,ROW(Crowdfunding!$G$2:$G$1001)-ROW(Crowdfunding!$G$2)+1),ROW(347:347)))</f>
        <v>723</v>
      </c>
      <c r="D348" cm="1">
        <f t="array" ref="D348">INDEX(Crowdfunding!$H$2:$H$1001,SMALL(IF('Statistical Analysis'!$C$1=Crowdfunding!$G$2:$G$1001,ROW(Crowdfunding!$G$2:$G$1001)-ROW(Crowdfunding!$G$2)+1),ROW(347:347)))</f>
        <v>21</v>
      </c>
    </row>
    <row r="349" spans="2:4" x14ac:dyDescent="0.25">
      <c r="B349" cm="1">
        <f t="array" ref="B349">INDEX(Crowdfunding!$H$2:$H$1001,SMALL(IF('Statistical Analysis'!$A$1=Crowdfunding!$G$2:$G$1001,ROW(Crowdfunding!$G$2:$G$1001)-ROW(Crowdfunding!$G$2)+1),ROW(348:348)))</f>
        <v>170</v>
      </c>
      <c r="D349" cm="1">
        <f t="array" ref="D349">INDEX(Crowdfunding!$H$2:$H$1001,SMALL(IF('Statistical Analysis'!$C$1=Crowdfunding!$G$2:$G$1001,ROW(Crowdfunding!$G$2:$G$1001)-ROW(Crowdfunding!$G$2)+1),ROW(348:348)))</f>
        <v>830</v>
      </c>
    </row>
    <row r="350" spans="2:4" x14ac:dyDescent="0.25">
      <c r="B350" cm="1">
        <f t="array" ref="B350">INDEX(Crowdfunding!$H$2:$H$1001,SMALL(IF('Statistical Analysis'!$A$1=Crowdfunding!$G$2:$G$1001,ROW(Crowdfunding!$G$2:$G$1001)-ROW(Crowdfunding!$G$2)+1),ROW(349:349)))</f>
        <v>238</v>
      </c>
      <c r="D350" cm="1">
        <f t="array" ref="D350">INDEX(Crowdfunding!$H$2:$H$1001,SMALL(IF('Statistical Analysis'!$C$1=Crowdfunding!$G$2:$G$1001,ROW(Crowdfunding!$G$2:$G$1001)-ROW(Crowdfunding!$G$2)+1),ROW(349:349)))</f>
        <v>130</v>
      </c>
    </row>
    <row r="351" spans="2:4" x14ac:dyDescent="0.25">
      <c r="B351" cm="1">
        <f t="array" ref="B351">INDEX(Crowdfunding!$H$2:$H$1001,SMALL(IF('Statistical Analysis'!$A$1=Crowdfunding!$G$2:$G$1001,ROW(Crowdfunding!$G$2:$G$1001)-ROW(Crowdfunding!$G$2)+1),ROW(350:350)))</f>
        <v>55</v>
      </c>
      <c r="D351" cm="1">
        <f t="array" ref="D351">INDEX(Crowdfunding!$H$2:$H$1001,SMALL(IF('Statistical Analysis'!$C$1=Crowdfunding!$G$2:$G$1001,ROW(Crowdfunding!$G$2:$G$1001)-ROW(Crowdfunding!$G$2)+1),ROW(350:350)))</f>
        <v>55</v>
      </c>
    </row>
    <row r="352" spans="2:4" x14ac:dyDescent="0.25">
      <c r="B352" cm="1">
        <f t="array" ref="B352">INDEX(Crowdfunding!$H$2:$H$1001,SMALL(IF('Statistical Analysis'!$A$1=Crowdfunding!$G$2:$G$1001,ROW(Crowdfunding!$G$2:$G$1001)-ROW(Crowdfunding!$G$2)+1),ROW(351:351)))</f>
        <v>128</v>
      </c>
      <c r="D352" cm="1">
        <f t="array" ref="D352">INDEX(Crowdfunding!$H$2:$H$1001,SMALL(IF('Statistical Analysis'!$C$1=Crowdfunding!$G$2:$G$1001,ROW(Crowdfunding!$G$2:$G$1001)-ROW(Crowdfunding!$G$2)+1),ROW(351:351)))</f>
        <v>114</v>
      </c>
    </row>
    <row r="353" spans="2:4" x14ac:dyDescent="0.25">
      <c r="B353" cm="1">
        <f t="array" ref="B353">INDEX(Crowdfunding!$H$2:$H$1001,SMALL(IF('Statistical Analysis'!$A$1=Crowdfunding!$G$2:$G$1001,ROW(Crowdfunding!$G$2:$G$1001)-ROW(Crowdfunding!$G$2)+1),ROW(352:352)))</f>
        <v>2144</v>
      </c>
      <c r="D353" cm="1">
        <f t="array" ref="D353">INDEX(Crowdfunding!$H$2:$H$1001,SMALL(IF('Statistical Analysis'!$C$1=Crowdfunding!$G$2:$G$1001,ROW(Crowdfunding!$G$2:$G$1001)-ROW(Crowdfunding!$G$2)+1),ROW(352:352)))</f>
        <v>594</v>
      </c>
    </row>
    <row r="354" spans="2:4" x14ac:dyDescent="0.25">
      <c r="B354" cm="1">
        <f t="array" ref="B354">INDEX(Crowdfunding!$H$2:$H$1001,SMALL(IF('Statistical Analysis'!$A$1=Crowdfunding!$G$2:$G$1001,ROW(Crowdfunding!$G$2:$G$1001)-ROW(Crowdfunding!$G$2)+1),ROW(353:353)))</f>
        <v>2693</v>
      </c>
      <c r="D354" cm="1">
        <f t="array" ref="D354">INDEX(Crowdfunding!$H$2:$H$1001,SMALL(IF('Statistical Analysis'!$C$1=Crowdfunding!$G$2:$G$1001,ROW(Crowdfunding!$G$2:$G$1001)-ROW(Crowdfunding!$G$2)+1),ROW(353:353)))</f>
        <v>24</v>
      </c>
    </row>
    <row r="355" spans="2:4" x14ac:dyDescent="0.25">
      <c r="B355" cm="1">
        <f t="array" ref="B355">INDEX(Crowdfunding!$H$2:$H$1001,SMALL(IF('Statistical Analysis'!$A$1=Crowdfunding!$G$2:$G$1001,ROW(Crowdfunding!$G$2:$G$1001)-ROW(Crowdfunding!$G$2)+1),ROW(354:354)))</f>
        <v>432</v>
      </c>
      <c r="D355" cm="1">
        <f t="array" ref="D355">INDEX(Crowdfunding!$H$2:$H$1001,SMALL(IF('Statistical Analysis'!$C$1=Crowdfunding!$G$2:$G$1001,ROW(Crowdfunding!$G$2:$G$1001)-ROW(Crowdfunding!$G$2)+1),ROW(354:354)))</f>
        <v>252</v>
      </c>
    </row>
    <row r="356" spans="2:4" x14ac:dyDescent="0.25">
      <c r="B356" cm="1">
        <f t="array" ref="B356">INDEX(Crowdfunding!$H$2:$H$1001,SMALL(IF('Statistical Analysis'!$A$1=Crowdfunding!$G$2:$G$1001,ROW(Crowdfunding!$G$2:$G$1001)-ROW(Crowdfunding!$G$2)+1),ROW(355:355)))</f>
        <v>189</v>
      </c>
      <c r="D356" cm="1">
        <f t="array" ref="D356">INDEX(Crowdfunding!$H$2:$H$1001,SMALL(IF('Statistical Analysis'!$C$1=Crowdfunding!$G$2:$G$1001,ROW(Crowdfunding!$G$2:$G$1001)-ROW(Crowdfunding!$G$2)+1),ROW(355:355)))</f>
        <v>67</v>
      </c>
    </row>
    <row r="357" spans="2:4" x14ac:dyDescent="0.25">
      <c r="B357" cm="1">
        <f t="array" ref="B357">INDEX(Crowdfunding!$H$2:$H$1001,SMALL(IF('Statistical Analysis'!$A$1=Crowdfunding!$G$2:$G$1001,ROW(Crowdfunding!$G$2:$G$1001)-ROW(Crowdfunding!$G$2)+1),ROW(356:356)))</f>
        <v>154</v>
      </c>
      <c r="D357" cm="1">
        <f t="array" ref="D357">INDEX(Crowdfunding!$H$2:$H$1001,SMALL(IF('Statistical Analysis'!$C$1=Crowdfunding!$G$2:$G$1001,ROW(Crowdfunding!$G$2:$G$1001)-ROW(Crowdfunding!$G$2)+1),ROW(356:356)))</f>
        <v>742</v>
      </c>
    </row>
    <row r="358" spans="2:4" x14ac:dyDescent="0.25">
      <c r="B358" cm="1">
        <f t="array" ref="B358">INDEX(Crowdfunding!$H$2:$H$1001,SMALL(IF('Statistical Analysis'!$A$1=Crowdfunding!$G$2:$G$1001,ROW(Crowdfunding!$G$2:$G$1001)-ROW(Crowdfunding!$G$2)+1),ROW(357:357)))</f>
        <v>96</v>
      </c>
      <c r="D358" cm="1">
        <f t="array" ref="D358">INDEX(Crowdfunding!$H$2:$H$1001,SMALL(IF('Statistical Analysis'!$C$1=Crowdfunding!$G$2:$G$1001,ROW(Crowdfunding!$G$2:$G$1001)-ROW(Crowdfunding!$G$2)+1),ROW(357:357)))</f>
        <v>75</v>
      </c>
    </row>
    <row r="359" spans="2:4" x14ac:dyDescent="0.25">
      <c r="B359" cm="1">
        <f t="array" ref="B359">INDEX(Crowdfunding!$H$2:$H$1001,SMALL(IF('Statistical Analysis'!$A$1=Crowdfunding!$G$2:$G$1001,ROW(Crowdfunding!$G$2:$G$1001)-ROW(Crowdfunding!$G$2)+1),ROW(358:358)))</f>
        <v>3063</v>
      </c>
      <c r="D359" cm="1">
        <f t="array" ref="D359">INDEX(Crowdfunding!$H$2:$H$1001,SMALL(IF('Statistical Analysis'!$C$1=Crowdfunding!$G$2:$G$1001,ROW(Crowdfunding!$G$2:$G$1001)-ROW(Crowdfunding!$G$2)+1),ROW(358:358)))</f>
        <v>4405</v>
      </c>
    </row>
    <row r="360" spans="2:4" x14ac:dyDescent="0.25">
      <c r="B360" cm="1">
        <f t="array" ref="B360">INDEX(Crowdfunding!$H$2:$H$1001,SMALL(IF('Statistical Analysis'!$A$1=Crowdfunding!$G$2:$G$1001,ROW(Crowdfunding!$G$2:$G$1001)-ROW(Crowdfunding!$G$2)+1),ROW(359:359)))</f>
        <v>2266</v>
      </c>
      <c r="D360" cm="1">
        <f t="array" ref="D360">INDEX(Crowdfunding!$H$2:$H$1001,SMALL(IF('Statistical Analysis'!$C$1=Crowdfunding!$G$2:$G$1001,ROW(Crowdfunding!$G$2:$G$1001)-ROW(Crowdfunding!$G$2)+1),ROW(359:359)))</f>
        <v>92</v>
      </c>
    </row>
    <row r="361" spans="2:4" x14ac:dyDescent="0.25">
      <c r="B361" cm="1">
        <f t="array" ref="B361">INDEX(Crowdfunding!$H$2:$H$1001,SMALL(IF('Statistical Analysis'!$A$1=Crowdfunding!$G$2:$G$1001,ROW(Crowdfunding!$G$2:$G$1001)-ROW(Crowdfunding!$G$2)+1),ROW(360:360)))</f>
        <v>194</v>
      </c>
      <c r="D361" cm="1">
        <f t="array" ref="D361">INDEX(Crowdfunding!$H$2:$H$1001,SMALL(IF('Statistical Analysis'!$C$1=Crowdfunding!$G$2:$G$1001,ROW(Crowdfunding!$G$2:$G$1001)-ROW(Crowdfunding!$G$2)+1),ROW(360:360)))</f>
        <v>64</v>
      </c>
    </row>
    <row r="362" spans="2:4" x14ac:dyDescent="0.25">
      <c r="B362" cm="1">
        <f t="array" ref="B362">INDEX(Crowdfunding!$H$2:$H$1001,SMALL(IF('Statistical Analysis'!$A$1=Crowdfunding!$G$2:$G$1001,ROW(Crowdfunding!$G$2:$G$1001)-ROW(Crowdfunding!$G$2)+1),ROW(361:361)))</f>
        <v>129</v>
      </c>
      <c r="D362" cm="1">
        <f t="array" ref="D362">INDEX(Crowdfunding!$H$2:$H$1001,SMALL(IF('Statistical Analysis'!$C$1=Crowdfunding!$G$2:$G$1001,ROW(Crowdfunding!$G$2:$G$1001)-ROW(Crowdfunding!$G$2)+1),ROW(361:361)))</f>
        <v>64</v>
      </c>
    </row>
    <row r="363" spans="2:4" x14ac:dyDescent="0.25">
      <c r="B363" cm="1">
        <f t="array" ref="B363">INDEX(Crowdfunding!$H$2:$H$1001,SMALL(IF('Statistical Analysis'!$A$1=Crowdfunding!$G$2:$G$1001,ROW(Crowdfunding!$G$2:$G$1001)-ROW(Crowdfunding!$G$2)+1),ROW(362:362)))</f>
        <v>375</v>
      </c>
      <c r="D363" cm="1">
        <f t="array" ref="D363">INDEX(Crowdfunding!$H$2:$H$1001,SMALL(IF('Statistical Analysis'!$C$1=Crowdfunding!$G$2:$G$1001,ROW(Crowdfunding!$G$2:$G$1001)-ROW(Crowdfunding!$G$2)+1),ROW(362:362)))</f>
        <v>842</v>
      </c>
    </row>
    <row r="364" spans="2:4" x14ac:dyDescent="0.25">
      <c r="B364" cm="1">
        <f t="array" ref="B364">INDEX(Crowdfunding!$H$2:$H$1001,SMALL(IF('Statistical Analysis'!$A$1=Crowdfunding!$G$2:$G$1001,ROW(Crowdfunding!$G$2:$G$1001)-ROW(Crowdfunding!$G$2)+1),ROW(363:363)))</f>
        <v>409</v>
      </c>
      <c r="D364" cm="1">
        <f t="array" ref="D364">INDEX(Crowdfunding!$H$2:$H$1001,SMALL(IF('Statistical Analysis'!$C$1=Crowdfunding!$G$2:$G$1001,ROW(Crowdfunding!$G$2:$G$1001)-ROW(Crowdfunding!$G$2)+1),ROW(363:363)))</f>
        <v>112</v>
      </c>
    </row>
    <row r="365" spans="2:4" x14ac:dyDescent="0.25">
      <c r="B365" cm="1">
        <f t="array" ref="B365">INDEX(Crowdfunding!$H$2:$H$1001,SMALL(IF('Statistical Analysis'!$A$1=Crowdfunding!$G$2:$G$1001,ROW(Crowdfunding!$G$2:$G$1001)-ROW(Crowdfunding!$G$2)+1),ROW(364:364)))</f>
        <v>234</v>
      </c>
      <c r="D365" cm="1">
        <f t="array" ref="D365">INDEX(Crowdfunding!$H$2:$H$1001,SMALL(IF('Statistical Analysis'!$C$1=Crowdfunding!$G$2:$G$1001,ROW(Crowdfunding!$G$2:$G$1001)-ROW(Crowdfunding!$G$2)+1),ROW(364:364)))</f>
        <v>374</v>
      </c>
    </row>
    <row r="366" spans="2:4" x14ac:dyDescent="0.25">
      <c r="B366" cm="1">
        <f t="array" ref="B366">INDEX(Crowdfunding!$H$2:$H$1001,SMALL(IF('Statistical Analysis'!$A$1=Crowdfunding!$G$2:$G$1001,ROW(Crowdfunding!$G$2:$G$1001)-ROW(Crowdfunding!$G$2)+1),ROW(365:365)))</f>
        <v>3016</v>
      </c>
    </row>
    <row r="367" spans="2:4" x14ac:dyDescent="0.25">
      <c r="B367" cm="1">
        <f t="array" ref="B367">INDEX(Crowdfunding!$H$2:$H$1001,SMALL(IF('Statistical Analysis'!$A$1=Crowdfunding!$G$2:$G$1001,ROW(Crowdfunding!$G$2:$G$1001)-ROW(Crowdfunding!$G$2)+1),ROW(366:366)))</f>
        <v>264</v>
      </c>
    </row>
    <row r="368" spans="2:4" x14ac:dyDescent="0.25">
      <c r="B368" cm="1">
        <f t="array" ref="B368">INDEX(Crowdfunding!$H$2:$H$1001,SMALL(IF('Statistical Analysis'!$A$1=Crowdfunding!$G$2:$G$1001,ROW(Crowdfunding!$G$2:$G$1001)-ROW(Crowdfunding!$G$2)+1),ROW(367:367)))</f>
        <v>272</v>
      </c>
    </row>
    <row r="369" spans="2:2" x14ac:dyDescent="0.25">
      <c r="B369" cm="1">
        <f t="array" ref="B369">INDEX(Crowdfunding!$H$2:$H$1001,SMALL(IF('Statistical Analysis'!$A$1=Crowdfunding!$G$2:$G$1001,ROW(Crowdfunding!$G$2:$G$1001)-ROW(Crowdfunding!$G$2)+1),ROW(368:368)))</f>
        <v>419</v>
      </c>
    </row>
    <row r="370" spans="2:2" x14ac:dyDescent="0.25">
      <c r="B370" cm="1">
        <f t="array" ref="B370">INDEX(Crowdfunding!$H$2:$H$1001,SMALL(IF('Statistical Analysis'!$A$1=Crowdfunding!$G$2:$G$1001,ROW(Crowdfunding!$G$2:$G$1001)-ROW(Crowdfunding!$G$2)+1),ROW(369:369)))</f>
        <v>1621</v>
      </c>
    </row>
    <row r="371" spans="2:2" x14ac:dyDescent="0.25">
      <c r="B371" cm="1">
        <f t="array" ref="B371">INDEX(Crowdfunding!$H$2:$H$1001,SMALL(IF('Statistical Analysis'!$A$1=Crowdfunding!$G$2:$G$1001,ROW(Crowdfunding!$G$2:$G$1001)-ROW(Crowdfunding!$G$2)+1),ROW(370:370)))</f>
        <v>1101</v>
      </c>
    </row>
    <row r="372" spans="2:2" x14ac:dyDescent="0.25">
      <c r="B372" cm="1">
        <f t="array" ref="B372">INDEX(Crowdfunding!$H$2:$H$1001,SMALL(IF('Statistical Analysis'!$A$1=Crowdfunding!$G$2:$G$1001,ROW(Crowdfunding!$G$2:$G$1001)-ROW(Crowdfunding!$G$2)+1),ROW(371:371)))</f>
        <v>1073</v>
      </c>
    </row>
    <row r="373" spans="2:2" x14ac:dyDescent="0.25">
      <c r="B373" cm="1">
        <f t="array" ref="B373">INDEX(Crowdfunding!$H$2:$H$1001,SMALL(IF('Statistical Analysis'!$A$1=Crowdfunding!$G$2:$G$1001,ROW(Crowdfunding!$G$2:$G$1001)-ROW(Crowdfunding!$G$2)+1),ROW(372:372)))</f>
        <v>331</v>
      </c>
    </row>
    <row r="374" spans="2:2" x14ac:dyDescent="0.25">
      <c r="B374" cm="1">
        <f t="array" ref="B374">INDEX(Crowdfunding!$H$2:$H$1001,SMALL(IF('Statistical Analysis'!$A$1=Crowdfunding!$G$2:$G$1001,ROW(Crowdfunding!$G$2:$G$1001)-ROW(Crowdfunding!$G$2)+1),ROW(373:373)))</f>
        <v>1170</v>
      </c>
    </row>
    <row r="375" spans="2:2" x14ac:dyDescent="0.25">
      <c r="B375" cm="1">
        <f t="array" ref="B375">INDEX(Crowdfunding!$H$2:$H$1001,SMALL(IF('Statistical Analysis'!$A$1=Crowdfunding!$G$2:$G$1001,ROW(Crowdfunding!$G$2:$G$1001)-ROW(Crowdfunding!$G$2)+1),ROW(374:374)))</f>
        <v>363</v>
      </c>
    </row>
    <row r="376" spans="2:2" x14ac:dyDescent="0.25">
      <c r="B376" cm="1">
        <f t="array" ref="B376">INDEX(Crowdfunding!$H$2:$H$1001,SMALL(IF('Statistical Analysis'!$A$1=Crowdfunding!$G$2:$G$1001,ROW(Crowdfunding!$G$2:$G$1001)-ROW(Crowdfunding!$G$2)+1),ROW(375:375)))</f>
        <v>103</v>
      </c>
    </row>
    <row r="377" spans="2:2" x14ac:dyDescent="0.25">
      <c r="B377" cm="1">
        <f t="array" ref="B377">INDEX(Crowdfunding!$H$2:$H$1001,SMALL(IF('Statistical Analysis'!$A$1=Crowdfunding!$G$2:$G$1001,ROW(Crowdfunding!$G$2:$G$1001)-ROW(Crowdfunding!$G$2)+1),ROW(376:376)))</f>
        <v>147</v>
      </c>
    </row>
    <row r="378" spans="2:2" x14ac:dyDescent="0.25">
      <c r="B378" cm="1">
        <f t="array" ref="B378">INDEX(Crowdfunding!$H$2:$H$1001,SMALL(IF('Statistical Analysis'!$A$1=Crowdfunding!$G$2:$G$1001,ROW(Crowdfunding!$G$2:$G$1001)-ROW(Crowdfunding!$G$2)+1),ROW(377:377)))</f>
        <v>110</v>
      </c>
    </row>
    <row r="379" spans="2:2" x14ac:dyDescent="0.25">
      <c r="B379" cm="1">
        <f t="array" ref="B379">INDEX(Crowdfunding!$H$2:$H$1001,SMALL(IF('Statistical Analysis'!$A$1=Crowdfunding!$G$2:$G$1001,ROW(Crowdfunding!$G$2:$G$1001)-ROW(Crowdfunding!$G$2)+1),ROW(378:378)))</f>
        <v>134</v>
      </c>
    </row>
    <row r="380" spans="2:2" x14ac:dyDescent="0.25">
      <c r="B380" cm="1">
        <f t="array" ref="B380">INDEX(Crowdfunding!$H$2:$H$1001,SMALL(IF('Statistical Analysis'!$A$1=Crowdfunding!$G$2:$G$1001,ROW(Crowdfunding!$G$2:$G$1001)-ROW(Crowdfunding!$G$2)+1),ROW(379:379)))</f>
        <v>269</v>
      </c>
    </row>
    <row r="381" spans="2:2" x14ac:dyDescent="0.25">
      <c r="B381" cm="1">
        <f t="array" ref="B381">INDEX(Crowdfunding!$H$2:$H$1001,SMALL(IF('Statistical Analysis'!$A$1=Crowdfunding!$G$2:$G$1001,ROW(Crowdfunding!$G$2:$G$1001)-ROW(Crowdfunding!$G$2)+1),ROW(380:380)))</f>
        <v>175</v>
      </c>
    </row>
    <row r="382" spans="2:2" x14ac:dyDescent="0.25">
      <c r="B382" cm="1">
        <f t="array" ref="B382">INDEX(Crowdfunding!$H$2:$H$1001,SMALL(IF('Statistical Analysis'!$A$1=Crowdfunding!$G$2:$G$1001,ROW(Crowdfunding!$G$2:$G$1001)-ROW(Crowdfunding!$G$2)+1),ROW(381:381)))</f>
        <v>69</v>
      </c>
    </row>
    <row r="383" spans="2:2" x14ac:dyDescent="0.25">
      <c r="B383" cm="1">
        <f t="array" ref="B383">INDEX(Crowdfunding!$H$2:$H$1001,SMALL(IF('Statistical Analysis'!$A$1=Crowdfunding!$G$2:$G$1001,ROW(Crowdfunding!$G$2:$G$1001)-ROW(Crowdfunding!$G$2)+1),ROW(382:382)))</f>
        <v>190</v>
      </c>
    </row>
    <row r="384" spans="2:2" x14ac:dyDescent="0.25">
      <c r="B384" cm="1">
        <f t="array" ref="B384">INDEX(Crowdfunding!$H$2:$H$1001,SMALL(IF('Statistical Analysis'!$A$1=Crowdfunding!$G$2:$G$1001,ROW(Crowdfunding!$G$2:$G$1001)-ROW(Crowdfunding!$G$2)+1),ROW(383:383)))</f>
        <v>237</v>
      </c>
    </row>
    <row r="385" spans="2:2" x14ac:dyDescent="0.25">
      <c r="B385" cm="1">
        <f t="array" ref="B385">INDEX(Crowdfunding!$H$2:$H$1001,SMALL(IF('Statistical Analysis'!$A$1=Crowdfunding!$G$2:$G$1001,ROW(Crowdfunding!$G$2:$G$1001)-ROW(Crowdfunding!$G$2)+1),ROW(384:384)))</f>
        <v>196</v>
      </c>
    </row>
    <row r="386" spans="2:2" x14ac:dyDescent="0.25">
      <c r="B386" cm="1">
        <f t="array" ref="B386">INDEX(Crowdfunding!$H$2:$H$1001,SMALL(IF('Statistical Analysis'!$A$1=Crowdfunding!$G$2:$G$1001,ROW(Crowdfunding!$G$2:$G$1001)-ROW(Crowdfunding!$G$2)+1),ROW(385:385)))</f>
        <v>7295</v>
      </c>
    </row>
    <row r="387" spans="2:2" x14ac:dyDescent="0.25">
      <c r="B387" cm="1">
        <f t="array" ref="B387">INDEX(Crowdfunding!$H$2:$H$1001,SMALL(IF('Statistical Analysis'!$A$1=Crowdfunding!$G$2:$G$1001,ROW(Crowdfunding!$G$2:$G$1001)-ROW(Crowdfunding!$G$2)+1),ROW(386:386)))</f>
        <v>2893</v>
      </c>
    </row>
    <row r="388" spans="2:2" x14ac:dyDescent="0.25">
      <c r="B388" cm="1">
        <f t="array" ref="B388">INDEX(Crowdfunding!$H$2:$H$1001,SMALL(IF('Statistical Analysis'!$A$1=Crowdfunding!$G$2:$G$1001,ROW(Crowdfunding!$G$2:$G$1001)-ROW(Crowdfunding!$G$2)+1),ROW(387:387)))</f>
        <v>820</v>
      </c>
    </row>
    <row r="389" spans="2:2" x14ac:dyDescent="0.25">
      <c r="B389" cm="1">
        <f t="array" ref="B389">INDEX(Crowdfunding!$H$2:$H$1001,SMALL(IF('Statistical Analysis'!$A$1=Crowdfunding!$G$2:$G$1001,ROW(Crowdfunding!$G$2:$G$1001)-ROW(Crowdfunding!$G$2)+1),ROW(388:388)))</f>
        <v>2038</v>
      </c>
    </row>
    <row r="390" spans="2:2" x14ac:dyDescent="0.25">
      <c r="B390" cm="1">
        <f t="array" ref="B390">INDEX(Crowdfunding!$H$2:$H$1001,SMALL(IF('Statistical Analysis'!$A$1=Crowdfunding!$G$2:$G$1001,ROW(Crowdfunding!$G$2:$G$1001)-ROW(Crowdfunding!$G$2)+1),ROW(389:389)))</f>
        <v>116</v>
      </c>
    </row>
    <row r="391" spans="2:2" x14ac:dyDescent="0.25">
      <c r="B391" cm="1">
        <f t="array" ref="B391">INDEX(Crowdfunding!$H$2:$H$1001,SMALL(IF('Statistical Analysis'!$A$1=Crowdfunding!$G$2:$G$1001,ROW(Crowdfunding!$G$2:$G$1001)-ROW(Crowdfunding!$G$2)+1),ROW(390:390)))</f>
        <v>1345</v>
      </c>
    </row>
    <row r="392" spans="2:2" x14ac:dyDescent="0.25">
      <c r="B392" cm="1">
        <f t="array" ref="B392">INDEX(Crowdfunding!$H$2:$H$1001,SMALL(IF('Statistical Analysis'!$A$1=Crowdfunding!$G$2:$G$1001,ROW(Crowdfunding!$G$2:$G$1001)-ROW(Crowdfunding!$G$2)+1),ROW(391:391)))</f>
        <v>168</v>
      </c>
    </row>
    <row r="393" spans="2:2" x14ac:dyDescent="0.25">
      <c r="B393" cm="1">
        <f t="array" ref="B393">INDEX(Crowdfunding!$H$2:$H$1001,SMALL(IF('Statistical Analysis'!$A$1=Crowdfunding!$G$2:$G$1001,ROW(Crowdfunding!$G$2:$G$1001)-ROW(Crowdfunding!$G$2)+1),ROW(392:392)))</f>
        <v>137</v>
      </c>
    </row>
    <row r="394" spans="2:2" x14ac:dyDescent="0.25">
      <c r="B394" cm="1">
        <f t="array" ref="B394">INDEX(Crowdfunding!$H$2:$H$1001,SMALL(IF('Statistical Analysis'!$A$1=Crowdfunding!$G$2:$G$1001,ROW(Crowdfunding!$G$2:$G$1001)-ROW(Crowdfunding!$G$2)+1),ROW(393:393)))</f>
        <v>186</v>
      </c>
    </row>
    <row r="395" spans="2:2" x14ac:dyDescent="0.25">
      <c r="B395" cm="1">
        <f t="array" ref="B395">INDEX(Crowdfunding!$H$2:$H$1001,SMALL(IF('Statistical Analysis'!$A$1=Crowdfunding!$G$2:$G$1001,ROW(Crowdfunding!$G$2:$G$1001)-ROW(Crowdfunding!$G$2)+1),ROW(394:394)))</f>
        <v>125</v>
      </c>
    </row>
    <row r="396" spans="2:2" x14ac:dyDescent="0.25">
      <c r="B396" cm="1">
        <f t="array" ref="B396">INDEX(Crowdfunding!$H$2:$H$1001,SMALL(IF('Statistical Analysis'!$A$1=Crowdfunding!$G$2:$G$1001,ROW(Crowdfunding!$G$2:$G$1001)-ROW(Crowdfunding!$G$2)+1),ROW(395:395)))</f>
        <v>202</v>
      </c>
    </row>
    <row r="397" spans="2:2" x14ac:dyDescent="0.25">
      <c r="B397" cm="1">
        <f t="array" ref="B397">INDEX(Crowdfunding!$H$2:$H$1001,SMALL(IF('Statistical Analysis'!$A$1=Crowdfunding!$G$2:$G$1001,ROW(Crowdfunding!$G$2:$G$1001)-ROW(Crowdfunding!$G$2)+1),ROW(396:396)))</f>
        <v>103</v>
      </c>
    </row>
    <row r="398" spans="2:2" x14ac:dyDescent="0.25">
      <c r="B398" cm="1">
        <f t="array" ref="B398">INDEX(Crowdfunding!$H$2:$H$1001,SMALL(IF('Statistical Analysis'!$A$1=Crowdfunding!$G$2:$G$1001,ROW(Crowdfunding!$G$2:$G$1001)-ROW(Crowdfunding!$G$2)+1),ROW(397:397)))</f>
        <v>1785</v>
      </c>
    </row>
    <row r="399" spans="2:2" x14ac:dyDescent="0.25">
      <c r="B399" cm="1">
        <f t="array" ref="B399">INDEX(Crowdfunding!$H$2:$H$1001,SMALL(IF('Statistical Analysis'!$A$1=Crowdfunding!$G$2:$G$1001,ROW(Crowdfunding!$G$2:$G$1001)-ROW(Crowdfunding!$G$2)+1),ROW(398:398)))</f>
        <v>157</v>
      </c>
    </row>
    <row r="400" spans="2:2" x14ac:dyDescent="0.25">
      <c r="B400" cm="1">
        <f t="array" ref="B400">INDEX(Crowdfunding!$H$2:$H$1001,SMALL(IF('Statistical Analysis'!$A$1=Crowdfunding!$G$2:$G$1001,ROW(Crowdfunding!$G$2:$G$1001)-ROW(Crowdfunding!$G$2)+1),ROW(399:399)))</f>
        <v>555</v>
      </c>
    </row>
    <row r="401" spans="2:2" x14ac:dyDescent="0.25">
      <c r="B401" cm="1">
        <f t="array" ref="B401">INDEX(Crowdfunding!$H$2:$H$1001,SMALL(IF('Statistical Analysis'!$A$1=Crowdfunding!$G$2:$G$1001,ROW(Crowdfunding!$G$2:$G$1001)-ROW(Crowdfunding!$G$2)+1),ROW(400:400)))</f>
        <v>297</v>
      </c>
    </row>
    <row r="402" spans="2:2" x14ac:dyDescent="0.25">
      <c r="B402" cm="1">
        <f t="array" ref="B402">INDEX(Crowdfunding!$H$2:$H$1001,SMALL(IF('Statistical Analysis'!$A$1=Crowdfunding!$G$2:$G$1001,ROW(Crowdfunding!$G$2:$G$1001)-ROW(Crowdfunding!$G$2)+1),ROW(401:401)))</f>
        <v>123</v>
      </c>
    </row>
    <row r="403" spans="2:2" x14ac:dyDescent="0.25">
      <c r="B403" cm="1">
        <f t="array" ref="B403">INDEX(Crowdfunding!$H$2:$H$1001,SMALL(IF('Statistical Analysis'!$A$1=Crowdfunding!$G$2:$G$1001,ROW(Crowdfunding!$G$2:$G$1001)-ROW(Crowdfunding!$G$2)+1),ROW(402:402)))</f>
        <v>3036</v>
      </c>
    </row>
    <row r="404" spans="2:2" x14ac:dyDescent="0.25">
      <c r="B404" cm="1">
        <f t="array" ref="B404">INDEX(Crowdfunding!$H$2:$H$1001,SMALL(IF('Statistical Analysis'!$A$1=Crowdfunding!$G$2:$G$1001,ROW(Crowdfunding!$G$2:$G$1001)-ROW(Crowdfunding!$G$2)+1),ROW(403:403)))</f>
        <v>144</v>
      </c>
    </row>
    <row r="405" spans="2:2" x14ac:dyDescent="0.25">
      <c r="B405" cm="1">
        <f t="array" ref="B405">INDEX(Crowdfunding!$H$2:$H$1001,SMALL(IF('Statistical Analysis'!$A$1=Crowdfunding!$G$2:$G$1001,ROW(Crowdfunding!$G$2:$G$1001)-ROW(Crowdfunding!$G$2)+1),ROW(404:404)))</f>
        <v>121</v>
      </c>
    </row>
    <row r="406" spans="2:2" x14ac:dyDescent="0.25">
      <c r="B406" cm="1">
        <f t="array" ref="B406">INDEX(Crowdfunding!$H$2:$H$1001,SMALL(IF('Statistical Analysis'!$A$1=Crowdfunding!$G$2:$G$1001,ROW(Crowdfunding!$G$2:$G$1001)-ROW(Crowdfunding!$G$2)+1),ROW(405:405)))</f>
        <v>181</v>
      </c>
    </row>
    <row r="407" spans="2:2" x14ac:dyDescent="0.25">
      <c r="B407" cm="1">
        <f t="array" ref="B407">INDEX(Crowdfunding!$H$2:$H$1001,SMALL(IF('Statistical Analysis'!$A$1=Crowdfunding!$G$2:$G$1001,ROW(Crowdfunding!$G$2:$G$1001)-ROW(Crowdfunding!$G$2)+1),ROW(406:406)))</f>
        <v>122</v>
      </c>
    </row>
    <row r="408" spans="2:2" x14ac:dyDescent="0.25">
      <c r="B408" cm="1">
        <f t="array" ref="B408">INDEX(Crowdfunding!$H$2:$H$1001,SMALL(IF('Statistical Analysis'!$A$1=Crowdfunding!$G$2:$G$1001,ROW(Crowdfunding!$G$2:$G$1001)-ROW(Crowdfunding!$G$2)+1),ROW(407:407)))</f>
        <v>1071</v>
      </c>
    </row>
    <row r="409" spans="2:2" x14ac:dyDescent="0.25">
      <c r="B409" cm="1">
        <f t="array" ref="B409">INDEX(Crowdfunding!$H$2:$H$1001,SMALL(IF('Statistical Analysis'!$A$1=Crowdfunding!$G$2:$G$1001,ROW(Crowdfunding!$G$2:$G$1001)-ROW(Crowdfunding!$G$2)+1),ROW(408:408)))</f>
        <v>980</v>
      </c>
    </row>
    <row r="410" spans="2:2" x14ac:dyDescent="0.25">
      <c r="B410" cm="1">
        <f t="array" ref="B410">INDEX(Crowdfunding!$H$2:$H$1001,SMALL(IF('Statistical Analysis'!$A$1=Crowdfunding!$G$2:$G$1001,ROW(Crowdfunding!$G$2:$G$1001)-ROW(Crowdfunding!$G$2)+1),ROW(409:409)))</f>
        <v>536</v>
      </c>
    </row>
    <row r="411" spans="2:2" x14ac:dyDescent="0.25">
      <c r="B411" cm="1">
        <f t="array" ref="B411">INDEX(Crowdfunding!$H$2:$H$1001,SMALL(IF('Statistical Analysis'!$A$1=Crowdfunding!$G$2:$G$1001,ROW(Crowdfunding!$G$2:$G$1001)-ROW(Crowdfunding!$G$2)+1),ROW(410:410)))</f>
        <v>1991</v>
      </c>
    </row>
    <row r="412" spans="2:2" x14ac:dyDescent="0.25">
      <c r="B412" cm="1">
        <f t="array" ref="B412">INDEX(Crowdfunding!$H$2:$H$1001,SMALL(IF('Statistical Analysis'!$A$1=Crowdfunding!$G$2:$G$1001,ROW(Crowdfunding!$G$2:$G$1001)-ROW(Crowdfunding!$G$2)+1),ROW(411:411)))</f>
        <v>180</v>
      </c>
    </row>
    <row r="413" spans="2:2" x14ac:dyDescent="0.25">
      <c r="B413" cm="1">
        <f t="array" ref="B413">INDEX(Crowdfunding!$H$2:$H$1001,SMALL(IF('Statistical Analysis'!$A$1=Crowdfunding!$G$2:$G$1001,ROW(Crowdfunding!$G$2:$G$1001)-ROW(Crowdfunding!$G$2)+1),ROW(412:412)))</f>
        <v>130</v>
      </c>
    </row>
    <row r="414" spans="2:2" x14ac:dyDescent="0.25">
      <c r="B414" cm="1">
        <f t="array" ref="B414">INDEX(Crowdfunding!$H$2:$H$1001,SMALL(IF('Statistical Analysis'!$A$1=Crowdfunding!$G$2:$G$1001,ROW(Crowdfunding!$G$2:$G$1001)-ROW(Crowdfunding!$G$2)+1),ROW(413:413)))</f>
        <v>122</v>
      </c>
    </row>
    <row r="415" spans="2:2" x14ac:dyDescent="0.25">
      <c r="B415" cm="1">
        <f t="array" ref="B415">INDEX(Crowdfunding!$H$2:$H$1001,SMALL(IF('Statistical Analysis'!$A$1=Crowdfunding!$G$2:$G$1001,ROW(Crowdfunding!$G$2:$G$1001)-ROW(Crowdfunding!$G$2)+1),ROW(414:414)))</f>
        <v>140</v>
      </c>
    </row>
    <row r="416" spans="2:2" x14ac:dyDescent="0.25">
      <c r="B416" cm="1">
        <f t="array" ref="B416">INDEX(Crowdfunding!$H$2:$H$1001,SMALL(IF('Statistical Analysis'!$A$1=Crowdfunding!$G$2:$G$1001,ROW(Crowdfunding!$G$2:$G$1001)-ROW(Crowdfunding!$G$2)+1),ROW(415:415)))</f>
        <v>3388</v>
      </c>
    </row>
    <row r="417" spans="2:2" x14ac:dyDescent="0.25">
      <c r="B417" cm="1">
        <f t="array" ref="B417">INDEX(Crowdfunding!$H$2:$H$1001,SMALL(IF('Statistical Analysis'!$A$1=Crowdfunding!$G$2:$G$1001,ROW(Crowdfunding!$G$2:$G$1001)-ROW(Crowdfunding!$G$2)+1),ROW(416:416)))</f>
        <v>280</v>
      </c>
    </row>
    <row r="418" spans="2:2" x14ac:dyDescent="0.25">
      <c r="B418" cm="1">
        <f t="array" ref="B418">INDEX(Crowdfunding!$H$2:$H$1001,SMALL(IF('Statistical Analysis'!$A$1=Crowdfunding!$G$2:$G$1001,ROW(Crowdfunding!$G$2:$G$1001)-ROW(Crowdfunding!$G$2)+1),ROW(417:417)))</f>
        <v>366</v>
      </c>
    </row>
    <row r="419" spans="2:2" x14ac:dyDescent="0.25">
      <c r="B419" cm="1">
        <f t="array" ref="B419">INDEX(Crowdfunding!$H$2:$H$1001,SMALL(IF('Statistical Analysis'!$A$1=Crowdfunding!$G$2:$G$1001,ROW(Crowdfunding!$G$2:$G$1001)-ROW(Crowdfunding!$G$2)+1),ROW(418:418)))</f>
        <v>270</v>
      </c>
    </row>
    <row r="420" spans="2:2" x14ac:dyDescent="0.25">
      <c r="B420" cm="1">
        <f t="array" ref="B420">INDEX(Crowdfunding!$H$2:$H$1001,SMALL(IF('Statistical Analysis'!$A$1=Crowdfunding!$G$2:$G$1001,ROW(Crowdfunding!$G$2:$G$1001)-ROW(Crowdfunding!$G$2)+1),ROW(419:419)))</f>
        <v>137</v>
      </c>
    </row>
    <row r="421" spans="2:2" x14ac:dyDescent="0.25">
      <c r="B421" cm="1">
        <f t="array" ref="B421">INDEX(Crowdfunding!$H$2:$H$1001,SMALL(IF('Statistical Analysis'!$A$1=Crowdfunding!$G$2:$G$1001,ROW(Crowdfunding!$G$2:$G$1001)-ROW(Crowdfunding!$G$2)+1),ROW(420:420)))</f>
        <v>3205</v>
      </c>
    </row>
    <row r="422" spans="2:2" x14ac:dyDescent="0.25">
      <c r="B422" cm="1">
        <f t="array" ref="B422">INDEX(Crowdfunding!$H$2:$H$1001,SMALL(IF('Statistical Analysis'!$A$1=Crowdfunding!$G$2:$G$1001,ROW(Crowdfunding!$G$2:$G$1001)-ROW(Crowdfunding!$G$2)+1),ROW(421:421)))</f>
        <v>288</v>
      </c>
    </row>
    <row r="423" spans="2:2" x14ac:dyDescent="0.25">
      <c r="B423" cm="1">
        <f t="array" ref="B423">INDEX(Crowdfunding!$H$2:$H$1001,SMALL(IF('Statistical Analysis'!$A$1=Crowdfunding!$G$2:$G$1001,ROW(Crowdfunding!$G$2:$G$1001)-ROW(Crowdfunding!$G$2)+1),ROW(422:422)))</f>
        <v>148</v>
      </c>
    </row>
    <row r="424" spans="2:2" x14ac:dyDescent="0.25">
      <c r="B424" cm="1">
        <f t="array" ref="B424">INDEX(Crowdfunding!$H$2:$H$1001,SMALL(IF('Statistical Analysis'!$A$1=Crowdfunding!$G$2:$G$1001,ROW(Crowdfunding!$G$2:$G$1001)-ROW(Crowdfunding!$G$2)+1),ROW(423:423)))</f>
        <v>114</v>
      </c>
    </row>
    <row r="425" spans="2:2" x14ac:dyDescent="0.25">
      <c r="B425" cm="1">
        <f t="array" ref="B425">INDEX(Crowdfunding!$H$2:$H$1001,SMALL(IF('Statistical Analysis'!$A$1=Crowdfunding!$G$2:$G$1001,ROW(Crowdfunding!$G$2:$G$1001)-ROW(Crowdfunding!$G$2)+1),ROW(424:424)))</f>
        <v>1518</v>
      </c>
    </row>
    <row r="426" spans="2:2" x14ac:dyDescent="0.25">
      <c r="B426" cm="1">
        <f t="array" ref="B426">INDEX(Crowdfunding!$H$2:$H$1001,SMALL(IF('Statistical Analysis'!$A$1=Crowdfunding!$G$2:$G$1001,ROW(Crowdfunding!$G$2:$G$1001)-ROW(Crowdfunding!$G$2)+1),ROW(425:425)))</f>
        <v>166</v>
      </c>
    </row>
    <row r="427" spans="2:2" x14ac:dyDescent="0.25">
      <c r="B427" cm="1">
        <f t="array" ref="B427">INDEX(Crowdfunding!$H$2:$H$1001,SMALL(IF('Statistical Analysis'!$A$1=Crowdfunding!$G$2:$G$1001,ROW(Crowdfunding!$G$2:$G$1001)-ROW(Crowdfunding!$G$2)+1),ROW(426:426)))</f>
        <v>100</v>
      </c>
    </row>
    <row r="428" spans="2:2" x14ac:dyDescent="0.25">
      <c r="B428" cm="1">
        <f t="array" ref="B428">INDEX(Crowdfunding!$H$2:$H$1001,SMALL(IF('Statistical Analysis'!$A$1=Crowdfunding!$G$2:$G$1001,ROW(Crowdfunding!$G$2:$G$1001)-ROW(Crowdfunding!$G$2)+1),ROW(427:427)))</f>
        <v>235</v>
      </c>
    </row>
    <row r="429" spans="2:2" x14ac:dyDescent="0.25">
      <c r="B429" cm="1">
        <f t="array" ref="B429">INDEX(Crowdfunding!$H$2:$H$1001,SMALL(IF('Statistical Analysis'!$A$1=Crowdfunding!$G$2:$G$1001,ROW(Crowdfunding!$G$2:$G$1001)-ROW(Crowdfunding!$G$2)+1),ROW(428:428)))</f>
        <v>148</v>
      </c>
    </row>
    <row r="430" spans="2:2" x14ac:dyDescent="0.25">
      <c r="B430" cm="1">
        <f t="array" ref="B430">INDEX(Crowdfunding!$H$2:$H$1001,SMALL(IF('Statistical Analysis'!$A$1=Crowdfunding!$G$2:$G$1001,ROW(Crowdfunding!$G$2:$G$1001)-ROW(Crowdfunding!$G$2)+1),ROW(429:429)))</f>
        <v>198</v>
      </c>
    </row>
    <row r="431" spans="2:2" x14ac:dyDescent="0.25">
      <c r="B431" cm="1">
        <f t="array" ref="B431">INDEX(Crowdfunding!$H$2:$H$1001,SMALL(IF('Statistical Analysis'!$A$1=Crowdfunding!$G$2:$G$1001,ROW(Crowdfunding!$G$2:$G$1001)-ROW(Crowdfunding!$G$2)+1),ROW(430:430)))</f>
        <v>150</v>
      </c>
    </row>
    <row r="432" spans="2:2" x14ac:dyDescent="0.25">
      <c r="B432" cm="1">
        <f t="array" ref="B432">INDEX(Crowdfunding!$H$2:$H$1001,SMALL(IF('Statistical Analysis'!$A$1=Crowdfunding!$G$2:$G$1001,ROW(Crowdfunding!$G$2:$G$1001)-ROW(Crowdfunding!$G$2)+1),ROW(431:431)))</f>
        <v>216</v>
      </c>
    </row>
    <row r="433" spans="2:2" x14ac:dyDescent="0.25">
      <c r="B433" cm="1">
        <f t="array" ref="B433">INDEX(Crowdfunding!$H$2:$H$1001,SMALL(IF('Statistical Analysis'!$A$1=Crowdfunding!$G$2:$G$1001,ROW(Crowdfunding!$G$2:$G$1001)-ROW(Crowdfunding!$G$2)+1),ROW(432:432)))</f>
        <v>5139</v>
      </c>
    </row>
    <row r="434" spans="2:2" x14ac:dyDescent="0.25">
      <c r="B434" cm="1">
        <f t="array" ref="B434">INDEX(Crowdfunding!$H$2:$H$1001,SMALL(IF('Statistical Analysis'!$A$1=Crowdfunding!$G$2:$G$1001,ROW(Crowdfunding!$G$2:$G$1001)-ROW(Crowdfunding!$G$2)+1),ROW(433:433)))</f>
        <v>2353</v>
      </c>
    </row>
    <row r="435" spans="2:2" x14ac:dyDescent="0.25">
      <c r="B435" cm="1">
        <f t="array" ref="B435">INDEX(Crowdfunding!$H$2:$H$1001,SMALL(IF('Statistical Analysis'!$A$1=Crowdfunding!$G$2:$G$1001,ROW(Crowdfunding!$G$2:$G$1001)-ROW(Crowdfunding!$G$2)+1),ROW(434:434)))</f>
        <v>78</v>
      </c>
    </row>
    <row r="436" spans="2:2" x14ac:dyDescent="0.25">
      <c r="B436" cm="1">
        <f t="array" ref="B436">INDEX(Crowdfunding!$H$2:$H$1001,SMALL(IF('Statistical Analysis'!$A$1=Crowdfunding!$G$2:$G$1001,ROW(Crowdfunding!$G$2:$G$1001)-ROW(Crowdfunding!$G$2)+1),ROW(435:435)))</f>
        <v>174</v>
      </c>
    </row>
    <row r="437" spans="2:2" x14ac:dyDescent="0.25">
      <c r="B437" cm="1">
        <f t="array" ref="B437">INDEX(Crowdfunding!$H$2:$H$1001,SMALL(IF('Statistical Analysis'!$A$1=Crowdfunding!$G$2:$G$1001,ROW(Crowdfunding!$G$2:$G$1001)-ROW(Crowdfunding!$G$2)+1),ROW(436:436)))</f>
        <v>164</v>
      </c>
    </row>
    <row r="438" spans="2:2" x14ac:dyDescent="0.25">
      <c r="B438" cm="1">
        <f t="array" ref="B438">INDEX(Crowdfunding!$H$2:$H$1001,SMALL(IF('Statistical Analysis'!$A$1=Crowdfunding!$G$2:$G$1001,ROW(Crowdfunding!$G$2:$G$1001)-ROW(Crowdfunding!$G$2)+1),ROW(437:437)))</f>
        <v>161</v>
      </c>
    </row>
    <row r="439" spans="2:2" x14ac:dyDescent="0.25">
      <c r="B439" cm="1">
        <f t="array" ref="B439">INDEX(Crowdfunding!$H$2:$H$1001,SMALL(IF('Statistical Analysis'!$A$1=Crowdfunding!$G$2:$G$1001,ROW(Crowdfunding!$G$2:$G$1001)-ROW(Crowdfunding!$G$2)+1),ROW(438:438)))</f>
        <v>138</v>
      </c>
    </row>
    <row r="440" spans="2:2" x14ac:dyDescent="0.25">
      <c r="B440" cm="1">
        <f t="array" ref="B440">INDEX(Crowdfunding!$H$2:$H$1001,SMALL(IF('Statistical Analysis'!$A$1=Crowdfunding!$G$2:$G$1001,ROW(Crowdfunding!$G$2:$G$1001)-ROW(Crowdfunding!$G$2)+1),ROW(439:439)))</f>
        <v>3308</v>
      </c>
    </row>
    <row r="441" spans="2:2" x14ac:dyDescent="0.25">
      <c r="B441" cm="1">
        <f t="array" ref="B441">INDEX(Crowdfunding!$H$2:$H$1001,SMALL(IF('Statistical Analysis'!$A$1=Crowdfunding!$G$2:$G$1001,ROW(Crowdfunding!$G$2:$G$1001)-ROW(Crowdfunding!$G$2)+1),ROW(440:440)))</f>
        <v>127</v>
      </c>
    </row>
    <row r="442" spans="2:2" x14ac:dyDescent="0.25">
      <c r="B442" cm="1">
        <f t="array" ref="B442">INDEX(Crowdfunding!$H$2:$H$1001,SMALL(IF('Statistical Analysis'!$A$1=Crowdfunding!$G$2:$G$1001,ROW(Crowdfunding!$G$2:$G$1001)-ROW(Crowdfunding!$G$2)+1),ROW(441:441)))</f>
        <v>207</v>
      </c>
    </row>
    <row r="443" spans="2:2" x14ac:dyDescent="0.25">
      <c r="B443" cm="1">
        <f t="array" ref="B443">INDEX(Crowdfunding!$H$2:$H$1001,SMALL(IF('Statistical Analysis'!$A$1=Crowdfunding!$G$2:$G$1001,ROW(Crowdfunding!$G$2:$G$1001)-ROW(Crowdfunding!$G$2)+1),ROW(442:442)))</f>
        <v>181</v>
      </c>
    </row>
    <row r="444" spans="2:2" x14ac:dyDescent="0.25">
      <c r="B444" cm="1">
        <f t="array" ref="B444">INDEX(Crowdfunding!$H$2:$H$1001,SMALL(IF('Statistical Analysis'!$A$1=Crowdfunding!$G$2:$G$1001,ROW(Crowdfunding!$G$2:$G$1001)-ROW(Crowdfunding!$G$2)+1),ROW(443:443)))</f>
        <v>110</v>
      </c>
    </row>
    <row r="445" spans="2:2" x14ac:dyDescent="0.25">
      <c r="B445" cm="1">
        <f t="array" ref="B445">INDEX(Crowdfunding!$H$2:$H$1001,SMALL(IF('Statistical Analysis'!$A$1=Crowdfunding!$G$2:$G$1001,ROW(Crowdfunding!$G$2:$G$1001)-ROW(Crowdfunding!$G$2)+1),ROW(444:444)))</f>
        <v>185</v>
      </c>
    </row>
    <row r="446" spans="2:2" x14ac:dyDescent="0.25">
      <c r="B446" cm="1">
        <f t="array" ref="B446">INDEX(Crowdfunding!$H$2:$H$1001,SMALL(IF('Statistical Analysis'!$A$1=Crowdfunding!$G$2:$G$1001,ROW(Crowdfunding!$G$2:$G$1001)-ROW(Crowdfunding!$G$2)+1),ROW(445:445)))</f>
        <v>121</v>
      </c>
    </row>
    <row r="447" spans="2:2" x14ac:dyDescent="0.25">
      <c r="B447" cm="1">
        <f t="array" ref="B447">INDEX(Crowdfunding!$H$2:$H$1001,SMALL(IF('Statistical Analysis'!$A$1=Crowdfunding!$G$2:$G$1001,ROW(Crowdfunding!$G$2:$G$1001)-ROW(Crowdfunding!$G$2)+1),ROW(446:446)))</f>
        <v>106</v>
      </c>
    </row>
    <row r="448" spans="2:2" x14ac:dyDescent="0.25">
      <c r="B448" cm="1">
        <f t="array" ref="B448">INDEX(Crowdfunding!$H$2:$H$1001,SMALL(IF('Statistical Analysis'!$A$1=Crowdfunding!$G$2:$G$1001,ROW(Crowdfunding!$G$2:$G$1001)-ROW(Crowdfunding!$G$2)+1),ROW(447:447)))</f>
        <v>142</v>
      </c>
    </row>
    <row r="449" spans="2:2" x14ac:dyDescent="0.25">
      <c r="B449" cm="1">
        <f t="array" ref="B449">INDEX(Crowdfunding!$H$2:$H$1001,SMALL(IF('Statistical Analysis'!$A$1=Crowdfunding!$G$2:$G$1001,ROW(Crowdfunding!$G$2:$G$1001)-ROW(Crowdfunding!$G$2)+1),ROW(448:448)))</f>
        <v>233</v>
      </c>
    </row>
    <row r="450" spans="2:2" x14ac:dyDescent="0.25">
      <c r="B450" cm="1">
        <f t="array" ref="B450">INDEX(Crowdfunding!$H$2:$H$1001,SMALL(IF('Statistical Analysis'!$A$1=Crowdfunding!$G$2:$G$1001,ROW(Crowdfunding!$G$2:$G$1001)-ROW(Crowdfunding!$G$2)+1),ROW(449:449)))</f>
        <v>218</v>
      </c>
    </row>
    <row r="451" spans="2:2" x14ac:dyDescent="0.25">
      <c r="B451" cm="1">
        <f t="array" ref="B451">INDEX(Crowdfunding!$H$2:$H$1001,SMALL(IF('Statistical Analysis'!$A$1=Crowdfunding!$G$2:$G$1001,ROW(Crowdfunding!$G$2:$G$1001)-ROW(Crowdfunding!$G$2)+1),ROW(450:450)))</f>
        <v>76</v>
      </c>
    </row>
    <row r="452" spans="2:2" x14ac:dyDescent="0.25">
      <c r="B452" cm="1">
        <f t="array" ref="B452">INDEX(Crowdfunding!$H$2:$H$1001,SMALL(IF('Statistical Analysis'!$A$1=Crowdfunding!$G$2:$G$1001,ROW(Crowdfunding!$G$2:$G$1001)-ROW(Crowdfunding!$G$2)+1),ROW(451:451)))</f>
        <v>43</v>
      </c>
    </row>
    <row r="453" spans="2:2" x14ac:dyDescent="0.25">
      <c r="B453" cm="1">
        <f t="array" ref="B453">INDEX(Crowdfunding!$H$2:$H$1001,SMALL(IF('Statistical Analysis'!$A$1=Crowdfunding!$G$2:$G$1001,ROW(Crowdfunding!$G$2:$G$1001)-ROW(Crowdfunding!$G$2)+1),ROW(452:452)))</f>
        <v>221</v>
      </c>
    </row>
    <row r="454" spans="2:2" x14ac:dyDescent="0.25">
      <c r="B454" cm="1">
        <f t="array" ref="B454">INDEX(Crowdfunding!$H$2:$H$1001,SMALL(IF('Statistical Analysis'!$A$1=Crowdfunding!$G$2:$G$1001,ROW(Crowdfunding!$G$2:$G$1001)-ROW(Crowdfunding!$G$2)+1),ROW(453:453)))</f>
        <v>2805</v>
      </c>
    </row>
    <row r="455" spans="2:2" x14ac:dyDescent="0.25">
      <c r="B455" cm="1">
        <f t="array" ref="B455">INDEX(Crowdfunding!$H$2:$H$1001,SMALL(IF('Statistical Analysis'!$A$1=Crowdfunding!$G$2:$G$1001,ROW(Crowdfunding!$G$2:$G$1001)-ROW(Crowdfunding!$G$2)+1),ROW(454:454)))</f>
        <v>68</v>
      </c>
    </row>
    <row r="456" spans="2:2" x14ac:dyDescent="0.25">
      <c r="B456" cm="1">
        <f t="array" ref="B456">INDEX(Crowdfunding!$H$2:$H$1001,SMALL(IF('Statistical Analysis'!$A$1=Crowdfunding!$G$2:$G$1001,ROW(Crowdfunding!$G$2:$G$1001)-ROW(Crowdfunding!$G$2)+1),ROW(455:455)))</f>
        <v>183</v>
      </c>
    </row>
    <row r="457" spans="2:2" x14ac:dyDescent="0.25">
      <c r="B457" cm="1">
        <f t="array" ref="B457">INDEX(Crowdfunding!$H$2:$H$1001,SMALL(IF('Statistical Analysis'!$A$1=Crowdfunding!$G$2:$G$1001,ROW(Crowdfunding!$G$2:$G$1001)-ROW(Crowdfunding!$G$2)+1),ROW(456:456)))</f>
        <v>133</v>
      </c>
    </row>
    <row r="458" spans="2:2" x14ac:dyDescent="0.25">
      <c r="B458" cm="1">
        <f t="array" ref="B458">INDEX(Crowdfunding!$H$2:$H$1001,SMALL(IF('Statistical Analysis'!$A$1=Crowdfunding!$G$2:$G$1001,ROW(Crowdfunding!$G$2:$G$1001)-ROW(Crowdfunding!$G$2)+1),ROW(457:457)))</f>
        <v>2489</v>
      </c>
    </row>
    <row r="459" spans="2:2" x14ac:dyDescent="0.25">
      <c r="B459" cm="1">
        <f t="array" ref="B459">INDEX(Crowdfunding!$H$2:$H$1001,SMALL(IF('Statistical Analysis'!$A$1=Crowdfunding!$G$2:$G$1001,ROW(Crowdfunding!$G$2:$G$1001)-ROW(Crowdfunding!$G$2)+1),ROW(458:458)))</f>
        <v>69</v>
      </c>
    </row>
    <row r="460" spans="2:2" x14ac:dyDescent="0.25">
      <c r="B460" cm="1">
        <f t="array" ref="B460">INDEX(Crowdfunding!$H$2:$H$1001,SMALL(IF('Statistical Analysis'!$A$1=Crowdfunding!$G$2:$G$1001,ROW(Crowdfunding!$G$2:$G$1001)-ROW(Crowdfunding!$G$2)+1),ROW(459:459)))</f>
        <v>279</v>
      </c>
    </row>
    <row r="461" spans="2:2" x14ac:dyDescent="0.25">
      <c r="B461" cm="1">
        <f t="array" ref="B461">INDEX(Crowdfunding!$H$2:$H$1001,SMALL(IF('Statistical Analysis'!$A$1=Crowdfunding!$G$2:$G$1001,ROW(Crowdfunding!$G$2:$G$1001)-ROW(Crowdfunding!$G$2)+1),ROW(460:460)))</f>
        <v>210</v>
      </c>
    </row>
    <row r="462" spans="2:2" x14ac:dyDescent="0.25">
      <c r="B462" cm="1">
        <f t="array" ref="B462">INDEX(Crowdfunding!$H$2:$H$1001,SMALL(IF('Statistical Analysis'!$A$1=Crowdfunding!$G$2:$G$1001,ROW(Crowdfunding!$G$2:$G$1001)-ROW(Crowdfunding!$G$2)+1),ROW(461:461)))</f>
        <v>2100</v>
      </c>
    </row>
    <row r="463" spans="2:2" x14ac:dyDescent="0.25">
      <c r="B463" cm="1">
        <f t="array" ref="B463">INDEX(Crowdfunding!$H$2:$H$1001,SMALL(IF('Statistical Analysis'!$A$1=Crowdfunding!$G$2:$G$1001,ROW(Crowdfunding!$G$2:$G$1001)-ROW(Crowdfunding!$G$2)+1),ROW(462:462)))</f>
        <v>252</v>
      </c>
    </row>
    <row r="464" spans="2:2" x14ac:dyDescent="0.25">
      <c r="B464" cm="1">
        <f t="array" ref="B464">INDEX(Crowdfunding!$H$2:$H$1001,SMALL(IF('Statistical Analysis'!$A$1=Crowdfunding!$G$2:$G$1001,ROW(Crowdfunding!$G$2:$G$1001)-ROW(Crowdfunding!$G$2)+1),ROW(463:463)))</f>
        <v>1280</v>
      </c>
    </row>
    <row r="465" spans="2:2" x14ac:dyDescent="0.25">
      <c r="B465" cm="1">
        <f t="array" ref="B465">INDEX(Crowdfunding!$H$2:$H$1001,SMALL(IF('Statistical Analysis'!$A$1=Crowdfunding!$G$2:$G$1001,ROW(Crowdfunding!$G$2:$G$1001)-ROW(Crowdfunding!$G$2)+1),ROW(464:464)))</f>
        <v>157</v>
      </c>
    </row>
    <row r="466" spans="2:2" x14ac:dyDescent="0.25">
      <c r="B466" cm="1">
        <f t="array" ref="B466">INDEX(Crowdfunding!$H$2:$H$1001,SMALL(IF('Statistical Analysis'!$A$1=Crowdfunding!$G$2:$G$1001,ROW(Crowdfunding!$G$2:$G$1001)-ROW(Crowdfunding!$G$2)+1),ROW(465:465)))</f>
        <v>194</v>
      </c>
    </row>
    <row r="467" spans="2:2" x14ac:dyDescent="0.25">
      <c r="B467" cm="1">
        <f t="array" ref="B467">INDEX(Crowdfunding!$H$2:$H$1001,SMALL(IF('Statistical Analysis'!$A$1=Crowdfunding!$G$2:$G$1001,ROW(Crowdfunding!$G$2:$G$1001)-ROW(Crowdfunding!$G$2)+1),ROW(466:466)))</f>
        <v>82</v>
      </c>
    </row>
    <row r="468" spans="2:2" x14ac:dyDescent="0.25">
      <c r="B468" cm="1">
        <f t="array" ref="B468">INDEX(Crowdfunding!$H$2:$H$1001,SMALL(IF('Statistical Analysis'!$A$1=Crowdfunding!$G$2:$G$1001,ROW(Crowdfunding!$G$2:$G$1001)-ROW(Crowdfunding!$G$2)+1),ROW(467:467)))</f>
        <v>4233</v>
      </c>
    </row>
    <row r="469" spans="2:2" x14ac:dyDescent="0.25">
      <c r="B469" cm="1">
        <f t="array" ref="B469">INDEX(Crowdfunding!$H$2:$H$1001,SMALL(IF('Statistical Analysis'!$A$1=Crowdfunding!$G$2:$G$1001,ROW(Crowdfunding!$G$2:$G$1001)-ROW(Crowdfunding!$G$2)+1),ROW(468:468)))</f>
        <v>1297</v>
      </c>
    </row>
    <row r="470" spans="2:2" x14ac:dyDescent="0.25">
      <c r="B470" cm="1">
        <f t="array" ref="B470">INDEX(Crowdfunding!$H$2:$H$1001,SMALL(IF('Statistical Analysis'!$A$1=Crowdfunding!$G$2:$G$1001,ROW(Crowdfunding!$G$2:$G$1001)-ROW(Crowdfunding!$G$2)+1),ROW(469:469)))</f>
        <v>165</v>
      </c>
    </row>
    <row r="471" spans="2:2" x14ac:dyDescent="0.25">
      <c r="B471" cm="1">
        <f t="array" ref="B471">INDEX(Crowdfunding!$H$2:$H$1001,SMALL(IF('Statistical Analysis'!$A$1=Crowdfunding!$G$2:$G$1001,ROW(Crowdfunding!$G$2:$G$1001)-ROW(Crowdfunding!$G$2)+1),ROW(470:470)))</f>
        <v>119</v>
      </c>
    </row>
    <row r="472" spans="2:2" x14ac:dyDescent="0.25">
      <c r="B472" cm="1">
        <f t="array" ref="B472">INDEX(Crowdfunding!$H$2:$H$1001,SMALL(IF('Statistical Analysis'!$A$1=Crowdfunding!$G$2:$G$1001,ROW(Crowdfunding!$G$2:$G$1001)-ROW(Crowdfunding!$G$2)+1),ROW(471:471)))</f>
        <v>1797</v>
      </c>
    </row>
    <row r="473" spans="2:2" x14ac:dyDescent="0.25">
      <c r="B473" cm="1">
        <f t="array" ref="B473">INDEX(Crowdfunding!$H$2:$H$1001,SMALL(IF('Statistical Analysis'!$A$1=Crowdfunding!$G$2:$G$1001,ROW(Crowdfunding!$G$2:$G$1001)-ROW(Crowdfunding!$G$2)+1),ROW(472:472)))</f>
        <v>261</v>
      </c>
    </row>
    <row r="474" spans="2:2" x14ac:dyDescent="0.25">
      <c r="B474" cm="1">
        <f t="array" ref="B474">INDEX(Crowdfunding!$H$2:$H$1001,SMALL(IF('Statistical Analysis'!$A$1=Crowdfunding!$G$2:$G$1001,ROW(Crowdfunding!$G$2:$G$1001)-ROW(Crowdfunding!$G$2)+1),ROW(473:473)))</f>
        <v>157</v>
      </c>
    </row>
    <row r="475" spans="2:2" x14ac:dyDescent="0.25">
      <c r="B475" cm="1">
        <f t="array" ref="B475">INDEX(Crowdfunding!$H$2:$H$1001,SMALL(IF('Statistical Analysis'!$A$1=Crowdfunding!$G$2:$G$1001,ROW(Crowdfunding!$G$2:$G$1001)-ROW(Crowdfunding!$G$2)+1),ROW(474:474)))</f>
        <v>3533</v>
      </c>
    </row>
    <row r="476" spans="2:2" x14ac:dyDescent="0.25">
      <c r="B476" cm="1">
        <f t="array" ref="B476">INDEX(Crowdfunding!$H$2:$H$1001,SMALL(IF('Statistical Analysis'!$A$1=Crowdfunding!$G$2:$G$1001,ROW(Crowdfunding!$G$2:$G$1001)-ROW(Crowdfunding!$G$2)+1),ROW(475:475)))</f>
        <v>155</v>
      </c>
    </row>
    <row r="477" spans="2:2" x14ac:dyDescent="0.25">
      <c r="B477" cm="1">
        <f t="array" ref="B477">INDEX(Crowdfunding!$H$2:$H$1001,SMALL(IF('Statistical Analysis'!$A$1=Crowdfunding!$G$2:$G$1001,ROW(Crowdfunding!$G$2:$G$1001)-ROW(Crowdfunding!$G$2)+1),ROW(476:476)))</f>
        <v>132</v>
      </c>
    </row>
    <row r="478" spans="2:2" x14ac:dyDescent="0.25">
      <c r="B478" cm="1">
        <f t="array" ref="B478">INDEX(Crowdfunding!$H$2:$H$1001,SMALL(IF('Statistical Analysis'!$A$1=Crowdfunding!$G$2:$G$1001,ROW(Crowdfunding!$G$2:$G$1001)-ROW(Crowdfunding!$G$2)+1),ROW(477:477)))</f>
        <v>1354</v>
      </c>
    </row>
    <row r="479" spans="2:2" x14ac:dyDescent="0.25">
      <c r="B479" cm="1">
        <f t="array" ref="B479">INDEX(Crowdfunding!$H$2:$H$1001,SMALL(IF('Statistical Analysis'!$A$1=Crowdfunding!$G$2:$G$1001,ROW(Crowdfunding!$G$2:$G$1001)-ROW(Crowdfunding!$G$2)+1),ROW(478:478)))</f>
        <v>48</v>
      </c>
    </row>
    <row r="480" spans="2:2" x14ac:dyDescent="0.25">
      <c r="B480" cm="1">
        <f t="array" ref="B480">INDEX(Crowdfunding!$H$2:$H$1001,SMALL(IF('Statistical Analysis'!$A$1=Crowdfunding!$G$2:$G$1001,ROW(Crowdfunding!$G$2:$G$1001)-ROW(Crowdfunding!$G$2)+1),ROW(479:479)))</f>
        <v>110</v>
      </c>
    </row>
    <row r="481" spans="2:2" x14ac:dyDescent="0.25">
      <c r="B481" cm="1">
        <f t="array" ref="B481">INDEX(Crowdfunding!$H$2:$H$1001,SMALL(IF('Statistical Analysis'!$A$1=Crowdfunding!$G$2:$G$1001,ROW(Crowdfunding!$G$2:$G$1001)-ROW(Crowdfunding!$G$2)+1),ROW(480:480)))</f>
        <v>172</v>
      </c>
    </row>
    <row r="482" spans="2:2" x14ac:dyDescent="0.25">
      <c r="B482" cm="1">
        <f t="array" ref="B482">INDEX(Crowdfunding!$H$2:$H$1001,SMALL(IF('Statistical Analysis'!$A$1=Crowdfunding!$G$2:$G$1001,ROW(Crowdfunding!$G$2:$G$1001)-ROW(Crowdfunding!$G$2)+1),ROW(481:481)))</f>
        <v>307</v>
      </c>
    </row>
    <row r="483" spans="2:2" x14ac:dyDescent="0.25">
      <c r="B483" cm="1">
        <f t="array" ref="B483">INDEX(Crowdfunding!$H$2:$H$1001,SMALL(IF('Statistical Analysis'!$A$1=Crowdfunding!$G$2:$G$1001,ROW(Crowdfunding!$G$2:$G$1001)-ROW(Crowdfunding!$G$2)+1),ROW(482:482)))</f>
        <v>160</v>
      </c>
    </row>
    <row r="484" spans="2:2" x14ac:dyDescent="0.25">
      <c r="B484" cm="1">
        <f t="array" ref="B484">INDEX(Crowdfunding!$H$2:$H$1001,SMALL(IF('Statistical Analysis'!$A$1=Crowdfunding!$G$2:$G$1001,ROW(Crowdfunding!$G$2:$G$1001)-ROW(Crowdfunding!$G$2)+1),ROW(483:483)))</f>
        <v>1467</v>
      </c>
    </row>
    <row r="485" spans="2:2" x14ac:dyDescent="0.25">
      <c r="B485" cm="1">
        <f t="array" ref="B485">INDEX(Crowdfunding!$H$2:$H$1001,SMALL(IF('Statistical Analysis'!$A$1=Crowdfunding!$G$2:$G$1001,ROW(Crowdfunding!$G$2:$G$1001)-ROW(Crowdfunding!$G$2)+1),ROW(484:484)))</f>
        <v>2662</v>
      </c>
    </row>
    <row r="486" spans="2:2" x14ac:dyDescent="0.25">
      <c r="B486" cm="1">
        <f t="array" ref="B486">INDEX(Crowdfunding!$H$2:$H$1001,SMALL(IF('Statistical Analysis'!$A$1=Crowdfunding!$G$2:$G$1001,ROW(Crowdfunding!$G$2:$G$1001)-ROW(Crowdfunding!$G$2)+1),ROW(485:485)))</f>
        <v>452</v>
      </c>
    </row>
    <row r="487" spans="2:2" x14ac:dyDescent="0.25">
      <c r="B487" cm="1">
        <f t="array" ref="B487">INDEX(Crowdfunding!$H$2:$H$1001,SMALL(IF('Statistical Analysis'!$A$1=Crowdfunding!$G$2:$G$1001,ROW(Crowdfunding!$G$2:$G$1001)-ROW(Crowdfunding!$G$2)+1),ROW(486:486)))</f>
        <v>158</v>
      </c>
    </row>
    <row r="488" spans="2:2" x14ac:dyDescent="0.25">
      <c r="B488" cm="1">
        <f t="array" ref="B488">INDEX(Crowdfunding!$H$2:$H$1001,SMALL(IF('Statistical Analysis'!$A$1=Crowdfunding!$G$2:$G$1001,ROW(Crowdfunding!$G$2:$G$1001)-ROW(Crowdfunding!$G$2)+1),ROW(487:487)))</f>
        <v>225</v>
      </c>
    </row>
    <row r="489" spans="2:2" x14ac:dyDescent="0.25">
      <c r="B489" cm="1">
        <f t="array" ref="B489">INDEX(Crowdfunding!$H$2:$H$1001,SMALL(IF('Statistical Analysis'!$A$1=Crowdfunding!$G$2:$G$1001,ROW(Crowdfunding!$G$2:$G$1001)-ROW(Crowdfunding!$G$2)+1),ROW(488:488)))</f>
        <v>65</v>
      </c>
    </row>
    <row r="490" spans="2:2" x14ac:dyDescent="0.25">
      <c r="B490" cm="1">
        <f t="array" ref="B490">INDEX(Crowdfunding!$H$2:$H$1001,SMALL(IF('Statistical Analysis'!$A$1=Crowdfunding!$G$2:$G$1001,ROW(Crowdfunding!$G$2:$G$1001)-ROW(Crowdfunding!$G$2)+1),ROW(489:489)))</f>
        <v>163</v>
      </c>
    </row>
    <row r="491" spans="2:2" x14ac:dyDescent="0.25">
      <c r="B491" cm="1">
        <f t="array" ref="B491">INDEX(Crowdfunding!$H$2:$H$1001,SMALL(IF('Statistical Analysis'!$A$1=Crowdfunding!$G$2:$G$1001,ROW(Crowdfunding!$G$2:$G$1001)-ROW(Crowdfunding!$G$2)+1),ROW(490:490)))</f>
        <v>85</v>
      </c>
    </row>
    <row r="492" spans="2:2" x14ac:dyDescent="0.25">
      <c r="B492" cm="1">
        <f t="array" ref="B492">INDEX(Crowdfunding!$H$2:$H$1001,SMALL(IF('Statistical Analysis'!$A$1=Crowdfunding!$G$2:$G$1001,ROW(Crowdfunding!$G$2:$G$1001)-ROW(Crowdfunding!$G$2)+1),ROW(491:491)))</f>
        <v>217</v>
      </c>
    </row>
    <row r="493" spans="2:2" x14ac:dyDescent="0.25">
      <c r="B493" cm="1">
        <f t="array" ref="B493">INDEX(Crowdfunding!$H$2:$H$1001,SMALL(IF('Statistical Analysis'!$A$1=Crowdfunding!$G$2:$G$1001,ROW(Crowdfunding!$G$2:$G$1001)-ROW(Crowdfunding!$G$2)+1),ROW(492:492)))</f>
        <v>150</v>
      </c>
    </row>
    <row r="494" spans="2:2" x14ac:dyDescent="0.25">
      <c r="B494" cm="1">
        <f t="array" ref="B494">INDEX(Crowdfunding!$H$2:$H$1001,SMALL(IF('Statistical Analysis'!$A$1=Crowdfunding!$G$2:$G$1001,ROW(Crowdfunding!$G$2:$G$1001)-ROW(Crowdfunding!$G$2)+1),ROW(493:493)))</f>
        <v>3272</v>
      </c>
    </row>
    <row r="495" spans="2:2" x14ac:dyDescent="0.25">
      <c r="B495" cm="1">
        <f t="array" ref="B495">INDEX(Crowdfunding!$H$2:$H$1001,SMALL(IF('Statistical Analysis'!$A$1=Crowdfunding!$G$2:$G$1001,ROW(Crowdfunding!$G$2:$G$1001)-ROW(Crowdfunding!$G$2)+1),ROW(494:494)))</f>
        <v>300</v>
      </c>
    </row>
    <row r="496" spans="2:2" x14ac:dyDescent="0.25">
      <c r="B496" cm="1">
        <f t="array" ref="B496">INDEX(Crowdfunding!$H$2:$H$1001,SMALL(IF('Statistical Analysis'!$A$1=Crowdfunding!$G$2:$G$1001,ROW(Crowdfunding!$G$2:$G$1001)-ROW(Crowdfunding!$G$2)+1),ROW(495:495)))</f>
        <v>126</v>
      </c>
    </row>
    <row r="497" spans="2:2" x14ac:dyDescent="0.25">
      <c r="B497" cm="1">
        <f t="array" ref="B497">INDEX(Crowdfunding!$H$2:$H$1001,SMALL(IF('Statistical Analysis'!$A$1=Crowdfunding!$G$2:$G$1001,ROW(Crowdfunding!$G$2:$G$1001)-ROW(Crowdfunding!$G$2)+1),ROW(496:496)))</f>
        <v>2320</v>
      </c>
    </row>
    <row r="498" spans="2:2" x14ac:dyDescent="0.25">
      <c r="B498" cm="1">
        <f t="array" ref="B498">INDEX(Crowdfunding!$H$2:$H$1001,SMALL(IF('Statistical Analysis'!$A$1=Crowdfunding!$G$2:$G$1001,ROW(Crowdfunding!$G$2:$G$1001)-ROW(Crowdfunding!$G$2)+1),ROW(497:497)))</f>
        <v>81</v>
      </c>
    </row>
    <row r="499" spans="2:2" x14ac:dyDescent="0.25">
      <c r="B499" cm="1">
        <f t="array" ref="B499">INDEX(Crowdfunding!$H$2:$H$1001,SMALL(IF('Statistical Analysis'!$A$1=Crowdfunding!$G$2:$G$1001,ROW(Crowdfunding!$G$2:$G$1001)-ROW(Crowdfunding!$G$2)+1),ROW(498:498)))</f>
        <v>1887</v>
      </c>
    </row>
    <row r="500" spans="2:2" x14ac:dyDescent="0.25">
      <c r="B500" cm="1">
        <f t="array" ref="B500">INDEX(Crowdfunding!$H$2:$H$1001,SMALL(IF('Statistical Analysis'!$A$1=Crowdfunding!$G$2:$G$1001,ROW(Crowdfunding!$G$2:$G$1001)-ROW(Crowdfunding!$G$2)+1),ROW(499:499)))</f>
        <v>4358</v>
      </c>
    </row>
    <row r="501" spans="2:2" x14ac:dyDescent="0.25">
      <c r="B501" cm="1">
        <f t="array" ref="B501">INDEX(Crowdfunding!$H$2:$H$1001,SMALL(IF('Statistical Analysis'!$A$1=Crowdfunding!$G$2:$G$1001,ROW(Crowdfunding!$G$2:$G$1001)-ROW(Crowdfunding!$G$2)+1),ROW(500:500)))</f>
        <v>53</v>
      </c>
    </row>
    <row r="502" spans="2:2" x14ac:dyDescent="0.25">
      <c r="B502" cm="1">
        <f t="array" ref="B502">INDEX(Crowdfunding!$H$2:$H$1001,SMALL(IF('Statistical Analysis'!$A$1=Crowdfunding!$G$2:$G$1001,ROW(Crowdfunding!$G$2:$G$1001)-ROW(Crowdfunding!$G$2)+1),ROW(501:501)))</f>
        <v>2414</v>
      </c>
    </row>
    <row r="503" spans="2:2" x14ac:dyDescent="0.25">
      <c r="B503" cm="1">
        <f t="array" ref="B503">INDEX(Crowdfunding!$H$2:$H$1001,SMALL(IF('Statistical Analysis'!$A$1=Crowdfunding!$G$2:$G$1001,ROW(Crowdfunding!$G$2:$G$1001)-ROW(Crowdfunding!$G$2)+1),ROW(502:502)))</f>
        <v>80</v>
      </c>
    </row>
    <row r="504" spans="2:2" x14ac:dyDescent="0.25">
      <c r="B504" cm="1">
        <f t="array" ref="B504">INDEX(Crowdfunding!$H$2:$H$1001,SMALL(IF('Statistical Analysis'!$A$1=Crowdfunding!$G$2:$G$1001,ROW(Crowdfunding!$G$2:$G$1001)-ROW(Crowdfunding!$G$2)+1),ROW(503:503)))</f>
        <v>193</v>
      </c>
    </row>
    <row r="505" spans="2:2" x14ac:dyDescent="0.25">
      <c r="B505" cm="1">
        <f t="array" ref="B505">INDEX(Crowdfunding!$H$2:$H$1001,SMALL(IF('Statistical Analysis'!$A$1=Crowdfunding!$G$2:$G$1001,ROW(Crowdfunding!$G$2:$G$1001)-ROW(Crowdfunding!$G$2)+1),ROW(504:504)))</f>
        <v>52</v>
      </c>
    </row>
    <row r="506" spans="2:2" x14ac:dyDescent="0.25">
      <c r="B506" cm="1">
        <f t="array" ref="B506">INDEX(Crowdfunding!$H$2:$H$1001,SMALL(IF('Statistical Analysis'!$A$1=Crowdfunding!$G$2:$G$1001,ROW(Crowdfunding!$G$2:$G$1001)-ROW(Crowdfunding!$G$2)+1),ROW(505:505)))</f>
        <v>290</v>
      </c>
    </row>
    <row r="507" spans="2:2" x14ac:dyDescent="0.25">
      <c r="B507" cm="1">
        <f t="array" ref="B507">INDEX(Crowdfunding!$H$2:$H$1001,SMALL(IF('Statistical Analysis'!$A$1=Crowdfunding!$G$2:$G$1001,ROW(Crowdfunding!$G$2:$G$1001)-ROW(Crowdfunding!$G$2)+1),ROW(506:506)))</f>
        <v>122</v>
      </c>
    </row>
    <row r="508" spans="2:2" x14ac:dyDescent="0.25">
      <c r="B508" cm="1">
        <f t="array" ref="B508">INDEX(Crowdfunding!$H$2:$H$1001,SMALL(IF('Statistical Analysis'!$A$1=Crowdfunding!$G$2:$G$1001,ROW(Crowdfunding!$G$2:$G$1001)-ROW(Crowdfunding!$G$2)+1),ROW(507:507)))</f>
        <v>1470</v>
      </c>
    </row>
    <row r="509" spans="2:2" x14ac:dyDescent="0.25">
      <c r="B509" cm="1">
        <f t="array" ref="B509">INDEX(Crowdfunding!$H$2:$H$1001,SMALL(IF('Statistical Analysis'!$A$1=Crowdfunding!$G$2:$G$1001,ROW(Crowdfunding!$G$2:$G$1001)-ROW(Crowdfunding!$G$2)+1),ROW(508:508)))</f>
        <v>165</v>
      </c>
    </row>
    <row r="510" spans="2:2" x14ac:dyDescent="0.25">
      <c r="B510" cm="1">
        <f t="array" ref="B510">INDEX(Crowdfunding!$H$2:$H$1001,SMALL(IF('Statistical Analysis'!$A$1=Crowdfunding!$G$2:$G$1001,ROW(Crowdfunding!$G$2:$G$1001)-ROW(Crowdfunding!$G$2)+1),ROW(509:509)))</f>
        <v>182</v>
      </c>
    </row>
    <row r="511" spans="2:2" x14ac:dyDescent="0.25">
      <c r="B511" cm="1">
        <f t="array" ref="B511">INDEX(Crowdfunding!$H$2:$H$1001,SMALL(IF('Statistical Analysis'!$A$1=Crowdfunding!$G$2:$G$1001,ROW(Crowdfunding!$G$2:$G$1001)-ROW(Crowdfunding!$G$2)+1),ROW(510:510)))</f>
        <v>199</v>
      </c>
    </row>
    <row r="512" spans="2:2" x14ac:dyDescent="0.25">
      <c r="B512" cm="1">
        <f t="array" ref="B512">INDEX(Crowdfunding!$H$2:$H$1001,SMALL(IF('Statistical Analysis'!$A$1=Crowdfunding!$G$2:$G$1001,ROW(Crowdfunding!$G$2:$G$1001)-ROW(Crowdfunding!$G$2)+1),ROW(511:511)))</f>
        <v>56</v>
      </c>
    </row>
    <row r="513" spans="2:2" x14ac:dyDescent="0.25">
      <c r="B513" cm="1">
        <f t="array" ref="B513">INDEX(Crowdfunding!$H$2:$H$1001,SMALL(IF('Statistical Analysis'!$A$1=Crowdfunding!$G$2:$G$1001,ROW(Crowdfunding!$G$2:$G$1001)-ROW(Crowdfunding!$G$2)+1),ROW(512:512)))</f>
        <v>1460</v>
      </c>
    </row>
    <row r="514" spans="2:2" x14ac:dyDescent="0.25">
      <c r="B514" cm="1">
        <f t="array" ref="B514">INDEX(Crowdfunding!$H$2:$H$1001,SMALL(IF('Statistical Analysis'!$A$1=Crowdfunding!$G$2:$G$1001,ROW(Crowdfunding!$G$2:$G$1001)-ROW(Crowdfunding!$G$2)+1),ROW(513:513)))</f>
        <v>123</v>
      </c>
    </row>
    <row r="515" spans="2:2" x14ac:dyDescent="0.25">
      <c r="B515" cm="1">
        <f t="array" ref="B515">INDEX(Crowdfunding!$H$2:$H$1001,SMALL(IF('Statistical Analysis'!$A$1=Crowdfunding!$G$2:$G$1001,ROW(Crowdfunding!$G$2:$G$1001)-ROW(Crowdfunding!$G$2)+1),ROW(514:514)))</f>
        <v>159</v>
      </c>
    </row>
    <row r="516" spans="2:2" x14ac:dyDescent="0.25">
      <c r="B516" cm="1">
        <f t="array" ref="B516">INDEX(Crowdfunding!$H$2:$H$1001,SMALL(IF('Statistical Analysis'!$A$1=Crowdfunding!$G$2:$G$1001,ROW(Crowdfunding!$G$2:$G$1001)-ROW(Crowdfunding!$G$2)+1),ROW(515:515)))</f>
        <v>110</v>
      </c>
    </row>
    <row r="517" spans="2:2" x14ac:dyDescent="0.25">
      <c r="B517" cm="1">
        <f t="array" ref="B517">INDEX(Crowdfunding!$H$2:$H$1001,SMALL(IF('Statistical Analysis'!$A$1=Crowdfunding!$G$2:$G$1001,ROW(Crowdfunding!$G$2:$G$1001)-ROW(Crowdfunding!$G$2)+1),ROW(516:516)))</f>
        <v>236</v>
      </c>
    </row>
    <row r="518" spans="2:2" x14ac:dyDescent="0.25">
      <c r="B518" cm="1">
        <f t="array" ref="B518">INDEX(Crowdfunding!$H$2:$H$1001,SMALL(IF('Statistical Analysis'!$A$1=Crowdfunding!$G$2:$G$1001,ROW(Crowdfunding!$G$2:$G$1001)-ROW(Crowdfunding!$G$2)+1),ROW(517:517)))</f>
        <v>191</v>
      </c>
    </row>
    <row r="519" spans="2:2" x14ac:dyDescent="0.25">
      <c r="B519" cm="1">
        <f t="array" ref="B519">INDEX(Crowdfunding!$H$2:$H$1001,SMALL(IF('Statistical Analysis'!$A$1=Crowdfunding!$G$2:$G$1001,ROW(Crowdfunding!$G$2:$G$1001)-ROW(Crowdfunding!$G$2)+1),ROW(518:518)))</f>
        <v>3934</v>
      </c>
    </row>
    <row r="520" spans="2:2" x14ac:dyDescent="0.25">
      <c r="B520" cm="1">
        <f t="array" ref="B520">INDEX(Crowdfunding!$H$2:$H$1001,SMALL(IF('Statistical Analysis'!$A$1=Crowdfunding!$G$2:$G$1001,ROW(Crowdfunding!$G$2:$G$1001)-ROW(Crowdfunding!$G$2)+1),ROW(519:519)))</f>
        <v>80</v>
      </c>
    </row>
    <row r="521" spans="2:2" x14ac:dyDescent="0.25">
      <c r="B521" cm="1">
        <f t="array" ref="B521">INDEX(Crowdfunding!$H$2:$H$1001,SMALL(IF('Statistical Analysis'!$A$1=Crowdfunding!$G$2:$G$1001,ROW(Crowdfunding!$G$2:$G$1001)-ROW(Crowdfunding!$G$2)+1),ROW(520:520)))</f>
        <v>462</v>
      </c>
    </row>
    <row r="522" spans="2:2" x14ac:dyDescent="0.25">
      <c r="B522" cm="1">
        <f t="array" ref="B522">INDEX(Crowdfunding!$H$2:$H$1001,SMALL(IF('Statistical Analysis'!$A$1=Crowdfunding!$G$2:$G$1001,ROW(Crowdfunding!$G$2:$G$1001)-ROW(Crowdfunding!$G$2)+1),ROW(521:521)))</f>
        <v>179</v>
      </c>
    </row>
    <row r="523" spans="2:2" x14ac:dyDescent="0.25">
      <c r="B523" cm="1">
        <f t="array" ref="B523">INDEX(Crowdfunding!$H$2:$H$1001,SMALL(IF('Statistical Analysis'!$A$1=Crowdfunding!$G$2:$G$1001,ROW(Crowdfunding!$G$2:$G$1001)-ROW(Crowdfunding!$G$2)+1),ROW(522:522)))</f>
        <v>1866</v>
      </c>
    </row>
    <row r="524" spans="2:2" x14ac:dyDescent="0.25">
      <c r="B524" cm="1">
        <f t="array" ref="B524">INDEX(Crowdfunding!$H$2:$H$1001,SMALL(IF('Statistical Analysis'!$A$1=Crowdfunding!$G$2:$G$1001,ROW(Crowdfunding!$G$2:$G$1001)-ROW(Crowdfunding!$G$2)+1),ROW(523:523)))</f>
        <v>156</v>
      </c>
    </row>
    <row r="525" spans="2:2" x14ac:dyDescent="0.25">
      <c r="B525" cm="1">
        <f t="array" ref="B525">INDEX(Crowdfunding!$H$2:$H$1001,SMALL(IF('Statistical Analysis'!$A$1=Crowdfunding!$G$2:$G$1001,ROW(Crowdfunding!$G$2:$G$1001)-ROW(Crowdfunding!$G$2)+1),ROW(524:524)))</f>
        <v>255</v>
      </c>
    </row>
    <row r="526" spans="2:2" x14ac:dyDescent="0.25">
      <c r="B526" cm="1">
        <f t="array" ref="B526">INDEX(Crowdfunding!$H$2:$H$1001,SMALL(IF('Statistical Analysis'!$A$1=Crowdfunding!$G$2:$G$1001,ROW(Crowdfunding!$G$2:$G$1001)-ROW(Crowdfunding!$G$2)+1),ROW(525:525)))</f>
        <v>2261</v>
      </c>
    </row>
    <row r="527" spans="2:2" x14ac:dyDescent="0.25">
      <c r="B527" cm="1">
        <f t="array" ref="B527">INDEX(Crowdfunding!$H$2:$H$1001,SMALL(IF('Statistical Analysis'!$A$1=Crowdfunding!$G$2:$G$1001,ROW(Crowdfunding!$G$2:$G$1001)-ROW(Crowdfunding!$G$2)+1),ROW(526:526)))</f>
        <v>40</v>
      </c>
    </row>
    <row r="528" spans="2:2" x14ac:dyDescent="0.25">
      <c r="B528" cm="1">
        <f t="array" ref="B528">INDEX(Crowdfunding!$H$2:$H$1001,SMALL(IF('Statistical Analysis'!$A$1=Crowdfunding!$G$2:$G$1001,ROW(Crowdfunding!$G$2:$G$1001)-ROW(Crowdfunding!$G$2)+1),ROW(527:527)))</f>
        <v>2289</v>
      </c>
    </row>
    <row r="529" spans="2:2" x14ac:dyDescent="0.25">
      <c r="B529" cm="1">
        <f t="array" ref="B529">INDEX(Crowdfunding!$H$2:$H$1001,SMALL(IF('Statistical Analysis'!$A$1=Crowdfunding!$G$2:$G$1001,ROW(Crowdfunding!$G$2:$G$1001)-ROW(Crowdfunding!$G$2)+1),ROW(528:528)))</f>
        <v>65</v>
      </c>
    </row>
    <row r="530" spans="2:2" x14ac:dyDescent="0.25">
      <c r="B530" cm="1">
        <f t="array" ref="B530">INDEX(Crowdfunding!$H$2:$H$1001,SMALL(IF('Statistical Analysis'!$A$1=Crowdfunding!$G$2:$G$1001,ROW(Crowdfunding!$G$2:$G$1001)-ROW(Crowdfunding!$G$2)+1),ROW(529:529)))</f>
        <v>3777</v>
      </c>
    </row>
    <row r="531" spans="2:2" x14ac:dyDescent="0.25">
      <c r="B531" cm="1">
        <f t="array" ref="B531">INDEX(Crowdfunding!$H$2:$H$1001,SMALL(IF('Statistical Analysis'!$A$1=Crowdfunding!$G$2:$G$1001,ROW(Crowdfunding!$G$2:$G$1001)-ROW(Crowdfunding!$G$2)+1),ROW(530:530)))</f>
        <v>184</v>
      </c>
    </row>
    <row r="532" spans="2:2" x14ac:dyDescent="0.25">
      <c r="B532" cm="1">
        <f t="array" ref="B532">INDEX(Crowdfunding!$H$2:$H$1001,SMALL(IF('Statistical Analysis'!$A$1=Crowdfunding!$G$2:$G$1001,ROW(Crowdfunding!$G$2:$G$1001)-ROW(Crowdfunding!$G$2)+1),ROW(531:531)))</f>
        <v>85</v>
      </c>
    </row>
    <row r="533" spans="2:2" x14ac:dyDescent="0.25">
      <c r="B533" cm="1">
        <f t="array" ref="B533">INDEX(Crowdfunding!$H$2:$H$1001,SMALL(IF('Statistical Analysis'!$A$1=Crowdfunding!$G$2:$G$1001,ROW(Crowdfunding!$G$2:$G$1001)-ROW(Crowdfunding!$G$2)+1),ROW(532:532)))</f>
        <v>144</v>
      </c>
    </row>
    <row r="534" spans="2:2" x14ac:dyDescent="0.25">
      <c r="B534" cm="1">
        <f t="array" ref="B534">INDEX(Crowdfunding!$H$2:$H$1001,SMALL(IF('Statistical Analysis'!$A$1=Crowdfunding!$G$2:$G$1001,ROW(Crowdfunding!$G$2:$G$1001)-ROW(Crowdfunding!$G$2)+1),ROW(533:533)))</f>
        <v>1902</v>
      </c>
    </row>
    <row r="535" spans="2:2" x14ac:dyDescent="0.25">
      <c r="B535" cm="1">
        <f t="array" ref="B535">INDEX(Crowdfunding!$H$2:$H$1001,SMALL(IF('Statistical Analysis'!$A$1=Crowdfunding!$G$2:$G$1001,ROW(Crowdfunding!$G$2:$G$1001)-ROW(Crowdfunding!$G$2)+1),ROW(534:534)))</f>
        <v>105</v>
      </c>
    </row>
    <row r="536" spans="2:2" x14ac:dyDescent="0.25">
      <c r="B536" cm="1">
        <f t="array" ref="B536">INDEX(Crowdfunding!$H$2:$H$1001,SMALL(IF('Statistical Analysis'!$A$1=Crowdfunding!$G$2:$G$1001,ROW(Crowdfunding!$G$2:$G$1001)-ROW(Crowdfunding!$G$2)+1),ROW(535:535)))</f>
        <v>132</v>
      </c>
    </row>
    <row r="537" spans="2:2" x14ac:dyDescent="0.25">
      <c r="B537" cm="1">
        <f t="array" ref="B537">INDEX(Crowdfunding!$H$2:$H$1001,SMALL(IF('Statistical Analysis'!$A$1=Crowdfunding!$G$2:$G$1001,ROW(Crowdfunding!$G$2:$G$1001)-ROW(Crowdfunding!$G$2)+1),ROW(536:536)))</f>
        <v>96</v>
      </c>
    </row>
    <row r="538" spans="2:2" x14ac:dyDescent="0.25">
      <c r="B538" cm="1">
        <f t="array" ref="B538">INDEX(Crowdfunding!$H$2:$H$1001,SMALL(IF('Statistical Analysis'!$A$1=Crowdfunding!$G$2:$G$1001,ROW(Crowdfunding!$G$2:$G$1001)-ROW(Crowdfunding!$G$2)+1),ROW(537:537)))</f>
        <v>114</v>
      </c>
    </row>
    <row r="539" spans="2:2" x14ac:dyDescent="0.25">
      <c r="B539" cm="1">
        <f t="array" ref="B539">INDEX(Crowdfunding!$H$2:$H$1001,SMALL(IF('Statistical Analysis'!$A$1=Crowdfunding!$G$2:$G$1001,ROW(Crowdfunding!$G$2:$G$1001)-ROW(Crowdfunding!$G$2)+1),ROW(538:538)))</f>
        <v>203</v>
      </c>
    </row>
    <row r="540" spans="2:2" x14ac:dyDescent="0.25">
      <c r="B540" cm="1">
        <f t="array" ref="B540">INDEX(Crowdfunding!$H$2:$H$1001,SMALL(IF('Statistical Analysis'!$A$1=Crowdfunding!$G$2:$G$1001,ROW(Crowdfunding!$G$2:$G$1001)-ROW(Crowdfunding!$G$2)+1),ROW(539:539)))</f>
        <v>1559</v>
      </c>
    </row>
    <row r="541" spans="2:2" x14ac:dyDescent="0.25">
      <c r="B541" cm="1">
        <f t="array" ref="B541">INDEX(Crowdfunding!$H$2:$H$1001,SMALL(IF('Statistical Analysis'!$A$1=Crowdfunding!$G$2:$G$1001,ROW(Crowdfunding!$G$2:$G$1001)-ROW(Crowdfunding!$G$2)+1),ROW(540:540)))</f>
        <v>1548</v>
      </c>
    </row>
    <row r="542" spans="2:2" x14ac:dyDescent="0.25">
      <c r="B542" cm="1">
        <f t="array" ref="B542">INDEX(Crowdfunding!$H$2:$H$1001,SMALL(IF('Statistical Analysis'!$A$1=Crowdfunding!$G$2:$G$1001,ROW(Crowdfunding!$G$2:$G$1001)-ROW(Crowdfunding!$G$2)+1),ROW(541:541)))</f>
        <v>80</v>
      </c>
    </row>
    <row r="543" spans="2:2" x14ac:dyDescent="0.25">
      <c r="B543" cm="1">
        <f t="array" ref="B543">INDEX(Crowdfunding!$H$2:$H$1001,SMALL(IF('Statistical Analysis'!$A$1=Crowdfunding!$G$2:$G$1001,ROW(Crowdfunding!$G$2:$G$1001)-ROW(Crowdfunding!$G$2)+1),ROW(542:542)))</f>
        <v>131</v>
      </c>
    </row>
    <row r="544" spans="2:2" x14ac:dyDescent="0.25">
      <c r="B544" cm="1">
        <f t="array" ref="B544">INDEX(Crowdfunding!$H$2:$H$1001,SMALL(IF('Statistical Analysis'!$A$1=Crowdfunding!$G$2:$G$1001,ROW(Crowdfunding!$G$2:$G$1001)-ROW(Crowdfunding!$G$2)+1),ROW(543:543)))</f>
        <v>112</v>
      </c>
    </row>
    <row r="545" spans="2:2" x14ac:dyDescent="0.25">
      <c r="B545" cm="1">
        <f t="array" ref="B545">INDEX(Crowdfunding!$H$2:$H$1001,SMALL(IF('Statistical Analysis'!$A$1=Crowdfunding!$G$2:$G$1001,ROW(Crowdfunding!$G$2:$G$1001)-ROW(Crowdfunding!$G$2)+1),ROW(544:544)))</f>
        <v>155</v>
      </c>
    </row>
    <row r="546" spans="2:2" x14ac:dyDescent="0.25">
      <c r="B546" cm="1">
        <f t="array" ref="B546">INDEX(Crowdfunding!$H$2:$H$1001,SMALL(IF('Statistical Analysis'!$A$1=Crowdfunding!$G$2:$G$1001,ROW(Crowdfunding!$G$2:$G$1001)-ROW(Crowdfunding!$G$2)+1),ROW(545:545)))</f>
        <v>266</v>
      </c>
    </row>
    <row r="547" spans="2:2" x14ac:dyDescent="0.25">
      <c r="B547" cm="1">
        <f t="array" ref="B547">INDEX(Crowdfunding!$H$2:$H$1001,SMALL(IF('Statistical Analysis'!$A$1=Crowdfunding!$G$2:$G$1001,ROW(Crowdfunding!$G$2:$G$1001)-ROW(Crowdfunding!$G$2)+1),ROW(546:546)))</f>
        <v>155</v>
      </c>
    </row>
    <row r="548" spans="2:2" x14ac:dyDescent="0.25">
      <c r="B548" cm="1">
        <f t="array" ref="B548">INDEX(Crowdfunding!$H$2:$H$1001,SMALL(IF('Statistical Analysis'!$A$1=Crowdfunding!$G$2:$G$1001,ROW(Crowdfunding!$G$2:$G$1001)-ROW(Crowdfunding!$G$2)+1),ROW(547:547)))</f>
        <v>207</v>
      </c>
    </row>
    <row r="549" spans="2:2" x14ac:dyDescent="0.25">
      <c r="B549" cm="1">
        <f t="array" ref="B549">INDEX(Crowdfunding!$H$2:$H$1001,SMALL(IF('Statistical Analysis'!$A$1=Crowdfunding!$G$2:$G$1001,ROW(Crowdfunding!$G$2:$G$1001)-ROW(Crowdfunding!$G$2)+1),ROW(548:548)))</f>
        <v>245</v>
      </c>
    </row>
    <row r="550" spans="2:2" x14ac:dyDescent="0.25">
      <c r="B550" cm="1">
        <f t="array" ref="B550">INDEX(Crowdfunding!$H$2:$H$1001,SMALL(IF('Statistical Analysis'!$A$1=Crowdfunding!$G$2:$G$1001,ROW(Crowdfunding!$G$2:$G$1001)-ROW(Crowdfunding!$G$2)+1),ROW(549:549)))</f>
        <v>1573</v>
      </c>
    </row>
    <row r="551" spans="2:2" x14ac:dyDescent="0.25">
      <c r="B551" cm="1">
        <f t="array" ref="B551">INDEX(Crowdfunding!$H$2:$H$1001,SMALL(IF('Statistical Analysis'!$A$1=Crowdfunding!$G$2:$G$1001,ROW(Crowdfunding!$G$2:$G$1001)-ROW(Crowdfunding!$G$2)+1),ROW(550:550)))</f>
        <v>114</v>
      </c>
    </row>
    <row r="552" spans="2:2" x14ac:dyDescent="0.25">
      <c r="B552" cm="1">
        <f t="array" ref="B552">INDEX(Crowdfunding!$H$2:$H$1001,SMALL(IF('Statistical Analysis'!$A$1=Crowdfunding!$G$2:$G$1001,ROW(Crowdfunding!$G$2:$G$1001)-ROW(Crowdfunding!$G$2)+1),ROW(551:551)))</f>
        <v>93</v>
      </c>
    </row>
    <row r="553" spans="2:2" x14ac:dyDescent="0.25">
      <c r="B553" cm="1">
        <f t="array" ref="B553">INDEX(Crowdfunding!$H$2:$H$1001,SMALL(IF('Statistical Analysis'!$A$1=Crowdfunding!$G$2:$G$1001,ROW(Crowdfunding!$G$2:$G$1001)-ROW(Crowdfunding!$G$2)+1),ROW(552:552)))</f>
        <v>1681</v>
      </c>
    </row>
    <row r="554" spans="2:2" x14ac:dyDescent="0.25">
      <c r="B554" cm="1">
        <f t="array" ref="B554">INDEX(Crowdfunding!$H$2:$H$1001,SMALL(IF('Statistical Analysis'!$A$1=Crowdfunding!$G$2:$G$1001,ROW(Crowdfunding!$G$2:$G$1001)-ROW(Crowdfunding!$G$2)+1),ROW(553:553)))</f>
        <v>32</v>
      </c>
    </row>
    <row r="555" spans="2:2" x14ac:dyDescent="0.25">
      <c r="B555" cm="1">
        <f t="array" ref="B555">INDEX(Crowdfunding!$H$2:$H$1001,SMALL(IF('Statistical Analysis'!$A$1=Crowdfunding!$G$2:$G$1001,ROW(Crowdfunding!$G$2:$G$1001)-ROW(Crowdfunding!$G$2)+1),ROW(554:554)))</f>
        <v>135</v>
      </c>
    </row>
    <row r="556" spans="2:2" x14ac:dyDescent="0.25">
      <c r="B556" cm="1">
        <f t="array" ref="B556">INDEX(Crowdfunding!$H$2:$H$1001,SMALL(IF('Statistical Analysis'!$A$1=Crowdfunding!$G$2:$G$1001,ROW(Crowdfunding!$G$2:$G$1001)-ROW(Crowdfunding!$G$2)+1),ROW(555:555)))</f>
        <v>140</v>
      </c>
    </row>
    <row r="557" spans="2:2" x14ac:dyDescent="0.25">
      <c r="B557" cm="1">
        <f t="array" ref="B557">INDEX(Crowdfunding!$H$2:$H$1001,SMALL(IF('Statistical Analysis'!$A$1=Crowdfunding!$G$2:$G$1001,ROW(Crowdfunding!$G$2:$G$1001)-ROW(Crowdfunding!$G$2)+1),ROW(556:556)))</f>
        <v>92</v>
      </c>
    </row>
    <row r="558" spans="2:2" x14ac:dyDescent="0.25">
      <c r="B558" cm="1">
        <f t="array" ref="B558">INDEX(Crowdfunding!$H$2:$H$1001,SMALL(IF('Statistical Analysis'!$A$1=Crowdfunding!$G$2:$G$1001,ROW(Crowdfunding!$G$2:$G$1001)-ROW(Crowdfunding!$G$2)+1),ROW(557:557)))</f>
        <v>1015</v>
      </c>
    </row>
    <row r="559" spans="2:2" x14ac:dyDescent="0.25">
      <c r="B559" cm="1">
        <f t="array" ref="B559">INDEX(Crowdfunding!$H$2:$H$1001,SMALL(IF('Statistical Analysis'!$A$1=Crowdfunding!$G$2:$G$1001,ROW(Crowdfunding!$G$2:$G$1001)-ROW(Crowdfunding!$G$2)+1),ROW(558:558)))</f>
        <v>323</v>
      </c>
    </row>
    <row r="560" spans="2:2" x14ac:dyDescent="0.25">
      <c r="B560" cm="1">
        <f t="array" ref="B560">INDEX(Crowdfunding!$H$2:$H$1001,SMALL(IF('Statistical Analysis'!$A$1=Crowdfunding!$G$2:$G$1001,ROW(Crowdfunding!$G$2:$G$1001)-ROW(Crowdfunding!$G$2)+1),ROW(559:559)))</f>
        <v>2326</v>
      </c>
    </row>
    <row r="561" spans="2:2" x14ac:dyDescent="0.25">
      <c r="B561" cm="1">
        <f t="array" ref="B561">INDEX(Crowdfunding!$H$2:$H$1001,SMALL(IF('Statistical Analysis'!$A$1=Crowdfunding!$G$2:$G$1001,ROW(Crowdfunding!$G$2:$G$1001)-ROW(Crowdfunding!$G$2)+1),ROW(560:560)))</f>
        <v>381</v>
      </c>
    </row>
    <row r="562" spans="2:2" x14ac:dyDescent="0.25">
      <c r="B562" cm="1">
        <f t="array" ref="B562">INDEX(Crowdfunding!$H$2:$H$1001,SMALL(IF('Statistical Analysis'!$A$1=Crowdfunding!$G$2:$G$1001,ROW(Crowdfunding!$G$2:$G$1001)-ROW(Crowdfunding!$G$2)+1),ROW(561:561)))</f>
        <v>480</v>
      </c>
    </row>
    <row r="563" spans="2:2" x14ac:dyDescent="0.25">
      <c r="B563" cm="1">
        <f t="array" ref="B563">INDEX(Crowdfunding!$H$2:$H$1001,SMALL(IF('Statistical Analysis'!$A$1=Crowdfunding!$G$2:$G$1001,ROW(Crowdfunding!$G$2:$G$1001)-ROW(Crowdfunding!$G$2)+1),ROW(562:562)))</f>
        <v>226</v>
      </c>
    </row>
    <row r="564" spans="2:2" x14ac:dyDescent="0.25">
      <c r="B564" cm="1">
        <f t="array" ref="B564">INDEX(Crowdfunding!$H$2:$H$1001,SMALL(IF('Statistical Analysis'!$A$1=Crowdfunding!$G$2:$G$1001,ROW(Crowdfunding!$G$2:$G$1001)-ROW(Crowdfunding!$G$2)+1),ROW(563:563)))</f>
        <v>241</v>
      </c>
    </row>
    <row r="565" spans="2:2" x14ac:dyDescent="0.25">
      <c r="B565" cm="1">
        <f t="array" ref="B565">INDEX(Crowdfunding!$H$2:$H$1001,SMALL(IF('Statistical Analysis'!$A$1=Crowdfunding!$G$2:$G$1001,ROW(Crowdfunding!$G$2:$G$1001)-ROW(Crowdfunding!$G$2)+1),ROW(564:564)))</f>
        <v>132</v>
      </c>
    </row>
    <row r="566" spans="2:2" x14ac:dyDescent="0.25">
      <c r="B566" cm="1">
        <f t="array" ref="B566">INDEX(Crowdfunding!$H$2:$H$1001,SMALL(IF('Statistical Analysis'!$A$1=Crowdfunding!$G$2:$G$1001,ROW(Crowdfunding!$G$2:$G$1001)-ROW(Crowdfunding!$G$2)+1),ROW(565:565)))</f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 Chart</vt:lpstr>
      <vt:lpstr>Sub-Category Pivot Chart</vt:lpstr>
      <vt:lpstr>Date Pivot Chart</vt:lpstr>
      <vt:lpstr>Percentage of Outcomes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Dominik Foale</cp:lastModifiedBy>
  <dcterms:created xsi:type="dcterms:W3CDTF">2021-09-29T18:52:28Z</dcterms:created>
  <dcterms:modified xsi:type="dcterms:W3CDTF">2023-11-19T09:02:24Z</dcterms:modified>
</cp:coreProperties>
</file>