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14\"/>
    </mc:Choice>
  </mc:AlternateContent>
  <xr:revisionPtr revIDLastSave="0" documentId="13_ncr:1_{2525937D-04B7-458B-9788-424E0CA339C1}" xr6:coauthVersionLast="47" xr6:coauthVersionMax="47" xr10:uidLastSave="{00000000-0000-0000-0000-000000000000}"/>
  <bookViews>
    <workbookView xWindow="-98" yWindow="-98" windowWidth="16276" windowHeight="10440" xr2:uid="{CD749FCA-F007-4D13-9204-885825E125B4}"/>
  </bookViews>
  <sheets>
    <sheet name="One-Variable Data Table" sheetId="1" r:id="rId1"/>
    <sheet name="Row-Oriented One-Variable" sheetId="2" r:id="rId2"/>
    <sheet name="Two-Variable Data Table" sheetId="3" r:id="rId3"/>
    <sheet name="Scenario PivotTable" sheetId="7" r:id="rId4"/>
    <sheet name="Scenario Summary" sheetId="8" r:id="rId5"/>
    <sheet name="Scenarios" sheetId="4" r:id="rId6"/>
    <sheet name="Goal Seek" sheetId="9" r:id="rId7"/>
    <sheet name="Goal Seek Multiple" sheetId="10" r:id="rId8"/>
    <sheet name="Goal Seek Discontinuous" sheetId="11" r:id="rId9"/>
    <sheet name="Chart Goal Seek Discontinuous" sheetId="14" r:id="rId10"/>
    <sheet name="Solver Optimization" sheetId="15" r:id="rId11"/>
    <sheet name="Solver Integer" sheetId="16" r:id="rId12"/>
    <sheet name="Solver Binary" sheetId="17" r:id="rId13"/>
    <sheet name="Solver Different" sheetId="18" r:id="rId14"/>
    <sheet name="Solver Discontinuous" sheetId="19" r:id="rId15"/>
    <sheet name="Solver Multiple" sheetId="20" r:id="rId16"/>
    <sheet name="Solver Minima Maxima" sheetId="21" r:id="rId17"/>
    <sheet name="Solver Minima Maxima Chart" sheetId="22" r:id="rId18"/>
  </sheets>
  <definedNames>
    <definedName name="solver_adj" localSheetId="8" hidden="1">'Goal Seek Discontinuous'!$A$1</definedName>
    <definedName name="solver_adj" localSheetId="12" hidden="1">'Solver Binary'!$I$3:$K$5</definedName>
    <definedName name="solver_adj" localSheetId="13" hidden="1">'Solver Different'!$I$3:$I$7</definedName>
    <definedName name="solver_adj" localSheetId="14" hidden="1">'Solver Discontinuous'!$A$1</definedName>
    <definedName name="solver_adj" localSheetId="11" hidden="1">'Solver Integer'!$L$3:$L$9</definedName>
    <definedName name="solver_adj" localSheetId="16" hidden="1">'Solver Minima Maxima'!$A$1</definedName>
    <definedName name="solver_adj" localSheetId="15" hidden="1">'Solver Multiple'!$A$1</definedName>
    <definedName name="solver_adj" localSheetId="10" hidden="1">'Solver Optimization'!$E$2:$E$4</definedName>
    <definedName name="solver_cvg" localSheetId="8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1" hidden="1">0.0001</definedName>
    <definedName name="solver_cvg" localSheetId="16" hidden="1">0.0001</definedName>
    <definedName name="solver_cvg" localSheetId="15" hidden="1">0.0001</definedName>
    <definedName name="solver_cvg" localSheetId="10" hidden="1">0.0001</definedName>
    <definedName name="solver_drv" localSheetId="8" hidden="1">1</definedName>
    <definedName name="solver_drv" localSheetId="12" hidden="1">2</definedName>
    <definedName name="solver_drv" localSheetId="13" hidden="1">1</definedName>
    <definedName name="solver_drv" localSheetId="14" hidden="1">1</definedName>
    <definedName name="solver_drv" localSheetId="11" hidden="1">1</definedName>
    <definedName name="solver_drv" localSheetId="16" hidden="1">2</definedName>
    <definedName name="solver_drv" localSheetId="15" hidden="1">2</definedName>
    <definedName name="solver_drv" localSheetId="10" hidden="1">1</definedName>
    <definedName name="solver_eng" localSheetId="8" hidden="1">1</definedName>
    <definedName name="solver_eng" localSheetId="12" hidden="1">2</definedName>
    <definedName name="solver_eng" localSheetId="13" hidden="1">3</definedName>
    <definedName name="solver_eng" localSheetId="14" hidden="1">3</definedName>
    <definedName name="solver_eng" localSheetId="11" hidden="1">2</definedName>
    <definedName name="solver_eng" localSheetId="16" hidden="1">1</definedName>
    <definedName name="solver_eng" localSheetId="17" hidden="1">1</definedName>
    <definedName name="solver_eng" localSheetId="15" hidden="1">3</definedName>
    <definedName name="solver_eng" localSheetId="10" hidden="1">2</definedName>
    <definedName name="solver_est" localSheetId="8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1" hidden="1">1</definedName>
    <definedName name="solver_est" localSheetId="16" hidden="1">1</definedName>
    <definedName name="solver_est" localSheetId="15" hidden="1">1</definedName>
    <definedName name="solver_est" localSheetId="10" hidden="1">1</definedName>
    <definedName name="solver_itr" localSheetId="8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1" hidden="1">2147483647</definedName>
    <definedName name="solver_itr" localSheetId="16" hidden="1">2147483647</definedName>
    <definedName name="solver_itr" localSheetId="15" hidden="1">2147483647</definedName>
    <definedName name="solver_itr" localSheetId="10" hidden="1">2147483647</definedName>
    <definedName name="solver_lhs1" localSheetId="8" hidden="1">'Goal Seek Discontinuous'!$A$1</definedName>
    <definedName name="solver_lhs1" localSheetId="12" hidden="1">'Solver Binary'!$I$3:$K$5</definedName>
    <definedName name="solver_lhs1" localSheetId="13" hidden="1">'Solver Different'!$I$3:$I$7</definedName>
    <definedName name="solver_lhs1" localSheetId="14" hidden="1">'Solver Discontinuous'!$A$1</definedName>
    <definedName name="solver_lhs1" localSheetId="11" hidden="1">'Solver Integer'!$C$11:$I$11</definedName>
    <definedName name="solver_lhs1" localSheetId="16" hidden="1">'Solver Minima Maxima'!$A$1</definedName>
    <definedName name="solver_lhs1" localSheetId="15" hidden="1">'Solver Multiple'!$A$1</definedName>
    <definedName name="solver_lhs1" localSheetId="10" hidden="1">'Solver Optimization'!$E$2:$E$4</definedName>
    <definedName name="solver_lhs2" localSheetId="8" hidden="1">'Goal Seek Discontinuous'!$A$1</definedName>
    <definedName name="solver_lhs2" localSheetId="12" hidden="1">'Solver Binary'!$I$7:$K$7</definedName>
    <definedName name="solver_lhs2" localSheetId="11" hidden="1">'Solver Integer'!$L$3:$L$9</definedName>
    <definedName name="solver_lhs2" localSheetId="16" hidden="1">'Solver Minima Maxima'!$A$1</definedName>
    <definedName name="solver_lhs2" localSheetId="15" hidden="1">'Solver Multiple'!$A$1</definedName>
    <definedName name="solver_lhs2" localSheetId="10" hidden="1">'Solver Optimization'!$E$5</definedName>
    <definedName name="solver_lhs3" localSheetId="8" hidden="1">'Goal Seek Discontinuous'!$A$1</definedName>
    <definedName name="solver_lhs3" localSheetId="12" hidden="1">'Solver Binary'!$M$3:$M$5</definedName>
    <definedName name="solver_lhs3" localSheetId="10" hidden="1">'Solver Optimization'!$F$5</definedName>
    <definedName name="solver_lhs4" localSheetId="10" hidden="1">'Solver Optimization'!$F$5</definedName>
    <definedName name="solver_lin" localSheetId="12" hidden="1">1</definedName>
    <definedName name="solver_mip" localSheetId="8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1" hidden="1">2147483647</definedName>
    <definedName name="solver_mip" localSheetId="16" hidden="1">2147483647</definedName>
    <definedName name="solver_mip" localSheetId="15" hidden="1">2147483647</definedName>
    <definedName name="solver_mip" localSheetId="10" hidden="1">2147483647</definedName>
    <definedName name="solver_mni" localSheetId="8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1" hidden="1">30</definedName>
    <definedName name="solver_mni" localSheetId="16" hidden="1">30</definedName>
    <definedName name="solver_mni" localSheetId="15" hidden="1">30</definedName>
    <definedName name="solver_mni" localSheetId="10" hidden="1">30</definedName>
    <definedName name="solver_mrt" localSheetId="8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1" hidden="1">0.075</definedName>
    <definedName name="solver_mrt" localSheetId="16" hidden="1">0.075</definedName>
    <definedName name="solver_mrt" localSheetId="15" hidden="1">0.075</definedName>
    <definedName name="solver_mrt" localSheetId="10" hidden="1">0.075</definedName>
    <definedName name="solver_msl" localSheetId="8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1" hidden="1">2</definedName>
    <definedName name="solver_msl" localSheetId="16" hidden="1">2</definedName>
    <definedName name="solver_msl" localSheetId="15" hidden="1">1</definedName>
    <definedName name="solver_msl" localSheetId="10" hidden="1">2</definedName>
    <definedName name="solver_neg" localSheetId="8" hidden="1">2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1" hidden="1">1</definedName>
    <definedName name="solver_neg" localSheetId="16" hidden="1">2</definedName>
    <definedName name="solver_neg" localSheetId="17" hidden="1">1</definedName>
    <definedName name="solver_neg" localSheetId="15" hidden="1">2</definedName>
    <definedName name="solver_neg" localSheetId="10" hidden="1">1</definedName>
    <definedName name="solver_nod" localSheetId="8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1" hidden="1">2147483647</definedName>
    <definedName name="solver_nod" localSheetId="16" hidden="1">2147483647</definedName>
    <definedName name="solver_nod" localSheetId="15" hidden="1">2147483647</definedName>
    <definedName name="solver_nod" localSheetId="10" hidden="1">2147483647</definedName>
    <definedName name="solver_num" localSheetId="8" hidden="1">3</definedName>
    <definedName name="solver_num" localSheetId="12" hidden="1">3</definedName>
    <definedName name="solver_num" localSheetId="13" hidden="1">1</definedName>
    <definedName name="solver_num" localSheetId="14" hidden="1">1</definedName>
    <definedName name="solver_num" localSheetId="11" hidden="1">2</definedName>
    <definedName name="solver_num" localSheetId="16" hidden="1">2</definedName>
    <definedName name="solver_num" localSheetId="17" hidden="1">0</definedName>
    <definedName name="solver_num" localSheetId="15" hidden="1">2</definedName>
    <definedName name="solver_num" localSheetId="10" hidden="1">3</definedName>
    <definedName name="solver_nwt" localSheetId="8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1" hidden="1">1</definedName>
    <definedName name="solver_nwt" localSheetId="16" hidden="1">1</definedName>
    <definedName name="solver_nwt" localSheetId="15" hidden="1">1</definedName>
    <definedName name="solver_nwt" localSheetId="10" hidden="1">1</definedName>
    <definedName name="solver_opt" localSheetId="8" hidden="1">'Goal Seek Discontinuous'!$B$1</definedName>
    <definedName name="solver_opt" localSheetId="12" hidden="1">'Solver Binary'!$I$9</definedName>
    <definedName name="solver_opt" localSheetId="13" hidden="1">'Solver Different'!$K$8</definedName>
    <definedName name="solver_opt" localSheetId="14" hidden="1">'Solver Discontinuous'!$B$1</definedName>
    <definedName name="solver_opt" localSheetId="11" hidden="1">'Solver Integer'!$L$10</definedName>
    <definedName name="solver_opt" localSheetId="16" hidden="1">'Solver Minima Maxima'!$B$1</definedName>
    <definedName name="solver_opt" localSheetId="17" hidden="1">'Solver Minima Maxima Chart'!$L$27</definedName>
    <definedName name="solver_opt" localSheetId="15" hidden="1">'Solver Multiple'!$B$1</definedName>
    <definedName name="solver_opt" localSheetId="10" hidden="1">'Solver Optimization'!$G$5</definedName>
    <definedName name="solver_pre" localSheetId="8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1" hidden="1">0.000001</definedName>
    <definedName name="solver_pre" localSheetId="16" hidden="1">0.000001</definedName>
    <definedName name="solver_pre" localSheetId="15" hidden="1">0.000001</definedName>
    <definedName name="solver_pre" localSheetId="10" hidden="1">0.000001</definedName>
    <definedName name="solver_rbv" localSheetId="8" hidden="1">1</definedName>
    <definedName name="solver_rbv" localSheetId="12" hidden="1">2</definedName>
    <definedName name="solver_rbv" localSheetId="13" hidden="1">1</definedName>
    <definedName name="solver_rbv" localSheetId="14" hidden="1">1</definedName>
    <definedName name="solver_rbv" localSheetId="11" hidden="1">1</definedName>
    <definedName name="solver_rbv" localSheetId="16" hidden="1">2</definedName>
    <definedName name="solver_rbv" localSheetId="15" hidden="1">2</definedName>
    <definedName name="solver_rbv" localSheetId="10" hidden="1">1</definedName>
    <definedName name="solver_rel1" localSheetId="8" hidden="1">1</definedName>
    <definedName name="solver_rel1" localSheetId="12" hidden="1">5</definedName>
    <definedName name="solver_rel1" localSheetId="13" hidden="1">6</definedName>
    <definedName name="solver_rel1" localSheetId="14" hidden="1">1</definedName>
    <definedName name="solver_rel1" localSheetId="11" hidden="1">3</definedName>
    <definedName name="solver_rel1" localSheetId="16" hidden="1">1</definedName>
    <definedName name="solver_rel1" localSheetId="15" hidden="1">1</definedName>
    <definedName name="solver_rel1" localSheetId="10" hidden="1">3</definedName>
    <definedName name="solver_rel2" localSheetId="8" hidden="1">4</definedName>
    <definedName name="solver_rel2" localSheetId="12" hidden="1">2</definedName>
    <definedName name="solver_rel2" localSheetId="11" hidden="1">4</definedName>
    <definedName name="solver_rel2" localSheetId="16" hidden="1">3</definedName>
    <definedName name="solver_rel2" localSheetId="15" hidden="1">3</definedName>
    <definedName name="solver_rel2" localSheetId="10" hidden="1">1</definedName>
    <definedName name="solver_rel3" localSheetId="8" hidden="1">3</definedName>
    <definedName name="solver_rel3" localSheetId="12" hidden="1">2</definedName>
    <definedName name="solver_rel3" localSheetId="10" hidden="1">1</definedName>
    <definedName name="solver_rel4" localSheetId="10" hidden="1">1</definedName>
    <definedName name="solver_rhs1" localSheetId="8" hidden="1">100</definedName>
    <definedName name="solver_rhs1" localSheetId="12" hidden="1">"binary"</definedName>
    <definedName name="solver_rhs1" localSheetId="13" hidden="1">"AllDifferent"</definedName>
    <definedName name="solver_rhs1" localSheetId="14" hidden="1">10</definedName>
    <definedName name="solver_rhs1" localSheetId="11" hidden="1">'Solver Integer'!$C$10:$I$10</definedName>
    <definedName name="solver_rhs1" localSheetId="16" hidden="1">2</definedName>
    <definedName name="solver_rhs1" localSheetId="15" hidden="1">10</definedName>
    <definedName name="solver_rhs1" localSheetId="10" hidden="1">'Solver Optimization'!$D$2:$D$4</definedName>
    <definedName name="solver_rhs2" localSheetId="8" hidden="1">"integer"</definedName>
    <definedName name="solver_rhs2" localSheetId="12" hidden="1">'Solver Binary'!$I$6:$K$6</definedName>
    <definedName name="solver_rhs2" localSheetId="11" hidden="1">"integer"</definedName>
    <definedName name="solver_rhs2" localSheetId="16" hidden="1">-2</definedName>
    <definedName name="solver_rhs2" localSheetId="15" hidden="1">-10</definedName>
    <definedName name="solver_rhs2" localSheetId="10" hidden="1">'Solver Optimization'!$E$8</definedName>
    <definedName name="solver_rhs3" localSheetId="8" hidden="1">-100</definedName>
    <definedName name="solver_rhs3" localSheetId="12" hidden="1">'Solver Binary'!$L$3:$L$5</definedName>
    <definedName name="solver_rhs3" localSheetId="10" hidden="1">'Solver Optimization'!$F$8</definedName>
    <definedName name="solver_rhs4" localSheetId="10" hidden="1">200</definedName>
    <definedName name="solver_rlx" localSheetId="8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1" hidden="1">2</definedName>
    <definedName name="solver_rlx" localSheetId="16" hidden="1">2</definedName>
    <definedName name="solver_rlx" localSheetId="15" hidden="1">2</definedName>
    <definedName name="solver_rlx" localSheetId="10" hidden="1">2</definedName>
    <definedName name="solver_rsd" localSheetId="8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1" hidden="1">0</definedName>
    <definedName name="solver_rsd" localSheetId="16" hidden="1">0</definedName>
    <definedName name="solver_rsd" localSheetId="15" hidden="1">0</definedName>
    <definedName name="solver_rsd" localSheetId="10" hidden="1">0</definedName>
    <definedName name="solver_scl" localSheetId="8" hidden="1">1</definedName>
    <definedName name="solver_scl" localSheetId="12" hidden="1">2</definedName>
    <definedName name="solver_scl" localSheetId="13" hidden="1">1</definedName>
    <definedName name="solver_scl" localSheetId="14" hidden="1">1</definedName>
    <definedName name="solver_scl" localSheetId="11" hidden="1">1</definedName>
    <definedName name="solver_scl" localSheetId="16" hidden="1">2</definedName>
    <definedName name="solver_scl" localSheetId="15" hidden="1">2</definedName>
    <definedName name="solver_scl" localSheetId="10" hidden="1">1</definedName>
    <definedName name="solver_sho" localSheetId="8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1" hidden="1">2</definedName>
    <definedName name="solver_sho" localSheetId="16" hidden="1">2</definedName>
    <definedName name="solver_sho" localSheetId="15" hidden="1">2</definedName>
    <definedName name="solver_sho" localSheetId="10" hidden="1">2</definedName>
    <definedName name="solver_ssz" localSheetId="8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1" hidden="1">100</definedName>
    <definedName name="solver_ssz" localSheetId="16" hidden="1">100</definedName>
    <definedName name="solver_ssz" localSheetId="15" hidden="1">100</definedName>
    <definedName name="solver_ssz" localSheetId="10" hidden="1">100</definedName>
    <definedName name="solver_tim" localSheetId="8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1" hidden="1">2147483647</definedName>
    <definedName name="solver_tim" localSheetId="16" hidden="1">2147483647</definedName>
    <definedName name="solver_tim" localSheetId="15" hidden="1">2147483647</definedName>
    <definedName name="solver_tim" localSheetId="10" hidden="1">2147483647</definedName>
    <definedName name="solver_tol" localSheetId="8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1" hidden="1">0.01</definedName>
    <definedName name="solver_tol" localSheetId="16" hidden="1">0.01</definedName>
    <definedName name="solver_tol" localSheetId="15" hidden="1">0.01</definedName>
    <definedName name="solver_tol" localSheetId="10" hidden="1">0.01</definedName>
    <definedName name="solver_typ" localSheetId="8" hidden="1">3</definedName>
    <definedName name="solver_typ" localSheetId="12" hidden="1">2</definedName>
    <definedName name="solver_typ" localSheetId="13" hidden="1">2</definedName>
    <definedName name="solver_typ" localSheetId="14" hidden="1">3</definedName>
    <definedName name="solver_typ" localSheetId="11" hidden="1">2</definedName>
    <definedName name="solver_typ" localSheetId="16" hidden="1">1</definedName>
    <definedName name="solver_typ" localSheetId="17" hidden="1">1</definedName>
    <definedName name="solver_typ" localSheetId="15" hidden="1">3</definedName>
    <definedName name="solver_typ" localSheetId="10" hidden="1">1</definedName>
    <definedName name="solver_val" localSheetId="8" hidden="1">-0.25</definedName>
    <definedName name="solver_val" localSheetId="12" hidden="1">0</definedName>
    <definedName name="solver_val" localSheetId="13" hidden="1">0</definedName>
    <definedName name="solver_val" localSheetId="14" hidden="1">0.25</definedName>
    <definedName name="solver_val" localSheetId="11" hidden="1">0</definedName>
    <definedName name="solver_val" localSheetId="16" hidden="1">0</definedName>
    <definedName name="solver_val" localSheetId="17" hidden="1">0</definedName>
    <definedName name="solver_val" localSheetId="15" hidden="1">49</definedName>
    <definedName name="solver_val" localSheetId="10" hidden="1">0</definedName>
    <definedName name="solver_ver" localSheetId="8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1" hidden="1">3</definedName>
    <definedName name="solver_ver" localSheetId="16" hidden="1">3</definedName>
    <definedName name="solver_ver" localSheetId="17" hidden="1">3</definedName>
    <definedName name="solver_ver" localSheetId="15" hidden="1">3</definedName>
    <definedName name="solver_ver" localSheetId="10" hidden="1">3</definedName>
  </definedNames>
  <calcPr calcId="191029"/>
  <pivotCaches>
    <pivotCache cacheId="13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7" l="1"/>
  <c r="K7" i="17"/>
  <c r="J7" i="17"/>
  <c r="I7" i="17"/>
  <c r="M5" i="17"/>
  <c r="M4" i="17"/>
  <c r="M3" i="17"/>
  <c r="B20" i="22" l="1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1" i="22"/>
  <c r="B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1" i="21"/>
  <c r="B1" i="20"/>
  <c r="B1" i="19"/>
  <c r="K7" i="18" a="1"/>
  <c r="K7" i="18" s="1"/>
  <c r="K6" i="18" a="1"/>
  <c r="K6" i="18" s="1"/>
  <c r="K5" i="18" a="1"/>
  <c r="K5" i="18" s="1"/>
  <c r="K4" i="18" a="1"/>
  <c r="K4" i="18" s="1"/>
  <c r="K3" i="18" a="1"/>
  <c r="K3" i="18" s="1"/>
  <c r="J7" i="18" a="1"/>
  <c r="J7" i="18" s="1"/>
  <c r="J6" i="18" a="1"/>
  <c r="J6" i="18" s="1"/>
  <c r="J5" i="18" a="1"/>
  <c r="J5" i="18" s="1"/>
  <c r="J4" i="18" a="1"/>
  <c r="J4" i="18" s="1"/>
  <c r="J3" i="18" a="1"/>
  <c r="J3" i="18" s="1"/>
  <c r="D11" i="16"/>
  <c r="E11" i="16"/>
  <c r="F11" i="16"/>
  <c r="G11" i="16"/>
  <c r="H11" i="16"/>
  <c r="I11" i="16"/>
  <c r="C11" i="16"/>
  <c r="L10" i="16"/>
  <c r="G3" i="15"/>
  <c r="G4" i="15"/>
  <c r="G2" i="15"/>
  <c r="E5" i="15"/>
  <c r="F3" i="15"/>
  <c r="F4" i="15"/>
  <c r="F2" i="15"/>
  <c r="K8" i="18" l="1"/>
  <c r="F5" i="15"/>
  <c r="G5" i="15"/>
  <c r="B17" i="14"/>
  <c r="B15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" i="14"/>
  <c r="B1" i="11"/>
  <c r="B1" i="10"/>
  <c r="B4" i="9"/>
  <c r="B4" i="4"/>
  <c r="B4" i="3" l="1"/>
  <c r="E3" i="3" s="1"/>
  <c r="G2" i="1"/>
  <c r="F2" i="1"/>
  <c r="B4" i="2"/>
  <c r="E3" i="2" s="1"/>
  <c r="B4" i="1"/>
  <c r="E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<sst xmlns="http://schemas.openxmlformats.org/spreadsheetml/2006/main" count="125" uniqueCount="80">
  <si>
    <t>Loan amount:</t>
  </si>
  <si>
    <t>Loan term (months):</t>
  </si>
  <si>
    <t>Annual rate:</t>
  </si>
  <si>
    <t>Monthly payment:</t>
  </si>
  <si>
    <t>(Current)</t>
  </si>
  <si>
    <t>Loan Term</t>
  </si>
  <si>
    <t>Total</t>
  </si>
  <si>
    <t>Monthly Payment</t>
  </si>
  <si>
    <t>Annual Rate</t>
  </si>
  <si>
    <t>Monthly Payments</t>
  </si>
  <si>
    <t>Hourly cost:</t>
  </si>
  <si>
    <t>Amount charged:</t>
  </si>
  <si>
    <t>Profit:</t>
  </si>
  <si>
    <t>Number of hours:</t>
  </si>
  <si>
    <t>$B$1</t>
  </si>
  <si>
    <t>$B$2</t>
  </si>
  <si>
    <t>$B$3</t>
  </si>
  <si>
    <t>$B$4</t>
  </si>
  <si>
    <t>Best Case</t>
  </si>
  <si>
    <t>Created by dawng on 9/1/2023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</si>
  <si>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</si>
  <si>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</si>
  <si>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</si>
  <si>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</si>
  <si>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</si>
  <si>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</si>
  <si>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</si>
  <si>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</si>
  <si>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$B$1:$B$3 by</t>
  </si>
  <si>
    <t>(All)</t>
  </si>
  <si>
    <t>Expected</t>
  </si>
  <si>
    <t>Worst Case</t>
  </si>
  <si>
    <t>Created by dawng on 9/2/2023
Modified by dawng on 9/2/2023</t>
  </si>
  <si>
    <t>Created by dawng on 9/2/2023</t>
  </si>
  <si>
    <t>Product</t>
  </si>
  <si>
    <t>Profit per Unit</t>
  </si>
  <si>
    <t>No. Units</t>
  </si>
  <si>
    <t>Total Profit</t>
  </si>
  <si>
    <t>Total:</t>
  </si>
  <si>
    <t>A</t>
  </si>
  <si>
    <t>B</t>
  </si>
  <si>
    <t>C</t>
  </si>
  <si>
    <t>Labor per Unit</t>
  </si>
  <si>
    <t>Total Labor</t>
  </si>
  <si>
    <t>Max Units</t>
  </si>
  <si>
    <t>Min. Units</t>
  </si>
  <si>
    <t>Max Labor</t>
  </si>
  <si>
    <t>Start Day</t>
  </si>
  <si>
    <t>Employees</t>
  </si>
  <si>
    <t>Mon</t>
  </si>
  <si>
    <t>Tues</t>
  </si>
  <si>
    <t>Wed</t>
  </si>
  <si>
    <t>Thurs</t>
  </si>
  <si>
    <t>Fri</t>
  </si>
  <si>
    <t>Sat</t>
  </si>
  <si>
    <t>Sun</t>
  </si>
  <si>
    <t>Working Pattern</t>
  </si>
  <si>
    <t>Total Cover:</t>
  </si>
  <si>
    <t>Min Cover:</t>
  </si>
  <si>
    <t>Allocation</t>
  </si>
  <si>
    <t>Cost</t>
  </si>
  <si>
    <t>Total Cost:</t>
  </si>
  <si>
    <t>Employee</t>
  </si>
  <si>
    <t>Task</t>
  </si>
  <si>
    <t>Albuquerque</t>
  </si>
  <si>
    <t>St Louis</t>
  </si>
  <si>
    <t>Minneapolis</t>
  </si>
  <si>
    <t>Bozeman</t>
  </si>
  <si>
    <t>Omaha</t>
  </si>
  <si>
    <t>Miles</t>
  </si>
  <si>
    <t>Name</t>
  </si>
  <si>
    <t>City Delivery Order</t>
  </si>
  <si>
    <t>No</t>
  </si>
  <si>
    <t>Distances Between Cities</t>
  </si>
  <si>
    <t>Total Distance:</t>
  </si>
  <si>
    <t>Global minimum</t>
  </si>
  <si>
    <t>Local maximum</t>
  </si>
  <si>
    <t>Global maximum</t>
  </si>
  <si>
    <t>Local minimum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</si>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</sst>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  <xf numFmtId="164" fontId="0" fillId="3" borderId="0" xfId="0" applyNumberForma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9" fontId="1" fillId="2" borderId="0" xfId="0" applyNumberFormat="1" applyFont="1" applyFill="1" applyAlignment="1">
      <alignment horizontal="center"/>
    </xf>
    <xf numFmtId="0" fontId="0" fillId="0" borderId="2" xfId="0" applyBorder="1"/>
    <xf numFmtId="0" fontId="2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4" xfId="0" applyBorder="1"/>
    <xf numFmtId="0" fontId="3" fillId="5" borderId="0" xfId="0" applyFont="1" applyFill="1" applyAlignment="1">
      <alignment horizontal="left"/>
    </xf>
    <xf numFmtId="0" fontId="4" fillId="5" borderId="4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0" fillId="6" borderId="0" xfId="0" applyFill="1"/>
    <xf numFmtId="0" fontId="6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9" xfId="0" applyFont="1" applyBorder="1"/>
    <xf numFmtId="0" fontId="1" fillId="0" borderId="10" xfId="0" applyFont="1" applyBorder="1"/>
    <xf numFmtId="0" fontId="0" fillId="0" borderId="6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 Goal Seek Discontinuous'!$A$1:$A$31</c:f>
              <c:numCache>
                <c:formatCode>General</c:formatCode>
                <c:ptCount val="3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-0.9</c:v>
                </c:pt>
                <c:pt idx="6">
                  <c:v>-0.8</c:v>
                </c:pt>
                <c:pt idx="7">
                  <c:v>-0.7</c:v>
                </c:pt>
                <c:pt idx="8">
                  <c:v>-0.6</c:v>
                </c:pt>
                <c:pt idx="9">
                  <c:v>-0.5</c:v>
                </c:pt>
                <c:pt idx="10">
                  <c:v>-0.4</c:v>
                </c:pt>
                <c:pt idx="11">
                  <c:v>-0.3</c:v>
                </c:pt>
                <c:pt idx="12">
                  <c:v>-0.2</c:v>
                </c:pt>
                <c:pt idx="13">
                  <c:v>-0.1</c:v>
                </c:pt>
                <c:pt idx="14">
                  <c:v>-0.05</c:v>
                </c:pt>
                <c:pt idx="15">
                  <c:v>0</c:v>
                </c:pt>
                <c:pt idx="16">
                  <c:v>0.05</c:v>
                </c:pt>
                <c:pt idx="17">
                  <c:v>0.1</c:v>
                </c:pt>
                <c:pt idx="18">
                  <c:v>0.2</c:v>
                </c:pt>
                <c:pt idx="19">
                  <c:v>0.3</c:v>
                </c:pt>
                <c:pt idx="20">
                  <c:v>0.4</c:v>
                </c:pt>
                <c:pt idx="21">
                  <c:v>0.5</c:v>
                </c:pt>
                <c:pt idx="22">
                  <c:v>0.6</c:v>
                </c:pt>
                <c:pt idx="23">
                  <c:v>0.7</c:v>
                </c:pt>
                <c:pt idx="24">
                  <c:v>0.8</c:v>
                </c:pt>
                <c:pt idx="25">
                  <c:v>0.9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</c:numCache>
            </c:numRef>
          </c:xVal>
          <c:yVal>
            <c:numRef>
              <c:f>'Chart Goal Seek Discontinuous'!$B$1:$B$31</c:f>
              <c:numCache>
                <c:formatCode>General</c:formatCode>
                <c:ptCount val="31"/>
                <c:pt idx="0">
                  <c:v>-0.2</c:v>
                </c:pt>
                <c:pt idx="1">
                  <c:v>-0.25</c:v>
                </c:pt>
                <c:pt idx="2">
                  <c:v>-0.33333333333333331</c:v>
                </c:pt>
                <c:pt idx="3">
                  <c:v>-0.5</c:v>
                </c:pt>
                <c:pt idx="4">
                  <c:v>-1</c:v>
                </c:pt>
                <c:pt idx="5">
                  <c:v>-1.1111111111111112</c:v>
                </c:pt>
                <c:pt idx="6">
                  <c:v>-1.25</c:v>
                </c:pt>
                <c:pt idx="7">
                  <c:v>-1.4285714285714286</c:v>
                </c:pt>
                <c:pt idx="8">
                  <c:v>-1.6666666666666667</c:v>
                </c:pt>
                <c:pt idx="9">
                  <c:v>-2</c:v>
                </c:pt>
                <c:pt idx="10">
                  <c:v>-2.5</c:v>
                </c:pt>
                <c:pt idx="11">
                  <c:v>-3.3333333333333335</c:v>
                </c:pt>
                <c:pt idx="12">
                  <c:v>-5</c:v>
                </c:pt>
                <c:pt idx="13">
                  <c:v>-10</c:v>
                </c:pt>
                <c:pt idx="14">
                  <c:v>-20</c:v>
                </c:pt>
                <c:pt idx="16">
                  <c:v>20</c:v>
                </c:pt>
                <c:pt idx="17">
                  <c:v>10</c:v>
                </c:pt>
                <c:pt idx="18">
                  <c:v>5</c:v>
                </c:pt>
                <c:pt idx="19">
                  <c:v>3.3333333333333335</c:v>
                </c:pt>
                <c:pt idx="20">
                  <c:v>2.5</c:v>
                </c:pt>
                <c:pt idx="21">
                  <c:v>2</c:v>
                </c:pt>
                <c:pt idx="22">
                  <c:v>1.6666666666666667</c:v>
                </c:pt>
                <c:pt idx="23">
                  <c:v>1.4285714285714286</c:v>
                </c:pt>
                <c:pt idx="24">
                  <c:v>1.25</c:v>
                </c:pt>
                <c:pt idx="25">
                  <c:v>1.1111111111111112</c:v>
                </c:pt>
                <c:pt idx="26">
                  <c:v>1</c:v>
                </c:pt>
                <c:pt idx="27">
                  <c:v>0.5</c:v>
                </c:pt>
                <c:pt idx="28">
                  <c:v>0.33333333333333331</c:v>
                </c:pt>
                <c:pt idx="29">
                  <c:v>0.25</c:v>
                </c:pt>
                <c:pt idx="30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8B-4133-898F-5D6BD8D81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322879"/>
        <c:axId val="503323359"/>
      </c:scatterChart>
      <c:valAx>
        <c:axId val="503322879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1/A1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23359"/>
        <c:crosses val="autoZero"/>
        <c:crossBetween val="midCat"/>
      </c:valAx>
      <c:valAx>
        <c:axId val="503323359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2287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6*A1^3 + 4*A1^2 - 7*A1 + 10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'Solver Minima Maxima Chart'!$A$1:$A$41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'Solver Minima Maxima Chart'!$B$1:$B$41</c:f>
              <c:numCache>
                <c:formatCode>General</c:formatCode>
                <c:ptCount val="41"/>
                <c:pt idx="0">
                  <c:v>-8</c:v>
                </c:pt>
                <c:pt idx="1">
                  <c:v>-3.4139999999999997</c:v>
                </c:pt>
                <c:pt idx="2">
                  <c:v>0.56799999999999606</c:v>
                </c:pt>
                <c:pt idx="3">
                  <c:v>3.9820000000000046</c:v>
                </c:pt>
                <c:pt idx="4">
                  <c:v>6.8639999999999954</c:v>
                </c:pt>
                <c:pt idx="5">
                  <c:v>9.25</c:v>
                </c:pt>
                <c:pt idx="6">
                  <c:v>11.176000000000004</c:v>
                </c:pt>
                <c:pt idx="7">
                  <c:v>12.677999999999997</c:v>
                </c:pt>
                <c:pt idx="8">
                  <c:v>13.792</c:v>
                </c:pt>
                <c:pt idx="9">
                  <c:v>14.553999999999998</c:v>
                </c:pt>
                <c:pt idx="10">
                  <c:v>15</c:v>
                </c:pt>
                <c:pt idx="11">
                  <c:v>15.166</c:v>
                </c:pt>
                <c:pt idx="12">
                  <c:v>15.088000000000001</c:v>
                </c:pt>
                <c:pt idx="13">
                  <c:v>14.802</c:v>
                </c:pt>
                <c:pt idx="14">
                  <c:v>14.344000000000001</c:v>
                </c:pt>
                <c:pt idx="15">
                  <c:v>13.75</c:v>
                </c:pt>
                <c:pt idx="16">
                  <c:v>13.056000000000001</c:v>
                </c:pt>
                <c:pt idx="17">
                  <c:v>12.298</c:v>
                </c:pt>
                <c:pt idx="18">
                  <c:v>11.512</c:v>
                </c:pt>
                <c:pt idx="19">
                  <c:v>10.734</c:v>
                </c:pt>
                <c:pt idx="20">
                  <c:v>10</c:v>
                </c:pt>
                <c:pt idx="21">
                  <c:v>9.3460000000000001</c:v>
                </c:pt>
                <c:pt idx="22">
                  <c:v>8.8079999999999998</c:v>
                </c:pt>
                <c:pt idx="23">
                  <c:v>8.4220000000000006</c:v>
                </c:pt>
                <c:pt idx="24">
                  <c:v>8.2240000000000002</c:v>
                </c:pt>
                <c:pt idx="25">
                  <c:v>8.25</c:v>
                </c:pt>
                <c:pt idx="26">
                  <c:v>8.5359999999999996</c:v>
                </c:pt>
                <c:pt idx="27">
                  <c:v>9.1179999999999986</c:v>
                </c:pt>
                <c:pt idx="28">
                  <c:v>10.032</c:v>
                </c:pt>
                <c:pt idx="29">
                  <c:v>11.314</c:v>
                </c:pt>
                <c:pt idx="30">
                  <c:v>13</c:v>
                </c:pt>
                <c:pt idx="31">
                  <c:v>15.126000000000003</c:v>
                </c:pt>
                <c:pt idx="32">
                  <c:v>17.728000000000002</c:v>
                </c:pt>
                <c:pt idx="33">
                  <c:v>20.842000000000006</c:v>
                </c:pt>
                <c:pt idx="34">
                  <c:v>24.503999999999998</c:v>
                </c:pt>
                <c:pt idx="35">
                  <c:v>28.75</c:v>
                </c:pt>
                <c:pt idx="36">
                  <c:v>33.616000000000007</c:v>
                </c:pt>
                <c:pt idx="37">
                  <c:v>39.137999999999998</c:v>
                </c:pt>
                <c:pt idx="38">
                  <c:v>45.352000000000004</c:v>
                </c:pt>
                <c:pt idx="39">
                  <c:v>52.293999999999997</c:v>
                </c:pt>
                <c:pt idx="40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1B-4D7A-925D-2DF297702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88704"/>
        <c:axId val="565084864"/>
      </c:scatterChart>
      <c:valAx>
        <c:axId val="56508870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84864"/>
        <c:crosses val="autoZero"/>
        <c:crossBetween val="midCat"/>
      </c:valAx>
      <c:valAx>
        <c:axId val="565084864"/>
        <c:scaling>
          <c:orientation val="minMax"/>
          <c:max val="6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</xdr:colOff>
      <xdr:row>9</xdr:row>
      <xdr:rowOff>130968</xdr:rowOff>
    </xdr:from>
    <xdr:to>
      <xdr:col>9</xdr:col>
      <xdr:colOff>80962</xdr:colOff>
      <xdr:row>20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D2823E-9E4D-FC04-4F2F-A53ED1902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366713</xdr:colOff>
      <xdr:row>7</xdr:row>
      <xdr:rowOff>142875</xdr:rowOff>
    </xdr:from>
    <xdr:to>
      <xdr:col>9</xdr:col>
      <xdr:colOff>114300</xdr:colOff>
      <xdr:row>18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7107A-459F-2A35-3AA5-B91410535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614363</xdr:colOff>
      <xdr:row>10</xdr:row>
      <xdr:rowOff>80963</xdr:rowOff>
    </xdr:from>
    <xdr:to>
      <xdr:col>10</xdr:col>
      <xdr:colOff>9525</xdr:colOff>
      <xdr:row>10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D04D34-9E47-479B-A557-4365642222E4}"/>
            </a:ext>
          </a:extLst>
        </xdr:cNvPr>
        <xdr:cNvCxnSpPr/>
      </xdr:nvCxnSpPr>
      <xdr:spPr>
        <a:xfrm flipH="1" flipV="1">
          <a:off x="5795963" y="1890713"/>
          <a:ext cx="204787" cy="142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414338</xdr:colOff>
      <xdr:row>15</xdr:row>
      <xdr:rowOff>152400</xdr:rowOff>
    </xdr:from>
    <xdr:to>
      <xdr:col>9</xdr:col>
      <xdr:colOff>138113</xdr:colOff>
      <xdr:row>16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6ADC46E-1C5F-413D-8338-5E0FD112A9F0}"/>
            </a:ext>
          </a:extLst>
        </xdr:cNvPr>
        <xdr:cNvCxnSpPr/>
      </xdr:nvCxnSpPr>
      <xdr:spPr>
        <a:xfrm flipH="1" flipV="1">
          <a:off x="4948238" y="2867025"/>
          <a:ext cx="1019175" cy="1333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</xdr:row>
      <xdr:rowOff>100013</xdr:rowOff>
    </xdr:from>
    <xdr:to>
      <xdr:col>5</xdr:col>
      <xdr:colOff>561975</xdr:colOff>
      <xdr:row>14</xdr:row>
      <xdr:rowOff>157163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8D227F-CFC9-40ED-A77A-4B71439EEDC5}"/>
            </a:ext>
          </a:extLst>
        </xdr:cNvPr>
        <xdr:cNvCxnSpPr/>
      </xdr:nvCxnSpPr>
      <xdr:spPr>
        <a:xfrm>
          <a:off x="2895600" y="2452688"/>
          <a:ext cx="904875" cy="2381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16</xdr:row>
      <xdr:rowOff>123825</xdr:rowOff>
    </xdr:from>
    <xdr:to>
      <xdr:col>4</xdr:col>
      <xdr:colOff>500063</xdr:colOff>
      <xdr:row>17</xdr:row>
      <xdr:rowOff>33338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94BBB87-3959-434D-94CA-9A31E83D3AD3}"/>
            </a:ext>
          </a:extLst>
        </xdr:cNvPr>
        <xdr:cNvCxnSpPr/>
      </xdr:nvCxnSpPr>
      <xdr:spPr>
        <a:xfrm>
          <a:off x="2938463" y="3019425"/>
          <a:ext cx="152400" cy="9048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wng" refreshedDate="45171.388318865742" createdVersion="8" refreshedVersion="8" minRefreshableVersion="3" recordCount="3" xr:uid="{D8D6CBB0-C0AC-4C85-B5C3-E53B88ADB921}">
  <cacheSource type="scenario"/>
  <cacheFields count="3">
    <cacheField name="$B$1:$B$3" numFmtId="0">
      <sharedItems containsNonDate="0" count="3">
        <s v="Best Case"/>
        <s v="Worst Case"/>
        <s v="Expected"/>
      </sharedItems>
    </cacheField>
    <cacheField name="$B$1:$B$3 by" numFmtId="0">
      <sharedItems containsNonDate="0" count="1">
        <s v="dawng"/>
      </sharedItems>
    </cacheField>
    <cacheField name="res $B$4" numFmtId="0">
      <sharedItems containsSemiMixedTypes="0" containsNonDate="0" containsString="0" containsNumber="1" containsInteger="1" minValue="-250" maxValue="1250" count="3">
        <n v="1250"/>
        <n v="-250"/>
        <n v="9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86956-6C44-49CC-BC46-E2A613031F5D}" name="PivotTable2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0"/>
        <item x="2"/>
        <item x="1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B$4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4</v>
    <v>1</v>
  </rv>
  <rv s="0">
    <v>4</v>
    <v>8</v>
    <v>4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0515-4896-4397-8F67-E75549913B28}">
  <dimension ref="A1:G6"/>
  <sheetViews>
    <sheetView tabSelected="1" workbookViewId="0">
      <selection activeCell="G9" sqref="G9"/>
    </sheetView>
  </sheetViews>
  <sheetFormatPr defaultColWidth="8.796875" defaultRowHeight="14.25" x14ac:dyDescent="0.45"/>
  <cols>
    <col min="1" max="1" width="17" bestFit="1" customWidth="1"/>
    <col min="2" max="2" width="9.33203125" bestFit="1" customWidth="1"/>
    <col min="3" max="4" width="1.796875" customWidth="1"/>
    <col min="5" max="5" width="9.796875" customWidth="1"/>
    <col min="6" max="6" width="15.33203125" bestFit="1" customWidth="1"/>
    <col min="7" max="7" width="12.46484375" customWidth="1"/>
  </cols>
  <sheetData>
    <row r="1" spans="1:7" x14ac:dyDescent="0.45">
      <c r="A1" t="s">
        <v>0</v>
      </c>
      <c r="B1">
        <v>200000</v>
      </c>
      <c r="E1" s="4" t="s">
        <v>5</v>
      </c>
      <c r="F1" s="4" t="s">
        <v>7</v>
      </c>
      <c r="G1" s="4" t="s">
        <v>6</v>
      </c>
    </row>
    <row r="2" spans="1:7" x14ac:dyDescent="0.45">
      <c r="A2" t="s">
        <v>1</v>
      </c>
      <c r="B2">
        <v>48</v>
      </c>
      <c r="E2" s="7" t="s">
        <v>4</v>
      </c>
      <c r="F2" s="6">
        <f>B4</f>
        <v>-4515.8109283379954</v>
      </c>
      <c r="G2" s="6">
        <f>B4*B2</f>
        <v>-216758.92456022376</v>
      </c>
    </row>
    <row r="3" spans="1:7" x14ac:dyDescent="0.45">
      <c r="A3" t="s">
        <v>2</v>
      </c>
      <c r="B3" s="1">
        <v>0.04</v>
      </c>
      <c r="E3" s="5">
        <v>12</v>
      </c>
      <c r="F3" s="3">
        <f t="dataTable" ref="F3:G6" dt2D="0" dtr="0" r1="B2"/>
        <v>-17029.980839111584</v>
      </c>
      <c r="G3" s="3">
        <v>-204359.77006933902</v>
      </c>
    </row>
    <row r="4" spans="1:7" x14ac:dyDescent="0.45">
      <c r="A4" t="s">
        <v>3</v>
      </c>
      <c r="B4" s="3">
        <f>PMT(B3/12,B2,B1)</f>
        <v>-4515.8109283379954</v>
      </c>
      <c r="E4" s="5">
        <v>24</v>
      </c>
      <c r="F4" s="3">
        <v>-8684.9844341548105</v>
      </c>
      <c r="G4" s="3">
        <v>-208439.62641971547</v>
      </c>
    </row>
    <row r="5" spans="1:7" x14ac:dyDescent="0.45">
      <c r="E5" s="5">
        <v>36</v>
      </c>
      <c r="F5" s="3">
        <v>-5904.7970013687363</v>
      </c>
      <c r="G5" s="3">
        <v>-212572.69204927451</v>
      </c>
    </row>
    <row r="6" spans="1:7" x14ac:dyDescent="0.45">
      <c r="E6" s="5">
        <v>48</v>
      </c>
      <c r="F6" s="3">
        <v>-4515.8109283379954</v>
      </c>
      <c r="G6" s="3">
        <v>-216758.92456022376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CBF1-A473-43B0-860A-7F2A98F211CA}">
  <dimension ref="A1:I4"/>
  <sheetViews>
    <sheetView workbookViewId="0">
      <selection sqref="A1:B4"/>
    </sheetView>
  </sheetViews>
  <sheetFormatPr defaultColWidth="8.796875" defaultRowHeight="14.25" x14ac:dyDescent="0.45"/>
  <cols>
    <col min="1" max="1" width="17" bestFit="1" customWidth="1"/>
    <col min="2" max="2" width="9.796875" bestFit="1" customWidth="1"/>
    <col min="3" max="3" width="1.6640625" customWidth="1"/>
    <col min="4" max="4" width="14.796875" bestFit="1" customWidth="1"/>
    <col min="5" max="9" width="11.33203125" bestFit="1" customWidth="1"/>
  </cols>
  <sheetData>
    <row r="1" spans="1:9" x14ac:dyDescent="0.45">
      <c r="A1" t="s">
        <v>0</v>
      </c>
      <c r="B1">
        <v>200000</v>
      </c>
    </row>
    <row r="2" spans="1:9" x14ac:dyDescent="0.45">
      <c r="A2" t="s">
        <v>1</v>
      </c>
      <c r="B2">
        <v>48</v>
      </c>
      <c r="D2" s="8" t="s">
        <v>5</v>
      </c>
      <c r="E2" s="7" t="s">
        <v>4</v>
      </c>
      <c r="F2" s="7">
        <v>12</v>
      </c>
      <c r="G2" s="7">
        <v>24</v>
      </c>
      <c r="H2" s="7">
        <v>36</v>
      </c>
      <c r="I2" s="7">
        <v>48</v>
      </c>
    </row>
    <row r="3" spans="1:9" x14ac:dyDescent="0.45">
      <c r="A3" t="s">
        <v>2</v>
      </c>
      <c r="B3" s="1">
        <v>0.04</v>
      </c>
      <c r="C3" s="1"/>
      <c r="D3" s="8" t="s">
        <v>7</v>
      </c>
      <c r="E3" s="6">
        <f>B4</f>
        <v>-4515.8109283379954</v>
      </c>
      <c r="F3" s="3">
        <f t="dataTable" ref="F3:I4" dt2D="0" dtr="1" r1="B2"/>
        <v>-17029.980839111584</v>
      </c>
      <c r="G3" s="3">
        <v>-8684.9844341548105</v>
      </c>
      <c r="H3" s="3">
        <v>-5904.7970013687363</v>
      </c>
      <c r="I3" s="3">
        <v>-4515.8109283379954</v>
      </c>
    </row>
    <row r="4" spans="1:9" x14ac:dyDescent="0.45">
      <c r="A4" t="s">
        <v>3</v>
      </c>
      <c r="B4" s="3">
        <f>PMT(B3/12,B2,B1)</f>
        <v>-4515.8109283379954</v>
      </c>
      <c r="C4" s="2"/>
      <c r="D4" s="8" t="s">
        <v>6</v>
      </c>
      <c r="E4" s="6">
        <f>B4*B2</f>
        <v>-216758.92456022376</v>
      </c>
      <c r="F4" s="3">
        <v>-204359.77006933902</v>
      </c>
      <c r="G4" s="3">
        <v>-208439.62641971547</v>
      </c>
      <c r="H4" s="3">
        <v>-212572.69204927451</v>
      </c>
      <c r="I4" s="3">
        <v>-216758.92456022376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AB8-802D-4CA4-87C8-810C4A1AC516}">
  <dimension ref="A1:I7"/>
  <sheetViews>
    <sheetView workbookViewId="0">
      <selection activeCell="E7" sqref="E7"/>
    </sheetView>
  </sheetViews>
  <sheetFormatPr defaultColWidth="8.796875" defaultRowHeight="14.25" x14ac:dyDescent="0.45"/>
  <cols>
    <col min="1" max="1" width="17" bestFit="1" customWidth="1"/>
    <col min="2" max="2" width="9.33203125" bestFit="1" customWidth="1"/>
    <col min="3" max="3" width="2.6640625" customWidth="1"/>
    <col min="4" max="4" width="2.796875" customWidth="1"/>
    <col min="5" max="5" width="9.33203125" bestFit="1" customWidth="1"/>
    <col min="6" max="9" width="10.33203125" bestFit="1" customWidth="1"/>
  </cols>
  <sheetData>
    <row r="1" spans="1:9" x14ac:dyDescent="0.45">
      <c r="A1" t="s">
        <v>0</v>
      </c>
      <c r="B1">
        <v>200000</v>
      </c>
      <c r="F1" s="37" t="s">
        <v>9</v>
      </c>
      <c r="G1" s="37"/>
      <c r="H1" s="37"/>
      <c r="I1" s="37"/>
    </row>
    <row r="2" spans="1:9" x14ac:dyDescent="0.45">
      <c r="A2" t="s">
        <v>1</v>
      </c>
      <c r="B2">
        <v>48</v>
      </c>
      <c r="F2" s="37" t="s">
        <v>8</v>
      </c>
      <c r="G2" s="37"/>
      <c r="H2" s="37"/>
      <c r="I2" s="37"/>
    </row>
    <row r="3" spans="1:9" x14ac:dyDescent="0.45">
      <c r="A3" t="s">
        <v>2</v>
      </c>
      <c r="B3" s="1">
        <v>0.04</v>
      </c>
      <c r="E3" s="3">
        <f>B4</f>
        <v>-4515.8109283379954</v>
      </c>
      <c r="F3" s="9">
        <v>0.02</v>
      </c>
      <c r="G3" s="9">
        <v>0.04</v>
      </c>
      <c r="H3" s="9">
        <v>0.06</v>
      </c>
      <c r="I3" s="9">
        <v>0.08</v>
      </c>
    </row>
    <row r="4" spans="1:9" x14ac:dyDescent="0.45">
      <c r="A4" t="s">
        <v>3</v>
      </c>
      <c r="B4" s="3">
        <f>PMT(B3/12,B2,B1)</f>
        <v>-4515.8109283379954</v>
      </c>
      <c r="D4" s="38" t="s">
        <v>5</v>
      </c>
      <c r="E4" s="5">
        <v>12</v>
      </c>
      <c r="F4" s="3">
        <f t="dataTable" ref="F4:I7" dt2D="1" dtr="1" r1="B3" r2="B2"/>
        <v>-16847.773456821087</v>
      </c>
      <c r="G4" s="3">
        <v>-17029.980839111584</v>
      </c>
      <c r="H4" s="3">
        <v>-17213.285941416128</v>
      </c>
      <c r="I4" s="3">
        <v>-17397.685817084213</v>
      </c>
    </row>
    <row r="5" spans="1:9" x14ac:dyDescent="0.45">
      <c r="D5" s="38"/>
      <c r="E5" s="5">
        <v>24</v>
      </c>
      <c r="F5" s="3">
        <v>-8508.0526736960455</v>
      </c>
      <c r="G5" s="3">
        <v>-8684.9844341548105</v>
      </c>
      <c r="H5" s="3">
        <v>-8864.1220505513793</v>
      </c>
      <c r="I5" s="3">
        <v>-9045.4582912368296</v>
      </c>
    </row>
    <row r="6" spans="1:9" x14ac:dyDescent="0.45">
      <c r="D6" s="38"/>
      <c r="E6" s="5">
        <v>36</v>
      </c>
      <c r="F6" s="3">
        <v>-5728.5157464912763</v>
      </c>
      <c r="G6" s="3">
        <v>-5904.7970013687363</v>
      </c>
      <c r="H6" s="3">
        <v>-6084.3874903110218</v>
      </c>
      <c r="I6" s="3">
        <v>-6267.2730922861692</v>
      </c>
    </row>
    <row r="7" spans="1:9" x14ac:dyDescent="0.45">
      <c r="D7" s="38"/>
      <c r="E7" s="5">
        <v>48</v>
      </c>
      <c r="F7" s="3">
        <v>-4339.0247278680745</v>
      </c>
      <c r="G7" s="3">
        <v>-4515.8109283379954</v>
      </c>
      <c r="H7" s="3">
        <v>-4697.0058095871236</v>
      </c>
      <c r="I7" s="3">
        <v>-4882.5844683004962</v>
      </c>
    </row>
  </sheetData>
  <mergeCells count="3">
    <mergeCell ref="F2:I2"/>
    <mergeCell ref="D4:D7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F8BE-3322-486B-8EE9-5E7DE6214A78}">
  <dimension ref="A1:B6"/>
  <sheetViews>
    <sheetView workbookViewId="0"/>
  </sheetViews>
  <sheetFormatPr defaultColWidth="8.796875" defaultRowHeight="14.25" x14ac:dyDescent="0.45"/>
  <cols>
    <col min="1" max="1" width="12" bestFit="1" customWidth="1"/>
    <col min="2" max="2" width="6.1328125" bestFit="1" customWidth="1"/>
  </cols>
  <sheetData>
    <row r="1" spans="1:2" x14ac:dyDescent="0.45">
      <c r="A1" s="21" t="s">
        <v>28</v>
      </c>
      <c r="B1" t="s">
        <v>29</v>
      </c>
    </row>
    <row r="3" spans="1:2" x14ac:dyDescent="0.45">
      <c r="A3" s="21" t="s">
        <v>27</v>
      </c>
      <c r="B3" t="s">
        <v>17</v>
      </c>
    </row>
    <row r="4" spans="1:2" x14ac:dyDescent="0.45">
      <c r="A4" s="22" t="s">
        <v>18</v>
      </c>
      <c r="B4">
        <v>1250</v>
      </c>
    </row>
    <row r="5" spans="1:2" x14ac:dyDescent="0.45">
      <c r="A5" s="22" t="s">
        <v>30</v>
      </c>
      <c r="B5">
        <v>950</v>
      </c>
    </row>
    <row r="6" spans="1:2" x14ac:dyDescent="0.45">
      <c r="A6" s="22" t="s">
        <v>31</v>
      </c>
      <c r="B6">
        <v>-250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D6E1-A927-4007-BF7D-72ED3E2B2C13}">
  <sheetPr>
    <outlinePr summaryBelow="0"/>
  </sheetPr>
  <dimension ref="B1:G13"/>
  <sheetViews>
    <sheetView showGridLines="0" workbookViewId="0">
      <selection activeCell="I14" sqref="I14"/>
    </sheetView>
  </sheetViews>
  <sheetFormatPr defaultColWidth="8.796875" defaultRowHeight="14.25" outlineLevelRow="1" outlineLevelCol="1" x14ac:dyDescent="0.45"/>
  <cols>
    <col min="3" max="3" width="4.796875" bestFit="1" customWidth="1"/>
    <col min="4" max="7" width="11.796875" customWidth="1" outlineLevel="1"/>
  </cols>
  <sheetData>
    <row r="1" spans="2:7" ht="14.65" thickBot="1" x14ac:dyDescent="0.5"/>
    <row r="2" spans="2:7" ht="15.75" x14ac:dyDescent="0.5">
      <c r="B2" s="12" t="s">
        <v>20</v>
      </c>
      <c r="C2" s="12"/>
      <c r="D2" s="17"/>
      <c r="E2" s="17"/>
      <c r="F2" s="17"/>
      <c r="G2" s="17"/>
    </row>
    <row r="3" spans="2:7" ht="15.75" collapsed="1" x14ac:dyDescent="0.5">
      <c r="B3" s="11"/>
      <c r="C3" s="11"/>
      <c r="D3" s="18" t="s">
        <v>22</v>
      </c>
      <c r="E3" s="18" t="s">
        <v>18</v>
      </c>
      <c r="F3" s="18" t="s">
        <v>31</v>
      </c>
      <c r="G3" s="18" t="s">
        <v>30</v>
      </c>
    </row>
    <row r="4" spans="2:7" ht="42" hidden="1" outlineLevel="1" x14ac:dyDescent="0.45">
      <c r="B4" s="14"/>
      <c r="C4" s="14"/>
      <c r="E4" s="20" t="s">
        <v>19</v>
      </c>
      <c r="F4" s="20" t="s">
        <v>32</v>
      </c>
      <c r="G4" s="20" t="s">
        <v>33</v>
      </c>
    </row>
    <row r="5" spans="2:7" x14ac:dyDescent="0.45">
      <c r="B5" s="15" t="s">
        <v>21</v>
      </c>
      <c r="C5" s="15"/>
      <c r="D5" s="13"/>
      <c r="E5" s="13"/>
      <c r="F5" s="13"/>
      <c r="G5" s="13"/>
    </row>
    <row r="6" spans="2:7" outlineLevel="1" x14ac:dyDescent="0.45">
      <c r="B6" s="14"/>
      <c r="C6" s="14" t="s">
        <v>14</v>
      </c>
      <c r="D6">
        <v>30</v>
      </c>
      <c r="E6" s="19">
        <v>30</v>
      </c>
      <c r="F6" s="19">
        <v>45</v>
      </c>
      <c r="G6" s="19">
        <v>35</v>
      </c>
    </row>
    <row r="7" spans="2:7" outlineLevel="1" x14ac:dyDescent="0.45">
      <c r="B7" s="14"/>
      <c r="C7" s="14" t="s">
        <v>15</v>
      </c>
      <c r="D7">
        <v>25</v>
      </c>
      <c r="E7" s="19">
        <v>25</v>
      </c>
      <c r="F7" s="19">
        <v>50</v>
      </c>
      <c r="G7" s="19">
        <v>30</v>
      </c>
    </row>
    <row r="8" spans="2:7" outlineLevel="1" x14ac:dyDescent="0.45">
      <c r="B8" s="14"/>
      <c r="C8" s="14" t="s">
        <v>16</v>
      </c>
      <c r="D8">
        <v>2000</v>
      </c>
      <c r="E8" s="19">
        <v>2000</v>
      </c>
      <c r="F8" s="19">
        <v>2000</v>
      </c>
      <c r="G8" s="19">
        <v>2000</v>
      </c>
    </row>
    <row r="9" spans="2:7" x14ac:dyDescent="0.45">
      <c r="B9" s="15" t="s">
        <v>23</v>
      </c>
      <c r="C9" s="15"/>
      <c r="D9" s="13"/>
      <c r="E9" s="13"/>
      <c r="F9" s="13"/>
      <c r="G9" s="13"/>
    </row>
    <row r="10" spans="2:7" ht="14.65" outlineLevel="1" thickBot="1" x14ac:dyDescent="0.5">
      <c r="B10" s="16"/>
      <c r="C10" s="16" t="s">
        <v>17</v>
      </c>
      <c r="D10" s="10">
        <v>1250</v>
      </c>
      <c r="E10" s="10">
        <v>1250</v>
      </c>
      <c r="F10" s="10">
        <v>-250</v>
      </c>
      <c r="G10" s="10">
        <v>950</v>
      </c>
    </row>
    <row r="11" spans="2:7" x14ac:dyDescent="0.45">
      <c r="B11" t="s">
        <v>24</v>
      </c>
    </row>
    <row r="12" spans="2:7" x14ac:dyDescent="0.45">
      <c r="B12" t="s">
        <v>25</v>
      </c>
    </row>
    <row r="13" spans="2:7" x14ac:dyDescent="0.45">
      <c r="B13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7D3F-0D84-456B-B777-40DFDAB55D86}">
  <dimension ref="A1:B4"/>
  <sheetViews>
    <sheetView workbookViewId="0">
      <selection sqref="A1:B4"/>
    </sheetView>
  </sheetViews>
  <sheetFormatPr defaultColWidth="8.796875" defaultRowHeight="14.25" x14ac:dyDescent="0.45"/>
  <cols>
    <col min="1" max="1" width="14.6640625" bestFit="1" customWidth="1"/>
    <col min="2" max="2" width="7.33203125" customWidth="1"/>
  </cols>
  <sheetData>
    <row r="1" spans="1:2" x14ac:dyDescent="0.45">
      <c r="A1" t="s">
        <v>10</v>
      </c>
      <c r="B1">
        <v>30</v>
      </c>
    </row>
    <row r="2" spans="1:2" x14ac:dyDescent="0.45">
      <c r="A2" t="s">
        <v>13</v>
      </c>
      <c r="B2">
        <v>25</v>
      </c>
    </row>
    <row r="3" spans="1:2" x14ac:dyDescent="0.45">
      <c r="A3" t="s">
        <v>11</v>
      </c>
      <c r="B3">
        <v>2000</v>
      </c>
    </row>
    <row r="4" spans="1:2" x14ac:dyDescent="0.45">
      <c r="A4" t="s">
        <v>12</v>
      </c>
      <c r="B4">
        <f>B3-B1*B2</f>
        <v>1250</v>
      </c>
    </row>
  </sheetData>
  <scenarios current="1" show="0" sqref="B4">
    <scenario name="Best Case" locked="1" count="3" user="dawng" comment="Created by dawng on 9/1/2023">
      <inputCells r="B1" val="30"/>
      <inputCells r="B2" val="25"/>
      <inputCells r="B3" val="2000"/>
    </scenario>
    <scenario name="Worst Case" locked="1" count="3" user="dawng" comment="Created by dawng on 9/2/2023_x000a_Modified by dawng on 9/2/2023">
      <inputCells r="B1" val="45"/>
      <inputCells r="B2" val="50"/>
      <inputCells r="B3" val="2000"/>
    </scenario>
    <scenario name="Expected" locked="1" count="3" user="dawng" comment="Created by dawng on 9/2/2023">
      <inputCells r="B1" val="35"/>
      <inputCells r="B2" val="30"/>
      <inputCells r="B3" val="2000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6785-A070-495B-A5BF-35D39A88C80C}">
  <dimension ref="A1:B4"/>
  <sheetViews>
    <sheetView workbookViewId="0">
      <selection activeCell="B2" sqref="B2"/>
    </sheetView>
  </sheetViews>
  <sheetFormatPr defaultColWidth="8.796875" defaultRowHeight="14.25" x14ac:dyDescent="0.45"/>
  <cols>
    <col min="1" max="1" width="15.6640625" customWidth="1"/>
    <col min="2" max="2" width="6.33203125" customWidth="1"/>
  </cols>
  <sheetData>
    <row r="1" spans="1:2" x14ac:dyDescent="0.45">
      <c r="A1" t="s">
        <v>10</v>
      </c>
      <c r="B1">
        <v>30</v>
      </c>
    </row>
    <row r="2" spans="1:2" x14ac:dyDescent="0.45">
      <c r="A2" t="s">
        <v>13</v>
      </c>
      <c r="B2">
        <v>100.00000000000001</v>
      </c>
    </row>
    <row r="3" spans="1:2" x14ac:dyDescent="0.45">
      <c r="A3" t="s">
        <v>11</v>
      </c>
      <c r="B3">
        <v>3000</v>
      </c>
    </row>
    <row r="4" spans="1:2" x14ac:dyDescent="0.45">
      <c r="A4" t="s">
        <v>12</v>
      </c>
      <c r="B4">
        <f>B3-B1*B2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EFFA-EDC3-4465-8B16-37B33F50867E}">
  <dimension ref="A1:B1"/>
  <sheetViews>
    <sheetView showFormulas="1" workbookViewId="0">
      <selection activeCell="G20" sqref="G20"/>
    </sheetView>
  </sheetViews>
  <sheetFormatPr defaultColWidth="8.796875" defaultRowHeight="14.25" x14ac:dyDescent="0.45"/>
  <cols>
    <col min="1" max="1" width="5.06640625" customWidth="1"/>
    <col min="2" max="2" width="5.59765625" customWidth="1"/>
  </cols>
  <sheetData>
    <row r="1" spans="1:2" x14ac:dyDescent="0.45">
      <c r="A1">
        <v>7.0000017236312218</v>
      </c>
      <c r="B1">
        <f>A1^2</f>
        <v>49.000024130840075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4D91-1089-4A57-BB57-5821DB43AE10}">
  <dimension ref="A1:B1"/>
  <sheetViews>
    <sheetView showFormulas="1" workbookViewId="0">
      <selection activeCell="G22" sqref="G22"/>
    </sheetView>
  </sheetViews>
  <sheetFormatPr defaultColWidth="8.796875" defaultRowHeight="14.25" x14ac:dyDescent="0.45"/>
  <cols>
    <col min="1" max="1" width="5.19921875" customWidth="1"/>
    <col min="2" max="2" width="5.73046875" customWidth="1"/>
  </cols>
  <sheetData>
    <row r="1" spans="1:2" x14ac:dyDescent="0.45">
      <c r="A1">
        <v>-4.0023973833245847</v>
      </c>
      <c r="B1">
        <f>1/A1</f>
        <v>-0.24985025329227845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3E0C-BCA4-4B0F-AA36-4A84446AB343}">
  <dimension ref="A1:B31"/>
  <sheetViews>
    <sheetView showGridLines="0" topLeftCell="A7" workbookViewId="0">
      <selection activeCell="N27" sqref="N27"/>
    </sheetView>
  </sheetViews>
  <sheetFormatPr defaultColWidth="8.796875" defaultRowHeight="14.25" x14ac:dyDescent="0.45"/>
  <sheetData>
    <row r="1" spans="1:2" x14ac:dyDescent="0.45">
      <c r="A1">
        <v>-5</v>
      </c>
      <c r="B1">
        <f>1/A1</f>
        <v>-0.2</v>
      </c>
    </row>
    <row r="2" spans="1:2" x14ac:dyDescent="0.45">
      <c r="A2">
        <v>-4</v>
      </c>
      <c r="B2">
        <f t="shared" ref="B2:B31" si="0">1/A2</f>
        <v>-0.25</v>
      </c>
    </row>
    <row r="3" spans="1:2" x14ac:dyDescent="0.45">
      <c r="A3">
        <v>-3</v>
      </c>
      <c r="B3">
        <f t="shared" si="0"/>
        <v>-0.33333333333333331</v>
      </c>
    </row>
    <row r="4" spans="1:2" x14ac:dyDescent="0.45">
      <c r="A4">
        <v>-2</v>
      </c>
      <c r="B4">
        <f t="shared" si="0"/>
        <v>-0.5</v>
      </c>
    </row>
    <row r="5" spans="1:2" x14ac:dyDescent="0.45">
      <c r="A5">
        <v>-1</v>
      </c>
      <c r="B5">
        <f t="shared" si="0"/>
        <v>-1</v>
      </c>
    </row>
    <row r="6" spans="1:2" x14ac:dyDescent="0.45">
      <c r="A6">
        <v>-0.9</v>
      </c>
      <c r="B6">
        <f t="shared" si="0"/>
        <v>-1.1111111111111112</v>
      </c>
    </row>
    <row r="7" spans="1:2" x14ac:dyDescent="0.45">
      <c r="A7">
        <v>-0.8</v>
      </c>
      <c r="B7">
        <f t="shared" si="0"/>
        <v>-1.25</v>
      </c>
    </row>
    <row r="8" spans="1:2" x14ac:dyDescent="0.45">
      <c r="A8">
        <v>-0.7</v>
      </c>
      <c r="B8">
        <f t="shared" si="0"/>
        <v>-1.4285714285714286</v>
      </c>
    </row>
    <row r="9" spans="1:2" x14ac:dyDescent="0.45">
      <c r="A9">
        <v>-0.6</v>
      </c>
      <c r="B9">
        <f t="shared" si="0"/>
        <v>-1.6666666666666667</v>
      </c>
    </row>
    <row r="10" spans="1:2" x14ac:dyDescent="0.45">
      <c r="A10">
        <v>-0.5</v>
      </c>
      <c r="B10">
        <f t="shared" si="0"/>
        <v>-2</v>
      </c>
    </row>
    <row r="11" spans="1:2" x14ac:dyDescent="0.45">
      <c r="A11">
        <v>-0.4</v>
      </c>
      <c r="B11">
        <f t="shared" si="0"/>
        <v>-2.5</v>
      </c>
    </row>
    <row r="12" spans="1:2" x14ac:dyDescent="0.45">
      <c r="A12">
        <v>-0.3</v>
      </c>
      <c r="B12">
        <f t="shared" si="0"/>
        <v>-3.3333333333333335</v>
      </c>
    </row>
    <row r="13" spans="1:2" x14ac:dyDescent="0.45">
      <c r="A13">
        <v>-0.2</v>
      </c>
      <c r="B13">
        <f t="shared" si="0"/>
        <v>-5</v>
      </c>
    </row>
    <row r="14" spans="1:2" x14ac:dyDescent="0.45">
      <c r="A14">
        <v>-0.1</v>
      </c>
      <c r="B14">
        <f t="shared" si="0"/>
        <v>-10</v>
      </c>
    </row>
    <row r="15" spans="1:2" x14ac:dyDescent="0.45">
      <c r="A15">
        <v>-0.05</v>
      </c>
      <c r="B15">
        <f t="shared" si="0"/>
        <v>-20</v>
      </c>
    </row>
    <row r="16" spans="1:2" x14ac:dyDescent="0.45">
      <c r="A16">
        <v>0</v>
      </c>
    </row>
    <row r="17" spans="1:2" x14ac:dyDescent="0.45">
      <c r="A17">
        <v>0.05</v>
      </c>
      <c r="B17">
        <f>1/A17</f>
        <v>20</v>
      </c>
    </row>
    <row r="18" spans="1:2" x14ac:dyDescent="0.45">
      <c r="A18">
        <v>0.1</v>
      </c>
      <c r="B18">
        <f t="shared" si="0"/>
        <v>10</v>
      </c>
    </row>
    <row r="19" spans="1:2" x14ac:dyDescent="0.45">
      <c r="A19">
        <v>0.2</v>
      </c>
      <c r="B19">
        <f t="shared" si="0"/>
        <v>5</v>
      </c>
    </row>
    <row r="20" spans="1:2" x14ac:dyDescent="0.45">
      <c r="A20">
        <v>0.3</v>
      </c>
      <c r="B20">
        <f t="shared" si="0"/>
        <v>3.3333333333333335</v>
      </c>
    </row>
    <row r="21" spans="1:2" x14ac:dyDescent="0.45">
      <c r="A21">
        <v>0.4</v>
      </c>
      <c r="B21">
        <f t="shared" si="0"/>
        <v>2.5</v>
      </c>
    </row>
    <row r="22" spans="1:2" x14ac:dyDescent="0.45">
      <c r="A22">
        <v>0.5</v>
      </c>
      <c r="B22">
        <f t="shared" si="0"/>
        <v>2</v>
      </c>
    </row>
    <row r="23" spans="1:2" x14ac:dyDescent="0.45">
      <c r="A23">
        <v>0.6</v>
      </c>
      <c r="B23">
        <f t="shared" si="0"/>
        <v>1.6666666666666667</v>
      </c>
    </row>
    <row r="24" spans="1:2" x14ac:dyDescent="0.45">
      <c r="A24">
        <v>0.7</v>
      </c>
      <c r="B24">
        <f t="shared" si="0"/>
        <v>1.4285714285714286</v>
      </c>
    </row>
    <row r="25" spans="1:2" x14ac:dyDescent="0.45">
      <c r="A25">
        <v>0.8</v>
      </c>
      <c r="B25">
        <f t="shared" si="0"/>
        <v>1.25</v>
      </c>
    </row>
    <row r="26" spans="1:2" x14ac:dyDescent="0.45">
      <c r="A26">
        <v>0.9</v>
      </c>
      <c r="B26">
        <f t="shared" si="0"/>
        <v>1.1111111111111112</v>
      </c>
    </row>
    <row r="27" spans="1:2" x14ac:dyDescent="0.45">
      <c r="A27">
        <v>1</v>
      </c>
      <c r="B27">
        <f t="shared" si="0"/>
        <v>1</v>
      </c>
    </row>
    <row r="28" spans="1:2" x14ac:dyDescent="0.45">
      <c r="A28">
        <v>2</v>
      </c>
      <c r="B28">
        <f t="shared" si="0"/>
        <v>0.5</v>
      </c>
    </row>
    <row r="29" spans="1:2" x14ac:dyDescent="0.45">
      <c r="A29">
        <v>3</v>
      </c>
      <c r="B29">
        <f t="shared" si="0"/>
        <v>0.33333333333333331</v>
      </c>
    </row>
    <row r="30" spans="1:2" x14ac:dyDescent="0.45">
      <c r="A30">
        <v>4</v>
      </c>
      <c r="B30">
        <f t="shared" si="0"/>
        <v>0.25</v>
      </c>
    </row>
    <row r="31" spans="1:2" x14ac:dyDescent="0.45">
      <c r="A31">
        <v>5</v>
      </c>
      <c r="B31">
        <f t="shared" si="0"/>
        <v>0.2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9BC7-EEC3-4441-82ED-81AB81290F4E}">
  <dimension ref="A1:G8"/>
  <sheetViews>
    <sheetView workbookViewId="0">
      <selection activeCell="G27" sqref="G27"/>
    </sheetView>
  </sheetViews>
  <sheetFormatPr defaultColWidth="8.796875" defaultRowHeight="14.25" x14ac:dyDescent="0.45"/>
  <cols>
    <col min="1" max="2" width="8" customWidth="1"/>
    <col min="3" max="3" width="7.6640625" customWidth="1"/>
    <col min="4" max="4" width="5.46484375" customWidth="1"/>
    <col min="5" max="5" width="9.796875" customWidth="1"/>
    <col min="6" max="6" width="7" customWidth="1"/>
    <col min="7" max="7" width="6" customWidth="1"/>
  </cols>
  <sheetData>
    <row r="1" spans="1:7" ht="26.75" customHeight="1" x14ac:dyDescent="0.45">
      <c r="A1" s="26" t="s">
        <v>34</v>
      </c>
      <c r="B1" s="26" t="s">
        <v>42</v>
      </c>
      <c r="C1" s="26" t="s">
        <v>35</v>
      </c>
      <c r="D1" s="26" t="s">
        <v>45</v>
      </c>
      <c r="E1" s="26" t="s">
        <v>36</v>
      </c>
      <c r="F1" s="26" t="s">
        <v>43</v>
      </c>
      <c r="G1" s="26" t="s">
        <v>37</v>
      </c>
    </row>
    <row r="2" spans="1:7" x14ac:dyDescent="0.45">
      <c r="A2" t="s">
        <v>39</v>
      </c>
      <c r="B2">
        <v>6</v>
      </c>
      <c r="C2">
        <v>20</v>
      </c>
      <c r="D2">
        <v>6</v>
      </c>
      <c r="E2">
        <v>6</v>
      </c>
      <c r="F2">
        <f>B2*E2</f>
        <v>36</v>
      </c>
      <c r="G2">
        <f>C2*E2</f>
        <v>120</v>
      </c>
    </row>
    <row r="3" spans="1:7" x14ac:dyDescent="0.45">
      <c r="A3" t="s">
        <v>40</v>
      </c>
      <c r="B3">
        <v>7</v>
      </c>
      <c r="C3">
        <v>25</v>
      </c>
      <c r="D3">
        <v>4</v>
      </c>
      <c r="E3">
        <v>9.3333333333333268</v>
      </c>
      <c r="F3">
        <f t="shared" ref="F3:F4" si="0">B3*E3</f>
        <v>65.333333333333286</v>
      </c>
      <c r="G3">
        <f t="shared" ref="G3:G4" si="1">C3*E3</f>
        <v>233.33333333333317</v>
      </c>
    </row>
    <row r="4" spans="1:7" x14ac:dyDescent="0.45">
      <c r="A4" t="s">
        <v>41</v>
      </c>
      <c r="B4">
        <v>4</v>
      </c>
      <c r="C4">
        <v>15</v>
      </c>
      <c r="D4">
        <v>10</v>
      </c>
      <c r="E4">
        <v>24.666666666666671</v>
      </c>
      <c r="F4">
        <f t="shared" si="0"/>
        <v>98.666666666666686</v>
      </c>
      <c r="G4">
        <f t="shared" si="1"/>
        <v>370.00000000000006</v>
      </c>
    </row>
    <row r="5" spans="1:7" x14ac:dyDescent="0.45">
      <c r="C5" s="25"/>
      <c r="D5" s="24" t="s">
        <v>38</v>
      </c>
      <c r="E5" s="24">
        <f>SUM(E2:E4)</f>
        <v>40</v>
      </c>
      <c r="F5" s="24">
        <f>SUM(F2:F4)</f>
        <v>199.99999999999997</v>
      </c>
      <c r="G5" s="24">
        <f>SUM(G2:G4)</f>
        <v>723.33333333333326</v>
      </c>
    </row>
    <row r="7" spans="1:7" x14ac:dyDescent="0.45">
      <c r="E7" s="23" t="s">
        <v>44</v>
      </c>
      <c r="F7" s="23" t="s">
        <v>46</v>
      </c>
    </row>
    <row r="8" spans="1:7" x14ac:dyDescent="0.45">
      <c r="E8">
        <v>40</v>
      </c>
      <c r="F8">
        <v>200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D080-5679-4219-924D-C3128CC12799}">
  <dimension ref="A1:L11"/>
  <sheetViews>
    <sheetView workbookViewId="0">
      <selection sqref="A1:L11"/>
    </sheetView>
  </sheetViews>
  <sheetFormatPr defaultColWidth="8.796875" defaultRowHeight="14.25" x14ac:dyDescent="0.45"/>
  <cols>
    <col min="1" max="1" width="2.796875" customWidth="1"/>
    <col min="2" max="2" width="10.46484375" bestFit="1" customWidth="1"/>
    <col min="3" max="5" width="4.46484375" bestFit="1" customWidth="1"/>
    <col min="6" max="6" width="5.33203125" bestFit="1" customWidth="1"/>
    <col min="7" max="7" width="3.1328125" bestFit="1" customWidth="1"/>
    <col min="8" max="8" width="3.33203125" bestFit="1" customWidth="1"/>
    <col min="9" max="9" width="3.796875" bestFit="1" customWidth="1"/>
    <col min="10" max="10" width="1.46484375" customWidth="1"/>
    <col min="11" max="11" width="5.33203125" bestFit="1" customWidth="1"/>
    <col min="12" max="12" width="9.6640625" bestFit="1" customWidth="1"/>
  </cols>
  <sheetData>
    <row r="1" spans="1:12" x14ac:dyDescent="0.45">
      <c r="C1" s="37" t="s">
        <v>56</v>
      </c>
      <c r="D1" s="37"/>
      <c r="E1" s="37"/>
      <c r="F1" s="37"/>
      <c r="G1" s="37"/>
      <c r="H1" s="37"/>
      <c r="I1" s="37"/>
    </row>
    <row r="2" spans="1:12" x14ac:dyDescent="0.45">
      <c r="A2" s="27"/>
      <c r="B2" s="27"/>
      <c r="C2" s="24" t="s">
        <v>49</v>
      </c>
      <c r="D2" s="24" t="s">
        <v>50</v>
      </c>
      <c r="E2" s="24" t="s">
        <v>51</v>
      </c>
      <c r="F2" s="24" t="s">
        <v>52</v>
      </c>
      <c r="G2" s="24" t="s">
        <v>53</v>
      </c>
      <c r="H2" s="24" t="s">
        <v>54</v>
      </c>
      <c r="I2" s="24" t="s">
        <v>55</v>
      </c>
      <c r="J2" s="25"/>
      <c r="K2" s="25"/>
      <c r="L2" s="23" t="s">
        <v>48</v>
      </c>
    </row>
    <row r="3" spans="1:12" x14ac:dyDescent="0.45">
      <c r="A3" s="38" t="s">
        <v>47</v>
      </c>
      <c r="B3" s="29" t="s">
        <v>49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L3">
        <v>11</v>
      </c>
    </row>
    <row r="4" spans="1:12" x14ac:dyDescent="0.45">
      <c r="A4" s="38"/>
      <c r="B4" s="29" t="s">
        <v>50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L4">
        <v>5</v>
      </c>
    </row>
    <row r="5" spans="1:12" x14ac:dyDescent="0.45">
      <c r="A5" s="38"/>
      <c r="B5" s="29" t="s">
        <v>51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</row>
    <row r="6" spans="1:12" x14ac:dyDescent="0.45">
      <c r="A6" s="38"/>
      <c r="B6" s="29" t="s">
        <v>52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L6">
        <v>4</v>
      </c>
    </row>
    <row r="7" spans="1:12" x14ac:dyDescent="0.45">
      <c r="A7" s="38"/>
      <c r="B7" s="29" t="s">
        <v>53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L7">
        <v>4</v>
      </c>
    </row>
    <row r="8" spans="1:12" x14ac:dyDescent="0.45">
      <c r="A8" s="38"/>
      <c r="B8" s="29" t="s">
        <v>54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L8">
        <v>1</v>
      </c>
    </row>
    <row r="9" spans="1:12" x14ac:dyDescent="0.45">
      <c r="A9" s="38"/>
      <c r="B9" s="29" t="s">
        <v>55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L9">
        <v>0</v>
      </c>
    </row>
    <row r="10" spans="1:12" x14ac:dyDescent="0.45">
      <c r="B10" s="31" t="s">
        <v>58</v>
      </c>
      <c r="C10" s="32">
        <v>20</v>
      </c>
      <c r="D10" s="13">
        <v>21</v>
      </c>
      <c r="E10" s="13">
        <v>18</v>
      </c>
      <c r="F10" s="13">
        <v>20</v>
      </c>
      <c r="G10" s="13">
        <v>25</v>
      </c>
      <c r="H10" s="13">
        <v>15</v>
      </c>
      <c r="I10" s="13">
        <v>10</v>
      </c>
      <c r="K10" s="25" t="s">
        <v>38</v>
      </c>
      <c r="L10" s="24">
        <f>SUM(L3:L9)</f>
        <v>26</v>
      </c>
    </row>
    <row r="11" spans="1:12" x14ac:dyDescent="0.45">
      <c r="B11" s="31" t="s">
        <v>57</v>
      </c>
      <c r="C11" s="33">
        <f>SUMPRODUCT($L$3:$L$9,C3:C9)</f>
        <v>20</v>
      </c>
      <c r="D11" s="24">
        <f t="shared" ref="D11:I11" si="0">SUMPRODUCT($L$3:$L$9,D3:D9)</f>
        <v>21</v>
      </c>
      <c r="E11" s="24">
        <f t="shared" si="0"/>
        <v>18</v>
      </c>
      <c r="F11" s="24">
        <f t="shared" si="0"/>
        <v>21</v>
      </c>
      <c r="G11" s="24">
        <f t="shared" si="0"/>
        <v>25</v>
      </c>
      <c r="H11" s="24">
        <f t="shared" si="0"/>
        <v>15</v>
      </c>
      <c r="I11" s="24">
        <f t="shared" si="0"/>
        <v>10</v>
      </c>
    </row>
  </sheetData>
  <mergeCells count="2">
    <mergeCell ref="A3:A9"/>
    <mergeCell ref="C1:I1"/>
  </mergeCells>
  <pageMargins left="0.7" right="0.7" top="0.75" bottom="0.75" header="0.3" footer="0.3"/>
  <pageSetup orientation="portrait" r:id="rId1"/>
  <ignoredErrors>
    <ignoredError sqref="C11:I11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3E0B-D49B-4C0B-A0E5-B5C60B5026A5}">
  <dimension ref="A1:M11"/>
  <sheetViews>
    <sheetView workbookViewId="0">
      <selection activeCell="V27" sqref="V27"/>
    </sheetView>
  </sheetViews>
  <sheetFormatPr defaultColWidth="8.796875" defaultRowHeight="14.25" x14ac:dyDescent="0.45"/>
  <cols>
    <col min="1" max="1" width="3.19921875" bestFit="1" customWidth="1"/>
    <col min="2" max="2" width="4.265625" bestFit="1" customWidth="1"/>
    <col min="3" max="3" width="3.3984375" customWidth="1"/>
    <col min="4" max="4" width="3.46484375" customWidth="1"/>
    <col min="5" max="5" width="3.33203125" customWidth="1"/>
    <col min="6" max="6" width="3.1328125" customWidth="1"/>
    <col min="7" max="7" width="3.19921875" bestFit="1" customWidth="1"/>
    <col min="8" max="8" width="9.33203125" bestFit="1" customWidth="1"/>
    <col min="9" max="9" width="2.9296875" customWidth="1"/>
    <col min="10" max="10" width="2.6640625" customWidth="1"/>
    <col min="11" max="11" width="2.796875" customWidth="1"/>
    <col min="12" max="12" width="6" bestFit="1" customWidth="1"/>
    <col min="13" max="13" width="4.796875" bestFit="1" customWidth="1"/>
  </cols>
  <sheetData>
    <row r="1" spans="1:13" x14ac:dyDescent="0.45">
      <c r="C1" s="37" t="s">
        <v>63</v>
      </c>
      <c r="D1" s="37"/>
      <c r="E1" s="37"/>
      <c r="I1" s="37" t="s">
        <v>63</v>
      </c>
      <c r="J1" s="37"/>
      <c r="K1" s="37"/>
    </row>
    <row r="2" spans="1:13" ht="14" customHeight="1" x14ac:dyDescent="0.45">
      <c r="B2" s="30" t="s">
        <v>60</v>
      </c>
      <c r="C2" s="23">
        <v>1</v>
      </c>
      <c r="D2" s="23">
        <v>2</v>
      </c>
      <c r="E2" s="23">
        <v>3</v>
      </c>
      <c r="F2" s="25"/>
      <c r="H2" s="30" t="s">
        <v>59</v>
      </c>
      <c r="I2" s="23">
        <v>1</v>
      </c>
      <c r="J2" s="23">
        <v>2</v>
      </c>
      <c r="K2" s="23">
        <v>3</v>
      </c>
      <c r="L2" s="34" t="s">
        <v>79</v>
      </c>
      <c r="M2" s="23" t="s">
        <v>6</v>
      </c>
    </row>
    <row r="3" spans="1:13" ht="17.25" customHeight="1" x14ac:dyDescent="0.45">
      <c r="A3" s="39" t="s">
        <v>62</v>
      </c>
      <c r="B3" s="28" t="s">
        <v>39</v>
      </c>
      <c r="C3">
        <v>15</v>
      </c>
      <c r="D3">
        <v>40</v>
      </c>
      <c r="E3">
        <v>20</v>
      </c>
      <c r="G3" s="39" t="s">
        <v>62</v>
      </c>
      <c r="H3" s="28" t="s">
        <v>39</v>
      </c>
      <c r="I3">
        <v>1</v>
      </c>
      <c r="J3">
        <v>0</v>
      </c>
      <c r="K3">
        <v>0</v>
      </c>
      <c r="L3" s="35">
        <v>1</v>
      </c>
      <c r="M3">
        <f>SUM(I3:K3)</f>
        <v>1</v>
      </c>
    </row>
    <row r="4" spans="1:13" ht="15.5" customHeight="1" x14ac:dyDescent="0.45">
      <c r="A4" s="39"/>
      <c r="B4" s="28" t="s">
        <v>40</v>
      </c>
      <c r="C4">
        <v>30</v>
      </c>
      <c r="D4">
        <v>20</v>
      </c>
      <c r="E4">
        <v>10</v>
      </c>
      <c r="G4" s="39"/>
      <c r="H4" s="28" t="s">
        <v>40</v>
      </c>
      <c r="I4">
        <v>0</v>
      </c>
      <c r="J4">
        <v>0</v>
      </c>
      <c r="K4">
        <v>1</v>
      </c>
      <c r="L4" s="35">
        <v>1</v>
      </c>
      <c r="M4">
        <f>SUM(I4:K4)</f>
        <v>1</v>
      </c>
    </row>
    <row r="5" spans="1:13" ht="16.5" customHeight="1" x14ac:dyDescent="0.45">
      <c r="A5" s="39"/>
      <c r="B5" s="28" t="s">
        <v>41</v>
      </c>
      <c r="C5">
        <v>25</v>
      </c>
      <c r="D5">
        <v>30</v>
      </c>
      <c r="E5">
        <v>25</v>
      </c>
      <c r="G5" s="39"/>
      <c r="H5" s="28" t="s">
        <v>41</v>
      </c>
      <c r="I5">
        <v>0</v>
      </c>
      <c r="J5">
        <v>1</v>
      </c>
      <c r="K5">
        <v>0</v>
      </c>
      <c r="L5" s="35">
        <v>1</v>
      </c>
      <c r="M5">
        <f>SUM(I5:K5)</f>
        <v>1</v>
      </c>
    </row>
    <row r="6" spans="1:13" x14ac:dyDescent="0.45">
      <c r="H6" s="31" t="s">
        <v>79</v>
      </c>
      <c r="I6" s="13">
        <v>1</v>
      </c>
      <c r="J6" s="13">
        <v>1</v>
      </c>
      <c r="K6" s="13">
        <v>1</v>
      </c>
    </row>
    <row r="7" spans="1:13" x14ac:dyDescent="0.45">
      <c r="H7" s="28" t="s">
        <v>6</v>
      </c>
      <c r="I7">
        <f>SUM(I3:I5)</f>
        <v>1</v>
      </c>
      <c r="J7">
        <f t="shared" ref="J7:K7" si="0">SUM(J3:J5)</f>
        <v>1</v>
      </c>
      <c r="K7">
        <f t="shared" si="0"/>
        <v>1</v>
      </c>
    </row>
    <row r="9" spans="1:13" x14ac:dyDescent="0.45">
      <c r="H9" s="25" t="s">
        <v>61</v>
      </c>
      <c r="I9" s="25">
        <f>SUMPRODUCT(C3:E5,I3:K5)</f>
        <v>55</v>
      </c>
    </row>
    <row r="11" spans="1:13" x14ac:dyDescent="0.45">
      <c r="A11" s="2"/>
    </row>
  </sheetData>
  <mergeCells count="4">
    <mergeCell ref="A3:A5"/>
    <mergeCell ref="G3:G5"/>
    <mergeCell ref="C1:E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2223-75C8-4348-8350-169D631BC702}">
  <dimension ref="A1:K8"/>
  <sheetViews>
    <sheetView workbookViewId="0">
      <selection activeCell="H1" sqref="H1:H1048576"/>
    </sheetView>
  </sheetViews>
  <sheetFormatPr defaultColWidth="8.796875" defaultRowHeight="14.25" x14ac:dyDescent="0.45"/>
  <cols>
    <col min="1" max="1" width="1.46484375" customWidth="1"/>
    <col min="2" max="3" width="5.796875" bestFit="1" customWidth="1"/>
    <col min="4" max="4" width="7" bestFit="1" customWidth="1"/>
    <col min="5" max="5" width="5.46484375" bestFit="1" customWidth="1"/>
    <col min="6" max="6" width="8.265625" bestFit="1" customWidth="1"/>
    <col min="7" max="7" width="6.59765625" bestFit="1" customWidth="1"/>
    <col min="8" max="8" width="4.86328125" customWidth="1"/>
    <col min="9" max="9" width="1.796875" customWidth="1"/>
    <col min="10" max="10" width="12.796875" bestFit="1" customWidth="1"/>
    <col min="11" max="11" width="6.33203125" bestFit="1" customWidth="1"/>
  </cols>
  <sheetData>
    <row r="1" spans="1:11" x14ac:dyDescent="0.45">
      <c r="C1" s="37" t="s">
        <v>73</v>
      </c>
      <c r="D1" s="37"/>
      <c r="E1" s="37"/>
      <c r="F1" s="37"/>
      <c r="G1" s="37"/>
      <c r="I1" s="37" t="s">
        <v>71</v>
      </c>
      <c r="J1" s="37"/>
      <c r="K1" s="37"/>
    </row>
    <row r="2" spans="1:11" x14ac:dyDescent="0.45">
      <c r="B2" s="30"/>
      <c r="C2" s="23" t="s">
        <v>64</v>
      </c>
      <c r="D2" s="23" t="s">
        <v>65</v>
      </c>
      <c r="E2" s="23" t="s">
        <v>66</v>
      </c>
      <c r="F2" s="23" t="s">
        <v>67</v>
      </c>
      <c r="G2" s="23" t="s">
        <v>68</v>
      </c>
      <c r="I2" s="23" t="s">
        <v>72</v>
      </c>
      <c r="J2" s="23" t="s">
        <v>70</v>
      </c>
      <c r="K2" s="23" t="s">
        <v>69</v>
      </c>
    </row>
    <row r="3" spans="1:11" x14ac:dyDescent="0.45">
      <c r="A3" s="25">
        <v>1</v>
      </c>
      <c r="B3" s="28" t="s">
        <v>64</v>
      </c>
      <c r="C3">
        <v>0</v>
      </c>
      <c r="D3" s="36">
        <v>940</v>
      </c>
      <c r="E3" s="36">
        <v>980</v>
      </c>
      <c r="F3" s="36">
        <v>769</v>
      </c>
      <c r="G3" s="36">
        <v>716</v>
      </c>
      <c r="I3" s="36"/>
      <c r="J3" t="e" cm="1" vm="1">
        <f t="array" aca="1" ref="J3" ca="1">INDEX(B3:B7,I3)</f>
        <v>#VALUE!</v>
      </c>
      <c r="K3" t="e" cm="1" vm="2">
        <f t="array" aca="1" ref="K3" ca="1">INDEX(C3:G7,I3,I7)</f>
        <v>#VALUE!</v>
      </c>
    </row>
    <row r="4" spans="1:11" x14ac:dyDescent="0.45">
      <c r="A4" s="25">
        <v>2</v>
      </c>
      <c r="B4" s="28" t="s">
        <v>65</v>
      </c>
      <c r="C4" s="36">
        <v>940</v>
      </c>
      <c r="D4">
        <v>0</v>
      </c>
      <c r="E4" s="36">
        <v>461</v>
      </c>
      <c r="F4" s="36">
        <v>1168</v>
      </c>
      <c r="G4" s="36">
        <v>353</v>
      </c>
      <c r="I4" s="36"/>
      <c r="J4" t="e" cm="1" vm="1">
        <f t="array" aca="1" ref="J4" ca="1">INDEX(B3:B7,I4)</f>
        <v>#VALUE!</v>
      </c>
      <c r="K4" t="e" cm="1" vm="2">
        <f t="array" aca="1" ref="K4" ca="1">INDEX(C3:G7,I4,I3)</f>
        <v>#VALUE!</v>
      </c>
    </row>
    <row r="5" spans="1:11" x14ac:dyDescent="0.45">
      <c r="A5" s="25">
        <v>3</v>
      </c>
      <c r="B5" s="28" t="s">
        <v>66</v>
      </c>
      <c r="C5" s="36">
        <v>980</v>
      </c>
      <c r="D5" s="36">
        <v>461</v>
      </c>
      <c r="E5">
        <v>0</v>
      </c>
      <c r="F5" s="36">
        <v>862</v>
      </c>
      <c r="G5" s="36">
        <v>293</v>
      </c>
      <c r="I5" s="36"/>
      <c r="J5" t="e" cm="1" vm="1">
        <f t="array" aca="1" ref="J5" ca="1">INDEX(B3:B7,I5)</f>
        <v>#VALUE!</v>
      </c>
      <c r="K5" t="e" cm="1" vm="2">
        <f t="array" aca="1" ref="K5" ca="1">INDEX(C3:G7,I5,I4)</f>
        <v>#VALUE!</v>
      </c>
    </row>
    <row r="6" spans="1:11" x14ac:dyDescent="0.45">
      <c r="A6" s="25">
        <v>4</v>
      </c>
      <c r="B6" s="28" t="s">
        <v>67</v>
      </c>
      <c r="C6" s="36">
        <v>769</v>
      </c>
      <c r="D6" s="36">
        <v>1168</v>
      </c>
      <c r="E6" s="36">
        <v>862</v>
      </c>
      <c r="F6" s="36">
        <v>0</v>
      </c>
      <c r="G6" s="36">
        <v>811</v>
      </c>
      <c r="I6" s="36"/>
      <c r="J6" t="e" cm="1" vm="1">
        <f t="array" aca="1" ref="J6" ca="1">INDEX(B3:B7,I6)</f>
        <v>#VALUE!</v>
      </c>
      <c r="K6" t="e" cm="1" vm="2">
        <f t="array" aca="1" ref="K6" ca="1">INDEX(C3:G7,I6,I5)</f>
        <v>#VALUE!</v>
      </c>
    </row>
    <row r="7" spans="1:11" x14ac:dyDescent="0.45">
      <c r="A7" s="25">
        <v>5</v>
      </c>
      <c r="B7" s="28" t="s">
        <v>68</v>
      </c>
      <c r="C7" s="36">
        <v>716</v>
      </c>
      <c r="D7" s="36">
        <v>353</v>
      </c>
      <c r="E7" s="36">
        <v>293</v>
      </c>
      <c r="F7" s="36">
        <v>811</v>
      </c>
      <c r="G7" s="36">
        <v>0</v>
      </c>
      <c r="I7" s="36"/>
      <c r="J7" t="e" cm="1" vm="1">
        <f t="array" aca="1" ref="J7" ca="1">INDEX(B3:B7,I7)</f>
        <v>#VALUE!</v>
      </c>
      <c r="K7" t="e" cm="1" vm="2">
        <f t="array" aca="1" ref="K7" ca="1">INDEX(C3:G7,I7,I6)</f>
        <v>#VALUE!</v>
      </c>
    </row>
    <row r="8" spans="1:11" x14ac:dyDescent="0.45">
      <c r="J8" s="24" t="s">
        <v>74</v>
      </c>
      <c r="K8" s="24" t="e" vm="3">
        <f ca="1">SUM(K3:K7)</f>
        <v>#VALUE!</v>
      </c>
    </row>
  </sheetData>
  <mergeCells count="2">
    <mergeCell ref="I1:K1"/>
    <mergeCell ref="C1:G1"/>
  </mergeCells>
  <pageMargins left="0.7" right="0.7" top="0.75" bottom="0.75" header="0.3" footer="0.3"/>
  <ignoredErrors>
    <ignoredError sqref="J3:J7 K3:K8" evalErro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C0F6-570E-47D6-B392-772ADB9EC3DF}">
  <dimension ref="A1:B1"/>
  <sheetViews>
    <sheetView workbookViewId="0">
      <selection activeCell="B9" sqref="B9"/>
    </sheetView>
  </sheetViews>
  <sheetFormatPr defaultColWidth="8.796875" defaultRowHeight="14.25" x14ac:dyDescent="0.45"/>
  <sheetData>
    <row r="1" spans="1:2" x14ac:dyDescent="0.45">
      <c r="A1">
        <v>4.0079423702616683</v>
      </c>
      <c r="B1">
        <f>1/A1</f>
        <v>0.24950458554989466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5D57-CA88-4C1D-AD7D-0882660269C2}">
  <dimension ref="A1:B1"/>
  <sheetViews>
    <sheetView workbookViewId="0"/>
  </sheetViews>
  <sheetFormatPr defaultColWidth="8.796875" defaultRowHeight="14.25" x14ac:dyDescent="0.45"/>
  <sheetData>
    <row r="1" spans="1:2" x14ac:dyDescent="0.45">
      <c r="A1">
        <v>6.9990201560306904</v>
      </c>
      <c r="B1">
        <f>A1^2</f>
        <v>48.986283144523867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B2EA-DFCC-4B17-9221-41901693877F}">
  <dimension ref="A1:B1"/>
  <sheetViews>
    <sheetView workbookViewId="0"/>
  </sheetViews>
  <sheetFormatPr defaultColWidth="8.796875" defaultRowHeight="14.25" x14ac:dyDescent="0.45"/>
  <sheetData>
    <row r="1" spans="1:2" x14ac:dyDescent="0.45">
      <c r="A1">
        <v>0</v>
      </c>
      <c r="B1">
        <f>6*A1^3+4*A1^2-7*A1+10</f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29B-69EB-44FF-B093-16D67EDE9AC0}">
  <dimension ref="A1:K41"/>
  <sheetViews>
    <sheetView topLeftCell="A10" workbookViewId="0">
      <selection activeCell="L27" sqref="L27"/>
    </sheetView>
  </sheetViews>
  <sheetFormatPr defaultColWidth="8.796875" defaultRowHeight="14.25" x14ac:dyDescent="0.45"/>
  <cols>
    <col min="9" max="9" width="9" customWidth="1"/>
    <col min="10" max="10" width="2.33203125" customWidth="1"/>
  </cols>
  <sheetData>
    <row r="1" spans="1:11" x14ac:dyDescent="0.45">
      <c r="A1">
        <v>-2</v>
      </c>
      <c r="B1">
        <f t="shared" ref="B1:B41" si="0">6*A1^3+4*A1^2-7*A1+10</f>
        <v>-8</v>
      </c>
    </row>
    <row r="2" spans="1:11" x14ac:dyDescent="0.45">
      <c r="A2">
        <v>-1.9</v>
      </c>
      <c r="B2">
        <f t="shared" si="0"/>
        <v>-3.4139999999999997</v>
      </c>
    </row>
    <row r="3" spans="1:11" x14ac:dyDescent="0.45">
      <c r="A3">
        <v>-1.8</v>
      </c>
      <c r="B3">
        <f t="shared" si="0"/>
        <v>0.56799999999999606</v>
      </c>
    </row>
    <row r="4" spans="1:11" x14ac:dyDescent="0.45">
      <c r="A4">
        <v>-1.7</v>
      </c>
      <c r="B4">
        <f t="shared" si="0"/>
        <v>3.9820000000000046</v>
      </c>
    </row>
    <row r="5" spans="1:11" x14ac:dyDescent="0.45">
      <c r="A5">
        <v>-1.6</v>
      </c>
      <c r="B5">
        <f t="shared" si="0"/>
        <v>6.8639999999999954</v>
      </c>
    </row>
    <row r="6" spans="1:11" x14ac:dyDescent="0.45">
      <c r="A6">
        <v>-1.5</v>
      </c>
      <c r="B6">
        <f t="shared" si="0"/>
        <v>9.25</v>
      </c>
    </row>
    <row r="7" spans="1:11" x14ac:dyDescent="0.45">
      <c r="A7">
        <v>-1.4</v>
      </c>
      <c r="B7">
        <f t="shared" si="0"/>
        <v>11.176000000000004</v>
      </c>
    </row>
    <row r="8" spans="1:11" x14ac:dyDescent="0.45">
      <c r="A8">
        <v>-1.3</v>
      </c>
      <c r="B8">
        <f t="shared" si="0"/>
        <v>12.677999999999997</v>
      </c>
    </row>
    <row r="9" spans="1:11" x14ac:dyDescent="0.45">
      <c r="A9">
        <v>-1.2</v>
      </c>
      <c r="B9">
        <f t="shared" si="0"/>
        <v>13.792</v>
      </c>
    </row>
    <row r="10" spans="1:11" x14ac:dyDescent="0.45">
      <c r="A10">
        <v>-1.1000000000000001</v>
      </c>
      <c r="B10">
        <f t="shared" si="0"/>
        <v>14.553999999999998</v>
      </c>
    </row>
    <row r="11" spans="1:11" x14ac:dyDescent="0.45">
      <c r="A11">
        <v>-1</v>
      </c>
      <c r="B11">
        <f t="shared" si="0"/>
        <v>15</v>
      </c>
      <c r="K11" t="s">
        <v>77</v>
      </c>
    </row>
    <row r="12" spans="1:11" x14ac:dyDescent="0.45">
      <c r="A12">
        <v>-0.9</v>
      </c>
      <c r="B12">
        <f t="shared" si="0"/>
        <v>15.166</v>
      </c>
    </row>
    <row r="13" spans="1:11" x14ac:dyDescent="0.45">
      <c r="A13">
        <v>-0.8</v>
      </c>
      <c r="B13">
        <f t="shared" si="0"/>
        <v>15.088000000000001</v>
      </c>
    </row>
    <row r="14" spans="1:11" x14ac:dyDescent="0.45">
      <c r="A14">
        <v>-0.7</v>
      </c>
      <c r="B14">
        <f t="shared" si="0"/>
        <v>14.802</v>
      </c>
      <c r="D14" t="s">
        <v>76</v>
      </c>
    </row>
    <row r="15" spans="1:11" x14ac:dyDescent="0.45">
      <c r="A15">
        <v>-0.6</v>
      </c>
      <c r="B15">
        <f t="shared" si="0"/>
        <v>14.344000000000001</v>
      </c>
    </row>
    <row r="16" spans="1:11" x14ac:dyDescent="0.45">
      <c r="A16">
        <v>-0.5</v>
      </c>
      <c r="B16">
        <f t="shared" si="0"/>
        <v>13.75</v>
      </c>
    </row>
    <row r="17" spans="1:11" x14ac:dyDescent="0.45">
      <c r="A17">
        <v>-0.4</v>
      </c>
      <c r="B17">
        <f t="shared" si="0"/>
        <v>13.056000000000001</v>
      </c>
      <c r="D17" t="s">
        <v>75</v>
      </c>
      <c r="K17" t="s">
        <v>78</v>
      </c>
    </row>
    <row r="18" spans="1:11" x14ac:dyDescent="0.45">
      <c r="A18">
        <v>-0.3</v>
      </c>
      <c r="B18">
        <f t="shared" si="0"/>
        <v>12.298</v>
      </c>
    </row>
    <row r="19" spans="1:11" x14ac:dyDescent="0.45">
      <c r="A19">
        <v>-0.2</v>
      </c>
      <c r="B19">
        <f t="shared" si="0"/>
        <v>11.512</v>
      </c>
    </row>
    <row r="20" spans="1:11" x14ac:dyDescent="0.45">
      <c r="A20">
        <v>-0.1</v>
      </c>
      <c r="B20">
        <f>6*A20^3+4*A20^2-7*A20+10</f>
        <v>10.734</v>
      </c>
    </row>
    <row r="21" spans="1:11" x14ac:dyDescent="0.45">
      <c r="A21">
        <v>0</v>
      </c>
      <c r="B21">
        <f t="shared" si="0"/>
        <v>10</v>
      </c>
    </row>
    <row r="22" spans="1:11" x14ac:dyDescent="0.45">
      <c r="A22">
        <v>0.1</v>
      </c>
      <c r="B22">
        <f t="shared" si="0"/>
        <v>9.3460000000000001</v>
      </c>
    </row>
    <row r="23" spans="1:11" x14ac:dyDescent="0.45">
      <c r="A23">
        <v>0.2</v>
      </c>
      <c r="B23">
        <f t="shared" si="0"/>
        <v>8.8079999999999998</v>
      </c>
    </row>
    <row r="24" spans="1:11" x14ac:dyDescent="0.45">
      <c r="A24">
        <v>0.3</v>
      </c>
      <c r="B24">
        <f t="shared" si="0"/>
        <v>8.4220000000000006</v>
      </c>
    </row>
    <row r="25" spans="1:11" x14ac:dyDescent="0.45">
      <c r="A25">
        <v>0.4</v>
      </c>
      <c r="B25">
        <f t="shared" si="0"/>
        <v>8.2240000000000002</v>
      </c>
    </row>
    <row r="26" spans="1:11" x14ac:dyDescent="0.45">
      <c r="A26">
        <v>0.5</v>
      </c>
      <c r="B26">
        <f t="shared" si="0"/>
        <v>8.25</v>
      </c>
    </row>
    <row r="27" spans="1:11" x14ac:dyDescent="0.45">
      <c r="A27">
        <v>0.6</v>
      </c>
      <c r="B27">
        <f t="shared" si="0"/>
        <v>8.5359999999999996</v>
      </c>
    </row>
    <row r="28" spans="1:11" x14ac:dyDescent="0.45">
      <c r="A28">
        <v>0.7</v>
      </c>
      <c r="B28">
        <f t="shared" si="0"/>
        <v>9.1179999999999986</v>
      </c>
    </row>
    <row r="29" spans="1:11" x14ac:dyDescent="0.45">
      <c r="A29">
        <v>0.8</v>
      </c>
      <c r="B29">
        <f t="shared" si="0"/>
        <v>10.032</v>
      </c>
    </row>
    <row r="30" spans="1:11" x14ac:dyDescent="0.45">
      <c r="A30">
        <v>0.9</v>
      </c>
      <c r="B30">
        <f t="shared" si="0"/>
        <v>11.314</v>
      </c>
    </row>
    <row r="31" spans="1:11" x14ac:dyDescent="0.45">
      <c r="A31">
        <v>1</v>
      </c>
      <c r="B31">
        <f t="shared" si="0"/>
        <v>13</v>
      </c>
    </row>
    <row r="32" spans="1:11" x14ac:dyDescent="0.45">
      <c r="A32">
        <v>1.1000000000000001</v>
      </c>
      <c r="B32">
        <f t="shared" si="0"/>
        <v>15.126000000000003</v>
      </c>
    </row>
    <row r="33" spans="1:2" x14ac:dyDescent="0.45">
      <c r="A33">
        <v>1.2</v>
      </c>
      <c r="B33">
        <f t="shared" si="0"/>
        <v>17.728000000000002</v>
      </c>
    </row>
    <row r="34" spans="1:2" x14ac:dyDescent="0.45">
      <c r="A34">
        <v>1.3</v>
      </c>
      <c r="B34">
        <f t="shared" si="0"/>
        <v>20.842000000000006</v>
      </c>
    </row>
    <row r="35" spans="1:2" x14ac:dyDescent="0.45">
      <c r="A35">
        <v>1.4</v>
      </c>
      <c r="B35">
        <f t="shared" si="0"/>
        <v>24.503999999999998</v>
      </c>
    </row>
    <row r="36" spans="1:2" x14ac:dyDescent="0.45">
      <c r="A36">
        <v>1.5</v>
      </c>
      <c r="B36">
        <f t="shared" si="0"/>
        <v>28.75</v>
      </c>
    </row>
    <row r="37" spans="1:2" x14ac:dyDescent="0.45">
      <c r="A37">
        <v>1.6</v>
      </c>
      <c r="B37">
        <f t="shared" si="0"/>
        <v>33.616000000000007</v>
      </c>
    </row>
    <row r="38" spans="1:2" x14ac:dyDescent="0.45">
      <c r="A38">
        <v>1.7</v>
      </c>
      <c r="B38">
        <f t="shared" si="0"/>
        <v>39.137999999999998</v>
      </c>
    </row>
    <row r="39" spans="1:2" x14ac:dyDescent="0.45">
      <c r="A39">
        <v>1.8</v>
      </c>
      <c r="B39">
        <f t="shared" si="0"/>
        <v>45.352000000000004</v>
      </c>
    </row>
    <row r="40" spans="1:2" x14ac:dyDescent="0.45">
      <c r="A40">
        <v>1.9</v>
      </c>
      <c r="B40">
        <f t="shared" si="0"/>
        <v>52.293999999999997</v>
      </c>
    </row>
    <row r="41" spans="1:2" x14ac:dyDescent="0.45">
      <c r="A41">
        <v>2</v>
      </c>
      <c r="B41">
        <f t="shared" si="0"/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One-Variable Data Table</vt:lpstr>
      <vt:lpstr>Row-Oriented One-Variable</vt:lpstr>
      <vt:lpstr>Two-Variable Data Table</vt:lpstr>
      <vt:lpstr>Scenario PivotTable</vt:lpstr>
      <vt:lpstr>Scenario Summary</vt:lpstr>
      <vt:lpstr>Scenarios</vt:lpstr>
      <vt:lpstr>Goal Seek</vt:lpstr>
      <vt:lpstr>Goal Seek Multiple</vt:lpstr>
      <vt:lpstr>Goal Seek Discontinuous</vt:lpstr>
      <vt:lpstr>Chart Goal Seek Discontinuous</vt:lpstr>
      <vt:lpstr>Solver Optimization</vt:lpstr>
      <vt:lpstr>Solver Integer</vt:lpstr>
      <vt:lpstr>Solver Binary</vt:lpstr>
      <vt:lpstr>Solver Different</vt:lpstr>
      <vt:lpstr>Solver Discontinuous</vt:lpstr>
      <vt:lpstr>Solver Multiple</vt:lpstr>
      <vt:lpstr>Solver Minima Maxima</vt:lpstr>
      <vt:lpstr>Solver Minima Maxima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2023-08-30T09:09:44Z</dcterms:created>
  <dcterms:modified xsi:type="dcterms:W3CDTF">2024-05-08T08:49:42Z</dcterms:modified>
</cp:coreProperties>
</file>