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Hazine\HazineBilancoYonetimi\Aktif-PasifYonetimiVeFaizTurevleri\Mevduat Yönetimi\Algoritmik Trading\taner\FERM - ALM\MT Project\"/>
    </mc:Choice>
  </mc:AlternateContent>
  <workbookProtection workbookAlgorithmName="SHA-512" workbookHashValue="6ZPN3P0/7tyqQpLDdyDUQhKx5+JF59DTqd5HcDTeSc3oGgK9YETluv0s7p5t6FbLJ7y9j6TCZZWcCGdEpyTdjQ==" workbookSaltValue="NL2tMvGZTPukaq+zmnZztw==" workbookSpinCount="100000" lockStructure="1"/>
  <bookViews>
    <workbookView xWindow="0" yWindow="0" windowWidth="15090" windowHeight="7515" firstSheet="16" activeTab="16"/>
  </bookViews>
  <sheets>
    <sheet name="Sheet1" sheetId="25" state="hidden" r:id="rId1"/>
    <sheet name="Stoc_Initial_Market_Data" sheetId="28" state="hidden" r:id="rId2"/>
    <sheet name="Stoc_Paremeters" sheetId="29" state="hidden" r:id="rId3"/>
    <sheet name="Market Data" sheetId="9" state="hidden" r:id="rId4"/>
    <sheet name="Parameters" sheetId="12" state="hidden" r:id="rId5"/>
    <sheet name="Planlanan" sheetId="8" state="hidden" r:id="rId6"/>
    <sheet name="Market Tickers" sheetId="18" state="hidden" r:id="rId7"/>
    <sheet name="Screen Ticker Design" sheetId="26" state="hidden" r:id="rId8"/>
    <sheet name="Screen BU Ticker Design" sheetId="27" state="hidden" r:id="rId9"/>
    <sheet name="Business Unit Tickers" sheetId="20" state="hidden" r:id="rId10"/>
    <sheet name="BU Structure" sheetId="21" state="hidden" r:id="rId11"/>
    <sheet name="Counterparty Limits" sheetId="22" state="hidden" r:id="rId12"/>
    <sheet name="Messages" sheetId="23" state="hidden" r:id="rId13"/>
    <sheet name="Blotter" sheetId="4" state="hidden" r:id="rId14"/>
    <sheet name="blotter backuo" sheetId="31" state="hidden" r:id="rId15"/>
    <sheet name="CF" sheetId="7" state="hidden" r:id="rId16"/>
    <sheet name="CONTROL PANEL" sheetId="14" r:id="rId17"/>
    <sheet name="REPORTS" sheetId="15" r:id="rId18"/>
  </sheets>
  <functionGroups builtInGroupCount="18"/>
  <definedNames>
    <definedName name="_xlnm._FilterDatabase" localSheetId="13" hidden="1">Blotter!$A$1:$AB$2</definedName>
    <definedName name="_xlnm._FilterDatabase" localSheetId="9" hidden="1">'Business Unit Tickers'!$A$1:$M$276</definedName>
    <definedName name="_xlnm._FilterDatabase" localSheetId="3" hidden="1">'Market Data'!$A$1:$N$962</definedName>
  </definedNames>
  <calcPr calcId="162913"/>
</workbook>
</file>

<file path=xl/calcChain.xml><?xml version="1.0" encoding="utf-8"?>
<calcChain xmlns="http://schemas.openxmlformats.org/spreadsheetml/2006/main">
  <c r="B57" i="23" l="1"/>
  <c r="C57" i="23" s="1"/>
  <c r="C55" i="23"/>
  <c r="C54" i="23"/>
  <c r="B52" i="23"/>
  <c r="C52" i="23" s="1"/>
  <c r="B53" i="23"/>
  <c r="C53" i="23" s="1"/>
  <c r="B54" i="23"/>
  <c r="B55" i="23"/>
  <c r="B56" i="23"/>
  <c r="C56" i="23" s="1"/>
  <c r="B29" i="23" l="1"/>
  <c r="B28" i="23"/>
  <c r="B27" i="23"/>
  <c r="B26" i="23"/>
  <c r="B25" i="23"/>
  <c r="B24" i="23"/>
  <c r="B23" i="23"/>
  <c r="F73" i="22"/>
  <c r="G73" i="22" s="1"/>
  <c r="F74" i="22" s="1"/>
  <c r="G74" i="22" s="1"/>
  <c r="F72" i="22"/>
  <c r="F71" i="22"/>
  <c r="F70" i="22"/>
  <c r="F69" i="22"/>
  <c r="G69" i="22" s="1"/>
  <c r="F68" i="22"/>
  <c r="G68" i="22" s="1"/>
  <c r="B63" i="23"/>
  <c r="B62" i="23"/>
  <c r="B61" i="23"/>
  <c r="B60" i="23"/>
  <c r="B59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22" i="23"/>
  <c r="C22" i="23" s="1"/>
  <c r="B21" i="23"/>
  <c r="B20" i="23"/>
  <c r="B19" i="23"/>
  <c r="F109" i="22"/>
  <c r="F110" i="22" s="1"/>
  <c r="F108" i="22"/>
  <c r="F107" i="22"/>
  <c r="F106" i="22"/>
  <c r="F105" i="22"/>
  <c r="F104" i="22"/>
  <c r="F127" i="22"/>
  <c r="G127" i="22" s="1"/>
  <c r="F128" i="22" s="1"/>
  <c r="F126" i="22"/>
  <c r="G126" i="22" s="1"/>
  <c r="F125" i="22"/>
  <c r="G125" i="22" s="1"/>
  <c r="F124" i="22"/>
  <c r="F123" i="22"/>
  <c r="G123" i="22" s="1"/>
  <c r="F122" i="22"/>
  <c r="G122" i="22" s="1"/>
  <c r="G124" i="22"/>
  <c r="F97" i="22"/>
  <c r="G97" i="22" s="1"/>
  <c r="F98" i="22" s="1"/>
  <c r="F96" i="22"/>
  <c r="G96" i="22" s="1"/>
  <c r="F95" i="22"/>
  <c r="G95" i="22" s="1"/>
  <c r="F94" i="22"/>
  <c r="G94" i="22" s="1"/>
  <c r="F93" i="22"/>
  <c r="G93" i="22" s="1"/>
  <c r="F92" i="22"/>
  <c r="G92" i="22" s="1"/>
  <c r="F85" i="22"/>
  <c r="G85" i="22" s="1"/>
  <c r="F86" i="22" s="1"/>
  <c r="F84" i="22"/>
  <c r="G84" i="22" s="1"/>
  <c r="F83" i="22"/>
  <c r="G83" i="22" s="1"/>
  <c r="F82" i="22"/>
  <c r="G82" i="22" s="1"/>
  <c r="F81" i="22"/>
  <c r="G81" i="22" s="1"/>
  <c r="F80" i="22"/>
  <c r="G80" i="22" s="1"/>
  <c r="G72" i="22"/>
  <c r="G71" i="22"/>
  <c r="G70" i="22"/>
  <c r="F55" i="22"/>
  <c r="G55" i="22" s="1"/>
  <c r="F56" i="22" s="1"/>
  <c r="F54" i="22"/>
  <c r="G54" i="22" s="1"/>
  <c r="F53" i="22"/>
  <c r="G53" i="22" s="1"/>
  <c r="F52" i="22"/>
  <c r="G52" i="22" s="1"/>
  <c r="F51" i="22"/>
  <c r="F50" i="22"/>
  <c r="F43" i="22"/>
  <c r="F42" i="22"/>
  <c r="G42" i="22" s="1"/>
  <c r="F41" i="22"/>
  <c r="G41" i="22" s="1"/>
  <c r="F40" i="22"/>
  <c r="G40" i="22" s="1"/>
  <c r="F39" i="22"/>
  <c r="G39" i="22" s="1"/>
  <c r="F38" i="22"/>
  <c r="G38" i="22" s="1"/>
  <c r="G51" i="22"/>
  <c r="G50" i="22"/>
  <c r="G43" i="22"/>
  <c r="F44" i="22" s="1"/>
  <c r="F45" i="22" s="1"/>
  <c r="F31" i="22"/>
  <c r="G31" i="22" s="1"/>
  <c r="F32" i="22" s="1"/>
  <c r="F30" i="22"/>
  <c r="G30" i="22" s="1"/>
  <c r="F29" i="22"/>
  <c r="G29" i="22" s="1"/>
  <c r="F28" i="22"/>
  <c r="G28" i="22" s="1"/>
  <c r="F27" i="22"/>
  <c r="G27" i="22" s="1"/>
  <c r="F26" i="22"/>
  <c r="G26" i="22" s="1"/>
  <c r="D266" i="20"/>
  <c r="E266" i="20" s="1"/>
  <c r="D267" i="20" s="1"/>
  <c r="D265" i="20"/>
  <c r="D264" i="20"/>
  <c r="E264" i="20" s="1"/>
  <c r="D263" i="20"/>
  <c r="E263" i="20" s="1"/>
  <c r="D262" i="20"/>
  <c r="E262" i="20" s="1"/>
  <c r="D261" i="20"/>
  <c r="E261" i="20" s="1"/>
  <c r="D260" i="20"/>
  <c r="E260" i="20" s="1"/>
  <c r="D259" i="20"/>
  <c r="E259" i="20" s="1"/>
  <c r="D258" i="20"/>
  <c r="E258" i="20" s="1"/>
  <c r="D257" i="20"/>
  <c r="E257" i="20" s="1"/>
  <c r="D249" i="20"/>
  <c r="E249" i="20" s="1"/>
  <c r="D250" i="20" s="1"/>
  <c r="D248" i="20"/>
  <c r="E248" i="20" s="1"/>
  <c r="D247" i="20"/>
  <c r="E247" i="20" s="1"/>
  <c r="D246" i="20"/>
  <c r="E246" i="20" s="1"/>
  <c r="D245" i="20"/>
  <c r="E245" i="20" s="1"/>
  <c r="D244" i="20"/>
  <c r="E244" i="20" s="1"/>
  <c r="D243" i="20"/>
  <c r="E243" i="20" s="1"/>
  <c r="E265" i="20"/>
  <c r="D232" i="20"/>
  <c r="D231" i="20"/>
  <c r="E231" i="20" s="1"/>
  <c r="D230" i="20"/>
  <c r="E230" i="20" s="1"/>
  <c r="D229" i="20"/>
  <c r="E229" i="20" s="1"/>
  <c r="D228" i="20"/>
  <c r="E228" i="20" s="1"/>
  <c r="D227" i="20"/>
  <c r="E227" i="20" s="1"/>
  <c r="D226" i="20"/>
  <c r="E226" i="20" s="1"/>
  <c r="D225" i="20"/>
  <c r="E225" i="20" s="1"/>
  <c r="D224" i="20"/>
  <c r="E224" i="20" s="1"/>
  <c r="D223" i="20"/>
  <c r="E223" i="20" s="1"/>
  <c r="D208" i="20"/>
  <c r="D207" i="20"/>
  <c r="E207" i="20" s="1"/>
  <c r="D206" i="20"/>
  <c r="E206" i="20" s="1"/>
  <c r="D205" i="20"/>
  <c r="E205" i="20" s="1"/>
  <c r="D204" i="20"/>
  <c r="E204" i="20" s="1"/>
  <c r="D203" i="20"/>
  <c r="E203" i="20" s="1"/>
  <c r="D174" i="20"/>
  <c r="E174" i="20" s="1"/>
  <c r="D175" i="20" s="1"/>
  <c r="E175" i="20" s="1"/>
  <c r="D173" i="20"/>
  <c r="E173" i="20" s="1"/>
  <c r="D172" i="20"/>
  <c r="E172" i="20" s="1"/>
  <c r="D171" i="20"/>
  <c r="E171" i="20" s="1"/>
  <c r="D170" i="20"/>
  <c r="E170" i="20" s="1"/>
  <c r="D169" i="20"/>
  <c r="E169" i="20" s="1"/>
  <c r="D168" i="20"/>
  <c r="E168" i="20" s="1"/>
  <c r="D191" i="20"/>
  <c r="E191" i="20" s="1"/>
  <c r="D192" i="20" s="1"/>
  <c r="E192" i="20" s="1"/>
  <c r="D190" i="20"/>
  <c r="E190" i="20" s="1"/>
  <c r="D189" i="20"/>
  <c r="D188" i="20"/>
  <c r="E188" i="20" s="1"/>
  <c r="D187" i="20"/>
  <c r="E187" i="20" s="1"/>
  <c r="D186" i="20"/>
  <c r="E186" i="20" s="1"/>
  <c r="D185" i="20"/>
  <c r="E185" i="20" s="1"/>
  <c r="D184" i="20"/>
  <c r="E184" i="20" s="1"/>
  <c r="D183" i="20"/>
  <c r="E183" i="20" s="1"/>
  <c r="D182" i="20"/>
  <c r="E182" i="20" s="1"/>
  <c r="D202" i="20"/>
  <c r="E202" i="20" s="1"/>
  <c r="E189" i="20"/>
  <c r="D158" i="20"/>
  <c r="D157" i="20"/>
  <c r="E157" i="20" s="1"/>
  <c r="D156" i="20"/>
  <c r="D155" i="20"/>
  <c r="E155" i="20" s="1"/>
  <c r="D154" i="20"/>
  <c r="E154" i="20" s="1"/>
  <c r="D153" i="20"/>
  <c r="E153" i="20" s="1"/>
  <c r="D152" i="20"/>
  <c r="E152" i="20" s="1"/>
  <c r="D151" i="20"/>
  <c r="E151" i="20" s="1"/>
  <c r="D150" i="20"/>
  <c r="E150" i="20" s="1"/>
  <c r="E158" i="20"/>
  <c r="D159" i="20" s="1"/>
  <c r="E156" i="20"/>
  <c r="D143" i="20"/>
  <c r="E143" i="20" s="1"/>
  <c r="D144" i="20" s="1"/>
  <c r="D142" i="20"/>
  <c r="E142" i="20" s="1"/>
  <c r="D141" i="20"/>
  <c r="E141" i="20" s="1"/>
  <c r="D140" i="20"/>
  <c r="E140" i="20" s="1"/>
  <c r="D139" i="20"/>
  <c r="E139" i="20" s="1"/>
  <c r="D138" i="20"/>
  <c r="E138" i="20" s="1"/>
  <c r="D127" i="20"/>
  <c r="E127" i="20" s="1"/>
  <c r="D128" i="20" s="1"/>
  <c r="D126" i="20"/>
  <c r="D125" i="20"/>
  <c r="E125" i="20" s="1"/>
  <c r="D124" i="20"/>
  <c r="E124" i="20" s="1"/>
  <c r="D123" i="20"/>
  <c r="E123" i="20" s="1"/>
  <c r="D122" i="20"/>
  <c r="E122" i="20" s="1"/>
  <c r="D121" i="20"/>
  <c r="E121" i="20" s="1"/>
  <c r="D120" i="20"/>
  <c r="E120" i="20" s="1"/>
  <c r="D119" i="20"/>
  <c r="E119" i="20" s="1"/>
  <c r="D118" i="20"/>
  <c r="E118" i="20" s="1"/>
  <c r="E126" i="20"/>
  <c r="D110" i="20"/>
  <c r="E110" i="20" s="1"/>
  <c r="D111" i="20" s="1"/>
  <c r="E111" i="20" s="1"/>
  <c r="D109" i="20"/>
  <c r="E109" i="20" s="1"/>
  <c r="D108" i="20"/>
  <c r="E108" i="20" s="1"/>
  <c r="D107" i="20"/>
  <c r="E107" i="20" s="1"/>
  <c r="D106" i="20"/>
  <c r="E106" i="20" s="1"/>
  <c r="D105" i="20"/>
  <c r="E105" i="20" s="1"/>
  <c r="D104" i="20"/>
  <c r="E104" i="20" s="1"/>
  <c r="D93" i="20"/>
  <c r="E93" i="20" s="1"/>
  <c r="D94" i="20" s="1"/>
  <c r="D92" i="20"/>
  <c r="D91" i="20"/>
  <c r="E91" i="20" s="1"/>
  <c r="D90" i="20"/>
  <c r="E90" i="20" s="1"/>
  <c r="D89" i="20"/>
  <c r="E89" i="20" s="1"/>
  <c r="D88" i="20"/>
  <c r="E88" i="20" s="1"/>
  <c r="D87" i="20"/>
  <c r="E87" i="20" s="1"/>
  <c r="D86" i="20"/>
  <c r="E86" i="20" s="1"/>
  <c r="D85" i="20"/>
  <c r="E85" i="20" s="1"/>
  <c r="D84" i="20"/>
  <c r="E84" i="20" s="1"/>
  <c r="D76" i="20"/>
  <c r="E76" i="20" s="1"/>
  <c r="D77" i="20" s="1"/>
  <c r="D75" i="20"/>
  <c r="E75" i="20" s="1"/>
  <c r="D74" i="20"/>
  <c r="E74" i="20" s="1"/>
  <c r="D73" i="20"/>
  <c r="E73" i="20" s="1"/>
  <c r="D72" i="20"/>
  <c r="E72" i="20" s="1"/>
  <c r="D71" i="20"/>
  <c r="E71" i="20" s="1"/>
  <c r="D70" i="20"/>
  <c r="E70" i="20" s="1"/>
  <c r="E92" i="20"/>
  <c r="D59" i="20"/>
  <c r="E59" i="20" s="1"/>
  <c r="D60" i="20" s="1"/>
  <c r="D58" i="20"/>
  <c r="E58" i="20" s="1"/>
  <c r="D57" i="20"/>
  <c r="E57" i="20" s="1"/>
  <c r="D56" i="20"/>
  <c r="E56" i="20" s="1"/>
  <c r="D55" i="20"/>
  <c r="E55" i="20" s="1"/>
  <c r="D54" i="20"/>
  <c r="E54" i="20" s="1"/>
  <c r="D53" i="20"/>
  <c r="E53" i="20" s="1"/>
  <c r="D52" i="20"/>
  <c r="E52" i="20" s="1"/>
  <c r="D51" i="20"/>
  <c r="E51" i="20" s="1"/>
  <c r="D50" i="20"/>
  <c r="E50" i="20" s="1"/>
  <c r="D42" i="20"/>
  <c r="E42" i="20" s="1"/>
  <c r="D43" i="20" s="1"/>
  <c r="D41" i="20"/>
  <c r="E41" i="20" s="1"/>
  <c r="D40" i="20"/>
  <c r="E40" i="20" s="1"/>
  <c r="D39" i="20"/>
  <c r="E39" i="20" s="1"/>
  <c r="D38" i="20"/>
  <c r="E38" i="20" s="1"/>
  <c r="D37" i="20"/>
  <c r="E37" i="20" s="1"/>
  <c r="D36" i="20"/>
  <c r="E36" i="20" s="1"/>
  <c r="D25" i="20"/>
  <c r="D24" i="20"/>
  <c r="D23" i="20"/>
  <c r="D22" i="20"/>
  <c r="D21" i="20"/>
  <c r="D20" i="20"/>
  <c r="D19" i="20"/>
  <c r="D18" i="20"/>
  <c r="D17" i="20"/>
  <c r="D16" i="20"/>
  <c r="D8" i="20"/>
  <c r="D7" i="20"/>
  <c r="D6" i="20"/>
  <c r="D5" i="20"/>
  <c r="D4" i="20"/>
  <c r="D3" i="20"/>
  <c r="D2" i="20"/>
  <c r="E232" i="20" l="1"/>
  <c r="D233" i="20" s="1"/>
  <c r="E233" i="20" s="1"/>
  <c r="E208" i="20"/>
  <c r="D209" i="20" s="1"/>
  <c r="E209" i="20" s="1"/>
  <c r="F75" i="22"/>
  <c r="G75" i="22" s="1"/>
  <c r="F111" i="22"/>
  <c r="F129" i="22"/>
  <c r="G128" i="22"/>
  <c r="G98" i="22"/>
  <c r="F99" i="22"/>
  <c r="F33" i="22"/>
  <c r="G32" i="22"/>
  <c r="G86" i="22"/>
  <c r="F87" i="22"/>
  <c r="G56" i="22"/>
  <c r="F57" i="22"/>
  <c r="G45" i="22"/>
  <c r="F46" i="22"/>
  <c r="G44" i="22"/>
  <c r="E267" i="20"/>
  <c r="D268" i="20"/>
  <c r="E250" i="20"/>
  <c r="D251" i="20"/>
  <c r="D176" i="20"/>
  <c r="D193" i="20"/>
  <c r="E159" i="20"/>
  <c r="D160" i="20"/>
  <c r="E144" i="20"/>
  <c r="D145" i="20"/>
  <c r="E128" i="20"/>
  <c r="D129" i="20"/>
  <c r="D112" i="20"/>
  <c r="D95" i="20"/>
  <c r="E94" i="20"/>
  <c r="E77" i="20"/>
  <c r="D78" i="20"/>
  <c r="D44" i="20"/>
  <c r="E43" i="20"/>
  <c r="E60" i="20"/>
  <c r="D61" i="20"/>
  <c r="C63" i="23"/>
  <c r="C62" i="23"/>
  <c r="C61" i="23"/>
  <c r="C60" i="23"/>
  <c r="C59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29" i="23"/>
  <c r="B30" i="23" s="1"/>
  <c r="B31" i="23" s="1"/>
  <c r="B32" i="23" s="1"/>
  <c r="B33" i="23" s="1"/>
  <c r="B34" i="23" s="1"/>
  <c r="C34" i="23" s="1"/>
  <c r="C28" i="23"/>
  <c r="C27" i="23"/>
  <c r="C26" i="23"/>
  <c r="C25" i="23"/>
  <c r="C24" i="23"/>
  <c r="C23" i="23"/>
  <c r="C21" i="23"/>
  <c r="C20" i="23"/>
  <c r="C19" i="23"/>
  <c r="B18" i="23"/>
  <c r="C18" i="23" s="1"/>
  <c r="B17" i="23"/>
  <c r="C17" i="23" s="1"/>
  <c r="B16" i="23"/>
  <c r="C16" i="23" s="1"/>
  <c r="B15" i="23"/>
  <c r="C15" i="23" s="1"/>
  <c r="B14" i="23"/>
  <c r="C14" i="23" s="1"/>
  <c r="B13" i="23"/>
  <c r="C13" i="23" s="1"/>
  <c r="B12" i="23"/>
  <c r="C12" i="23" s="1"/>
  <c r="B11" i="23"/>
  <c r="C11" i="23" s="1"/>
  <c r="B10" i="23"/>
  <c r="C10" i="23" s="1"/>
  <c r="B9" i="23"/>
  <c r="C9" i="23" s="1"/>
  <c r="B8" i="23"/>
  <c r="C8" i="23" s="1"/>
  <c r="B7" i="23"/>
  <c r="C7" i="23" s="1"/>
  <c r="B6" i="23"/>
  <c r="C6" i="23" s="1"/>
  <c r="B5" i="23"/>
  <c r="C5" i="23" s="1"/>
  <c r="E949" i="9"/>
  <c r="N949" i="9" s="1"/>
  <c r="D952" i="9"/>
  <c r="E952" i="9" s="1"/>
  <c r="N952" i="9" s="1"/>
  <c r="D951" i="9"/>
  <c r="E951" i="9" s="1"/>
  <c r="N951" i="9" s="1"/>
  <c r="D950" i="9"/>
  <c r="E950" i="9" s="1"/>
  <c r="N950" i="9" s="1"/>
  <c r="D949" i="9"/>
  <c r="D948" i="9"/>
  <c r="E948" i="9" s="1"/>
  <c r="N948" i="9" s="1"/>
  <c r="D937" i="9"/>
  <c r="E937" i="9" s="1"/>
  <c r="N937" i="9" s="1"/>
  <c r="D936" i="9"/>
  <c r="E936" i="9" s="1"/>
  <c r="N936" i="9" s="1"/>
  <c r="D935" i="9"/>
  <c r="E935" i="9" s="1"/>
  <c r="N935" i="9" s="1"/>
  <c r="D934" i="9"/>
  <c r="E934" i="9" s="1"/>
  <c r="N934" i="9" s="1"/>
  <c r="D933" i="9"/>
  <c r="E933" i="9" s="1"/>
  <c r="N933" i="9" s="1"/>
  <c r="D922" i="9"/>
  <c r="E922" i="9" s="1"/>
  <c r="D921" i="9"/>
  <c r="E921" i="9" s="1"/>
  <c r="N921" i="9" s="1"/>
  <c r="D920" i="9"/>
  <c r="E920" i="9" s="1"/>
  <c r="D919" i="9"/>
  <c r="E919" i="9" s="1"/>
  <c r="D918" i="9"/>
  <c r="E918" i="9" s="1"/>
  <c r="N918" i="9" s="1"/>
  <c r="D901" i="9"/>
  <c r="E901" i="9" s="1"/>
  <c r="D902" i="9" s="1"/>
  <c r="E902" i="9" s="1"/>
  <c r="N902" i="9" s="1"/>
  <c r="D900" i="9"/>
  <c r="E900" i="9" s="1"/>
  <c r="N900" i="9" s="1"/>
  <c r="D899" i="9"/>
  <c r="D898" i="9"/>
  <c r="E898" i="9" s="1"/>
  <c r="N898" i="9" s="1"/>
  <c r="D897" i="9"/>
  <c r="E897" i="9" s="1"/>
  <c r="N897" i="9" s="1"/>
  <c r="D896" i="9"/>
  <c r="E896" i="9" s="1"/>
  <c r="N896" i="9" s="1"/>
  <c r="D895" i="9"/>
  <c r="E895" i="9" s="1"/>
  <c r="D894" i="9"/>
  <c r="E894" i="9" s="1"/>
  <c r="N894" i="9" s="1"/>
  <c r="E880" i="9"/>
  <c r="D883" i="9"/>
  <c r="E883" i="9" s="1"/>
  <c r="D882" i="9"/>
  <c r="E882" i="9" s="1"/>
  <c r="N882" i="9" s="1"/>
  <c r="D881" i="9"/>
  <c r="E881" i="9" s="1"/>
  <c r="N881" i="9" s="1"/>
  <c r="D880" i="9"/>
  <c r="D879" i="9"/>
  <c r="E879" i="9" s="1"/>
  <c r="N879" i="9" s="1"/>
  <c r="D870" i="9"/>
  <c r="E870" i="9" s="1"/>
  <c r="N870" i="9" s="1"/>
  <c r="D869" i="9"/>
  <c r="E869" i="9" s="1"/>
  <c r="N869" i="9" s="1"/>
  <c r="D868" i="9"/>
  <c r="E868" i="9" s="1"/>
  <c r="N868" i="9" s="1"/>
  <c r="D867" i="9"/>
  <c r="E867" i="9" s="1"/>
  <c r="N867" i="9" s="1"/>
  <c r="D863" i="9"/>
  <c r="E863" i="9" s="1"/>
  <c r="D862" i="9"/>
  <c r="E862" i="9" s="1"/>
  <c r="N862" i="9" s="1"/>
  <c r="D845" i="9"/>
  <c r="D844" i="9"/>
  <c r="D843" i="9"/>
  <c r="D842" i="9"/>
  <c r="D841" i="9"/>
  <c r="E841" i="9" s="1"/>
  <c r="N841" i="9" s="1"/>
  <c r="D840" i="9"/>
  <c r="E840" i="9" s="1"/>
  <c r="N840" i="9" s="1"/>
  <c r="D839" i="9"/>
  <c r="E839" i="9" s="1"/>
  <c r="D838" i="9"/>
  <c r="E838" i="9" s="1"/>
  <c r="N838" i="9" s="1"/>
  <c r="E845" i="9"/>
  <c r="N845" i="9" s="1"/>
  <c r="E844" i="9"/>
  <c r="N844" i="9" s="1"/>
  <c r="E843" i="9"/>
  <c r="N843" i="9" s="1"/>
  <c r="E842" i="9"/>
  <c r="N842" i="9" s="1"/>
  <c r="D827" i="9"/>
  <c r="D826" i="9"/>
  <c r="D825" i="9"/>
  <c r="D824" i="9"/>
  <c r="D823" i="9"/>
  <c r="D812" i="9"/>
  <c r="D811" i="9"/>
  <c r="D810" i="9"/>
  <c r="D809" i="9"/>
  <c r="E809" i="9" s="1"/>
  <c r="D808" i="9"/>
  <c r="D797" i="9"/>
  <c r="E797" i="9" s="1"/>
  <c r="D796" i="9"/>
  <c r="E796" i="9" s="1"/>
  <c r="N796" i="9" s="1"/>
  <c r="D795" i="9"/>
  <c r="D794" i="9"/>
  <c r="D793" i="9"/>
  <c r="D776" i="9"/>
  <c r="E776" i="9" s="1"/>
  <c r="D775" i="9"/>
  <c r="D774" i="9"/>
  <c r="D773" i="9"/>
  <c r="D772" i="9"/>
  <c r="E772" i="9" s="1"/>
  <c r="D771" i="9"/>
  <c r="D770" i="9"/>
  <c r="E770" i="9" s="1"/>
  <c r="D769" i="9"/>
  <c r="D758" i="9"/>
  <c r="D757" i="9"/>
  <c r="D756" i="9"/>
  <c r="D755" i="9"/>
  <c r="D754" i="9"/>
  <c r="D745" i="9"/>
  <c r="D744" i="9"/>
  <c r="D743" i="9"/>
  <c r="E743" i="9" s="1"/>
  <c r="D742" i="9"/>
  <c r="D738" i="9"/>
  <c r="E738" i="9" s="1"/>
  <c r="D737" i="9"/>
  <c r="D720" i="9"/>
  <c r="E720" i="9" s="1"/>
  <c r="D719" i="9"/>
  <c r="E719" i="9" s="1"/>
  <c r="D718" i="9"/>
  <c r="E718" i="9" s="1"/>
  <c r="N718" i="9" s="1"/>
  <c r="D717" i="9"/>
  <c r="D716" i="9"/>
  <c r="D715" i="9"/>
  <c r="D714" i="9"/>
  <c r="D713" i="9"/>
  <c r="N720" i="9"/>
  <c r="N719" i="9"/>
  <c r="E702" i="9"/>
  <c r="D702" i="9"/>
  <c r="D701" i="9"/>
  <c r="E701" i="9" s="1"/>
  <c r="N701" i="9" s="1"/>
  <c r="D700" i="9"/>
  <c r="E700" i="9" s="1"/>
  <c r="N700" i="9" s="1"/>
  <c r="D699" i="9"/>
  <c r="E699" i="9" s="1"/>
  <c r="D698" i="9"/>
  <c r="E698" i="9" s="1"/>
  <c r="N698" i="9" s="1"/>
  <c r="D687" i="9"/>
  <c r="E687" i="9" s="1"/>
  <c r="D686" i="9"/>
  <c r="E686" i="9" s="1"/>
  <c r="N686" i="9" s="1"/>
  <c r="D685" i="9"/>
  <c r="E685" i="9" s="1"/>
  <c r="N685" i="9" s="1"/>
  <c r="D684" i="9"/>
  <c r="E684" i="9" s="1"/>
  <c r="N684" i="9" s="1"/>
  <c r="D683" i="9"/>
  <c r="E683" i="9" s="1"/>
  <c r="N683" i="9" s="1"/>
  <c r="D674" i="9"/>
  <c r="E674" i="9" s="1"/>
  <c r="D673" i="9"/>
  <c r="E673" i="9" s="1"/>
  <c r="N673" i="9" s="1"/>
  <c r="D672" i="9"/>
  <c r="E672" i="9" s="1"/>
  <c r="N672" i="9" s="1"/>
  <c r="D671" i="9"/>
  <c r="E671" i="9" s="1"/>
  <c r="N671" i="9" s="1"/>
  <c r="D667" i="9"/>
  <c r="E667" i="9" s="1"/>
  <c r="D668" i="9" s="1"/>
  <c r="E668" i="9" s="1"/>
  <c r="D669" i="9" s="1"/>
  <c r="E669" i="9" s="1"/>
  <c r="D666" i="9"/>
  <c r="E666" i="9" s="1"/>
  <c r="N666" i="9" s="1"/>
  <c r="D649" i="9"/>
  <c r="E649" i="9" s="1"/>
  <c r="D648" i="9"/>
  <c r="E648" i="9" s="1"/>
  <c r="N648" i="9" s="1"/>
  <c r="D647" i="9"/>
  <c r="E647" i="9" s="1"/>
  <c r="N647" i="9" s="1"/>
  <c r="D646" i="9"/>
  <c r="D645" i="9"/>
  <c r="D644" i="9"/>
  <c r="D643" i="9"/>
  <c r="E643" i="9" s="1"/>
  <c r="D642" i="9"/>
  <c r="E642" i="9" s="1"/>
  <c r="N642" i="9" s="1"/>
  <c r="D631" i="9"/>
  <c r="E631" i="9" s="1"/>
  <c r="D630" i="9"/>
  <c r="E630" i="9" s="1"/>
  <c r="N630" i="9" s="1"/>
  <c r="D629" i="9"/>
  <c r="E629" i="9" s="1"/>
  <c r="N629" i="9" s="1"/>
  <c r="D628" i="9"/>
  <c r="E628" i="9" s="1"/>
  <c r="N628" i="9" s="1"/>
  <c r="D627" i="9"/>
  <c r="E627" i="9" s="1"/>
  <c r="N627" i="9" s="1"/>
  <c r="D616" i="9"/>
  <c r="E616" i="9" s="1"/>
  <c r="D617" i="9" s="1"/>
  <c r="D615" i="9"/>
  <c r="E615" i="9" s="1"/>
  <c r="N615" i="9" s="1"/>
  <c r="D614" i="9"/>
  <c r="E614" i="9" s="1"/>
  <c r="D613" i="9"/>
  <c r="E613" i="9" s="1"/>
  <c r="N613" i="9" s="1"/>
  <c r="D612" i="9"/>
  <c r="E612" i="9" s="1"/>
  <c r="N612" i="9" s="1"/>
  <c r="E601" i="9"/>
  <c r="D602" i="9" s="1"/>
  <c r="D601" i="9"/>
  <c r="D600" i="9"/>
  <c r="E600" i="9" s="1"/>
  <c r="N600" i="9" s="1"/>
  <c r="D599" i="9"/>
  <c r="E599" i="9" s="1"/>
  <c r="N599" i="9" s="1"/>
  <c r="D598" i="9"/>
  <c r="E598" i="9" s="1"/>
  <c r="N598" i="9" s="1"/>
  <c r="D597" i="9"/>
  <c r="E597" i="9" s="1"/>
  <c r="N597" i="9" s="1"/>
  <c r="D580" i="9"/>
  <c r="E580" i="9" s="1"/>
  <c r="N580" i="9" s="1"/>
  <c r="D579" i="9"/>
  <c r="D578" i="9"/>
  <c r="E578" i="9" s="1"/>
  <c r="N578" i="9" s="1"/>
  <c r="D577" i="9"/>
  <c r="E577" i="9" s="1"/>
  <c r="N577" i="9" s="1"/>
  <c r="D576" i="9"/>
  <c r="E576" i="9" s="1"/>
  <c r="N576" i="9" s="1"/>
  <c r="D575" i="9"/>
  <c r="E575" i="9" s="1"/>
  <c r="N575" i="9" s="1"/>
  <c r="D574" i="9"/>
  <c r="E574" i="9" s="1"/>
  <c r="D573" i="9"/>
  <c r="E573" i="9" s="1"/>
  <c r="N573" i="9" s="1"/>
  <c r="E561" i="9"/>
  <c r="N561" i="9" s="1"/>
  <c r="E558" i="9"/>
  <c r="N558" i="9" s="1"/>
  <c r="D562" i="9"/>
  <c r="E562" i="9" s="1"/>
  <c r="D561" i="9"/>
  <c r="D560" i="9"/>
  <c r="E560" i="9" s="1"/>
  <c r="N560" i="9" s="1"/>
  <c r="D559" i="9"/>
  <c r="E559" i="9" s="1"/>
  <c r="N559" i="9" s="1"/>
  <c r="D558" i="9"/>
  <c r="D549" i="9"/>
  <c r="E549" i="9" s="1"/>
  <c r="N549" i="9" s="1"/>
  <c r="D548" i="9"/>
  <c r="E548" i="9" s="1"/>
  <c r="N548" i="9" s="1"/>
  <c r="D547" i="9"/>
  <c r="E547" i="9" s="1"/>
  <c r="N547" i="9" s="1"/>
  <c r="D546" i="9"/>
  <c r="E546" i="9" s="1"/>
  <c r="N546" i="9" s="1"/>
  <c r="D542" i="9"/>
  <c r="E542" i="9" s="1"/>
  <c r="D541" i="9"/>
  <c r="E541" i="9" s="1"/>
  <c r="N541" i="9" s="1"/>
  <c r="D524" i="9"/>
  <c r="D523" i="9"/>
  <c r="D522" i="9"/>
  <c r="D521" i="9"/>
  <c r="D520" i="9"/>
  <c r="E520" i="9" s="1"/>
  <c r="N520" i="9" s="1"/>
  <c r="D519" i="9"/>
  <c r="D518" i="9"/>
  <c r="D517" i="9"/>
  <c r="E524" i="9"/>
  <c r="N524" i="9" s="1"/>
  <c r="E523" i="9"/>
  <c r="N523" i="9" s="1"/>
  <c r="E522" i="9"/>
  <c r="N522" i="9" s="1"/>
  <c r="E521" i="9"/>
  <c r="E519" i="9"/>
  <c r="N519" i="9" s="1"/>
  <c r="E518" i="9"/>
  <c r="N518" i="9" s="1"/>
  <c r="E517" i="9"/>
  <c r="N517" i="9" s="1"/>
  <c r="D500" i="9"/>
  <c r="E500" i="9" s="1"/>
  <c r="N500" i="9" s="1"/>
  <c r="D499" i="9"/>
  <c r="E499" i="9" s="1"/>
  <c r="N499" i="9" s="1"/>
  <c r="D498" i="9"/>
  <c r="E498" i="9" s="1"/>
  <c r="N498" i="9" s="1"/>
  <c r="D497" i="9"/>
  <c r="E497" i="9" s="1"/>
  <c r="N497" i="9" s="1"/>
  <c r="D496" i="9"/>
  <c r="E496" i="9" s="1"/>
  <c r="N496" i="9" s="1"/>
  <c r="D495" i="9"/>
  <c r="E495" i="9" s="1"/>
  <c r="N495" i="9" s="1"/>
  <c r="D494" i="9"/>
  <c r="E494" i="9" s="1"/>
  <c r="N494" i="9" s="1"/>
  <c r="D493" i="9"/>
  <c r="E493" i="9" s="1"/>
  <c r="N493" i="9" s="1"/>
  <c r="D484" i="9"/>
  <c r="E484" i="9" s="1"/>
  <c r="D483" i="9"/>
  <c r="E483" i="9" s="1"/>
  <c r="N483" i="9" s="1"/>
  <c r="D482" i="9"/>
  <c r="E482" i="9" s="1"/>
  <c r="N482" i="9" s="1"/>
  <c r="D481" i="9"/>
  <c r="E481" i="9" s="1"/>
  <c r="N481" i="9" s="1"/>
  <c r="D477" i="9"/>
  <c r="E477" i="9" s="1"/>
  <c r="D476" i="9"/>
  <c r="E476" i="9" s="1"/>
  <c r="N476" i="9" s="1"/>
  <c r="D459" i="9"/>
  <c r="E459" i="9" s="1"/>
  <c r="D458" i="9"/>
  <c r="E458" i="9" s="1"/>
  <c r="N458" i="9" s="1"/>
  <c r="D457" i="9"/>
  <c r="E457" i="9" s="1"/>
  <c r="N457" i="9" s="1"/>
  <c r="D456" i="9"/>
  <c r="E456" i="9" s="1"/>
  <c r="N456" i="9" s="1"/>
  <c r="D455" i="9"/>
  <c r="E455" i="9" s="1"/>
  <c r="N455" i="9" s="1"/>
  <c r="D454" i="9"/>
  <c r="D453" i="9"/>
  <c r="E453" i="9" s="1"/>
  <c r="D452" i="9"/>
  <c r="E452" i="9" s="1"/>
  <c r="N452" i="9" s="1"/>
  <c r="D441" i="9"/>
  <c r="E441" i="9" s="1"/>
  <c r="D442" i="9" s="1"/>
  <c r="D440" i="9"/>
  <c r="E440" i="9" s="1"/>
  <c r="N440" i="9" s="1"/>
  <c r="D439" i="9"/>
  <c r="E439" i="9" s="1"/>
  <c r="N439" i="9" s="1"/>
  <c r="D438" i="9"/>
  <c r="E438" i="9" s="1"/>
  <c r="N438" i="9" s="1"/>
  <c r="D437" i="9"/>
  <c r="E437" i="9" s="1"/>
  <c r="N437" i="9" s="1"/>
  <c r="D426" i="9"/>
  <c r="E426" i="9" s="1"/>
  <c r="D425" i="9"/>
  <c r="E425" i="9" s="1"/>
  <c r="N425" i="9" s="1"/>
  <c r="D424" i="9"/>
  <c r="E424" i="9" s="1"/>
  <c r="N424" i="9" s="1"/>
  <c r="D423" i="9"/>
  <c r="E423" i="9" s="1"/>
  <c r="N423" i="9" s="1"/>
  <c r="D422" i="9"/>
  <c r="E422" i="9" s="1"/>
  <c r="N422" i="9" s="1"/>
  <c r="D411" i="9"/>
  <c r="E411" i="9" s="1"/>
  <c r="D410" i="9"/>
  <c r="E410" i="9" s="1"/>
  <c r="N410" i="9" s="1"/>
  <c r="D409" i="9"/>
  <c r="D408" i="9"/>
  <c r="E408" i="9" s="1"/>
  <c r="N408" i="9" s="1"/>
  <c r="D407" i="9"/>
  <c r="E407" i="9" s="1"/>
  <c r="N407" i="9" s="1"/>
  <c r="D390" i="9"/>
  <c r="E390" i="9" s="1"/>
  <c r="N390" i="9" s="1"/>
  <c r="D389" i="9"/>
  <c r="E389" i="9" s="1"/>
  <c r="N389" i="9" s="1"/>
  <c r="D388" i="9"/>
  <c r="E388" i="9" s="1"/>
  <c r="N388" i="9" s="1"/>
  <c r="D387" i="9"/>
  <c r="E387" i="9" s="1"/>
  <c r="N387" i="9" s="1"/>
  <c r="D386" i="9"/>
  <c r="E386" i="9" s="1"/>
  <c r="N386" i="9" s="1"/>
  <c r="D385" i="9"/>
  <c r="E385" i="9" s="1"/>
  <c r="N385" i="9" s="1"/>
  <c r="D384" i="9"/>
  <c r="E384" i="9" s="1"/>
  <c r="N384" i="9" s="1"/>
  <c r="D383" i="9"/>
  <c r="E383" i="9" s="1"/>
  <c r="N383" i="9" s="1"/>
  <c r="D372" i="9"/>
  <c r="E372" i="9" s="1"/>
  <c r="N372" i="9" s="1"/>
  <c r="D371" i="9"/>
  <c r="D370" i="9"/>
  <c r="E370" i="9" s="1"/>
  <c r="N370" i="9" s="1"/>
  <c r="D369" i="9"/>
  <c r="E369" i="9" s="1"/>
  <c r="N369" i="9" s="1"/>
  <c r="D368" i="9"/>
  <c r="E368" i="9" s="1"/>
  <c r="N368" i="9" s="1"/>
  <c r="D359" i="9"/>
  <c r="E359" i="9" s="1"/>
  <c r="D358" i="9"/>
  <c r="E358" i="9" s="1"/>
  <c r="N358" i="9" s="1"/>
  <c r="D357" i="9"/>
  <c r="E357" i="9" s="1"/>
  <c r="N357" i="9" s="1"/>
  <c r="D356" i="9"/>
  <c r="E356" i="9" s="1"/>
  <c r="N356" i="9" s="1"/>
  <c r="D352" i="9"/>
  <c r="E352" i="9" s="1"/>
  <c r="D353" i="9" s="1"/>
  <c r="E353" i="9" s="1"/>
  <c r="D351" i="9"/>
  <c r="E351" i="9" s="1"/>
  <c r="N351" i="9" s="1"/>
  <c r="D334" i="9"/>
  <c r="E334" i="9" s="1"/>
  <c r="N334" i="9" s="1"/>
  <c r="D333" i="9"/>
  <c r="E333" i="9" s="1"/>
  <c r="N333" i="9" s="1"/>
  <c r="D332" i="9"/>
  <c r="E332" i="9" s="1"/>
  <c r="N332" i="9" s="1"/>
  <c r="D331" i="9"/>
  <c r="E331" i="9" s="1"/>
  <c r="N331" i="9" s="1"/>
  <c r="D330" i="9"/>
  <c r="E330" i="9" s="1"/>
  <c r="N330" i="9" s="1"/>
  <c r="D329" i="9"/>
  <c r="E329" i="9" s="1"/>
  <c r="N329" i="9" s="1"/>
  <c r="D328" i="9"/>
  <c r="E328" i="9" s="1"/>
  <c r="N328" i="9" s="1"/>
  <c r="D327" i="9"/>
  <c r="E327" i="9" s="1"/>
  <c r="N327" i="9" s="1"/>
  <c r="D316" i="9"/>
  <c r="E316" i="9" s="1"/>
  <c r="N316" i="9" s="1"/>
  <c r="D315" i="9"/>
  <c r="E315" i="9" s="1"/>
  <c r="N315" i="9" s="1"/>
  <c r="D314" i="9"/>
  <c r="E314" i="9" s="1"/>
  <c r="N314" i="9" s="1"/>
  <c r="D313" i="9"/>
  <c r="E313" i="9" s="1"/>
  <c r="N313" i="9" s="1"/>
  <c r="D312" i="9"/>
  <c r="E312" i="9" s="1"/>
  <c r="N312" i="9" s="1"/>
  <c r="D288" i="9"/>
  <c r="E288" i="9" s="1"/>
  <c r="N288" i="9" s="1"/>
  <c r="D287" i="9"/>
  <c r="E287" i="9" s="1"/>
  <c r="N287" i="9" s="1"/>
  <c r="D286" i="9"/>
  <c r="E286" i="9" s="1"/>
  <c r="N286" i="9" s="1"/>
  <c r="D285" i="9"/>
  <c r="E285" i="9" s="1"/>
  <c r="N285" i="9" s="1"/>
  <c r="D263" i="9"/>
  <c r="E263" i="9" s="1"/>
  <c r="D264" i="9" s="1"/>
  <c r="D262" i="9"/>
  <c r="E262" i="9" s="1"/>
  <c r="N262" i="9" s="1"/>
  <c r="D261" i="9"/>
  <c r="E261" i="9" s="1"/>
  <c r="D260" i="9"/>
  <c r="E260" i="9" s="1"/>
  <c r="N260" i="9" s="1"/>
  <c r="D259" i="9"/>
  <c r="E259" i="9" s="1"/>
  <c r="N259" i="9" s="1"/>
  <c r="D258" i="9"/>
  <c r="E258" i="9" s="1"/>
  <c r="N258" i="9" s="1"/>
  <c r="D257" i="9"/>
  <c r="E257" i="9" s="1"/>
  <c r="N257" i="9" s="1"/>
  <c r="D256" i="9"/>
  <c r="E256" i="9" s="1"/>
  <c r="N256" i="9" s="1"/>
  <c r="E409" i="9"/>
  <c r="N409" i="9" s="1"/>
  <c r="E371" i="9"/>
  <c r="N371" i="9" s="1"/>
  <c r="D301" i="9"/>
  <c r="E301" i="9" s="1"/>
  <c r="D302" i="9" s="1"/>
  <c r="D300" i="9"/>
  <c r="E300" i="9" s="1"/>
  <c r="N300" i="9" s="1"/>
  <c r="D299" i="9"/>
  <c r="E299" i="9" s="1"/>
  <c r="N299" i="9" s="1"/>
  <c r="D298" i="9"/>
  <c r="E298" i="9" s="1"/>
  <c r="N298" i="9" s="1"/>
  <c r="D297" i="9"/>
  <c r="E297" i="9" s="1"/>
  <c r="N297" i="9" s="1"/>
  <c r="D281" i="9"/>
  <c r="E281" i="9" s="1"/>
  <c r="N281" i="9" s="1"/>
  <c r="D280" i="9"/>
  <c r="E280" i="9" s="1"/>
  <c r="N280" i="9" s="1"/>
  <c r="D247" i="9"/>
  <c r="E247" i="9" s="1"/>
  <c r="N247" i="9" s="1"/>
  <c r="D246" i="9"/>
  <c r="E246" i="9" s="1"/>
  <c r="N246" i="9" s="1"/>
  <c r="D245" i="9"/>
  <c r="D244" i="9"/>
  <c r="E243" i="9"/>
  <c r="N243" i="9" s="1"/>
  <c r="E242" i="9"/>
  <c r="N242" i="9" s="1"/>
  <c r="D240" i="9"/>
  <c r="E240" i="9" s="1"/>
  <c r="D239" i="9"/>
  <c r="E239" i="9" s="1"/>
  <c r="N239" i="9" s="1"/>
  <c r="D222" i="9"/>
  <c r="E222" i="9" s="1"/>
  <c r="D221" i="9"/>
  <c r="E221" i="9" s="1"/>
  <c r="D220" i="9"/>
  <c r="E220" i="9" s="1"/>
  <c r="N220" i="9" s="1"/>
  <c r="D219" i="9"/>
  <c r="E219" i="9" s="1"/>
  <c r="D218" i="9"/>
  <c r="D217" i="9"/>
  <c r="E217" i="9" s="1"/>
  <c r="D216" i="9"/>
  <c r="E216" i="9" s="1"/>
  <c r="N216" i="9" s="1"/>
  <c r="D215" i="9"/>
  <c r="E215" i="9" s="1"/>
  <c r="N215" i="9" s="1"/>
  <c r="D204" i="9"/>
  <c r="E204" i="9" s="1"/>
  <c r="D203" i="9"/>
  <c r="E203" i="9" s="1"/>
  <c r="N203" i="9" s="1"/>
  <c r="D202" i="9"/>
  <c r="E202" i="9" s="1"/>
  <c r="N202" i="9" s="1"/>
  <c r="D201" i="9"/>
  <c r="E201" i="9" s="1"/>
  <c r="N201" i="9" s="1"/>
  <c r="D200" i="9"/>
  <c r="E200" i="9" s="1"/>
  <c r="N200" i="9" s="1"/>
  <c r="D189" i="9"/>
  <c r="E189" i="9" s="1"/>
  <c r="D188" i="9"/>
  <c r="E188" i="9" s="1"/>
  <c r="N188" i="9" s="1"/>
  <c r="D187" i="9"/>
  <c r="E187" i="9" s="1"/>
  <c r="N187" i="9" s="1"/>
  <c r="D186" i="9"/>
  <c r="E186" i="9" s="1"/>
  <c r="D185" i="9"/>
  <c r="E185" i="9" s="1"/>
  <c r="N185" i="9" s="1"/>
  <c r="D176" i="9"/>
  <c r="E176" i="9" s="1"/>
  <c r="D175" i="9"/>
  <c r="E175" i="9" s="1"/>
  <c r="N175" i="9" s="1"/>
  <c r="D174" i="9"/>
  <c r="E174" i="9" s="1"/>
  <c r="N174" i="9" s="1"/>
  <c r="D173" i="9"/>
  <c r="E173" i="9" s="1"/>
  <c r="N173" i="9" s="1"/>
  <c r="D169" i="9"/>
  <c r="E169" i="9" s="1"/>
  <c r="D168" i="9"/>
  <c r="E168" i="9" s="1"/>
  <c r="N168" i="9" s="1"/>
  <c r="D151" i="9"/>
  <c r="E151" i="9" s="1"/>
  <c r="D150" i="9"/>
  <c r="E150" i="9" s="1"/>
  <c r="N150" i="9" s="1"/>
  <c r="D149" i="9"/>
  <c r="E149" i="9" s="1"/>
  <c r="N149" i="9" s="1"/>
  <c r="D148" i="9"/>
  <c r="E148" i="9" s="1"/>
  <c r="N148" i="9" s="1"/>
  <c r="D147" i="9"/>
  <c r="E147" i="9" s="1"/>
  <c r="N147" i="9" s="1"/>
  <c r="D146" i="9"/>
  <c r="E146" i="9" s="1"/>
  <c r="N146" i="9" s="1"/>
  <c r="D145" i="9"/>
  <c r="E145" i="9" s="1"/>
  <c r="D144" i="9"/>
  <c r="E144" i="9" s="1"/>
  <c r="N144" i="9" s="1"/>
  <c r="F19" i="22"/>
  <c r="G19" i="22" s="1"/>
  <c r="F20" i="22" s="1"/>
  <c r="G20" i="22" s="1"/>
  <c r="F18" i="22"/>
  <c r="G18" i="22" s="1"/>
  <c r="F17" i="22"/>
  <c r="G17" i="22" s="1"/>
  <c r="F16" i="22"/>
  <c r="G16" i="22" s="1"/>
  <c r="F15" i="22"/>
  <c r="G15" i="22" s="1"/>
  <c r="F14" i="22"/>
  <c r="G14" i="22" s="1"/>
  <c r="E25" i="20"/>
  <c r="E24" i="20"/>
  <c r="E23" i="20"/>
  <c r="E22" i="20"/>
  <c r="E21" i="20"/>
  <c r="E20" i="20"/>
  <c r="E19" i="20"/>
  <c r="E18" i="20"/>
  <c r="E17" i="20"/>
  <c r="E16" i="20"/>
  <c r="E8" i="20"/>
  <c r="E7" i="20"/>
  <c r="E6" i="20"/>
  <c r="E5" i="20"/>
  <c r="E4" i="20"/>
  <c r="E3" i="20"/>
  <c r="E2" i="20"/>
  <c r="D133" i="9"/>
  <c r="E133" i="9" s="1"/>
  <c r="N133" i="9" s="1"/>
  <c r="D132" i="9"/>
  <c r="E132" i="9" s="1"/>
  <c r="N132" i="9" s="1"/>
  <c r="D131" i="9"/>
  <c r="E131" i="9" s="1"/>
  <c r="D130" i="9"/>
  <c r="E130" i="9" s="1"/>
  <c r="N130" i="9" s="1"/>
  <c r="D129" i="9"/>
  <c r="E129" i="9" s="1"/>
  <c r="N129" i="9" s="1"/>
  <c r="D118" i="9"/>
  <c r="E118" i="9" s="1"/>
  <c r="N118" i="9" s="1"/>
  <c r="D117" i="9"/>
  <c r="E117" i="9" s="1"/>
  <c r="N117" i="9" s="1"/>
  <c r="D116" i="9"/>
  <c r="E116" i="9" s="1"/>
  <c r="N116" i="9" s="1"/>
  <c r="D115" i="9"/>
  <c r="E115" i="9" s="1"/>
  <c r="N115" i="9" s="1"/>
  <c r="D114" i="9"/>
  <c r="E114" i="9" s="1"/>
  <c r="N114" i="9" s="1"/>
  <c r="D105" i="9"/>
  <c r="E105" i="9" s="1"/>
  <c r="N105" i="9" s="1"/>
  <c r="D104" i="9"/>
  <c r="E104" i="9" s="1"/>
  <c r="N104" i="9" s="1"/>
  <c r="D103" i="9"/>
  <c r="E103" i="9" s="1"/>
  <c r="N103" i="9" s="1"/>
  <c r="D102" i="9"/>
  <c r="E102" i="9" s="1"/>
  <c r="N102" i="9" s="1"/>
  <c r="D98" i="9"/>
  <c r="E98" i="9" s="1"/>
  <c r="D97" i="9"/>
  <c r="E97" i="9" s="1"/>
  <c r="N97" i="9" s="1"/>
  <c r="D80" i="9"/>
  <c r="E80" i="9" s="1"/>
  <c r="D81" i="9" s="1"/>
  <c r="E81" i="9" s="1"/>
  <c r="N81" i="9" s="1"/>
  <c r="D79" i="9"/>
  <c r="E79" i="9" s="1"/>
  <c r="N79" i="9" s="1"/>
  <c r="D78" i="9"/>
  <c r="E78" i="9" s="1"/>
  <c r="N78" i="9" s="1"/>
  <c r="D77" i="9"/>
  <c r="E77" i="9" s="1"/>
  <c r="N77" i="9" s="1"/>
  <c r="D76" i="9"/>
  <c r="E76" i="9" s="1"/>
  <c r="N76" i="9" s="1"/>
  <c r="D75" i="9"/>
  <c r="E75" i="9" s="1"/>
  <c r="N75" i="9" s="1"/>
  <c r="D74" i="9"/>
  <c r="D73" i="9"/>
  <c r="E73" i="9" s="1"/>
  <c r="N73" i="9" s="1"/>
  <c r="B4" i="23"/>
  <c r="C4" i="23" s="1"/>
  <c r="B3" i="23"/>
  <c r="C3" i="23" s="1"/>
  <c r="B2" i="23"/>
  <c r="C2" i="23" s="1"/>
  <c r="F7" i="22"/>
  <c r="G7" i="22" s="1"/>
  <c r="F8" i="22" s="1"/>
  <c r="F6" i="22"/>
  <c r="G6" i="22" s="1"/>
  <c r="F5" i="22"/>
  <c r="G5" i="22" s="1"/>
  <c r="F4" i="22"/>
  <c r="G4" i="22" s="1"/>
  <c r="F3" i="22"/>
  <c r="G3" i="22" s="1"/>
  <c r="F2" i="22"/>
  <c r="G2" i="22" s="1"/>
  <c r="D62" i="9"/>
  <c r="E62" i="9" s="1"/>
  <c r="D63" i="9" s="1"/>
  <c r="D61" i="9"/>
  <c r="E61" i="9" s="1"/>
  <c r="N61" i="9" s="1"/>
  <c r="D60" i="9"/>
  <c r="E60" i="9" s="1"/>
  <c r="N60" i="9" s="1"/>
  <c r="D59" i="9"/>
  <c r="E59" i="9" s="1"/>
  <c r="D58" i="9"/>
  <c r="E58" i="9" s="1"/>
  <c r="N58" i="9" s="1"/>
  <c r="D43" i="9"/>
  <c r="E43" i="9" s="1"/>
  <c r="D34" i="9"/>
  <c r="D33" i="9"/>
  <c r="E33" i="9" s="1"/>
  <c r="D32" i="9"/>
  <c r="E32" i="9" s="1"/>
  <c r="N32" i="9" s="1"/>
  <c r="D31" i="9"/>
  <c r="E31" i="9" s="1"/>
  <c r="D27" i="9"/>
  <c r="E27" i="9" s="1"/>
  <c r="D26" i="9"/>
  <c r="E26" i="9" s="1"/>
  <c r="N26" i="9" s="1"/>
  <c r="D9" i="9"/>
  <c r="E9" i="9" s="1"/>
  <c r="D10" i="9" s="1"/>
  <c r="D8" i="9"/>
  <c r="E8" i="9" s="1"/>
  <c r="N8" i="9" s="1"/>
  <c r="D7" i="9"/>
  <c r="E7" i="9" s="1"/>
  <c r="N7" i="9" s="1"/>
  <c r="D6" i="9"/>
  <c r="E6" i="9" s="1"/>
  <c r="D5" i="9"/>
  <c r="D4" i="9"/>
  <c r="D3" i="9"/>
  <c r="D2" i="9"/>
  <c r="E737" i="9" l="1"/>
  <c r="N737" i="9" s="1"/>
  <c r="N793" i="9"/>
  <c r="E793" i="9"/>
  <c r="E811" i="9"/>
  <c r="N811" i="9" s="1"/>
  <c r="E745" i="9"/>
  <c r="N745" i="9" s="1"/>
  <c r="E795" i="9"/>
  <c r="N795" i="9" s="1"/>
  <c r="N754" i="9"/>
  <c r="E754" i="9"/>
  <c r="E755" i="9"/>
  <c r="N755" i="9" s="1"/>
  <c r="E773" i="9"/>
  <c r="N773" i="9" s="1"/>
  <c r="E824" i="9"/>
  <c r="N824" i="9" s="1"/>
  <c r="E713" i="9"/>
  <c r="N713" i="9" s="1"/>
  <c r="E756" i="9"/>
  <c r="N756" i="9" s="1"/>
  <c r="E774" i="9"/>
  <c r="N774" i="9" s="1"/>
  <c r="E825" i="9"/>
  <c r="N825" i="9" s="1"/>
  <c r="E716" i="9"/>
  <c r="N716" i="9" s="1"/>
  <c r="E769" i="9"/>
  <c r="N769" i="9" s="1"/>
  <c r="E810" i="9"/>
  <c r="N810" i="9" s="1"/>
  <c r="E717" i="9"/>
  <c r="N717" i="9" s="1"/>
  <c r="E744" i="9"/>
  <c r="N744" i="9" s="1"/>
  <c r="E794" i="9"/>
  <c r="N794" i="9" s="1"/>
  <c r="D234" i="20"/>
  <c r="E234" i="20" s="1"/>
  <c r="E771" i="9"/>
  <c r="N771" i="9" s="1"/>
  <c r="E812" i="9"/>
  <c r="D813" i="9" s="1"/>
  <c r="E823" i="9"/>
  <c r="N823" i="9" s="1"/>
  <c r="E714" i="9"/>
  <c r="N714" i="9" s="1"/>
  <c r="E757" i="9"/>
  <c r="N757" i="9" s="1"/>
  <c r="E775" i="9"/>
  <c r="N775" i="9" s="1"/>
  <c r="E808" i="9"/>
  <c r="N808" i="9" s="1"/>
  <c r="E826" i="9"/>
  <c r="N826" i="9" s="1"/>
  <c r="E715" i="9"/>
  <c r="N715" i="9" s="1"/>
  <c r="E742" i="9"/>
  <c r="N742" i="9" s="1"/>
  <c r="E758" i="9"/>
  <c r="N758" i="9" s="1"/>
  <c r="E827" i="9"/>
  <c r="D828" i="9" s="1"/>
  <c r="E828" i="9" s="1"/>
  <c r="D210" i="20"/>
  <c r="E210" i="20" s="1"/>
  <c r="D360" i="9"/>
  <c r="N359" i="9"/>
  <c r="D563" i="9"/>
  <c r="D564" i="9" s="1"/>
  <c r="N562" i="9"/>
  <c r="D864" i="9"/>
  <c r="E864" i="9" s="1"/>
  <c r="D865" i="9" s="1"/>
  <c r="E865" i="9" s="1"/>
  <c r="N863" i="9"/>
  <c r="F76" i="22"/>
  <c r="G76" i="22" s="1"/>
  <c r="N601" i="9"/>
  <c r="D412" i="9"/>
  <c r="E412" i="9" s="1"/>
  <c r="N412" i="9" s="1"/>
  <c r="N411" i="9"/>
  <c r="D632" i="9"/>
  <c r="E632" i="9" s="1"/>
  <c r="N632" i="9" s="1"/>
  <c r="N631" i="9"/>
  <c r="D798" i="9"/>
  <c r="N797" i="9"/>
  <c r="N614" i="9"/>
  <c r="E899" i="9"/>
  <c r="N899" i="9" s="1"/>
  <c r="E579" i="9"/>
  <c r="N579" i="9" s="1"/>
  <c r="D211" i="20"/>
  <c r="E211" i="20" s="1"/>
  <c r="C32" i="23"/>
  <c r="C31" i="23"/>
  <c r="C33" i="23"/>
  <c r="C30" i="23"/>
  <c r="F112" i="22"/>
  <c r="G129" i="22"/>
  <c r="F130" i="22"/>
  <c r="G99" i="22"/>
  <c r="F100" i="22"/>
  <c r="F88" i="22"/>
  <c r="G87" i="22"/>
  <c r="F77" i="22"/>
  <c r="F34" i="22"/>
  <c r="G33" i="22"/>
  <c r="G57" i="22"/>
  <c r="F58" i="22"/>
  <c r="F47" i="22"/>
  <c r="G46" i="22"/>
  <c r="D269" i="20"/>
  <c r="E268" i="20"/>
  <c r="D252" i="20"/>
  <c r="E251" i="20"/>
  <c r="D235" i="20"/>
  <c r="E235" i="20" s="1"/>
  <c r="E176" i="20"/>
  <c r="D177" i="20"/>
  <c r="E193" i="20"/>
  <c r="D194" i="20"/>
  <c r="E160" i="20"/>
  <c r="D161" i="20"/>
  <c r="E145" i="20"/>
  <c r="D146" i="20"/>
  <c r="E129" i="20"/>
  <c r="D130" i="20"/>
  <c r="E112" i="20"/>
  <c r="D113" i="20"/>
  <c r="D96" i="20"/>
  <c r="E95" i="20"/>
  <c r="E78" i="20"/>
  <c r="D79" i="20"/>
  <c r="E44" i="20"/>
  <c r="D45" i="20"/>
  <c r="E61" i="20"/>
  <c r="D62" i="20"/>
  <c r="N776" i="9"/>
  <c r="D777" i="9"/>
  <c r="N738" i="9"/>
  <c r="D739" i="9"/>
  <c r="N743" i="9"/>
  <c r="N772" i="9"/>
  <c r="N809" i="9"/>
  <c r="D688" i="9"/>
  <c r="N687" i="9"/>
  <c r="N649" i="9"/>
  <c r="D650" i="9"/>
  <c r="E650" i="9" s="1"/>
  <c r="N650" i="9" s="1"/>
  <c r="E644" i="9"/>
  <c r="N644" i="9" s="1"/>
  <c r="E645" i="9"/>
  <c r="N645" i="9" s="1"/>
  <c r="E646" i="9"/>
  <c r="N646" i="9" s="1"/>
  <c r="D485" i="9"/>
  <c r="E485" i="9" s="1"/>
  <c r="N485" i="9" s="1"/>
  <c r="N484" i="9"/>
  <c r="D478" i="9"/>
  <c r="E478" i="9" s="1"/>
  <c r="N478" i="9" s="1"/>
  <c r="N477" i="9"/>
  <c r="E454" i="9"/>
  <c r="N454" i="9" s="1"/>
  <c r="E602" i="9"/>
  <c r="N602" i="9" s="1"/>
  <c r="D603" i="9"/>
  <c r="E603" i="9" s="1"/>
  <c r="N603" i="9" s="1"/>
  <c r="D581" i="9"/>
  <c r="N667" i="9"/>
  <c r="D525" i="9"/>
  <c r="D550" i="9"/>
  <c r="D903" i="9"/>
  <c r="D904" i="9" s="1"/>
  <c r="N301" i="9"/>
  <c r="N668" i="9"/>
  <c r="N901" i="9"/>
  <c r="N263" i="9"/>
  <c r="N616" i="9"/>
  <c r="N352" i="9"/>
  <c r="N453" i="9"/>
  <c r="D938" i="9"/>
  <c r="E938" i="9" s="1"/>
  <c r="N938" i="9" s="1"/>
  <c r="D670" i="9"/>
  <c r="E670" i="9" s="1"/>
  <c r="N670" i="9" s="1"/>
  <c r="N669" i="9"/>
  <c r="D501" i="9"/>
  <c r="D675" i="9"/>
  <c r="N674" i="9"/>
  <c r="N883" i="9"/>
  <c r="D884" i="9"/>
  <c r="D282" i="9"/>
  <c r="E282" i="9" s="1"/>
  <c r="D303" i="9"/>
  <c r="E302" i="9"/>
  <c r="N302" i="9" s="1"/>
  <c r="D543" i="9"/>
  <c r="E543" i="9" s="1"/>
  <c r="N542" i="9"/>
  <c r="N643" i="9"/>
  <c r="D427" i="9"/>
  <c r="D428" i="9" s="1"/>
  <c r="N426" i="9"/>
  <c r="D618" i="9"/>
  <c r="E617" i="9"/>
  <c r="N617" i="9" s="1"/>
  <c r="E550" i="9"/>
  <c r="N550" i="9" s="1"/>
  <c r="D551" i="9"/>
  <c r="D460" i="9"/>
  <c r="N459" i="9"/>
  <c r="D923" i="9"/>
  <c r="N922" i="9"/>
  <c r="N699" i="9"/>
  <c r="N702" i="9"/>
  <c r="D703" i="9"/>
  <c r="D721" i="9"/>
  <c r="E721" i="9" s="1"/>
  <c r="D871" i="9"/>
  <c r="D953" i="9"/>
  <c r="N920" i="9"/>
  <c r="N919" i="9"/>
  <c r="N895" i="9"/>
  <c r="N880" i="9"/>
  <c r="D846" i="9"/>
  <c r="N839" i="9"/>
  <c r="N770" i="9"/>
  <c r="N574" i="9"/>
  <c r="N521" i="9"/>
  <c r="E442" i="9"/>
  <c r="N442" i="9" s="1"/>
  <c r="D443" i="9"/>
  <c r="N441" i="9"/>
  <c r="D391" i="9"/>
  <c r="D373" i="9"/>
  <c r="E360" i="9"/>
  <c r="N360" i="9" s="1"/>
  <c r="D361" i="9"/>
  <c r="N353" i="9"/>
  <c r="D354" i="9"/>
  <c r="E354" i="9" s="1"/>
  <c r="D335" i="9"/>
  <c r="D317" i="9"/>
  <c r="D289" i="9"/>
  <c r="E264" i="9"/>
  <c r="N264" i="9" s="1"/>
  <c r="D265" i="9"/>
  <c r="N261" i="9"/>
  <c r="D205" i="9"/>
  <c r="D206" i="9" s="1"/>
  <c r="N204" i="9"/>
  <c r="N222" i="9"/>
  <c r="D223" i="9"/>
  <c r="D190" i="9"/>
  <c r="N189" i="9"/>
  <c r="D241" i="9"/>
  <c r="E241" i="9" s="1"/>
  <c r="N241" i="9" s="1"/>
  <c r="N240" i="9"/>
  <c r="E218" i="9"/>
  <c r="N218" i="9" s="1"/>
  <c r="D248" i="9"/>
  <c r="E244" i="9"/>
  <c r="N244" i="9" s="1"/>
  <c r="N221" i="9"/>
  <c r="E245" i="9"/>
  <c r="N245" i="9" s="1"/>
  <c r="N219" i="9"/>
  <c r="N217" i="9"/>
  <c r="N186" i="9"/>
  <c r="D170" i="9"/>
  <c r="E170" i="9" s="1"/>
  <c r="N170" i="9" s="1"/>
  <c r="N169" i="9"/>
  <c r="N80" i="9"/>
  <c r="D177" i="9"/>
  <c r="E177" i="9" s="1"/>
  <c r="N176" i="9"/>
  <c r="D152" i="9"/>
  <c r="N151" i="9"/>
  <c r="N145" i="9"/>
  <c r="N98" i="9"/>
  <c r="D99" i="9"/>
  <c r="E99" i="9" s="1"/>
  <c r="D82" i="9"/>
  <c r="D106" i="9"/>
  <c r="D134" i="9"/>
  <c r="D119" i="9"/>
  <c r="D9" i="20"/>
  <c r="D26" i="20"/>
  <c r="E74" i="9"/>
  <c r="N74" i="9" s="1"/>
  <c r="F21" i="22"/>
  <c r="N131" i="9"/>
  <c r="D44" i="9"/>
  <c r="E44" i="9" s="1"/>
  <c r="N44" i="9" s="1"/>
  <c r="D11" i="9"/>
  <c r="E10" i="9"/>
  <c r="N10" i="9" s="1"/>
  <c r="D64" i="9"/>
  <c r="E63" i="9"/>
  <c r="N63" i="9" s="1"/>
  <c r="D28" i="9"/>
  <c r="E28" i="9" s="1"/>
  <c r="N27" i="9"/>
  <c r="G8" i="22"/>
  <c r="F9" i="22"/>
  <c r="N62" i="9"/>
  <c r="E34" i="9"/>
  <c r="D35" i="9" s="1"/>
  <c r="N59" i="9"/>
  <c r="N31" i="9"/>
  <c r="E3" i="9"/>
  <c r="N3" i="9" s="1"/>
  <c r="E5" i="9"/>
  <c r="N5" i="9" s="1"/>
  <c r="N6" i="9"/>
  <c r="E2" i="9"/>
  <c r="N2" i="9" s="1"/>
  <c r="E4" i="9"/>
  <c r="N4" i="9" s="1"/>
  <c r="N33" i="9"/>
  <c r="N43" i="9"/>
  <c r="N9" i="9"/>
  <c r="K276" i="20"/>
  <c r="H276" i="20"/>
  <c r="K275" i="20"/>
  <c r="H275" i="20"/>
  <c r="J265" i="20" s="1"/>
  <c r="K274" i="20"/>
  <c r="H274" i="20"/>
  <c r="J274" i="20" s="1"/>
  <c r="K273" i="20"/>
  <c r="H273" i="20"/>
  <c r="J263" i="20" s="1"/>
  <c r="K272" i="20"/>
  <c r="H272" i="20"/>
  <c r="J272" i="20" s="1"/>
  <c r="K271" i="20"/>
  <c r="H271" i="20"/>
  <c r="J271" i="20" s="1"/>
  <c r="K270" i="20"/>
  <c r="H270" i="20"/>
  <c r="J259" i="20" s="1"/>
  <c r="K269" i="20"/>
  <c r="H269" i="20"/>
  <c r="K268" i="20"/>
  <c r="H268" i="20"/>
  <c r="J268" i="20" s="1"/>
  <c r="K267" i="20"/>
  <c r="J267" i="20"/>
  <c r="K266" i="20"/>
  <c r="H266" i="20"/>
  <c r="K265" i="20"/>
  <c r="H265" i="20"/>
  <c r="K264" i="20"/>
  <c r="H264" i="20"/>
  <c r="K263" i="20"/>
  <c r="H263" i="20"/>
  <c r="K262" i="20"/>
  <c r="H262" i="20"/>
  <c r="K261" i="20"/>
  <c r="H261" i="20"/>
  <c r="K260" i="20"/>
  <c r="H260" i="20"/>
  <c r="K259" i="20"/>
  <c r="H259" i="20"/>
  <c r="K258" i="20"/>
  <c r="H258" i="20"/>
  <c r="K257" i="20"/>
  <c r="J257" i="20"/>
  <c r="K256" i="20"/>
  <c r="H256" i="20"/>
  <c r="J256" i="20" s="1"/>
  <c r="K255" i="20"/>
  <c r="H255" i="20"/>
  <c r="J255" i="20" s="1"/>
  <c r="K254" i="20"/>
  <c r="H254" i="20"/>
  <c r="K253" i="20"/>
  <c r="H253" i="20"/>
  <c r="J253" i="20" s="1"/>
  <c r="K252" i="20"/>
  <c r="H252" i="20"/>
  <c r="J252" i="20" s="1"/>
  <c r="K251" i="20"/>
  <c r="H251" i="20"/>
  <c r="J244" i="20" s="1"/>
  <c r="K250" i="20"/>
  <c r="J250" i="20"/>
  <c r="K249" i="20"/>
  <c r="H249" i="20"/>
  <c r="K248" i="20"/>
  <c r="H248" i="20"/>
  <c r="K247" i="20"/>
  <c r="H247" i="20"/>
  <c r="K246" i="20"/>
  <c r="H246" i="20"/>
  <c r="K245" i="20"/>
  <c r="H245" i="20"/>
  <c r="K244" i="20"/>
  <c r="H244" i="20"/>
  <c r="K243" i="20"/>
  <c r="J243" i="20"/>
  <c r="K201" i="20"/>
  <c r="H201" i="20"/>
  <c r="J191" i="20" s="1"/>
  <c r="K200" i="20"/>
  <c r="H200" i="20"/>
  <c r="J200" i="20" s="1"/>
  <c r="K199" i="20"/>
  <c r="H199" i="20"/>
  <c r="J199" i="20" s="1"/>
  <c r="K198" i="20"/>
  <c r="H198" i="20"/>
  <c r="J188" i="20" s="1"/>
  <c r="K197" i="20"/>
  <c r="H197" i="20"/>
  <c r="J197" i="20" s="1"/>
  <c r="K196" i="20"/>
  <c r="H196" i="20"/>
  <c r="K195" i="20"/>
  <c r="H195" i="20"/>
  <c r="J195" i="20" s="1"/>
  <c r="K194" i="20"/>
  <c r="H194" i="20"/>
  <c r="J183" i="20" s="1"/>
  <c r="K193" i="20"/>
  <c r="H193" i="20"/>
  <c r="J193" i="20" s="1"/>
  <c r="K192" i="20"/>
  <c r="J192" i="20"/>
  <c r="K191" i="20"/>
  <c r="H191" i="20"/>
  <c r="K190" i="20"/>
  <c r="H190" i="20"/>
  <c r="K189" i="20"/>
  <c r="H189" i="20"/>
  <c r="K188" i="20"/>
  <c r="H188" i="20"/>
  <c r="K187" i="20"/>
  <c r="H187" i="20"/>
  <c r="K186" i="20"/>
  <c r="H186" i="20"/>
  <c r="K185" i="20"/>
  <c r="H185" i="20"/>
  <c r="K184" i="20"/>
  <c r="H184" i="20"/>
  <c r="K183" i="20"/>
  <c r="H183" i="20"/>
  <c r="K182" i="20"/>
  <c r="J182" i="20"/>
  <c r="K181" i="20"/>
  <c r="H181" i="20"/>
  <c r="J181" i="20" s="1"/>
  <c r="K180" i="20"/>
  <c r="H180" i="20"/>
  <c r="J173" i="20" s="1"/>
  <c r="K179" i="20"/>
  <c r="H179" i="20"/>
  <c r="K178" i="20"/>
  <c r="H178" i="20"/>
  <c r="J178" i="20" s="1"/>
  <c r="K177" i="20"/>
  <c r="H177" i="20"/>
  <c r="J170" i="20" s="1"/>
  <c r="K176" i="20"/>
  <c r="H176" i="20"/>
  <c r="J176" i="20" s="1"/>
  <c r="K175" i="20"/>
  <c r="J175" i="20"/>
  <c r="K174" i="20"/>
  <c r="H174" i="20"/>
  <c r="K173" i="20"/>
  <c r="H173" i="20"/>
  <c r="K172" i="20"/>
  <c r="H172" i="20"/>
  <c r="K171" i="20"/>
  <c r="H171" i="20"/>
  <c r="K170" i="20"/>
  <c r="H170" i="20"/>
  <c r="K169" i="20"/>
  <c r="H169" i="20"/>
  <c r="K168" i="20"/>
  <c r="J168" i="20"/>
  <c r="H149" i="20"/>
  <c r="J149" i="20" s="1"/>
  <c r="H148" i="20"/>
  <c r="H147" i="20"/>
  <c r="K147" i="20" s="1"/>
  <c r="H146" i="20"/>
  <c r="K146" i="20" s="1"/>
  <c r="H145" i="20"/>
  <c r="K145" i="20" s="1"/>
  <c r="K144" i="20"/>
  <c r="J144" i="20"/>
  <c r="K143" i="20"/>
  <c r="H143" i="20"/>
  <c r="K142" i="20"/>
  <c r="H142" i="20"/>
  <c r="K141" i="20"/>
  <c r="H141" i="20"/>
  <c r="K140" i="20"/>
  <c r="H140" i="20"/>
  <c r="K139" i="20"/>
  <c r="H139" i="20"/>
  <c r="K138" i="20"/>
  <c r="J138" i="20"/>
  <c r="K137" i="20"/>
  <c r="H137" i="20"/>
  <c r="J137" i="20" s="1"/>
  <c r="K136" i="20"/>
  <c r="H136" i="20"/>
  <c r="J136" i="20" s="1"/>
  <c r="K135" i="20"/>
  <c r="H135" i="20"/>
  <c r="K134" i="20"/>
  <c r="H134" i="20"/>
  <c r="J124" i="20" s="1"/>
  <c r="K133" i="20"/>
  <c r="H133" i="20"/>
  <c r="J133" i="20" s="1"/>
  <c r="K132" i="20"/>
  <c r="H132" i="20"/>
  <c r="J132" i="20" s="1"/>
  <c r="K131" i="20"/>
  <c r="H131" i="20"/>
  <c r="K130" i="20"/>
  <c r="H130" i="20"/>
  <c r="J119" i="20" s="1"/>
  <c r="K129" i="20"/>
  <c r="H129" i="20"/>
  <c r="J129" i="20" s="1"/>
  <c r="K128" i="20"/>
  <c r="J128" i="20"/>
  <c r="K127" i="20"/>
  <c r="H127" i="20"/>
  <c r="K126" i="20"/>
  <c r="H126" i="20"/>
  <c r="K125" i="20"/>
  <c r="H125" i="20"/>
  <c r="K124" i="20"/>
  <c r="H124" i="20"/>
  <c r="K123" i="20"/>
  <c r="H123" i="20"/>
  <c r="K122" i="20"/>
  <c r="H122" i="20"/>
  <c r="K121" i="20"/>
  <c r="H121" i="20"/>
  <c r="K120" i="20"/>
  <c r="H120" i="20"/>
  <c r="K119" i="20"/>
  <c r="H119" i="20"/>
  <c r="K118" i="20"/>
  <c r="J118" i="20"/>
  <c r="K103" i="20"/>
  <c r="H103" i="20"/>
  <c r="J103" i="20" s="1"/>
  <c r="K102" i="20"/>
  <c r="H102" i="20"/>
  <c r="J102" i="20" s="1"/>
  <c r="K101" i="20"/>
  <c r="H101" i="20"/>
  <c r="K100" i="20"/>
  <c r="H100" i="20"/>
  <c r="J100" i="20" s="1"/>
  <c r="K99" i="20"/>
  <c r="H99" i="20"/>
  <c r="K98" i="20"/>
  <c r="H98" i="20"/>
  <c r="K97" i="20"/>
  <c r="H97" i="20"/>
  <c r="J86" i="20" s="1"/>
  <c r="K96" i="20"/>
  <c r="H96" i="20"/>
  <c r="J96" i="20" s="1"/>
  <c r="K95" i="20"/>
  <c r="H95" i="20"/>
  <c r="J95" i="20" s="1"/>
  <c r="K94" i="20"/>
  <c r="J94" i="20"/>
  <c r="K93" i="20"/>
  <c r="H93" i="20"/>
  <c r="K92" i="20"/>
  <c r="H92" i="20"/>
  <c r="K91" i="20"/>
  <c r="H91" i="20"/>
  <c r="K90" i="20"/>
  <c r="H90" i="20"/>
  <c r="K89" i="20"/>
  <c r="H89" i="20"/>
  <c r="K88" i="20"/>
  <c r="H88" i="20"/>
  <c r="K87" i="20"/>
  <c r="H87" i="20"/>
  <c r="K86" i="20"/>
  <c r="H86" i="20"/>
  <c r="K85" i="20"/>
  <c r="H85" i="20"/>
  <c r="K84" i="20"/>
  <c r="J84" i="20"/>
  <c r="K83" i="20"/>
  <c r="H83" i="20"/>
  <c r="J83" i="20" s="1"/>
  <c r="K82" i="20"/>
  <c r="H82" i="20"/>
  <c r="J82" i="20" s="1"/>
  <c r="K81" i="20"/>
  <c r="H81" i="20"/>
  <c r="J81" i="20" s="1"/>
  <c r="K80" i="20"/>
  <c r="H80" i="20"/>
  <c r="J80" i="20" s="1"/>
  <c r="K79" i="20"/>
  <c r="H79" i="20"/>
  <c r="J79" i="20" s="1"/>
  <c r="K78" i="20"/>
  <c r="H78" i="20"/>
  <c r="J78" i="20" s="1"/>
  <c r="K77" i="20"/>
  <c r="K76" i="20"/>
  <c r="H76" i="20"/>
  <c r="J76" i="20" s="1"/>
  <c r="K75" i="20"/>
  <c r="H75" i="20"/>
  <c r="J75" i="20" s="1"/>
  <c r="K74" i="20"/>
  <c r="H74" i="20"/>
  <c r="J74" i="20" s="1"/>
  <c r="K73" i="20"/>
  <c r="H73" i="20"/>
  <c r="J73" i="20" s="1"/>
  <c r="K72" i="20"/>
  <c r="H72" i="20"/>
  <c r="J72" i="20" s="1"/>
  <c r="K71" i="20"/>
  <c r="H71" i="20"/>
  <c r="J71" i="20" s="1"/>
  <c r="K70" i="20"/>
  <c r="J70" i="20"/>
  <c r="K69" i="20"/>
  <c r="H69" i="20"/>
  <c r="J59" i="20" s="1"/>
  <c r="K68" i="20"/>
  <c r="H68" i="20"/>
  <c r="J58" i="20" s="1"/>
  <c r="K67" i="20"/>
  <c r="H67" i="20"/>
  <c r="J67" i="20" s="1"/>
  <c r="K66" i="20"/>
  <c r="H66" i="20"/>
  <c r="K65" i="20"/>
  <c r="H65" i="20"/>
  <c r="K64" i="20"/>
  <c r="H64" i="20"/>
  <c r="J64" i="20" s="1"/>
  <c r="K63" i="20"/>
  <c r="H63" i="20"/>
  <c r="K62" i="20"/>
  <c r="H62" i="20"/>
  <c r="J62" i="20" s="1"/>
  <c r="K61" i="20"/>
  <c r="H61" i="20"/>
  <c r="J61" i="20" s="1"/>
  <c r="K60" i="20"/>
  <c r="J60" i="20"/>
  <c r="K59" i="20"/>
  <c r="H59" i="20"/>
  <c r="K58" i="20"/>
  <c r="H58" i="20"/>
  <c r="K57" i="20"/>
  <c r="H57" i="20"/>
  <c r="K56" i="20"/>
  <c r="H56" i="20"/>
  <c r="K55" i="20"/>
  <c r="H55" i="20"/>
  <c r="K54" i="20"/>
  <c r="H54" i="20"/>
  <c r="K53" i="20"/>
  <c r="H53" i="20"/>
  <c r="K52" i="20"/>
  <c r="H52" i="20"/>
  <c r="K51" i="20"/>
  <c r="H51" i="20"/>
  <c r="K50" i="20"/>
  <c r="J50" i="20"/>
  <c r="K49" i="20"/>
  <c r="H49" i="20"/>
  <c r="J49" i="20" s="1"/>
  <c r="K48" i="20"/>
  <c r="H48" i="20"/>
  <c r="K47" i="20"/>
  <c r="H47" i="20"/>
  <c r="J47" i="20" s="1"/>
  <c r="K46" i="20"/>
  <c r="H46" i="20"/>
  <c r="J39" i="20" s="1"/>
  <c r="K45" i="20"/>
  <c r="H45" i="20"/>
  <c r="J45" i="20" s="1"/>
  <c r="K44" i="20"/>
  <c r="H44" i="20"/>
  <c r="J44" i="20" s="1"/>
  <c r="K43" i="20"/>
  <c r="J43" i="20"/>
  <c r="K42" i="20"/>
  <c r="H42" i="20"/>
  <c r="K41" i="20"/>
  <c r="H41" i="20"/>
  <c r="K40" i="20"/>
  <c r="H40" i="20"/>
  <c r="K39" i="20"/>
  <c r="H39" i="20"/>
  <c r="K38" i="20"/>
  <c r="H38" i="20"/>
  <c r="K37" i="20"/>
  <c r="H37" i="20"/>
  <c r="K36" i="20"/>
  <c r="J36" i="20"/>
  <c r="K35" i="20"/>
  <c r="H35" i="20"/>
  <c r="K34" i="20"/>
  <c r="H34" i="20"/>
  <c r="J24" i="20" s="1"/>
  <c r="K33" i="20"/>
  <c r="H33" i="20"/>
  <c r="K32" i="20"/>
  <c r="H32" i="20"/>
  <c r="J22" i="20" s="1"/>
  <c r="K31" i="20"/>
  <c r="H31" i="20"/>
  <c r="J31" i="20" s="1"/>
  <c r="K30" i="20"/>
  <c r="H30" i="20"/>
  <c r="J20" i="20" s="1"/>
  <c r="K29" i="20"/>
  <c r="H29" i="20"/>
  <c r="J18" i="20" s="1"/>
  <c r="K28" i="20"/>
  <c r="H28" i="20"/>
  <c r="K27" i="20"/>
  <c r="H27" i="20"/>
  <c r="J27" i="20" s="1"/>
  <c r="K26" i="20"/>
  <c r="J26" i="20"/>
  <c r="K25" i="20"/>
  <c r="H25" i="20"/>
  <c r="K24" i="20"/>
  <c r="H24" i="20"/>
  <c r="K23" i="20"/>
  <c r="H23" i="20"/>
  <c r="K22" i="20"/>
  <c r="H22" i="20"/>
  <c r="K21" i="20"/>
  <c r="H21" i="20"/>
  <c r="K20" i="20"/>
  <c r="H20" i="20"/>
  <c r="K19" i="20"/>
  <c r="H19" i="20"/>
  <c r="K18" i="20"/>
  <c r="H18" i="20"/>
  <c r="K17" i="20"/>
  <c r="H17" i="20"/>
  <c r="K16" i="20"/>
  <c r="J16" i="20"/>
  <c r="K15" i="20"/>
  <c r="H15" i="20"/>
  <c r="J15" i="20" s="1"/>
  <c r="K14" i="20"/>
  <c r="H14" i="20"/>
  <c r="K13" i="20"/>
  <c r="H13" i="20"/>
  <c r="J6" i="20" s="1"/>
  <c r="K12" i="20"/>
  <c r="H12" i="20"/>
  <c r="J5" i="20" s="1"/>
  <c r="K11" i="20"/>
  <c r="H11" i="20"/>
  <c r="J4" i="20" s="1"/>
  <c r="K10" i="20"/>
  <c r="H10" i="20"/>
  <c r="K9" i="20"/>
  <c r="J9" i="20"/>
  <c r="K8" i="20"/>
  <c r="H8" i="20"/>
  <c r="K7" i="20"/>
  <c r="H7" i="20"/>
  <c r="K6" i="20"/>
  <c r="H6" i="20"/>
  <c r="K5" i="20"/>
  <c r="H5" i="20"/>
  <c r="K4" i="20"/>
  <c r="H4" i="20"/>
  <c r="K3" i="20"/>
  <c r="H3" i="20"/>
  <c r="K2" i="20"/>
  <c r="J2" i="20"/>
  <c r="N812" i="9" l="1"/>
  <c r="E563" i="9"/>
  <c r="N563" i="9" s="1"/>
  <c r="D746" i="9"/>
  <c r="D747" i="9" s="1"/>
  <c r="E739" i="9"/>
  <c r="D740" i="9" s="1"/>
  <c r="E740" i="9" s="1"/>
  <c r="E813" i="9"/>
  <c r="N813" i="9" s="1"/>
  <c r="E746" i="9"/>
  <c r="N746" i="9" s="1"/>
  <c r="E777" i="9"/>
  <c r="N777" i="9" s="1"/>
  <c r="N827" i="9"/>
  <c r="D799" i="9"/>
  <c r="E799" i="9" s="1"/>
  <c r="N799" i="9" s="1"/>
  <c r="E798" i="9"/>
  <c r="N798" i="9" s="1"/>
  <c r="D759" i="9"/>
  <c r="D814" i="9"/>
  <c r="N864" i="9"/>
  <c r="N865" i="9"/>
  <c r="D866" i="9"/>
  <c r="E866" i="9" s="1"/>
  <c r="N866" i="9" s="1"/>
  <c r="D413" i="9"/>
  <c r="E413" i="9" s="1"/>
  <c r="N413" i="9" s="1"/>
  <c r="D604" i="9"/>
  <c r="D605" i="9" s="1"/>
  <c r="D651" i="9"/>
  <c r="D652" i="9" s="1"/>
  <c r="D479" i="9"/>
  <c r="E479" i="9" s="1"/>
  <c r="N479" i="9" s="1"/>
  <c r="D212" i="20"/>
  <c r="E212" i="20" s="1"/>
  <c r="E903" i="9"/>
  <c r="N903" i="9" s="1"/>
  <c r="D486" i="9"/>
  <c r="E486" i="9" s="1"/>
  <c r="N486" i="9" s="1"/>
  <c r="D633" i="9"/>
  <c r="D634" i="9" s="1"/>
  <c r="D939" i="9"/>
  <c r="D940" i="9" s="1"/>
  <c r="F113" i="22"/>
  <c r="G130" i="22"/>
  <c r="F131" i="22"/>
  <c r="F101" i="22"/>
  <c r="G100" i="22"/>
  <c r="F78" i="22"/>
  <c r="G77" i="22"/>
  <c r="F35" i="22"/>
  <c r="G34" i="22"/>
  <c r="F89" i="22"/>
  <c r="G88" i="22"/>
  <c r="G58" i="22"/>
  <c r="F59" i="22"/>
  <c r="F48" i="22"/>
  <c r="G47" i="22"/>
  <c r="D270" i="20"/>
  <c r="E269" i="20"/>
  <c r="D253" i="20"/>
  <c r="E252" i="20"/>
  <c r="D236" i="20"/>
  <c r="E236" i="20" s="1"/>
  <c r="D178" i="20"/>
  <c r="E177" i="20"/>
  <c r="D195" i="20"/>
  <c r="E194" i="20"/>
  <c r="D162" i="20"/>
  <c r="E161" i="20"/>
  <c r="D147" i="20"/>
  <c r="E146" i="20"/>
  <c r="D131" i="20"/>
  <c r="E130" i="20"/>
  <c r="D114" i="20"/>
  <c r="E113" i="20"/>
  <c r="E96" i="20"/>
  <c r="D97" i="20"/>
  <c r="D80" i="20"/>
  <c r="E79" i="20"/>
  <c r="D46" i="20"/>
  <c r="E45" i="20"/>
  <c r="D63" i="20"/>
  <c r="E62" i="20"/>
  <c r="D778" i="9"/>
  <c r="E688" i="9"/>
  <c r="N688" i="9" s="1"/>
  <c r="D689" i="9"/>
  <c r="D582" i="9"/>
  <c r="E581" i="9"/>
  <c r="N581" i="9" s="1"/>
  <c r="E427" i="9"/>
  <c r="N427" i="9" s="1"/>
  <c r="E564" i="9"/>
  <c r="N564" i="9" s="1"/>
  <c r="D565" i="9"/>
  <c r="E525" i="9"/>
  <c r="N525" i="9" s="1"/>
  <c r="D526" i="9"/>
  <c r="N543" i="9"/>
  <c r="D544" i="9"/>
  <c r="E544" i="9" s="1"/>
  <c r="E618" i="9"/>
  <c r="N618" i="9" s="1"/>
  <c r="D619" i="9"/>
  <c r="D872" i="9"/>
  <c r="E871" i="9"/>
  <c r="N871" i="9" s="1"/>
  <c r="E923" i="9"/>
  <c r="N923" i="9" s="1"/>
  <c r="D924" i="9"/>
  <c r="E675" i="9"/>
  <c r="N675" i="9" s="1"/>
  <c r="D676" i="9"/>
  <c r="D283" i="9"/>
  <c r="E283" i="9" s="1"/>
  <c r="N282" i="9"/>
  <c r="E953" i="9"/>
  <c r="N953" i="9" s="1"/>
  <c r="D954" i="9"/>
  <c r="E884" i="9"/>
  <c r="N884" i="9" s="1"/>
  <c r="D885" i="9"/>
  <c r="D829" i="9"/>
  <c r="E829" i="9" s="1"/>
  <c r="N828" i="9"/>
  <c r="E460" i="9"/>
  <c r="N460" i="9" s="1"/>
  <c r="D461" i="9"/>
  <c r="D552" i="9"/>
  <c r="E551" i="9"/>
  <c r="N551" i="9" s="1"/>
  <c r="D722" i="9"/>
  <c r="E722" i="9" s="1"/>
  <c r="N721" i="9"/>
  <c r="E501" i="9"/>
  <c r="N501" i="9" s="1"/>
  <c r="D502" i="9"/>
  <c r="D704" i="9"/>
  <c r="E703" i="9"/>
  <c r="N703" i="9" s="1"/>
  <c r="D800" i="9"/>
  <c r="E800" i="9" s="1"/>
  <c r="D905" i="9"/>
  <c r="E904" i="9"/>
  <c r="N904" i="9" s="1"/>
  <c r="E303" i="9"/>
  <c r="N303" i="9" s="1"/>
  <c r="D304" i="9"/>
  <c r="J40" i="20"/>
  <c r="J246" i="20"/>
  <c r="J262" i="20"/>
  <c r="J143" i="20"/>
  <c r="J122" i="20"/>
  <c r="J169" i="20"/>
  <c r="J174" i="20"/>
  <c r="J245" i="20"/>
  <c r="J171" i="20"/>
  <c r="J260" i="20"/>
  <c r="J8" i="20"/>
  <c r="J264" i="20"/>
  <c r="K149" i="20"/>
  <c r="J21" i="20"/>
  <c r="J123" i="20"/>
  <c r="J51" i="20"/>
  <c r="J261" i="20"/>
  <c r="J248" i="20"/>
  <c r="J37" i="20"/>
  <c r="J126" i="20"/>
  <c r="J177" i="20"/>
  <c r="J187" i="20"/>
  <c r="J194" i="20"/>
  <c r="J201" i="20"/>
  <c r="J273" i="20"/>
  <c r="J42" i="20"/>
  <c r="J11" i="20"/>
  <c r="J57" i="20"/>
  <c r="J130" i="20"/>
  <c r="J180" i="20"/>
  <c r="J145" i="20"/>
  <c r="J270" i="20"/>
  <c r="J54" i="20"/>
  <c r="J139" i="20"/>
  <c r="J249" i="20"/>
  <c r="J12" i="20"/>
  <c r="J275" i="20"/>
  <c r="E846" i="9"/>
  <c r="N846" i="9" s="1"/>
  <c r="D847" i="9"/>
  <c r="E443" i="9"/>
  <c r="N443" i="9" s="1"/>
  <c r="D444" i="9"/>
  <c r="D429" i="9"/>
  <c r="E428" i="9"/>
  <c r="N428" i="9" s="1"/>
  <c r="E391" i="9"/>
  <c r="N391" i="9" s="1"/>
  <c r="D392" i="9"/>
  <c r="E373" i="9"/>
  <c r="N373" i="9" s="1"/>
  <c r="D374" i="9"/>
  <c r="E361" i="9"/>
  <c r="N361" i="9" s="1"/>
  <c r="D362" i="9"/>
  <c r="N354" i="9"/>
  <c r="D355" i="9"/>
  <c r="E355" i="9" s="1"/>
  <c r="N355" i="9" s="1"/>
  <c r="D336" i="9"/>
  <c r="E335" i="9"/>
  <c r="N335" i="9" s="1"/>
  <c r="D318" i="9"/>
  <c r="E317" i="9"/>
  <c r="N317" i="9" s="1"/>
  <c r="D290" i="9"/>
  <c r="E289" i="9"/>
  <c r="N289" i="9" s="1"/>
  <c r="E265" i="9"/>
  <c r="N265" i="9" s="1"/>
  <c r="D266" i="9"/>
  <c r="E205" i="9"/>
  <c r="N205" i="9" s="1"/>
  <c r="D191" i="9"/>
  <c r="E190" i="9"/>
  <c r="N190" i="9" s="1"/>
  <c r="D249" i="9"/>
  <c r="E248" i="9"/>
  <c r="N248" i="9" s="1"/>
  <c r="D171" i="9"/>
  <c r="E171" i="9" s="1"/>
  <c r="N171" i="9" s="1"/>
  <c r="D224" i="9"/>
  <c r="E223" i="9"/>
  <c r="N223" i="9" s="1"/>
  <c r="D207" i="9"/>
  <c r="E206" i="9"/>
  <c r="N206" i="9" s="1"/>
  <c r="D153" i="9"/>
  <c r="E152" i="9"/>
  <c r="N152" i="9" s="1"/>
  <c r="N177" i="9"/>
  <c r="D178" i="9"/>
  <c r="E178" i="9" s="1"/>
  <c r="E26" i="20"/>
  <c r="D27" i="20"/>
  <c r="E82" i="9"/>
  <c r="N82" i="9" s="1"/>
  <c r="D83" i="9"/>
  <c r="D45" i="9"/>
  <c r="D46" i="9" s="1"/>
  <c r="F22" i="22"/>
  <c r="G21" i="22"/>
  <c r="E106" i="9"/>
  <c r="N106" i="9" s="1"/>
  <c r="D107" i="9"/>
  <c r="N99" i="9"/>
  <c r="D100" i="9"/>
  <c r="E100" i="9" s="1"/>
  <c r="D120" i="9"/>
  <c r="E119" i="9"/>
  <c r="N119" i="9" s="1"/>
  <c r="D135" i="9"/>
  <c r="E134" i="9"/>
  <c r="N134" i="9" s="1"/>
  <c r="E9" i="20"/>
  <c r="D10" i="20"/>
  <c r="N28" i="9"/>
  <c r="D29" i="9"/>
  <c r="E29" i="9" s="1"/>
  <c r="D36" i="9"/>
  <c r="E35" i="9"/>
  <c r="N35" i="9" s="1"/>
  <c r="D65" i="9"/>
  <c r="E64" i="9"/>
  <c r="N64" i="9" s="1"/>
  <c r="N34" i="9"/>
  <c r="G9" i="22"/>
  <c r="F10" i="22"/>
  <c r="D12" i="9"/>
  <c r="E11" i="9"/>
  <c r="N11" i="9" s="1"/>
  <c r="J142" i="20"/>
  <c r="K148" i="20"/>
  <c r="J19" i="20"/>
  <c r="J185" i="20"/>
  <c r="J184" i="20"/>
  <c r="J121" i="20"/>
  <c r="J120" i="20"/>
  <c r="J131" i="20"/>
  <c r="J189" i="20"/>
  <c r="J3" i="20"/>
  <c r="J10" i="20"/>
  <c r="J251" i="20"/>
  <c r="J148" i="20"/>
  <c r="J55" i="20"/>
  <c r="J65" i="20"/>
  <c r="J101" i="20"/>
  <c r="J91" i="20"/>
  <c r="J29" i="20"/>
  <c r="J33" i="20"/>
  <c r="J23" i="20"/>
  <c r="J38" i="20"/>
  <c r="J85" i="20"/>
  <c r="J190" i="20"/>
  <c r="J34" i="20"/>
  <c r="J92" i="20"/>
  <c r="J90" i="20"/>
  <c r="J127" i="20"/>
  <c r="J140" i="20"/>
  <c r="J32" i="20"/>
  <c r="J56" i="20"/>
  <c r="J66" i="20"/>
  <c r="J25" i="20"/>
  <c r="J35" i="20"/>
  <c r="J53" i="20"/>
  <c r="J52" i="20"/>
  <c r="J63" i="20"/>
  <c r="J14" i="20"/>
  <c r="J7" i="20"/>
  <c r="J41" i="20"/>
  <c r="J48" i="20"/>
  <c r="J134" i="20"/>
  <c r="J28" i="20"/>
  <c r="J17" i="20"/>
  <c r="J93" i="20"/>
  <c r="J172" i="20"/>
  <c r="J179" i="20"/>
  <c r="J69" i="20"/>
  <c r="J146" i="20"/>
  <c r="J196" i="20"/>
  <c r="J186" i="20"/>
  <c r="J30" i="20"/>
  <c r="J254" i="20"/>
  <c r="J247" i="20"/>
  <c r="J276" i="20"/>
  <c r="J266" i="20"/>
  <c r="J98" i="20"/>
  <c r="J88" i="20"/>
  <c r="J99" i="20"/>
  <c r="J89" i="20"/>
  <c r="J46" i="20"/>
  <c r="J135" i="20"/>
  <c r="J125" i="20"/>
  <c r="J141" i="20"/>
  <c r="J147" i="20"/>
  <c r="J13" i="20"/>
  <c r="J68" i="20"/>
  <c r="J87" i="20"/>
  <c r="J97" i="20"/>
  <c r="J198" i="20"/>
  <c r="J269" i="20"/>
  <c r="J258" i="20"/>
  <c r="E747" i="9" l="1"/>
  <c r="N747" i="9" s="1"/>
  <c r="D748" i="9"/>
  <c r="E748" i="9" s="1"/>
  <c r="E633" i="9"/>
  <c r="N633" i="9" s="1"/>
  <c r="E939" i="9"/>
  <c r="N939" i="9" s="1"/>
  <c r="D487" i="9"/>
  <c r="D480" i="9"/>
  <c r="E480" i="9" s="1"/>
  <c r="N480" i="9" s="1"/>
  <c r="D741" i="9"/>
  <c r="N740" i="9"/>
  <c r="E814" i="9"/>
  <c r="N814" i="9" s="1"/>
  <c r="E778" i="9"/>
  <c r="N778" i="9" s="1"/>
  <c r="D815" i="9"/>
  <c r="E815" i="9" s="1"/>
  <c r="N815" i="9" s="1"/>
  <c r="N739" i="9"/>
  <c r="E759" i="9"/>
  <c r="N759" i="9" s="1"/>
  <c r="D760" i="9"/>
  <c r="E651" i="9"/>
  <c r="N651" i="9" s="1"/>
  <c r="D779" i="9"/>
  <c r="E604" i="9"/>
  <c r="N604" i="9" s="1"/>
  <c r="D414" i="9"/>
  <c r="D213" i="20"/>
  <c r="E213" i="20" s="1"/>
  <c r="F114" i="22"/>
  <c r="F132" i="22"/>
  <c r="G131" i="22"/>
  <c r="F102" i="22"/>
  <c r="G101" i="22"/>
  <c r="F90" i="22"/>
  <c r="G89" i="22"/>
  <c r="F36" i="22"/>
  <c r="G35" i="22"/>
  <c r="F79" i="22"/>
  <c r="G79" i="22" s="1"/>
  <c r="G78" i="22"/>
  <c r="F60" i="22"/>
  <c r="G59" i="22"/>
  <c r="F49" i="22"/>
  <c r="G49" i="22" s="1"/>
  <c r="G48" i="22"/>
  <c r="D271" i="20"/>
  <c r="E270" i="20"/>
  <c r="D254" i="20"/>
  <c r="E253" i="20"/>
  <c r="D237" i="20"/>
  <c r="E237" i="20" s="1"/>
  <c r="D179" i="20"/>
  <c r="E178" i="20"/>
  <c r="D196" i="20"/>
  <c r="E195" i="20"/>
  <c r="D163" i="20"/>
  <c r="E162" i="20"/>
  <c r="D148" i="20"/>
  <c r="E147" i="20"/>
  <c r="D132" i="20"/>
  <c r="E131" i="20"/>
  <c r="D115" i="20"/>
  <c r="E114" i="20"/>
  <c r="E97" i="20"/>
  <c r="D98" i="20"/>
  <c r="D81" i="20"/>
  <c r="E80" i="20"/>
  <c r="D47" i="20"/>
  <c r="E46" i="20"/>
  <c r="D64" i="20"/>
  <c r="E63" i="20"/>
  <c r="D690" i="9"/>
  <c r="E689" i="9"/>
  <c r="N689" i="9" s="1"/>
  <c r="D566" i="9"/>
  <c r="E565" i="9"/>
  <c r="N565" i="9" s="1"/>
  <c r="E526" i="9"/>
  <c r="N526" i="9" s="1"/>
  <c r="D527" i="9"/>
  <c r="E582" i="9"/>
  <c r="N582" i="9" s="1"/>
  <c r="D583" i="9"/>
  <c r="D780" i="9"/>
  <c r="E780" i="9" s="1"/>
  <c r="D830" i="9"/>
  <c r="E830" i="9" s="1"/>
  <c r="N829" i="9"/>
  <c r="D906" i="9"/>
  <c r="E905" i="9"/>
  <c r="N905" i="9" s="1"/>
  <c r="D941" i="9"/>
  <c r="E940" i="9"/>
  <c r="N940" i="9" s="1"/>
  <c r="D886" i="9"/>
  <c r="E885" i="9"/>
  <c r="N885" i="9" s="1"/>
  <c r="E502" i="9"/>
  <c r="N502" i="9" s="1"/>
  <c r="D503" i="9"/>
  <c r="E924" i="9"/>
  <c r="N924" i="9" s="1"/>
  <c r="D925" i="9"/>
  <c r="D801" i="9"/>
  <c r="E801" i="9" s="1"/>
  <c r="N800" i="9"/>
  <c r="D553" i="9"/>
  <c r="E552" i="9"/>
  <c r="N552" i="9" s="1"/>
  <c r="D545" i="9"/>
  <c r="E545" i="9" s="1"/>
  <c r="N545" i="9" s="1"/>
  <c r="N544" i="9"/>
  <c r="E954" i="9"/>
  <c r="N954" i="9" s="1"/>
  <c r="D955" i="9"/>
  <c r="E676" i="9"/>
  <c r="N676" i="9" s="1"/>
  <c r="D677" i="9"/>
  <c r="N722" i="9"/>
  <c r="D723" i="9"/>
  <c r="E723" i="9" s="1"/>
  <c r="E652" i="9"/>
  <c r="N652" i="9" s="1"/>
  <c r="D653" i="9"/>
  <c r="D749" i="9"/>
  <c r="E749" i="9" s="1"/>
  <c r="N748" i="9"/>
  <c r="D873" i="9"/>
  <c r="E872" i="9"/>
  <c r="N872" i="9" s="1"/>
  <c r="E605" i="9"/>
  <c r="N605" i="9" s="1"/>
  <c r="D606" i="9"/>
  <c r="D635" i="9"/>
  <c r="E634" i="9"/>
  <c r="N634" i="9" s="1"/>
  <c r="D620" i="9"/>
  <c r="E619" i="9"/>
  <c r="N619" i="9" s="1"/>
  <c r="N283" i="9"/>
  <c r="D284" i="9"/>
  <c r="E284" i="9" s="1"/>
  <c r="N284" i="9" s="1"/>
  <c r="E304" i="9"/>
  <c r="N304" i="9" s="1"/>
  <c r="D305" i="9"/>
  <c r="D705" i="9"/>
  <c r="E704" i="9"/>
  <c r="N704" i="9" s="1"/>
  <c r="E461" i="9"/>
  <c r="N461" i="9" s="1"/>
  <c r="D462" i="9"/>
  <c r="E45" i="9"/>
  <c r="N45" i="9" s="1"/>
  <c r="E847" i="9"/>
  <c r="N847" i="9" s="1"/>
  <c r="D848" i="9"/>
  <c r="D445" i="9"/>
  <c r="E444" i="9"/>
  <c r="N444" i="9" s="1"/>
  <c r="E429" i="9"/>
  <c r="N429" i="9" s="1"/>
  <c r="D430" i="9"/>
  <c r="D393" i="9"/>
  <c r="E392" i="9"/>
  <c r="N392" i="9" s="1"/>
  <c r="E374" i="9"/>
  <c r="N374" i="9" s="1"/>
  <c r="D375" i="9"/>
  <c r="D363" i="9"/>
  <c r="E362" i="9"/>
  <c r="N362" i="9" s="1"/>
  <c r="D337" i="9"/>
  <c r="E336" i="9"/>
  <c r="N336" i="9" s="1"/>
  <c r="D319" i="9"/>
  <c r="E318" i="9"/>
  <c r="N318" i="9" s="1"/>
  <c r="D291" i="9"/>
  <c r="E290" i="9"/>
  <c r="N290" i="9" s="1"/>
  <c r="D267" i="9"/>
  <c r="E266" i="9"/>
  <c r="N266" i="9" s="1"/>
  <c r="D172" i="9"/>
  <c r="E172" i="9" s="1"/>
  <c r="N172" i="9" s="1"/>
  <c r="D225" i="9"/>
  <c r="E224" i="9"/>
  <c r="N224" i="9" s="1"/>
  <c r="D250" i="9"/>
  <c r="E249" i="9"/>
  <c r="N249" i="9" s="1"/>
  <c r="D208" i="9"/>
  <c r="E207" i="9"/>
  <c r="N207" i="9" s="1"/>
  <c r="E191" i="9"/>
  <c r="N191" i="9" s="1"/>
  <c r="D192" i="9"/>
  <c r="D179" i="9"/>
  <c r="E179" i="9" s="1"/>
  <c r="N178" i="9"/>
  <c r="D154" i="9"/>
  <c r="E153" i="9"/>
  <c r="N153" i="9" s="1"/>
  <c r="E83" i="9"/>
  <c r="N83" i="9" s="1"/>
  <c r="D84" i="9"/>
  <c r="E10" i="20"/>
  <c r="D11" i="20"/>
  <c r="D101" i="9"/>
  <c r="E101" i="9" s="1"/>
  <c r="N101" i="9" s="1"/>
  <c r="N100" i="9"/>
  <c r="D28" i="20"/>
  <c r="E27" i="20"/>
  <c r="E107" i="9"/>
  <c r="N107" i="9" s="1"/>
  <c r="D108" i="9"/>
  <c r="D136" i="9"/>
  <c r="E135" i="9"/>
  <c r="N135" i="9" s="1"/>
  <c r="E120" i="9"/>
  <c r="N120" i="9" s="1"/>
  <c r="D121" i="9"/>
  <c r="F23" i="22"/>
  <c r="G22" i="22"/>
  <c r="E46" i="9"/>
  <c r="N46" i="9" s="1"/>
  <c r="D47" i="9"/>
  <c r="E12" i="9"/>
  <c r="N12" i="9" s="1"/>
  <c r="D13" i="9"/>
  <c r="D66" i="9"/>
  <c r="E65" i="9"/>
  <c r="N65" i="9" s="1"/>
  <c r="F11" i="22"/>
  <c r="G10" i="22"/>
  <c r="D37" i="9"/>
  <c r="E36" i="9"/>
  <c r="N36" i="9" s="1"/>
  <c r="N29" i="9"/>
  <c r="D30" i="9"/>
  <c r="E30" i="9" s="1"/>
  <c r="N30" i="9" s="1"/>
  <c r="N4" i="14"/>
  <c r="E487" i="9" l="1"/>
  <c r="N487" i="9" s="1"/>
  <c r="D488" i="9"/>
  <c r="E488" i="9" s="1"/>
  <c r="D489" i="9" s="1"/>
  <c r="D816" i="9"/>
  <c r="E816" i="9" s="1"/>
  <c r="N816" i="9" s="1"/>
  <c r="E779" i="9"/>
  <c r="N779" i="9" s="1"/>
  <c r="E741" i="9"/>
  <c r="N741" i="9" s="1"/>
  <c r="E760" i="9"/>
  <c r="N760" i="9" s="1"/>
  <c r="D761" i="9"/>
  <c r="E414" i="9"/>
  <c r="N414" i="9" s="1"/>
  <c r="D415" i="9"/>
  <c r="D214" i="20"/>
  <c r="E214" i="20" s="1"/>
  <c r="F115" i="22"/>
  <c r="F116" i="22" s="1"/>
  <c r="G116" i="22" s="1"/>
  <c r="F133" i="22"/>
  <c r="G133" i="22" s="1"/>
  <c r="G132" i="22"/>
  <c r="F103" i="22"/>
  <c r="G103" i="22" s="1"/>
  <c r="G102" i="22"/>
  <c r="F37" i="22"/>
  <c r="G37" i="22" s="1"/>
  <c r="G36" i="22"/>
  <c r="F91" i="22"/>
  <c r="G91" i="22" s="1"/>
  <c r="G90" i="22"/>
  <c r="F61" i="22"/>
  <c r="G61" i="22" s="1"/>
  <c r="F62" i="22" s="1"/>
  <c r="G60" i="22"/>
  <c r="D272" i="20"/>
  <c r="E271" i="20"/>
  <c r="D255" i="20"/>
  <c r="E254" i="20"/>
  <c r="D238" i="20"/>
  <c r="E238" i="20" s="1"/>
  <c r="D180" i="20"/>
  <c r="E179" i="20"/>
  <c r="D197" i="20"/>
  <c r="E196" i="20"/>
  <c r="D164" i="20"/>
  <c r="E163" i="20"/>
  <c r="D149" i="20"/>
  <c r="E149" i="20" s="1"/>
  <c r="E148" i="20"/>
  <c r="D133" i="20"/>
  <c r="E132" i="20"/>
  <c r="D116" i="20"/>
  <c r="E115" i="20"/>
  <c r="E98" i="20"/>
  <c r="D99" i="20"/>
  <c r="D82" i="20"/>
  <c r="E81" i="20"/>
  <c r="D48" i="20"/>
  <c r="E47" i="20"/>
  <c r="D65" i="20"/>
  <c r="E64" i="20"/>
  <c r="E690" i="9"/>
  <c r="N690" i="9" s="1"/>
  <c r="D691" i="9"/>
  <c r="E583" i="9"/>
  <c r="N583" i="9" s="1"/>
  <c r="D584" i="9"/>
  <c r="E527" i="9"/>
  <c r="N527" i="9" s="1"/>
  <c r="D528" i="9"/>
  <c r="E566" i="9"/>
  <c r="N566" i="9" s="1"/>
  <c r="D567" i="9"/>
  <c r="E567" i="9" s="1"/>
  <c r="D568" i="9" s="1"/>
  <c r="D569" i="9" s="1"/>
  <c r="D678" i="9"/>
  <c r="E677" i="9"/>
  <c r="N677" i="9" s="1"/>
  <c r="D706" i="9"/>
  <c r="E705" i="9"/>
  <c r="N705" i="9" s="1"/>
  <c r="D306" i="9"/>
  <c r="E305" i="9"/>
  <c r="N305" i="9" s="1"/>
  <c r="E606" i="9"/>
  <c r="D607" i="9" s="1"/>
  <c r="D724" i="9"/>
  <c r="E724" i="9" s="1"/>
  <c r="N723" i="9"/>
  <c r="D956" i="9"/>
  <c r="E955" i="9"/>
  <c r="N955" i="9" s="1"/>
  <c r="E553" i="9"/>
  <c r="D554" i="9" s="1"/>
  <c r="D887" i="9"/>
  <c r="E886" i="9"/>
  <c r="N886" i="9" s="1"/>
  <c r="D831" i="9"/>
  <c r="E831" i="9" s="1"/>
  <c r="N830" i="9"/>
  <c r="E653" i="9"/>
  <c r="N653" i="9" s="1"/>
  <c r="D654" i="9"/>
  <c r="E635" i="9"/>
  <c r="N635" i="9" s="1"/>
  <c r="D636" i="9"/>
  <c r="N780" i="9"/>
  <c r="D781" i="9"/>
  <c r="E781" i="9" s="1"/>
  <c r="D874" i="9"/>
  <c r="E874" i="9" s="1"/>
  <c r="E873" i="9"/>
  <c r="N873" i="9" s="1"/>
  <c r="D926" i="9"/>
  <c r="E925" i="9"/>
  <c r="N925" i="9" s="1"/>
  <c r="E941" i="9"/>
  <c r="N941" i="9" s="1"/>
  <c r="D942" i="9"/>
  <c r="D463" i="9"/>
  <c r="E462" i="9"/>
  <c r="N462" i="9" s="1"/>
  <c r="E906" i="9"/>
  <c r="N906" i="9" s="1"/>
  <c r="D907" i="9"/>
  <c r="D490" i="9"/>
  <c r="E489" i="9"/>
  <c r="N489" i="9" s="1"/>
  <c r="N801" i="9"/>
  <c r="D802" i="9"/>
  <c r="E802" i="9" s="1"/>
  <c r="E620" i="9"/>
  <c r="N620" i="9" s="1"/>
  <c r="D621" i="9"/>
  <c r="D750" i="9"/>
  <c r="E750" i="9" s="1"/>
  <c r="D504" i="9"/>
  <c r="E503" i="9"/>
  <c r="N503" i="9" s="1"/>
  <c r="N488" i="9"/>
  <c r="E848" i="9"/>
  <c r="N848" i="9" s="1"/>
  <c r="D849" i="9"/>
  <c r="E445" i="9"/>
  <c r="N445" i="9" s="1"/>
  <c r="D446" i="9"/>
  <c r="D431" i="9"/>
  <c r="E430" i="9"/>
  <c r="N430" i="9" s="1"/>
  <c r="D394" i="9"/>
  <c r="E393" i="9"/>
  <c r="N393" i="9" s="1"/>
  <c r="E375" i="9"/>
  <c r="N375" i="9" s="1"/>
  <c r="D376" i="9"/>
  <c r="E363" i="9"/>
  <c r="D364" i="9" s="1"/>
  <c r="E337" i="9"/>
  <c r="N337" i="9" s="1"/>
  <c r="D338" i="9"/>
  <c r="D320" i="9"/>
  <c r="E319" i="9"/>
  <c r="N319" i="9" s="1"/>
  <c r="D292" i="9"/>
  <c r="E291" i="9"/>
  <c r="N291" i="9" s="1"/>
  <c r="E267" i="9"/>
  <c r="N267" i="9" s="1"/>
  <c r="D268" i="9"/>
  <c r="E208" i="9"/>
  <c r="N208" i="9" s="1"/>
  <c r="D209" i="9"/>
  <c r="D226" i="9"/>
  <c r="E225" i="9"/>
  <c r="N225" i="9" s="1"/>
  <c r="D251" i="9"/>
  <c r="E251" i="9" s="1"/>
  <c r="E250" i="9"/>
  <c r="N250" i="9" s="1"/>
  <c r="D193" i="9"/>
  <c r="E192" i="9"/>
  <c r="N192" i="9" s="1"/>
  <c r="D155" i="9"/>
  <c r="E154" i="9"/>
  <c r="N154" i="9" s="1"/>
  <c r="D180" i="9"/>
  <c r="N179" i="9"/>
  <c r="F24" i="22"/>
  <c r="G23" i="22"/>
  <c r="E28" i="20"/>
  <c r="D29" i="20"/>
  <c r="E11" i="20"/>
  <c r="D12" i="20"/>
  <c r="D137" i="9"/>
  <c r="E136" i="9"/>
  <c r="N136" i="9" s="1"/>
  <c r="D109" i="9"/>
  <c r="E108" i="9"/>
  <c r="N108" i="9" s="1"/>
  <c r="D122" i="9"/>
  <c r="E121" i="9"/>
  <c r="N121" i="9" s="1"/>
  <c r="E84" i="9"/>
  <c r="N84" i="9" s="1"/>
  <c r="D85" i="9"/>
  <c r="D38" i="9"/>
  <c r="E38" i="9" s="1"/>
  <c r="E37" i="9"/>
  <c r="N37" i="9" s="1"/>
  <c r="E47" i="9"/>
  <c r="D48" i="9" s="1"/>
  <c r="E66" i="9"/>
  <c r="N66" i="9" s="1"/>
  <c r="D67" i="9"/>
  <c r="E13" i="9"/>
  <c r="N13" i="9" s="1"/>
  <c r="D14" i="9"/>
  <c r="F12" i="22"/>
  <c r="G11" i="22"/>
  <c r="D817" i="9" l="1"/>
  <c r="E817" i="9" s="1"/>
  <c r="D818" i="9" s="1"/>
  <c r="E818" i="9" s="1"/>
  <c r="E761" i="9"/>
  <c r="N761" i="9" s="1"/>
  <c r="D762" i="9"/>
  <c r="N567" i="9"/>
  <c r="E568" i="9"/>
  <c r="N568" i="9" s="1"/>
  <c r="E415" i="9"/>
  <c r="N415" i="9" s="1"/>
  <c r="D416" i="9"/>
  <c r="E416" i="9" s="1"/>
  <c r="D417" i="9" s="1"/>
  <c r="E417" i="9" s="1"/>
  <c r="N417" i="9" s="1"/>
  <c r="D215" i="20"/>
  <c r="F117" i="22"/>
  <c r="G117" i="22" s="1"/>
  <c r="F63" i="22"/>
  <c r="G62" i="22"/>
  <c r="D273" i="20"/>
  <c r="E272" i="20"/>
  <c r="D256" i="20"/>
  <c r="E256" i="20" s="1"/>
  <c r="E255" i="20"/>
  <c r="D239" i="20"/>
  <c r="E239" i="20" s="1"/>
  <c r="D181" i="20"/>
  <c r="E181" i="20" s="1"/>
  <c r="E180" i="20"/>
  <c r="D198" i="20"/>
  <c r="E197" i="20"/>
  <c r="D165" i="20"/>
  <c r="E164" i="20"/>
  <c r="D134" i="20"/>
  <c r="E133" i="20"/>
  <c r="D117" i="20"/>
  <c r="E117" i="20" s="1"/>
  <c r="E116" i="20"/>
  <c r="E99" i="20"/>
  <c r="D100" i="20"/>
  <c r="D83" i="20"/>
  <c r="E83" i="20" s="1"/>
  <c r="E82" i="20"/>
  <c r="D49" i="20"/>
  <c r="E49" i="20" s="1"/>
  <c r="E48" i="20"/>
  <c r="D66" i="20"/>
  <c r="E65" i="20"/>
  <c r="E691" i="9"/>
  <c r="N691" i="9" s="1"/>
  <c r="D692" i="9"/>
  <c r="E692" i="9" s="1"/>
  <c r="E584" i="9"/>
  <c r="N584" i="9" s="1"/>
  <c r="D585" i="9"/>
  <c r="E528" i="9"/>
  <c r="N528" i="9" s="1"/>
  <c r="D529" i="9"/>
  <c r="E636" i="9"/>
  <c r="D637" i="9" s="1"/>
  <c r="N606" i="9"/>
  <c r="D464" i="9"/>
  <c r="E463" i="9"/>
  <c r="N463" i="9" s="1"/>
  <c r="E554" i="9"/>
  <c r="N554" i="9" s="1"/>
  <c r="D555" i="9"/>
  <c r="E504" i="9"/>
  <c r="N504" i="9" s="1"/>
  <c r="D505" i="9"/>
  <c r="E942" i="9"/>
  <c r="D943" i="9" s="1"/>
  <c r="D875" i="9"/>
  <c r="N874" i="9"/>
  <c r="N553" i="9"/>
  <c r="E306" i="9"/>
  <c r="D307" i="9" s="1"/>
  <c r="D608" i="9"/>
  <c r="E607" i="9"/>
  <c r="N607" i="9" s="1"/>
  <c r="D803" i="9"/>
  <c r="E803" i="9" s="1"/>
  <c r="E887" i="9"/>
  <c r="N887" i="9" s="1"/>
  <c r="D888" i="9"/>
  <c r="D751" i="9"/>
  <c r="E751" i="9" s="1"/>
  <c r="N750" i="9"/>
  <c r="E907" i="9"/>
  <c r="N907" i="9" s="1"/>
  <c r="D908" i="9"/>
  <c r="E956" i="9"/>
  <c r="N956" i="9" s="1"/>
  <c r="D957" i="9"/>
  <c r="E706" i="9"/>
  <c r="N706" i="9" s="1"/>
  <c r="D707" i="9"/>
  <c r="E569" i="9"/>
  <c r="N569" i="9" s="1"/>
  <c r="D570" i="9"/>
  <c r="E926" i="9"/>
  <c r="N926" i="9" s="1"/>
  <c r="D927" i="9"/>
  <c r="E490" i="9"/>
  <c r="N490" i="9" s="1"/>
  <c r="D491" i="9"/>
  <c r="N781" i="9"/>
  <c r="D782" i="9"/>
  <c r="E782" i="9" s="1"/>
  <c r="N749" i="9"/>
  <c r="E654" i="9"/>
  <c r="N654" i="9" s="1"/>
  <c r="D655" i="9"/>
  <c r="E621" i="9"/>
  <c r="D622" i="9" s="1"/>
  <c r="N831" i="9"/>
  <c r="D832" i="9"/>
  <c r="E832" i="9" s="1"/>
  <c r="D725" i="9"/>
  <c r="E725" i="9" s="1"/>
  <c r="N724" i="9"/>
  <c r="E678" i="9"/>
  <c r="D679" i="9" s="1"/>
  <c r="E849" i="9"/>
  <c r="N849" i="9" s="1"/>
  <c r="D850" i="9"/>
  <c r="E446" i="9"/>
  <c r="D447" i="9" s="1"/>
  <c r="E431" i="9"/>
  <c r="D432" i="9" s="1"/>
  <c r="N416" i="9"/>
  <c r="E394" i="9"/>
  <c r="N394" i="9" s="1"/>
  <c r="D395" i="9"/>
  <c r="D377" i="9"/>
  <c r="E376" i="9"/>
  <c r="N376" i="9" s="1"/>
  <c r="D365" i="9"/>
  <c r="E364" i="9"/>
  <c r="N364" i="9" s="1"/>
  <c r="N363" i="9"/>
  <c r="E338" i="9"/>
  <c r="N338" i="9" s="1"/>
  <c r="D339" i="9"/>
  <c r="D321" i="9"/>
  <c r="E320" i="9"/>
  <c r="N320" i="9" s="1"/>
  <c r="E292" i="9"/>
  <c r="D293" i="9" s="1"/>
  <c r="E268" i="9"/>
  <c r="N268" i="9" s="1"/>
  <c r="D269" i="9"/>
  <c r="E180" i="9"/>
  <c r="D181" i="9" s="1"/>
  <c r="E193" i="9"/>
  <c r="N193" i="9" s="1"/>
  <c r="D194" i="9"/>
  <c r="E226" i="9"/>
  <c r="N226" i="9" s="1"/>
  <c r="D227" i="9"/>
  <c r="D252" i="9"/>
  <c r="N251" i="9"/>
  <c r="E209" i="9"/>
  <c r="D210" i="9" s="1"/>
  <c r="E155" i="9"/>
  <c r="N155" i="9" s="1"/>
  <c r="D156" i="9"/>
  <c r="E122" i="9"/>
  <c r="N122" i="9" s="1"/>
  <c r="D123" i="9"/>
  <c r="E109" i="9"/>
  <c r="D110" i="9" s="1"/>
  <c r="E137" i="9"/>
  <c r="N137" i="9" s="1"/>
  <c r="D138" i="9"/>
  <c r="E85" i="9"/>
  <c r="N85" i="9" s="1"/>
  <c r="D86" i="9"/>
  <c r="F25" i="22"/>
  <c r="G25" i="22" s="1"/>
  <c r="G24" i="22"/>
  <c r="E29" i="20"/>
  <c r="D30" i="20"/>
  <c r="N47" i="9"/>
  <c r="E12" i="20"/>
  <c r="D13" i="20"/>
  <c r="E67" i="9"/>
  <c r="D68" i="9" s="1"/>
  <c r="D49" i="9"/>
  <c r="E48" i="9"/>
  <c r="N48" i="9" s="1"/>
  <c r="F13" i="22"/>
  <c r="G13" i="22" s="1"/>
  <c r="G12" i="22"/>
  <c r="E14" i="9"/>
  <c r="N14" i="9" s="1"/>
  <c r="D15" i="9"/>
  <c r="D39" i="9"/>
  <c r="N38" i="9"/>
  <c r="D418" i="9" l="1"/>
  <c r="E215" i="20"/>
  <c r="D216" i="20" s="1"/>
  <c r="E762" i="9"/>
  <c r="N762" i="9" s="1"/>
  <c r="D763" i="9"/>
  <c r="E763" i="9" s="1"/>
  <c r="D764" i="9" s="1"/>
  <c r="E764" i="9" s="1"/>
  <c r="N621" i="9"/>
  <c r="F118" i="22"/>
  <c r="G118" i="22" s="1"/>
  <c r="G63" i="22"/>
  <c r="F64" i="22"/>
  <c r="D274" i="20"/>
  <c r="E273" i="20"/>
  <c r="D240" i="20"/>
  <c r="E240" i="20" s="1"/>
  <c r="D199" i="20"/>
  <c r="E198" i="20"/>
  <c r="D166" i="20"/>
  <c r="E165" i="20"/>
  <c r="D135" i="20"/>
  <c r="E134" i="20"/>
  <c r="D101" i="20"/>
  <c r="E100" i="20"/>
  <c r="D67" i="20"/>
  <c r="E66" i="20"/>
  <c r="D693" i="9"/>
  <c r="N692" i="9"/>
  <c r="N636" i="9"/>
  <c r="E585" i="9"/>
  <c r="N585" i="9" s="1"/>
  <c r="D586" i="9"/>
  <c r="E529" i="9"/>
  <c r="N529" i="9" s="1"/>
  <c r="D530" i="9"/>
  <c r="N306" i="9"/>
  <c r="D492" i="9"/>
  <c r="E491" i="9"/>
  <c r="N491" i="9" s="1"/>
  <c r="E888" i="9"/>
  <c r="D889" i="9" s="1"/>
  <c r="D680" i="9"/>
  <c r="E679" i="9"/>
  <c r="N679" i="9" s="1"/>
  <c r="N292" i="9"/>
  <c r="N678" i="9"/>
  <c r="E927" i="9"/>
  <c r="D928" i="9" s="1"/>
  <c r="N817" i="9"/>
  <c r="E943" i="9"/>
  <c r="N943" i="9" s="1"/>
  <c r="D944" i="9"/>
  <c r="D726" i="9"/>
  <c r="E726" i="9" s="1"/>
  <c r="N725" i="9"/>
  <c r="D571" i="9"/>
  <c r="E570" i="9"/>
  <c r="N570" i="9" s="1"/>
  <c r="D465" i="9"/>
  <c r="E464" i="9"/>
  <c r="N464" i="9" s="1"/>
  <c r="D833" i="9"/>
  <c r="E833" i="9" s="1"/>
  <c r="E608" i="9"/>
  <c r="N608" i="9" s="1"/>
  <c r="D609" i="9"/>
  <c r="E505" i="9"/>
  <c r="N505" i="9" s="1"/>
  <c r="D506" i="9"/>
  <c r="E957" i="9"/>
  <c r="D958" i="9" s="1"/>
  <c r="E655" i="9"/>
  <c r="N655" i="9" s="1"/>
  <c r="D656" i="9"/>
  <c r="N818" i="9"/>
  <c r="D819" i="9"/>
  <c r="E819" i="9" s="1"/>
  <c r="E875" i="9"/>
  <c r="N875" i="9" s="1"/>
  <c r="D876" i="9"/>
  <c r="N764" i="9"/>
  <c r="D765" i="9"/>
  <c r="E765" i="9" s="1"/>
  <c r="N802" i="9"/>
  <c r="N763" i="9"/>
  <c r="E908" i="9"/>
  <c r="N908" i="9" s="1"/>
  <c r="D909" i="9"/>
  <c r="N942" i="9"/>
  <c r="N782" i="9"/>
  <c r="D783" i="9"/>
  <c r="E783" i="9" s="1"/>
  <c r="E707" i="9"/>
  <c r="D708" i="9" s="1"/>
  <c r="E307" i="9"/>
  <c r="N307" i="9" s="1"/>
  <c r="D308" i="9"/>
  <c r="E637" i="9"/>
  <c r="N637" i="9" s="1"/>
  <c r="D638" i="9"/>
  <c r="N803" i="9"/>
  <c r="D804" i="9"/>
  <c r="E804" i="9" s="1"/>
  <c r="D623" i="9"/>
  <c r="E622" i="9"/>
  <c r="N622" i="9" s="1"/>
  <c r="N751" i="9"/>
  <c r="D752" i="9"/>
  <c r="E752" i="9" s="1"/>
  <c r="E555" i="9"/>
  <c r="N555" i="9" s="1"/>
  <c r="D556" i="9"/>
  <c r="E850" i="9"/>
  <c r="N850" i="9" s="1"/>
  <c r="D851" i="9"/>
  <c r="D448" i="9"/>
  <c r="E447" i="9"/>
  <c r="N447" i="9" s="1"/>
  <c r="N446" i="9"/>
  <c r="D433" i="9"/>
  <c r="E432" i="9"/>
  <c r="N432" i="9" s="1"/>
  <c r="N431" i="9"/>
  <c r="E418" i="9"/>
  <c r="N418" i="9" s="1"/>
  <c r="D419" i="9"/>
  <c r="E395" i="9"/>
  <c r="N395" i="9" s="1"/>
  <c r="D396" i="9"/>
  <c r="E377" i="9"/>
  <c r="D378" i="9" s="1"/>
  <c r="E365" i="9"/>
  <c r="N365" i="9" s="1"/>
  <c r="D366" i="9"/>
  <c r="E339" i="9"/>
  <c r="N339" i="9" s="1"/>
  <c r="D340" i="9"/>
  <c r="E321" i="9"/>
  <c r="D322" i="9" s="1"/>
  <c r="D294" i="9"/>
  <c r="E293" i="9"/>
  <c r="N293" i="9" s="1"/>
  <c r="E269" i="9"/>
  <c r="N269" i="9" s="1"/>
  <c r="D270" i="9"/>
  <c r="E227" i="9"/>
  <c r="N227" i="9" s="1"/>
  <c r="D228" i="9"/>
  <c r="D211" i="9"/>
  <c r="E210" i="9"/>
  <c r="N210" i="9" s="1"/>
  <c r="E181" i="9"/>
  <c r="N181" i="9" s="1"/>
  <c r="D182" i="9"/>
  <c r="E252" i="9"/>
  <c r="N252" i="9" s="1"/>
  <c r="D253" i="9"/>
  <c r="E194" i="9"/>
  <c r="D195" i="9" s="1"/>
  <c r="N209" i="9"/>
  <c r="N180" i="9"/>
  <c r="E156" i="9"/>
  <c r="N156" i="9" s="1"/>
  <c r="D157" i="9"/>
  <c r="E138" i="9"/>
  <c r="D139" i="9" s="1"/>
  <c r="N109" i="9"/>
  <c r="E30" i="20"/>
  <c r="D31" i="20"/>
  <c r="E86" i="9"/>
  <c r="N86" i="9" s="1"/>
  <c r="D87" i="9"/>
  <c r="E123" i="9"/>
  <c r="D124" i="9" s="1"/>
  <c r="E110" i="9"/>
  <c r="N110" i="9" s="1"/>
  <c r="D111" i="9"/>
  <c r="E13" i="20"/>
  <c r="D14" i="20"/>
  <c r="D50" i="9"/>
  <c r="E49" i="9"/>
  <c r="N49" i="9" s="1"/>
  <c r="E39" i="9"/>
  <c r="N39" i="9" s="1"/>
  <c r="D40" i="9"/>
  <c r="E15" i="9"/>
  <c r="N15" i="9" s="1"/>
  <c r="D16" i="9"/>
  <c r="D69" i="9"/>
  <c r="E68" i="9"/>
  <c r="N68" i="9" s="1"/>
  <c r="N67" i="9"/>
  <c r="E216" i="20" l="1"/>
  <c r="D217" i="20"/>
  <c r="E217" i="20" s="1"/>
  <c r="D218" i="20"/>
  <c r="E218" i="20" s="1"/>
  <c r="F119" i="22"/>
  <c r="G119" i="22" s="1"/>
  <c r="F65" i="22"/>
  <c r="G64" i="22"/>
  <c r="D275" i="20"/>
  <c r="E274" i="20"/>
  <c r="D241" i="20"/>
  <c r="E241" i="20" s="1"/>
  <c r="D200" i="20"/>
  <c r="E199" i="20"/>
  <c r="D167" i="20"/>
  <c r="E167" i="20" s="1"/>
  <c r="E166" i="20"/>
  <c r="D136" i="20"/>
  <c r="E135" i="20"/>
  <c r="D102" i="20"/>
  <c r="E101" i="20"/>
  <c r="D68" i="20"/>
  <c r="E67" i="20"/>
  <c r="N832" i="9"/>
  <c r="D694" i="9"/>
  <c r="E693" i="9"/>
  <c r="N693" i="9" s="1"/>
  <c r="N927" i="9"/>
  <c r="E530" i="9"/>
  <c r="N530" i="9" s="1"/>
  <c r="D531" i="9"/>
  <c r="N707" i="9"/>
  <c r="E586" i="9"/>
  <c r="N586" i="9" s="1"/>
  <c r="D587" i="9"/>
  <c r="D709" i="9"/>
  <c r="E708" i="9"/>
  <c r="N708" i="9" s="1"/>
  <c r="E571" i="9"/>
  <c r="N571" i="9" s="1"/>
  <c r="D572" i="9"/>
  <c r="D557" i="9"/>
  <c r="E556" i="9"/>
  <c r="N556" i="9" s="1"/>
  <c r="N765" i="9"/>
  <c r="D766" i="9"/>
  <c r="E766" i="9" s="1"/>
  <c r="D834" i="9"/>
  <c r="E834" i="9" s="1"/>
  <c r="N833" i="9"/>
  <c r="E944" i="9"/>
  <c r="N944" i="9" s="1"/>
  <c r="D945" i="9"/>
  <c r="E680" i="9"/>
  <c r="N680" i="9" s="1"/>
  <c r="D681" i="9"/>
  <c r="D890" i="9"/>
  <c r="E889" i="9"/>
  <c r="N889" i="9" s="1"/>
  <c r="E909" i="9"/>
  <c r="D910" i="9" s="1"/>
  <c r="E876" i="9"/>
  <c r="N876" i="9" s="1"/>
  <c r="D877" i="9"/>
  <c r="E958" i="9"/>
  <c r="N958" i="9" s="1"/>
  <c r="D959" i="9"/>
  <c r="N888" i="9"/>
  <c r="D610" i="9"/>
  <c r="E609" i="9"/>
  <c r="N609" i="9" s="1"/>
  <c r="D805" i="9"/>
  <c r="E805" i="9" s="1"/>
  <c r="N804" i="9"/>
  <c r="E638" i="9"/>
  <c r="N638" i="9" s="1"/>
  <c r="D639" i="9"/>
  <c r="D309" i="9"/>
  <c r="E308" i="9"/>
  <c r="N308" i="9" s="1"/>
  <c r="N957" i="9"/>
  <c r="D466" i="9"/>
  <c r="E465" i="9"/>
  <c r="N465" i="9" s="1"/>
  <c r="E928" i="9"/>
  <c r="N928" i="9" s="1"/>
  <c r="D929" i="9"/>
  <c r="E656" i="9"/>
  <c r="N656" i="9" s="1"/>
  <c r="D657" i="9"/>
  <c r="N783" i="9"/>
  <c r="D784" i="9"/>
  <c r="E784" i="9" s="1"/>
  <c r="D727" i="9"/>
  <c r="E727" i="9" s="1"/>
  <c r="D753" i="9"/>
  <c r="E753" i="9" s="1"/>
  <c r="N752" i="9"/>
  <c r="E623" i="9"/>
  <c r="N623" i="9" s="1"/>
  <c r="D624" i="9"/>
  <c r="D820" i="9"/>
  <c r="E820" i="9" s="1"/>
  <c r="N819" i="9"/>
  <c r="E506" i="9"/>
  <c r="N506" i="9" s="1"/>
  <c r="D507" i="9"/>
  <c r="E492" i="9"/>
  <c r="N492" i="9" s="1"/>
  <c r="E851" i="9"/>
  <c r="N851" i="9" s="1"/>
  <c r="D852" i="9"/>
  <c r="N726" i="9"/>
  <c r="E448" i="9"/>
  <c r="N448" i="9" s="1"/>
  <c r="D449" i="9"/>
  <c r="E433" i="9"/>
  <c r="N433" i="9" s="1"/>
  <c r="D434" i="9"/>
  <c r="E419" i="9"/>
  <c r="N419" i="9" s="1"/>
  <c r="D420" i="9"/>
  <c r="E396" i="9"/>
  <c r="N396" i="9" s="1"/>
  <c r="D397" i="9"/>
  <c r="E378" i="9"/>
  <c r="N378" i="9" s="1"/>
  <c r="D379" i="9"/>
  <c r="N377" i="9"/>
  <c r="D367" i="9"/>
  <c r="E366" i="9"/>
  <c r="N366" i="9" s="1"/>
  <c r="E340" i="9"/>
  <c r="N340" i="9" s="1"/>
  <c r="D341" i="9"/>
  <c r="D323" i="9"/>
  <c r="E322" i="9"/>
  <c r="N322" i="9" s="1"/>
  <c r="N321" i="9"/>
  <c r="D295" i="9"/>
  <c r="E294" i="9"/>
  <c r="N294" i="9" s="1"/>
  <c r="E270" i="9"/>
  <c r="N270" i="9" s="1"/>
  <c r="D271" i="9"/>
  <c r="D212" i="9"/>
  <c r="E211" i="9"/>
  <c r="N211" i="9" s="1"/>
  <c r="E195" i="9"/>
  <c r="N195" i="9" s="1"/>
  <c r="D196" i="9"/>
  <c r="N194" i="9"/>
  <c r="E228" i="9"/>
  <c r="N228" i="9" s="1"/>
  <c r="D229" i="9"/>
  <c r="E182" i="9"/>
  <c r="N182" i="9" s="1"/>
  <c r="D183" i="9"/>
  <c r="E253" i="9"/>
  <c r="N253" i="9" s="1"/>
  <c r="D254" i="9"/>
  <c r="E157" i="9"/>
  <c r="N157" i="9" s="1"/>
  <c r="D158" i="9"/>
  <c r="E139" i="9"/>
  <c r="N139" i="9" s="1"/>
  <c r="D140" i="9"/>
  <c r="E14" i="20"/>
  <c r="D15" i="20"/>
  <c r="E124" i="9"/>
  <c r="N124" i="9" s="1"/>
  <c r="D125" i="9"/>
  <c r="N123" i="9"/>
  <c r="E111" i="9"/>
  <c r="N111" i="9" s="1"/>
  <c r="D112" i="9"/>
  <c r="E87" i="9"/>
  <c r="N87" i="9" s="1"/>
  <c r="D88" i="9"/>
  <c r="E31" i="20"/>
  <c r="D32" i="20"/>
  <c r="N138" i="9"/>
  <c r="E16" i="9"/>
  <c r="N16" i="9" s="1"/>
  <c r="D17" i="9"/>
  <c r="D41" i="9"/>
  <c r="E40" i="9"/>
  <c r="N40" i="9" s="1"/>
  <c r="D70" i="9"/>
  <c r="E69" i="9"/>
  <c r="N69" i="9" s="1"/>
  <c r="D51" i="9"/>
  <c r="E50" i="9"/>
  <c r="N50" i="9" s="1"/>
  <c r="D219" i="20" l="1"/>
  <c r="E219" i="20" s="1"/>
  <c r="F120" i="22"/>
  <c r="G120" i="22" s="1"/>
  <c r="G65" i="22"/>
  <c r="F66" i="22"/>
  <c r="D276" i="20"/>
  <c r="E276" i="20" s="1"/>
  <c r="E275" i="20"/>
  <c r="D242" i="20"/>
  <c r="E242" i="20" s="1"/>
  <c r="D201" i="20"/>
  <c r="E201" i="20" s="1"/>
  <c r="E200" i="20"/>
  <c r="D137" i="20"/>
  <c r="E137" i="20" s="1"/>
  <c r="E136" i="20"/>
  <c r="D103" i="20"/>
  <c r="E103" i="20" s="1"/>
  <c r="E102" i="20"/>
  <c r="D69" i="20"/>
  <c r="E69" i="20" s="1"/>
  <c r="E68" i="20"/>
  <c r="D695" i="9"/>
  <c r="E694" i="9"/>
  <c r="N694" i="9" s="1"/>
  <c r="E587" i="9"/>
  <c r="N587" i="9" s="1"/>
  <c r="D588" i="9"/>
  <c r="E588" i="9" s="1"/>
  <c r="N909" i="9"/>
  <c r="E531" i="9"/>
  <c r="N531" i="9" s="1"/>
  <c r="D532" i="9"/>
  <c r="E532" i="9" s="1"/>
  <c r="D785" i="9"/>
  <c r="E785" i="9" s="1"/>
  <c r="E557" i="9"/>
  <c r="N557" i="9" s="1"/>
  <c r="D728" i="9"/>
  <c r="N727" i="9"/>
  <c r="D806" i="9"/>
  <c r="E806" i="9" s="1"/>
  <c r="N805" i="9"/>
  <c r="D911" i="9"/>
  <c r="E910" i="9"/>
  <c r="N910" i="9" s="1"/>
  <c r="D467" i="9"/>
  <c r="E467" i="9" s="1"/>
  <c r="D468" i="9" s="1"/>
  <c r="E466" i="9"/>
  <c r="N466" i="9" s="1"/>
  <c r="E572" i="9"/>
  <c r="N572" i="9" s="1"/>
  <c r="D625" i="9"/>
  <c r="E624" i="9"/>
  <c r="N624" i="9" s="1"/>
  <c r="E657" i="9"/>
  <c r="D658" i="9" s="1"/>
  <c r="D891" i="9"/>
  <c r="E890" i="9"/>
  <c r="N890" i="9" s="1"/>
  <c r="E959" i="9"/>
  <c r="N959" i="9" s="1"/>
  <c r="D960" i="9"/>
  <c r="D682" i="9"/>
  <c r="E681" i="9"/>
  <c r="N681" i="9" s="1"/>
  <c r="D930" i="9"/>
  <c r="E929" i="9"/>
  <c r="N929" i="9" s="1"/>
  <c r="D640" i="9"/>
  <c r="E639" i="9"/>
  <c r="N639" i="9" s="1"/>
  <c r="D710" i="9"/>
  <c r="E709" i="9"/>
  <c r="N709" i="9" s="1"/>
  <c r="N834" i="9"/>
  <c r="D835" i="9"/>
  <c r="E835" i="9" s="1"/>
  <c r="D821" i="9"/>
  <c r="E821" i="9" s="1"/>
  <c r="N820" i="9"/>
  <c r="E610" i="9"/>
  <c r="N610" i="9" s="1"/>
  <c r="D611" i="9"/>
  <c r="D310" i="9"/>
  <c r="E309" i="9"/>
  <c r="N309" i="9" s="1"/>
  <c r="D767" i="9"/>
  <c r="E767" i="9" s="1"/>
  <c r="N766" i="9"/>
  <c r="N753" i="9"/>
  <c r="D878" i="9"/>
  <c r="E877" i="9"/>
  <c r="N877" i="9" s="1"/>
  <c r="D946" i="9"/>
  <c r="E945" i="9"/>
  <c r="N945" i="9" s="1"/>
  <c r="E507" i="9"/>
  <c r="N507" i="9" s="1"/>
  <c r="D508" i="9"/>
  <c r="E852" i="9"/>
  <c r="N852" i="9" s="1"/>
  <c r="D853" i="9"/>
  <c r="D450" i="9"/>
  <c r="E449" i="9"/>
  <c r="N449" i="9" s="1"/>
  <c r="D435" i="9"/>
  <c r="E434" i="9"/>
  <c r="N434" i="9" s="1"/>
  <c r="D421" i="9"/>
  <c r="E420" i="9"/>
  <c r="N420" i="9" s="1"/>
  <c r="E397" i="9"/>
  <c r="N397" i="9" s="1"/>
  <c r="D398" i="9"/>
  <c r="E379" i="9"/>
  <c r="N379" i="9" s="1"/>
  <c r="D380" i="9"/>
  <c r="E367" i="9"/>
  <c r="N367" i="9" s="1"/>
  <c r="E341" i="9"/>
  <c r="N341" i="9" s="1"/>
  <c r="D342" i="9"/>
  <c r="D324" i="9"/>
  <c r="E323" i="9"/>
  <c r="N323" i="9" s="1"/>
  <c r="D296" i="9"/>
  <c r="E295" i="9"/>
  <c r="N295" i="9" s="1"/>
  <c r="E271" i="9"/>
  <c r="D272" i="9" s="1"/>
  <c r="E229" i="9"/>
  <c r="N229" i="9" s="1"/>
  <c r="D230" i="9"/>
  <c r="E196" i="9"/>
  <c r="N196" i="9" s="1"/>
  <c r="D197" i="9"/>
  <c r="D255" i="9"/>
  <c r="E254" i="9"/>
  <c r="N254" i="9" s="1"/>
  <c r="D184" i="9"/>
  <c r="E183" i="9"/>
  <c r="N183" i="9" s="1"/>
  <c r="D213" i="9"/>
  <c r="E212" i="9"/>
  <c r="N212" i="9" s="1"/>
  <c r="E158" i="9"/>
  <c r="N158" i="9" s="1"/>
  <c r="D159" i="9"/>
  <c r="E140" i="9"/>
  <c r="N140" i="9" s="1"/>
  <c r="D141" i="9"/>
  <c r="E32" i="20"/>
  <c r="D33" i="20"/>
  <c r="E125" i="9"/>
  <c r="N125" i="9" s="1"/>
  <c r="D126" i="9"/>
  <c r="E88" i="9"/>
  <c r="D89" i="9" s="1"/>
  <c r="E15" i="20"/>
  <c r="D113" i="9"/>
  <c r="E112" i="9"/>
  <c r="N112" i="9" s="1"/>
  <c r="D42" i="9"/>
  <c r="E42" i="9" s="1"/>
  <c r="N42" i="9" s="1"/>
  <c r="E41" i="9"/>
  <c r="N41" i="9" s="1"/>
  <c r="E17" i="9"/>
  <c r="D18" i="9" s="1"/>
  <c r="D52" i="9"/>
  <c r="E51" i="9"/>
  <c r="N51" i="9" s="1"/>
  <c r="D71" i="9"/>
  <c r="E70" i="9"/>
  <c r="N70" i="9" s="1"/>
  <c r="D729" i="9" l="1"/>
  <c r="E729" i="9" s="1"/>
  <c r="E728" i="9"/>
  <c r="D220" i="20"/>
  <c r="E220" i="20" s="1"/>
  <c r="F121" i="22"/>
  <c r="G121" i="22" s="1"/>
  <c r="G66" i="22"/>
  <c r="F67" i="22"/>
  <c r="N657" i="9"/>
  <c r="D696" i="9"/>
  <c r="E695" i="9"/>
  <c r="N695" i="9" s="1"/>
  <c r="N784" i="9"/>
  <c r="D533" i="9"/>
  <c r="N532" i="9"/>
  <c r="D589" i="9"/>
  <c r="N588" i="9"/>
  <c r="E508" i="9"/>
  <c r="D509" i="9" s="1"/>
  <c r="E625" i="9"/>
  <c r="N625" i="9" s="1"/>
  <c r="D626" i="9"/>
  <c r="D730" i="9"/>
  <c r="E730" i="9" s="1"/>
  <c r="N821" i="9"/>
  <c r="D822" i="9"/>
  <c r="E822" i="9" s="1"/>
  <c r="E310" i="9"/>
  <c r="N310" i="9" s="1"/>
  <c r="D311" i="9"/>
  <c r="E960" i="9"/>
  <c r="N960" i="9" s="1"/>
  <c r="D961" i="9"/>
  <c r="N806" i="9"/>
  <c r="D807" i="9"/>
  <c r="E807" i="9" s="1"/>
  <c r="E640" i="9"/>
  <c r="N640" i="9" s="1"/>
  <c r="D641" i="9"/>
  <c r="D836" i="9"/>
  <c r="E836" i="9" s="1"/>
  <c r="N835" i="9"/>
  <c r="D931" i="9"/>
  <c r="E930" i="9"/>
  <c r="N930" i="9" s="1"/>
  <c r="D892" i="9"/>
  <c r="E891" i="9"/>
  <c r="N891" i="9" s="1"/>
  <c r="D469" i="9"/>
  <c r="E468" i="9"/>
  <c r="N468" i="9" s="1"/>
  <c r="E946" i="9"/>
  <c r="N946" i="9" s="1"/>
  <c r="D947" i="9"/>
  <c r="E878" i="9"/>
  <c r="N878" i="9" s="1"/>
  <c r="N767" i="9"/>
  <c r="D768" i="9"/>
  <c r="E768" i="9" s="1"/>
  <c r="D659" i="9"/>
  <c r="E658" i="9"/>
  <c r="N658" i="9" s="1"/>
  <c r="D786" i="9"/>
  <c r="E786" i="9" s="1"/>
  <c r="N785" i="9"/>
  <c r="D711" i="9"/>
  <c r="E710" i="9"/>
  <c r="N710" i="9" s="1"/>
  <c r="N611" i="9"/>
  <c r="E611" i="9"/>
  <c r="E682" i="9"/>
  <c r="N682" i="9" s="1"/>
  <c r="E911" i="9"/>
  <c r="N911" i="9" s="1"/>
  <c r="D912" i="9"/>
  <c r="E853" i="9"/>
  <c r="D854" i="9" s="1"/>
  <c r="E854" i="9" s="1"/>
  <c r="N467" i="9"/>
  <c r="D451" i="9"/>
  <c r="E450" i="9"/>
  <c r="N450" i="9" s="1"/>
  <c r="E435" i="9"/>
  <c r="N435" i="9" s="1"/>
  <c r="D436" i="9"/>
  <c r="E421" i="9"/>
  <c r="N421" i="9" s="1"/>
  <c r="E398" i="9"/>
  <c r="D399" i="9" s="1"/>
  <c r="D381" i="9"/>
  <c r="E380" i="9"/>
  <c r="N380" i="9" s="1"/>
  <c r="E342" i="9"/>
  <c r="D343" i="9" s="1"/>
  <c r="D325" i="9"/>
  <c r="E324" i="9"/>
  <c r="N324" i="9" s="1"/>
  <c r="E296" i="9"/>
  <c r="N296" i="9" s="1"/>
  <c r="D273" i="9"/>
  <c r="E272" i="9"/>
  <c r="N272" i="9" s="1"/>
  <c r="N271" i="9"/>
  <c r="E255" i="9"/>
  <c r="N255" i="9" s="1"/>
  <c r="E230" i="9"/>
  <c r="D231" i="9" s="1"/>
  <c r="E184" i="9"/>
  <c r="N184" i="9" s="1"/>
  <c r="D198" i="9"/>
  <c r="E197" i="9"/>
  <c r="N197" i="9" s="1"/>
  <c r="E213" i="9"/>
  <c r="N213" i="9" s="1"/>
  <c r="D214" i="9"/>
  <c r="N88" i="9"/>
  <c r="E159" i="9"/>
  <c r="D160" i="9" s="1"/>
  <c r="D127" i="9"/>
  <c r="E126" i="9"/>
  <c r="N126" i="9" s="1"/>
  <c r="E33" i="20"/>
  <c r="D34" i="20"/>
  <c r="D142" i="9"/>
  <c r="E141" i="9"/>
  <c r="N141" i="9" s="1"/>
  <c r="E113" i="9"/>
  <c r="N113" i="9" s="1"/>
  <c r="E89" i="9"/>
  <c r="N89" i="9" s="1"/>
  <c r="D90" i="9"/>
  <c r="N17" i="9"/>
  <c r="E71" i="9"/>
  <c r="N71" i="9" s="1"/>
  <c r="D72" i="9"/>
  <c r="E72" i="9" s="1"/>
  <c r="N72" i="9" s="1"/>
  <c r="E52" i="9"/>
  <c r="D53" i="9" s="1"/>
  <c r="E18" i="9"/>
  <c r="N18" i="9" s="1"/>
  <c r="D19" i="9"/>
  <c r="D221" i="20" l="1"/>
  <c r="E221" i="20" s="1"/>
  <c r="G67" i="22"/>
  <c r="E696" i="9"/>
  <c r="N696" i="9" s="1"/>
  <c r="D697" i="9"/>
  <c r="E697" i="9" s="1"/>
  <c r="N697" i="9" s="1"/>
  <c r="N508" i="9"/>
  <c r="E533" i="9"/>
  <c r="N533" i="9" s="1"/>
  <c r="D534" i="9"/>
  <c r="E589" i="9"/>
  <c r="N589" i="9" s="1"/>
  <c r="D590" i="9"/>
  <c r="E892" i="9"/>
  <c r="N892" i="9" s="1"/>
  <c r="D893" i="9"/>
  <c r="D787" i="9"/>
  <c r="E787" i="9" s="1"/>
  <c r="N786" i="9"/>
  <c r="E931" i="9"/>
  <c r="N931" i="9" s="1"/>
  <c r="D932" i="9"/>
  <c r="D731" i="9"/>
  <c r="E731" i="9" s="1"/>
  <c r="E947" i="9"/>
  <c r="N947" i="9" s="1"/>
  <c r="D962" i="9"/>
  <c r="E961" i="9"/>
  <c r="N961" i="9" s="1"/>
  <c r="E626" i="9"/>
  <c r="N626" i="9" s="1"/>
  <c r="E711" i="9"/>
  <c r="N711" i="9" s="1"/>
  <c r="D712" i="9"/>
  <c r="E659" i="9"/>
  <c r="N659" i="9" s="1"/>
  <c r="D660" i="9"/>
  <c r="N836" i="9"/>
  <c r="D837" i="9"/>
  <c r="E837" i="9" s="1"/>
  <c r="N822" i="9"/>
  <c r="N398" i="9"/>
  <c r="N807" i="9"/>
  <c r="N768" i="9"/>
  <c r="E641" i="9"/>
  <c r="N641" i="9" s="1"/>
  <c r="E311" i="9"/>
  <c r="N311" i="9" s="1"/>
  <c r="D510" i="9"/>
  <c r="E509" i="9"/>
  <c r="N509" i="9" s="1"/>
  <c r="E912" i="9"/>
  <c r="N912" i="9" s="1"/>
  <c r="D913" i="9"/>
  <c r="D470" i="9"/>
  <c r="E469" i="9"/>
  <c r="N469" i="9" s="1"/>
  <c r="D855" i="9"/>
  <c r="E855" i="9" s="1"/>
  <c r="N854" i="9"/>
  <c r="N853" i="9"/>
  <c r="N728" i="9"/>
  <c r="N729" i="9"/>
  <c r="E451" i="9"/>
  <c r="N451" i="9" s="1"/>
  <c r="E436" i="9"/>
  <c r="N436" i="9" s="1"/>
  <c r="E399" i="9"/>
  <c r="N399" i="9" s="1"/>
  <c r="D400" i="9"/>
  <c r="D382" i="9"/>
  <c r="E382" i="9" s="1"/>
  <c r="N382" i="9" s="1"/>
  <c r="E381" i="9"/>
  <c r="N381" i="9" s="1"/>
  <c r="D344" i="9"/>
  <c r="E343" i="9"/>
  <c r="N343" i="9" s="1"/>
  <c r="N342" i="9"/>
  <c r="E325" i="9"/>
  <c r="N325" i="9" s="1"/>
  <c r="D326" i="9"/>
  <c r="D274" i="9"/>
  <c r="E273" i="9"/>
  <c r="N273" i="9" s="1"/>
  <c r="N230" i="9"/>
  <c r="E214" i="9"/>
  <c r="N214" i="9" s="1"/>
  <c r="E198" i="9"/>
  <c r="N198" i="9" s="1"/>
  <c r="D199" i="9"/>
  <c r="E231" i="9"/>
  <c r="N231" i="9" s="1"/>
  <c r="D232" i="9"/>
  <c r="N159" i="9"/>
  <c r="D161" i="9"/>
  <c r="E160" i="9"/>
  <c r="N160" i="9" s="1"/>
  <c r="E142" i="9"/>
  <c r="N142" i="9" s="1"/>
  <c r="D143" i="9"/>
  <c r="E90" i="9"/>
  <c r="N90" i="9" s="1"/>
  <c r="D91" i="9"/>
  <c r="E34" i="20"/>
  <c r="D35" i="20"/>
  <c r="E127" i="9"/>
  <c r="N127" i="9" s="1"/>
  <c r="D128" i="9"/>
  <c r="D54" i="9"/>
  <c r="E53" i="9"/>
  <c r="N53" i="9" s="1"/>
  <c r="N52" i="9"/>
  <c r="E19" i="9"/>
  <c r="N19" i="9" s="1"/>
  <c r="D20" i="9"/>
  <c r="D222" i="20" l="1"/>
  <c r="E222" i="20" s="1"/>
  <c r="E590" i="9"/>
  <c r="N590" i="9" s="1"/>
  <c r="D591" i="9"/>
  <c r="E534" i="9"/>
  <c r="N534" i="9" s="1"/>
  <c r="D535" i="9"/>
  <c r="E932" i="9"/>
  <c r="N932" i="9" s="1"/>
  <c r="E962" i="9"/>
  <c r="N962" i="9" s="1"/>
  <c r="E913" i="9"/>
  <c r="N913" i="9" s="1"/>
  <c r="D914" i="9"/>
  <c r="D511" i="9"/>
  <c r="E510" i="9"/>
  <c r="N510" i="9" s="1"/>
  <c r="D661" i="9"/>
  <c r="E660" i="9"/>
  <c r="N660" i="9" s="1"/>
  <c r="D788" i="9"/>
  <c r="E788" i="9" s="1"/>
  <c r="N787" i="9"/>
  <c r="E712" i="9"/>
  <c r="N712" i="9" s="1"/>
  <c r="E893" i="9"/>
  <c r="N893" i="9" s="1"/>
  <c r="D471" i="9"/>
  <c r="E470" i="9"/>
  <c r="N470" i="9" s="1"/>
  <c r="D732" i="9"/>
  <c r="E732" i="9" s="1"/>
  <c r="N837" i="9"/>
  <c r="D856" i="9"/>
  <c r="E856" i="9" s="1"/>
  <c r="N855" i="9"/>
  <c r="N730" i="9"/>
  <c r="D401" i="9"/>
  <c r="E400" i="9"/>
  <c r="N400" i="9" s="1"/>
  <c r="E344" i="9"/>
  <c r="N344" i="9" s="1"/>
  <c r="D345" i="9"/>
  <c r="E326" i="9"/>
  <c r="N326" i="9" s="1"/>
  <c r="E274" i="9"/>
  <c r="N274" i="9" s="1"/>
  <c r="D275" i="9"/>
  <c r="E199" i="9"/>
  <c r="N199" i="9" s="1"/>
  <c r="E232" i="9"/>
  <c r="N232" i="9" s="1"/>
  <c r="D233" i="9"/>
  <c r="D162" i="9"/>
  <c r="E161" i="9"/>
  <c r="N161" i="9" s="1"/>
  <c r="E35" i="20"/>
  <c r="E128" i="9"/>
  <c r="N128" i="9" s="1"/>
  <c r="E91" i="9"/>
  <c r="N91" i="9" s="1"/>
  <c r="D92" i="9"/>
  <c r="E143" i="9"/>
  <c r="N143" i="9" s="1"/>
  <c r="D55" i="9"/>
  <c r="E54" i="9"/>
  <c r="N54" i="9" s="1"/>
  <c r="E20" i="9"/>
  <c r="N20" i="9" s="1"/>
  <c r="D21" i="9"/>
  <c r="D592" i="9" l="1"/>
  <c r="E591" i="9"/>
  <c r="N591" i="9" s="1"/>
  <c r="D536" i="9"/>
  <c r="E535" i="9"/>
  <c r="N535" i="9" s="1"/>
  <c r="E511" i="9"/>
  <c r="N511" i="9" s="1"/>
  <c r="D512" i="9"/>
  <c r="D733" i="9"/>
  <c r="E733" i="9" s="1"/>
  <c r="D472" i="9"/>
  <c r="E471" i="9"/>
  <c r="N471" i="9" s="1"/>
  <c r="N788" i="9"/>
  <c r="D789" i="9"/>
  <c r="E789" i="9" s="1"/>
  <c r="E914" i="9"/>
  <c r="N914" i="9" s="1"/>
  <c r="D915" i="9"/>
  <c r="E661" i="9"/>
  <c r="N661" i="9" s="1"/>
  <c r="D662" i="9"/>
  <c r="N856" i="9"/>
  <c r="D857" i="9"/>
  <c r="E857" i="9" s="1"/>
  <c r="N731" i="9"/>
  <c r="E401" i="9"/>
  <c r="N401" i="9" s="1"/>
  <c r="D402" i="9"/>
  <c r="D346" i="9"/>
  <c r="E345" i="9"/>
  <c r="N345" i="9" s="1"/>
  <c r="E275" i="9"/>
  <c r="N275" i="9" s="1"/>
  <c r="D276" i="9"/>
  <c r="D234" i="9"/>
  <c r="E233" i="9"/>
  <c r="N233" i="9" s="1"/>
  <c r="D163" i="9"/>
  <c r="E162" i="9"/>
  <c r="N162" i="9" s="1"/>
  <c r="E92" i="9"/>
  <c r="N92" i="9" s="1"/>
  <c r="D93" i="9"/>
  <c r="D56" i="9"/>
  <c r="E55" i="9"/>
  <c r="N55" i="9" s="1"/>
  <c r="E21" i="9"/>
  <c r="N21" i="9" s="1"/>
  <c r="D22" i="9"/>
  <c r="D537" i="9" l="1"/>
  <c r="E536" i="9"/>
  <c r="N536" i="9" s="1"/>
  <c r="E592" i="9"/>
  <c r="N592" i="9" s="1"/>
  <c r="D593" i="9"/>
  <c r="E662" i="9"/>
  <c r="N662" i="9" s="1"/>
  <c r="D663" i="9"/>
  <c r="D473" i="9"/>
  <c r="E472" i="9"/>
  <c r="N472" i="9" s="1"/>
  <c r="D734" i="9"/>
  <c r="E734" i="9" s="1"/>
  <c r="E915" i="9"/>
  <c r="N915" i="9" s="1"/>
  <c r="D916" i="9"/>
  <c r="E512" i="9"/>
  <c r="N512" i="9" s="1"/>
  <c r="D513" i="9"/>
  <c r="N789" i="9"/>
  <c r="D790" i="9"/>
  <c r="E790" i="9" s="1"/>
  <c r="N857" i="9"/>
  <c r="D858" i="9"/>
  <c r="E858" i="9" s="1"/>
  <c r="N732" i="9"/>
  <c r="E402" i="9"/>
  <c r="N402" i="9" s="1"/>
  <c r="D403" i="9"/>
  <c r="E346" i="9"/>
  <c r="N346" i="9" s="1"/>
  <c r="D347" i="9"/>
  <c r="E276" i="9"/>
  <c r="N276" i="9" s="1"/>
  <c r="D277" i="9"/>
  <c r="E234" i="9"/>
  <c r="N234" i="9" s="1"/>
  <c r="D235" i="9"/>
  <c r="E163" i="9"/>
  <c r="N163" i="9" s="1"/>
  <c r="D164" i="9"/>
  <c r="E93" i="9"/>
  <c r="N93" i="9" s="1"/>
  <c r="D94" i="9"/>
  <c r="D57" i="9"/>
  <c r="E57" i="9" s="1"/>
  <c r="N57" i="9" s="1"/>
  <c r="E56" i="9"/>
  <c r="N56" i="9" s="1"/>
  <c r="E22" i="9"/>
  <c r="N22" i="9" s="1"/>
  <c r="D23" i="9"/>
  <c r="D594" i="9" l="1"/>
  <c r="E593" i="9"/>
  <c r="N593" i="9" s="1"/>
  <c r="E537" i="9"/>
  <c r="N537" i="9" s="1"/>
  <c r="D538" i="9"/>
  <c r="D735" i="9"/>
  <c r="E735" i="9" s="1"/>
  <c r="N790" i="9"/>
  <c r="D791" i="9"/>
  <c r="E791" i="9" s="1"/>
  <c r="D474" i="9"/>
  <c r="E473" i="9"/>
  <c r="N473" i="9" s="1"/>
  <c r="E916" i="9"/>
  <c r="N916" i="9" s="1"/>
  <c r="D917" i="9"/>
  <c r="E513" i="9"/>
  <c r="N513" i="9" s="1"/>
  <c r="D514" i="9"/>
  <c r="E663" i="9"/>
  <c r="N663" i="9" s="1"/>
  <c r="D664" i="9"/>
  <c r="N858" i="9"/>
  <c r="D859" i="9"/>
  <c r="E859" i="9" s="1"/>
  <c r="N733" i="9"/>
  <c r="E403" i="9"/>
  <c r="N403" i="9" s="1"/>
  <c r="D404" i="9"/>
  <c r="E347" i="9"/>
  <c r="N347" i="9" s="1"/>
  <c r="D348" i="9"/>
  <c r="E277" i="9"/>
  <c r="N277" i="9" s="1"/>
  <c r="D278" i="9"/>
  <c r="E235" i="9"/>
  <c r="N235" i="9" s="1"/>
  <c r="D236" i="9"/>
  <c r="D165" i="9"/>
  <c r="E164" i="9"/>
  <c r="N164" i="9" s="1"/>
  <c r="E94" i="9"/>
  <c r="N94" i="9" s="1"/>
  <c r="D95" i="9"/>
  <c r="E23" i="9"/>
  <c r="N23" i="9" s="1"/>
  <c r="D24" i="9"/>
  <c r="E538" i="9" l="1"/>
  <c r="N538" i="9" s="1"/>
  <c r="D539" i="9"/>
  <c r="E594" i="9"/>
  <c r="N594" i="9" s="1"/>
  <c r="D595" i="9"/>
  <c r="D475" i="9"/>
  <c r="E475" i="9" s="1"/>
  <c r="E474" i="9"/>
  <c r="N474" i="9" s="1"/>
  <c r="E514" i="9"/>
  <c r="N514" i="9" s="1"/>
  <c r="D515" i="9"/>
  <c r="E917" i="9"/>
  <c r="N917" i="9" s="1"/>
  <c r="N791" i="9"/>
  <c r="D792" i="9"/>
  <c r="E792" i="9" s="1"/>
  <c r="E664" i="9"/>
  <c r="N664" i="9" s="1"/>
  <c r="D665" i="9"/>
  <c r="D736" i="9"/>
  <c r="E736" i="9" s="1"/>
  <c r="N859" i="9"/>
  <c r="D860" i="9"/>
  <c r="E860" i="9" s="1"/>
  <c r="N734" i="9"/>
  <c r="E404" i="9"/>
  <c r="N404" i="9" s="1"/>
  <c r="D405" i="9"/>
  <c r="E348" i="9"/>
  <c r="N348" i="9" s="1"/>
  <c r="D349" i="9"/>
  <c r="E278" i="9"/>
  <c r="N278" i="9" s="1"/>
  <c r="D279" i="9"/>
  <c r="E236" i="9"/>
  <c r="N236" i="9" s="1"/>
  <c r="D237" i="9"/>
  <c r="D166" i="9"/>
  <c r="E165" i="9"/>
  <c r="N165" i="9" s="1"/>
  <c r="E95" i="9"/>
  <c r="N95" i="9" s="1"/>
  <c r="D96" i="9"/>
  <c r="E24" i="9"/>
  <c r="N24" i="9" s="1"/>
  <c r="D25" i="9"/>
  <c r="E539" i="9" l="1"/>
  <c r="N539" i="9" s="1"/>
  <c r="D540" i="9"/>
  <c r="E540" i="9" s="1"/>
  <c r="N540" i="9" s="1"/>
  <c r="D596" i="9"/>
  <c r="E596" i="9" s="1"/>
  <c r="N596" i="9" s="1"/>
  <c r="E595" i="9"/>
  <c r="N595" i="9" s="1"/>
  <c r="N792" i="9"/>
  <c r="E515" i="9"/>
  <c r="N515" i="9" s="1"/>
  <c r="D516" i="9"/>
  <c r="E665" i="9"/>
  <c r="N665" i="9" s="1"/>
  <c r="D861" i="9"/>
  <c r="N860" i="9"/>
  <c r="N735" i="9"/>
  <c r="N475" i="9"/>
  <c r="E405" i="9"/>
  <c r="N405" i="9" s="1"/>
  <c r="D406" i="9"/>
  <c r="E349" i="9"/>
  <c r="N349" i="9" s="1"/>
  <c r="D350" i="9"/>
  <c r="E279" i="9"/>
  <c r="N279" i="9" s="1"/>
  <c r="E237" i="9"/>
  <c r="N237" i="9" s="1"/>
  <c r="D238" i="9"/>
  <c r="D167" i="9"/>
  <c r="E167" i="9" s="1"/>
  <c r="N167" i="9" s="1"/>
  <c r="E166" i="9"/>
  <c r="N166" i="9" s="1"/>
  <c r="E96" i="9"/>
  <c r="N96" i="9" s="1"/>
  <c r="E25" i="9"/>
  <c r="N25" i="9" s="1"/>
  <c r="E861" i="9" l="1"/>
  <c r="N861" i="9" s="1"/>
  <c r="E516" i="9"/>
  <c r="N516" i="9" s="1"/>
  <c r="N736" i="9"/>
  <c r="E406" i="9"/>
  <c r="N406" i="9" s="1"/>
  <c r="E350" i="9"/>
  <c r="N350" i="9" s="1"/>
  <c r="E238" i="9"/>
  <c r="N238" i="9" s="1"/>
</calcChain>
</file>

<file path=xl/sharedStrings.xml><?xml version="1.0" encoding="utf-8"?>
<sst xmlns="http://schemas.openxmlformats.org/spreadsheetml/2006/main" count="10772" uniqueCount="324">
  <si>
    <t>CURRENCY</t>
  </si>
  <si>
    <t>ASSET</t>
  </si>
  <si>
    <t>LIABILITY</t>
  </si>
  <si>
    <t>LOAN</t>
  </si>
  <si>
    <t>DEPOSIT</t>
  </si>
  <si>
    <t>SECURITY</t>
  </si>
  <si>
    <t>CASH</t>
  </si>
  <si>
    <t>VALUE_DATE</t>
  </si>
  <si>
    <t>MATURITY_DATE</t>
  </si>
  <si>
    <t>BS_TYPE</t>
  </si>
  <si>
    <t>MAIN_TYPE</t>
  </si>
  <si>
    <t>AMOUNT</t>
  </si>
  <si>
    <t>INTEREST_RATE</t>
  </si>
  <si>
    <t>SUB_TYPE1</t>
  </si>
  <si>
    <t>SUB_TYPE2</t>
  </si>
  <si>
    <t>SUB_TYPE3</t>
  </si>
  <si>
    <t>COUPON_FREQ_ANNUAL</t>
  </si>
  <si>
    <t>COUPON_TYPE</t>
  </si>
  <si>
    <t>PRODUCT_ID</t>
  </si>
  <si>
    <t>DISCOUNT_CURVE</t>
  </si>
  <si>
    <t>MARKET_CURVE</t>
  </si>
  <si>
    <t>CURRENCY_TYPE</t>
  </si>
  <si>
    <t>CASHFLOW_AMOUNT</t>
  </si>
  <si>
    <t>PRINCIPAL_AMOUNT</t>
  </si>
  <si>
    <t>COUPON_AMOUNT</t>
  </si>
  <si>
    <t>OTHER_AMOUNT</t>
  </si>
  <si>
    <t>CASHFLOW_TENORDAYS</t>
  </si>
  <si>
    <t>CASHFLOW_TENORBUCKET</t>
  </si>
  <si>
    <t>CASHFLOW_DATE</t>
  </si>
  <si>
    <t>TRY</t>
  </si>
  <si>
    <t>USD</t>
  </si>
  <si>
    <t>-Balance Sheet ve Income Statement için currency bazında sıralayarak raporlama yapılmalı  --&gt; yapıldı BS ve NII kısmı için dataset'e sort algoritması yazılmalı</t>
  </si>
  <si>
    <t>YC_DATE</t>
  </si>
  <si>
    <t>NEXT_YC_DATE</t>
  </si>
  <si>
    <t>YC_TYPE</t>
  </si>
  <si>
    <t>YC_TENOR</t>
  </si>
  <si>
    <t>YC_CURRENCY</t>
  </si>
  <si>
    <t>YC_NAME</t>
  </si>
  <si>
    <t>YC_NEXT_TENOR</t>
  </si>
  <si>
    <t>YC_VALUE</t>
  </si>
  <si>
    <t>YC_NEXT_TENOR_VALUE</t>
  </si>
  <si>
    <t>XCCY_USD_TRY</t>
  </si>
  <si>
    <t>YC_DAYCOUNT</t>
  </si>
  <si>
    <t>REPO HAIRCUT</t>
  </si>
  <si>
    <t>USDTRY</t>
  </si>
  <si>
    <t>TIMESTEP</t>
  </si>
  <si>
    <t>START DATE</t>
  </si>
  <si>
    <t>NUMBER OF STEPS</t>
  </si>
  <si>
    <t>SCENARIO</t>
  </si>
  <si>
    <t>LECTURE_1</t>
  </si>
  <si>
    <t>RR REQUIREMENT</t>
  </si>
  <si>
    <t>BS TYPE</t>
  </si>
  <si>
    <t>BS_REPORT</t>
  </si>
  <si>
    <t>SURVIVAL_REPORT</t>
  </si>
  <si>
    <t>CF_REPORT</t>
  </si>
  <si>
    <t>LIQGAP_REPORT</t>
  </si>
  <si>
    <t>AUTOFUNDING</t>
  </si>
  <si>
    <t>AUTOPRODUCTION</t>
  </si>
  <si>
    <t>1M</t>
  </si>
  <si>
    <t>SIMULATION START DATE</t>
  </si>
  <si>
    <t>SIMULATION END DATE</t>
  </si>
  <si>
    <t>CURRENT DATE</t>
  </si>
  <si>
    <t>CURRENT STEP</t>
  </si>
  <si>
    <t>DEAL_TYPE</t>
  </si>
  <si>
    <t>INITIAL</t>
  </si>
  <si>
    <t>NII_REPORT</t>
  </si>
  <si>
    <t xml:space="preserve">-Likidite raporları, Market Data raporları </t>
  </si>
  <si>
    <t>1D</t>
  </si>
  <si>
    <t>EQUITY</t>
  </si>
  <si>
    <t>YC_VALUE_T1</t>
  </si>
  <si>
    <t>YC_NEXT_TENOR_VALUE_T1</t>
  </si>
  <si>
    <t>MONEYMARKET</t>
  </si>
  <si>
    <t>SIMPLE</t>
  </si>
  <si>
    <t>EUR</t>
  </si>
  <si>
    <t>Market Tickers</t>
  </si>
  <si>
    <t>MM</t>
  </si>
  <si>
    <t>RP</t>
  </si>
  <si>
    <t>SW</t>
  </si>
  <si>
    <t>SC</t>
  </si>
  <si>
    <t>ON</t>
  </si>
  <si>
    <t>TICKER</t>
  </si>
  <si>
    <t>MARKET_NAME</t>
  </si>
  <si>
    <t>COUNTERPARTY_1</t>
  </si>
  <si>
    <t>COUNTERPARTY_2</t>
  </si>
  <si>
    <t>COUNTERPARTY_3</t>
  </si>
  <si>
    <t>RELATED_MARKET_CURVE</t>
  </si>
  <si>
    <t>X_BANK</t>
  </si>
  <si>
    <t>Y_BANK</t>
  </si>
  <si>
    <t>Z_BANK</t>
  </si>
  <si>
    <t>COUNTERPARTY_4</t>
  </si>
  <si>
    <t>COUNTERPARTY_5</t>
  </si>
  <si>
    <t>DEPOSITSPREAD</t>
  </si>
  <si>
    <t>CTP</t>
  </si>
  <si>
    <t>BID</t>
  </si>
  <si>
    <t>ASK</t>
  </si>
  <si>
    <t>1W</t>
  </si>
  <si>
    <t>3M</t>
  </si>
  <si>
    <t>6M</t>
  </si>
  <si>
    <t>1Y</t>
  </si>
  <si>
    <t>2Y</t>
  </si>
  <si>
    <t>3Y</t>
  </si>
  <si>
    <t>5Y</t>
  </si>
  <si>
    <t>SPREAD_BPS</t>
  </si>
  <si>
    <t>MONEY_MARKET</t>
  </si>
  <si>
    <t>ORDER_LIMIT</t>
  </si>
  <si>
    <t>COUNTERPARTY</t>
  </si>
  <si>
    <t>CUSTOMER</t>
  </si>
  <si>
    <t>CENTRALBANK</t>
  </si>
  <si>
    <t>Opening Balance</t>
  </si>
  <si>
    <t>Closing Balance</t>
  </si>
  <si>
    <t>TICKER_DATE</t>
  </si>
  <si>
    <t>NEXT_TICKER_DATE</t>
  </si>
  <si>
    <t>TICKER_TENOR</t>
  </si>
  <si>
    <t>TICKER_NEXT_TENOR</t>
  </si>
  <si>
    <t>TICKER_VALUE</t>
  </si>
  <si>
    <t>TICKER_NEXT_TENOR_VALUE</t>
  </si>
  <si>
    <t>TICKER_VALUE_T1</t>
  </si>
  <si>
    <t>TICKER_NEXT_TENOR_VALUE_T1</t>
  </si>
  <si>
    <t>DP</t>
  </si>
  <si>
    <t>MAIN_CURVE</t>
  </si>
  <si>
    <t>SPREAD_CURVE</t>
  </si>
  <si>
    <t>TENOR1</t>
  </si>
  <si>
    <t>TENOR2</t>
  </si>
  <si>
    <t>TENOR3</t>
  </si>
  <si>
    <t>TENOR4</t>
  </si>
  <si>
    <t>TENOR5</t>
  </si>
  <si>
    <t>TENOR6</t>
  </si>
  <si>
    <t>TENOR7</t>
  </si>
  <si>
    <t>TENOR8</t>
  </si>
  <si>
    <t>TENOR9</t>
  </si>
  <si>
    <t>TENOR10</t>
  </si>
  <si>
    <t>TENOR11</t>
  </si>
  <si>
    <t>TENOR12</t>
  </si>
  <si>
    <t>TENOR13</t>
  </si>
  <si>
    <t>TENOR14</t>
  </si>
  <si>
    <t>TENOR15</t>
  </si>
  <si>
    <t>TENOR16</t>
  </si>
  <si>
    <t>TENOR17</t>
  </si>
  <si>
    <t>TENOR18</t>
  </si>
  <si>
    <t>TENOR19</t>
  </si>
  <si>
    <t>TENOR20</t>
  </si>
  <si>
    <t>LN</t>
  </si>
  <si>
    <t>TIME STEP</t>
  </si>
  <si>
    <t>BU DECISION</t>
  </si>
  <si>
    <t>FX</t>
  </si>
  <si>
    <t>FX SWAP</t>
  </si>
  <si>
    <t>CURRENCY2</t>
  </si>
  <si>
    <t>RELATED_MARKET_CURVE2</t>
  </si>
  <si>
    <t>REPO</t>
  </si>
  <si>
    <t>ISE</t>
  </si>
  <si>
    <t>Total Repo Capacity</t>
  </si>
  <si>
    <t>Repo In Use</t>
  </si>
  <si>
    <t>CASH BALANCE</t>
  </si>
  <si>
    <t>LIQUIDITY</t>
  </si>
  <si>
    <t>CTP LIMITS</t>
  </si>
  <si>
    <t>Reserve Requirement (TRY)</t>
  </si>
  <si>
    <t>Rapor</t>
  </si>
  <si>
    <t>Control Panel</t>
  </si>
  <si>
    <t>PRODUCT_TICKER</t>
  </si>
  <si>
    <t>PRODUCT_NAME</t>
  </si>
  <si>
    <t>COUNTERPARTY_NAME</t>
  </si>
  <si>
    <t>LIMIT_AMOUNT</t>
  </si>
  <si>
    <t>(in TRY)</t>
  </si>
  <si>
    <t>RR_COST</t>
  </si>
  <si>
    <t>RR_REQUIREMENT</t>
  </si>
  <si>
    <t>Free Repo Capacity</t>
  </si>
  <si>
    <t>SOURCE</t>
  </si>
  <si>
    <t>MESSAGE_INFO</t>
  </si>
  <si>
    <t>SHAREHOLDER</t>
  </si>
  <si>
    <t>Messages</t>
  </si>
  <si>
    <t>From</t>
  </si>
  <si>
    <t>-FX Swap ve IRS işlemlerinin dikkate alınması</t>
  </si>
  <si>
    <t>REPO_HAIRCUT</t>
  </si>
  <si>
    <t>SPREAD_BPS2</t>
  </si>
  <si>
    <t>FXSWAP</t>
  </si>
  <si>
    <t>Security Raporu</t>
  </si>
  <si>
    <t>-Krediler ve securityler için vadesine göre kuponlu olup olmamasını belirle (yalnız security'de kupon oluştururken vade sabit olduğu için kupon tarihleri de sabit olmalı)</t>
  </si>
  <si>
    <t>SEC_REPORT</t>
  </si>
  <si>
    <t>ZEROCOUPON</t>
  </si>
  <si>
    <t>Sunum</t>
  </si>
  <si>
    <t>ZK maliyeti hesaplama spreadsheet</t>
  </si>
  <si>
    <t>Banka nedir ne yapar sunum</t>
  </si>
  <si>
    <t>İki adet senaryo ZK:0, ZK: %50</t>
  </si>
  <si>
    <t>Money multiplier örnek spreadsheet</t>
  </si>
  <si>
    <t>LECTURE_1A</t>
  </si>
  <si>
    <t>LECTURE_1B</t>
  </si>
  <si>
    <t>LOANSPREAD</t>
  </si>
  <si>
    <t>TIME_START</t>
  </si>
  <si>
    <t>TIME_END</t>
  </si>
  <si>
    <t>REF_RANGE</t>
  </si>
  <si>
    <t>MARKET TICKER</t>
  </si>
  <si>
    <t>TENOR</t>
  </si>
  <si>
    <t>B13</t>
  </si>
  <si>
    <t>B19</t>
  </si>
  <si>
    <t>G13</t>
  </si>
  <si>
    <t>G19</t>
  </si>
  <si>
    <t>L13</t>
  </si>
  <si>
    <t>L19</t>
  </si>
  <si>
    <t>REPORT NAME</t>
  </si>
  <si>
    <t>IRR</t>
  </si>
  <si>
    <t>TRY_TICKERS</t>
  </si>
  <si>
    <t>USD_TICKERS</t>
  </si>
  <si>
    <t>EUR_TICKERS</t>
  </si>
  <si>
    <t>Congratulations, on your new job.</t>
  </si>
  <si>
    <t>DATE_START</t>
  </si>
  <si>
    <t>DATE_END</t>
  </si>
  <si>
    <t>TWOWAY_LIMIT</t>
  </si>
  <si>
    <t>TWOWAY_REPO_USAGE</t>
  </si>
  <si>
    <t>BLOTTER_REPORT</t>
  </si>
  <si>
    <t>LECTURE_1C</t>
  </si>
  <si>
    <t>TARGET</t>
  </si>
  <si>
    <t>B26</t>
  </si>
  <si>
    <t>ISBONDTYPE</t>
  </si>
  <si>
    <t>NOTIONAL</t>
  </si>
  <si>
    <t>COUPON_RATE</t>
  </si>
  <si>
    <t>LECTURE_2A</t>
  </si>
  <si>
    <t>LECTURE_3A</t>
  </si>
  <si>
    <t>OPEN_CLOSE</t>
  </si>
  <si>
    <t>OPEN</t>
  </si>
  <si>
    <t>KEY RATIOS</t>
  </si>
  <si>
    <t>(%)</t>
  </si>
  <si>
    <t>LOAN/DEPOSIT</t>
  </si>
  <si>
    <t>AFTR/DEPOSIT</t>
  </si>
  <si>
    <t>LOAN/ASSETS</t>
  </si>
  <si>
    <t>DEPOSIT/LIAB.</t>
  </si>
  <si>
    <t>AFTR / DEPOSIT</t>
  </si>
  <si>
    <t>SECU./LOANS</t>
  </si>
  <si>
    <t>LECTURE_4A</t>
  </si>
  <si>
    <t>FX SPOT</t>
  </si>
  <si>
    <t>G22</t>
  </si>
  <si>
    <t>FX-SPOT</t>
  </si>
  <si>
    <t>FXSPOT</t>
  </si>
  <si>
    <t>TRYTRY</t>
  </si>
  <si>
    <t>PROJECT_1</t>
  </si>
  <si>
    <t>MARKET_DATES</t>
  </si>
  <si>
    <t>MARKET_SHOCK</t>
  </si>
  <si>
    <t>DATES</t>
  </si>
  <si>
    <t>PREV_DATES</t>
  </si>
  <si>
    <t>MARKET_SHOCK_PREV</t>
  </si>
  <si>
    <t>Shock</t>
  </si>
  <si>
    <t>Curvature</t>
  </si>
  <si>
    <t>FIXED</t>
  </si>
  <si>
    <t>FIRST_RESET_DATE</t>
  </si>
  <si>
    <t>RESET_FREQ_ANNUAL</t>
  </si>
  <si>
    <t>IRGAP_REPORT</t>
  </si>
  <si>
    <t>LECTURE_5A</t>
  </si>
  <si>
    <t>LECTURE_5B</t>
  </si>
  <si>
    <t>B20</t>
  </si>
  <si>
    <t>IRS</t>
  </si>
  <si>
    <t>INTEREST RATE SWAP</t>
  </si>
  <si>
    <t>LECTURE_6A</t>
  </si>
  <si>
    <t>Z_SPREAD</t>
  </si>
  <si>
    <t>HISTORIC_REPORTS</t>
  </si>
  <si>
    <t>B</t>
  </si>
  <si>
    <t>G</t>
  </si>
  <si>
    <t>L</t>
  </si>
  <si>
    <t>PROJECT</t>
  </si>
  <si>
    <t>Free Study</t>
  </si>
  <si>
    <t>LECTURE_7A</t>
  </si>
  <si>
    <t>B17</t>
  </si>
  <si>
    <t>G17</t>
  </si>
  <si>
    <t>B22</t>
  </si>
  <si>
    <t>TD</t>
  </si>
  <si>
    <t>G25</t>
  </si>
  <si>
    <t>4Y</t>
  </si>
  <si>
    <t>10Y</t>
  </si>
  <si>
    <t>Invest your equity on money market efficiently.</t>
  </si>
  <si>
    <t xml:space="preserve">Equity is on our balances. </t>
  </si>
  <si>
    <t>Increase balance sheet size…</t>
  </si>
  <si>
    <t>Build your loan portfolio…</t>
  </si>
  <si>
    <t>EXPLANATION</t>
  </si>
  <si>
    <t>No RR cost on your liabilities</t>
  </si>
  <si>
    <t>Equity is on our balances. We need to grow…</t>
  </si>
  <si>
    <t>BUSINESSUNIT</t>
  </si>
  <si>
    <t>We need to grow on loans as soon as possible…</t>
  </si>
  <si>
    <t>ECONOMIST</t>
  </si>
  <si>
    <t>We expect moderate economic growth…</t>
  </si>
  <si>
    <t>%25 RR cost on your liabilities</t>
  </si>
  <si>
    <t>Increase balance sheet size investing on securities…</t>
  </si>
  <si>
    <t>%10 RR cost on your liabilities</t>
  </si>
  <si>
    <t>%10 Repo Haircut</t>
  </si>
  <si>
    <t>%20 SECURITY / LOANS Target</t>
  </si>
  <si>
    <t>ALERT !!!!!!!</t>
  </si>
  <si>
    <t>Our parent company has liquidity problems…</t>
  </si>
  <si>
    <t>We expect deposit outflow…</t>
  </si>
  <si>
    <t>One of your counterparty suspended  MM limits…</t>
  </si>
  <si>
    <t>Stay liquid as possible as you can…</t>
  </si>
  <si>
    <t>All counterparties suspended  MM limits…</t>
  </si>
  <si>
    <t>%0 RR cost on your liabilities</t>
  </si>
  <si>
    <t>LECTURE_5BO</t>
  </si>
  <si>
    <t>LECTURE_7AO</t>
  </si>
  <si>
    <t>LECTURE_2B</t>
  </si>
  <si>
    <t>PRODUCTID</t>
  </si>
  <si>
    <t>NOT YET</t>
  </si>
  <si>
    <t>Amount</t>
  </si>
  <si>
    <t>F13</t>
  </si>
  <si>
    <t>K13</t>
  </si>
  <si>
    <t>RR % 10 for liabilities except repo</t>
  </si>
  <si>
    <t>Loan growth: % 20</t>
  </si>
  <si>
    <t>AFTR/Deposit: % 10</t>
  </si>
  <si>
    <t>Maximize net interest income</t>
  </si>
  <si>
    <t>Liqudity conditions will be tight for our bank. Keep liquidity</t>
  </si>
  <si>
    <t>INFORMATION</t>
  </si>
  <si>
    <t>Rate</t>
  </si>
  <si>
    <t>Amount Cap</t>
  </si>
  <si>
    <t>Result</t>
  </si>
  <si>
    <t>Business Feedback</t>
  </si>
  <si>
    <t>Your Action</t>
  </si>
  <si>
    <t>Liqudity conditions are normal… Keep growing…</t>
  </si>
  <si>
    <t>END DATE</t>
  </si>
  <si>
    <t>Date</t>
  </si>
  <si>
    <t>Deposit Amount</t>
  </si>
  <si>
    <t>Loan Amount</t>
  </si>
  <si>
    <t>Available Liquidity</t>
  </si>
  <si>
    <t>Total Securities</t>
  </si>
  <si>
    <t>Total Asset Size</t>
  </si>
  <si>
    <t>Total Liability Size</t>
  </si>
  <si>
    <t>PVBP (TRY)</t>
  </si>
  <si>
    <t>PVBP (USD)</t>
  </si>
  <si>
    <t>PVBP (EUR)</t>
  </si>
  <si>
    <t>NCEV</t>
  </si>
  <si>
    <t>LIQ/DEPOSITS</t>
  </si>
  <si>
    <t>L/D</t>
  </si>
  <si>
    <t>SEC/ASSETS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</si>
</sst>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-* #,##0\ _T_L_-;\-* #,##0\ _T_L_-;_-* &quot;-&quot;??\ _T_L_-;_-@_-"/>
    <numFmt numFmtId="165" formatCode="0.0000"/>
    <numFmt numFmtId="166" formatCode="0.0%"/>
    <numFmt numFmtId="167" formatCode="_-* #,##0_-;\-* #,##0_-;_-* &quot;-&quot;??_-;_-@_-"/>
  </numFmts>
  <fonts count="1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3999450666829432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73">
    <xf numFmtId="0" fontId="0" fillId="0" borderId="0" xfId="0"/>
    <xf numFmtId="14" fontId="0" fillId="0" borderId="0" xfId="0" applyNumberFormat="1"/>
    <xf numFmtId="0" fontId="3" fillId="0" borderId="0" xfId="0" applyFont="1"/>
    <xf numFmtId="164" fontId="0" fillId="0" borderId="0" xfId="1" applyNumberFormat="1" applyFont="1"/>
    <xf numFmtId="9" fontId="0" fillId="0" borderId="0" xfId="0" applyNumberFormat="1"/>
    <xf numFmtId="0" fontId="3" fillId="2" borderId="0" xfId="0" applyFont="1" applyFill="1"/>
    <xf numFmtId="0" fontId="0" fillId="2" borderId="0" xfId="0" applyFill="1"/>
    <xf numFmtId="0" fontId="0" fillId="0" borderId="0" xfId="0" quotePrefix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0" applyNumberFormat="1" applyFont="1" applyFill="1" applyBorder="1" applyAlignment="1">
      <alignment horizontal="left"/>
    </xf>
    <xf numFmtId="14" fontId="0" fillId="2" borderId="0" xfId="0" applyNumberFormat="1" applyFill="1" applyAlignment="1">
      <alignment horizontal="right"/>
    </xf>
    <xf numFmtId="14" fontId="0" fillId="2" borderId="0" xfId="0" applyNumberFormat="1" applyFill="1"/>
    <xf numFmtId="10" fontId="0" fillId="2" borderId="0" xfId="0" applyNumberFormat="1" applyFill="1"/>
    <xf numFmtId="165" fontId="0" fillId="2" borderId="0" xfId="0" applyNumberFormat="1" applyFill="1"/>
    <xf numFmtId="10" fontId="0" fillId="0" borderId="0" xfId="0" applyNumberFormat="1"/>
    <xf numFmtId="0" fontId="0" fillId="0" borderId="0" xfId="0" applyFill="1"/>
    <xf numFmtId="0" fontId="0" fillId="4" borderId="0" xfId="0" applyFill="1"/>
    <xf numFmtId="14" fontId="0" fillId="4" borderId="0" xfId="0" applyNumberFormat="1" applyFill="1"/>
    <xf numFmtId="3" fontId="0" fillId="4" borderId="0" xfId="0" applyNumberFormat="1" applyFill="1"/>
    <xf numFmtId="0" fontId="0" fillId="0" borderId="0" xfId="0"/>
    <xf numFmtId="14" fontId="0" fillId="0" borderId="0" xfId="0" applyNumberFormat="1"/>
    <xf numFmtId="0" fontId="3" fillId="0" borderId="0" xfId="0" applyFont="1"/>
    <xf numFmtId="164" fontId="0" fillId="0" borderId="0" xfId="3" applyNumberFormat="1" applyFont="1"/>
    <xf numFmtId="9" fontId="0" fillId="0" borderId="0" xfId="0" applyNumberFormat="1"/>
    <xf numFmtId="0" fontId="0" fillId="0" borderId="0" xfId="0" quotePrefix="1"/>
    <xf numFmtId="0" fontId="3" fillId="0" borderId="0" xfId="0" applyFont="1" applyFill="1"/>
    <xf numFmtId="0" fontId="0" fillId="0" borderId="0" xfId="0" applyFill="1"/>
    <xf numFmtId="10" fontId="0" fillId="0" borderId="0" xfId="2" applyNumberFormat="1" applyFont="1"/>
    <xf numFmtId="3" fontId="0" fillId="2" borderId="0" xfId="0" applyNumberFormat="1" applyFill="1"/>
    <xf numFmtId="164" fontId="0" fillId="0" borderId="0" xfId="1" applyNumberFormat="1" applyFont="1" applyFill="1"/>
    <xf numFmtId="0" fontId="0" fillId="0" borderId="0" xfId="0" applyFont="1"/>
    <xf numFmtId="9" fontId="0" fillId="0" borderId="0" xfId="0" applyNumberFormat="1" applyFill="1"/>
    <xf numFmtId="0" fontId="6" fillId="0" borderId="0" xfId="0" applyFont="1"/>
    <xf numFmtId="0" fontId="3" fillId="0" borderId="0" xfId="0" quotePrefix="1" applyFont="1"/>
    <xf numFmtId="14" fontId="0" fillId="0" borderId="0" xfId="0" applyNumberFormat="1" applyFill="1"/>
    <xf numFmtId="0" fontId="0" fillId="6" borderId="0" xfId="0" applyFill="1"/>
    <xf numFmtId="0" fontId="0" fillId="6" borderId="0" xfId="0" applyFont="1" applyFill="1"/>
    <xf numFmtId="164" fontId="0" fillId="6" borderId="0" xfId="1" applyNumberFormat="1" applyFont="1" applyFill="1"/>
    <xf numFmtId="14" fontId="0" fillId="6" borderId="0" xfId="0" applyNumberFormat="1" applyFill="1"/>
    <xf numFmtId="0" fontId="0" fillId="2" borderId="0" xfId="0" applyFill="1" applyBorder="1" applyProtection="1">
      <protection locked="0"/>
    </xf>
    <xf numFmtId="0" fontId="5" fillId="2" borderId="0" xfId="0" applyNumberFormat="1" applyFont="1" applyFill="1" applyBorder="1" applyAlignment="1" applyProtection="1">
      <alignment horizontal="left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Protection="1">
      <protection locked="0"/>
    </xf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3" fillId="2" borderId="0" xfId="0" applyFont="1" applyFill="1" applyBorder="1" applyProtection="1"/>
    <xf numFmtId="0" fontId="3" fillId="2" borderId="4" xfId="0" applyFont="1" applyFill="1" applyBorder="1" applyProtection="1"/>
    <xf numFmtId="0" fontId="0" fillId="2" borderId="5" xfId="0" applyFill="1" applyBorder="1" applyProtection="1"/>
    <xf numFmtId="0" fontId="7" fillId="4" borderId="7" xfId="0" applyFont="1" applyFill="1" applyBorder="1" applyProtection="1"/>
    <xf numFmtId="0" fontId="0" fillId="4" borderId="7" xfId="0" applyFill="1" applyBorder="1" applyProtection="1"/>
    <xf numFmtId="0" fontId="3" fillId="4" borderId="7" xfId="0" applyFont="1" applyFill="1" applyBorder="1" applyProtection="1"/>
    <xf numFmtId="0" fontId="3" fillId="4" borderId="14" xfId="0" applyFont="1" applyFill="1" applyBorder="1" applyProtection="1"/>
    <xf numFmtId="14" fontId="0" fillId="2" borderId="0" xfId="0" applyNumberFormat="1" applyFill="1" applyBorder="1" applyAlignment="1" applyProtection="1">
      <alignment horizontal="right"/>
    </xf>
    <xf numFmtId="0" fontId="4" fillId="2" borderId="9" xfId="0" applyNumberFormat="1" applyFont="1" applyFill="1" applyBorder="1" applyAlignment="1" applyProtection="1">
      <alignment horizontal="left"/>
    </xf>
    <xf numFmtId="0" fontId="5" fillId="2" borderId="9" xfId="0" applyNumberFormat="1" applyFont="1" applyFill="1" applyBorder="1" applyAlignment="1" applyProtection="1">
      <alignment horizontal="left"/>
    </xf>
    <xf numFmtId="3" fontId="5" fillId="2" borderId="9" xfId="0" applyNumberFormat="1" applyFont="1" applyFill="1" applyBorder="1" applyAlignment="1" applyProtection="1">
      <alignment horizontal="left"/>
    </xf>
    <xf numFmtId="3" fontId="0" fillId="2" borderId="9" xfId="0" applyNumberFormat="1" applyFill="1" applyBorder="1" applyProtection="1"/>
    <xf numFmtId="0" fontId="0" fillId="2" borderId="9" xfId="0" applyFill="1" applyBorder="1" applyProtection="1"/>
    <xf numFmtId="0" fontId="0" fillId="2" borderId="15" xfId="0" applyFill="1" applyBorder="1" applyProtection="1"/>
    <xf numFmtId="0" fontId="0" fillId="2" borderId="9" xfId="0" applyFill="1" applyBorder="1" applyAlignment="1" applyProtection="1">
      <alignment horizontal="left"/>
    </xf>
    <xf numFmtId="0" fontId="4" fillId="2" borderId="10" xfId="0" applyNumberFormat="1" applyFont="1" applyFill="1" applyBorder="1" applyAlignment="1" applyProtection="1">
      <alignment horizontal="left"/>
    </xf>
    <xf numFmtId="0" fontId="5" fillId="2" borderId="10" xfId="0" applyNumberFormat="1" applyFont="1" applyFill="1" applyBorder="1" applyAlignment="1" applyProtection="1">
      <alignment horizontal="left"/>
    </xf>
    <xf numFmtId="3" fontId="5" fillId="2" borderId="10" xfId="0" applyNumberFormat="1" applyFont="1" applyFill="1" applyBorder="1" applyAlignment="1" applyProtection="1">
      <alignment horizontal="left"/>
    </xf>
    <xf numFmtId="0" fontId="0" fillId="2" borderId="16" xfId="0" applyFill="1" applyBorder="1" applyProtection="1"/>
    <xf numFmtId="0" fontId="0" fillId="2" borderId="10" xfId="0" applyFill="1" applyBorder="1" applyAlignment="1" applyProtection="1">
      <alignment horizontal="left"/>
    </xf>
    <xf numFmtId="0" fontId="0" fillId="2" borderId="10" xfId="0" applyFill="1" applyBorder="1" applyProtection="1"/>
    <xf numFmtId="0" fontId="0" fillId="2" borderId="0" xfId="0" applyFill="1" applyBorder="1" applyAlignment="1" applyProtection="1">
      <alignment horizontal="right"/>
    </xf>
    <xf numFmtId="0" fontId="8" fillId="2" borderId="0" xfId="0" applyFont="1" applyFill="1" applyBorder="1" applyProtection="1"/>
    <xf numFmtId="0" fontId="0" fillId="2" borderId="4" xfId="0" applyFill="1" applyBorder="1" applyProtection="1"/>
    <xf numFmtId="0" fontId="5" fillId="2" borderId="5" xfId="0" applyNumberFormat="1" applyFont="1" applyFill="1" applyBorder="1" applyAlignment="1" applyProtection="1">
      <alignment horizontal="left"/>
    </xf>
    <xf numFmtId="0" fontId="5" fillId="2" borderId="0" xfId="0" applyNumberFormat="1" applyFont="1" applyFill="1" applyBorder="1" applyAlignment="1" applyProtection="1">
      <alignment horizontal="left"/>
    </xf>
    <xf numFmtId="0" fontId="3" fillId="2" borderId="9" xfId="0" applyFont="1" applyFill="1" applyBorder="1" applyProtection="1"/>
    <xf numFmtId="3" fontId="5" fillId="2" borderId="0" xfId="0" applyNumberFormat="1" applyFont="1" applyFill="1" applyBorder="1" applyAlignment="1" applyProtection="1">
      <alignment horizontal="left"/>
    </xf>
    <xf numFmtId="3" fontId="4" fillId="2" borderId="9" xfId="0" applyNumberFormat="1" applyFont="1" applyFill="1" applyBorder="1" applyAlignment="1" applyProtection="1">
      <alignment horizontal="left"/>
    </xf>
    <xf numFmtId="0" fontId="5" fillId="2" borderId="16" xfId="0" applyNumberFormat="1" applyFont="1" applyFill="1" applyBorder="1" applyAlignment="1" applyProtection="1">
      <alignment horizontal="left"/>
    </xf>
    <xf numFmtId="14" fontId="0" fillId="2" borderId="0" xfId="0" applyNumberFormat="1" applyFill="1" applyBorder="1" applyProtection="1"/>
    <xf numFmtId="3" fontId="4" fillId="2" borderId="10" xfId="0" applyNumberFormat="1" applyFont="1" applyFill="1" applyBorder="1" applyAlignment="1" applyProtection="1">
      <alignment horizontal="left"/>
    </xf>
    <xf numFmtId="0" fontId="6" fillId="2" borderId="6" xfId="0" applyFont="1" applyFill="1" applyBorder="1" applyProtection="1"/>
    <xf numFmtId="0" fontId="0" fillId="2" borderId="7" xfId="0" applyFill="1" applyBorder="1" applyProtection="1"/>
    <xf numFmtId="0" fontId="5" fillId="2" borderId="8" xfId="0" applyNumberFormat="1" applyFont="1" applyFill="1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0" fontId="0" fillId="0" borderId="0" xfId="0"/>
    <xf numFmtId="14" fontId="0" fillId="0" borderId="0" xfId="0" applyNumberFormat="1"/>
    <xf numFmtId="9" fontId="0" fillId="0" borderId="0" xfId="0" applyNumberFormat="1"/>
    <xf numFmtId="0" fontId="3" fillId="4" borderId="7" xfId="0" applyFont="1" applyFill="1" applyBorder="1" applyAlignment="1" applyProtection="1">
      <alignment horizontal="center"/>
    </xf>
    <xf numFmtId="166" fontId="5" fillId="2" borderId="9" xfId="2" applyNumberFormat="1" applyFont="1" applyFill="1" applyBorder="1" applyAlignment="1" applyProtection="1">
      <alignment horizontal="center" vertical="center"/>
    </xf>
    <xf numFmtId="166" fontId="5" fillId="2" borderId="10" xfId="2" applyNumberFormat="1" applyFont="1" applyFill="1" applyBorder="1" applyAlignment="1" applyProtection="1">
      <alignment horizontal="center" vertical="center"/>
    </xf>
    <xf numFmtId="0" fontId="0" fillId="0" borderId="0" xfId="0" applyFont="1" applyFill="1"/>
    <xf numFmtId="14" fontId="6" fillId="0" borderId="0" xfId="0" applyNumberFormat="1" applyFont="1"/>
    <xf numFmtId="0" fontId="0" fillId="7" borderId="0" xfId="0" applyFill="1" applyBorder="1" applyProtection="1">
      <protection locked="0"/>
    </xf>
    <xf numFmtId="0" fontId="3" fillId="7" borderId="0" xfId="0" applyFont="1" applyFill="1" applyBorder="1" applyProtection="1">
      <protection locked="0"/>
    </xf>
    <xf numFmtId="3" fontId="0" fillId="2" borderId="0" xfId="0" applyNumberFormat="1" applyFill="1" applyBorder="1" applyProtection="1"/>
    <xf numFmtId="2" fontId="0" fillId="7" borderId="0" xfId="0" applyNumberFormat="1" applyFill="1" applyBorder="1" applyProtection="1">
      <protection locked="0"/>
    </xf>
    <xf numFmtId="0" fontId="0" fillId="0" borderId="0" xfId="0"/>
    <xf numFmtId="14" fontId="0" fillId="0" borderId="0" xfId="0" applyNumberFormat="1"/>
    <xf numFmtId="3" fontId="0" fillId="2" borderId="0" xfId="0" applyNumberFormat="1" applyFill="1"/>
    <xf numFmtId="3" fontId="5" fillId="2" borderId="17" xfId="0" applyNumberFormat="1" applyFont="1" applyFill="1" applyBorder="1" applyAlignment="1">
      <alignment horizontal="left"/>
    </xf>
    <xf numFmtId="3" fontId="5" fillId="2" borderId="0" xfId="0" applyNumberFormat="1" applyFont="1" applyFill="1" applyBorder="1" applyAlignment="1">
      <alignment horizontal="left"/>
    </xf>
    <xf numFmtId="167" fontId="0" fillId="2" borderId="0" xfId="1" applyNumberFormat="1" applyFont="1" applyFill="1"/>
    <xf numFmtId="0" fontId="5" fillId="2" borderId="0" xfId="0" applyNumberFormat="1" applyFont="1" applyFill="1" applyBorder="1" applyProtection="1"/>
    <xf numFmtId="3" fontId="5" fillId="2" borderId="0" xfId="0" applyNumberFormat="1" applyFont="1" applyFill="1" applyBorder="1" applyAlignment="1" applyProtection="1">
      <alignment horizontal="center" vertical="center"/>
    </xf>
    <xf numFmtId="0" fontId="5" fillId="2" borderId="0" xfId="0" applyNumberFormat="1" applyFont="1" applyFill="1" applyBorder="1" applyAlignment="1" applyProtection="1">
      <alignment horizont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2" fontId="5" fillId="2" borderId="13" xfId="0" applyNumberFormat="1" applyFont="1" applyFill="1" applyBorder="1" applyAlignment="1" applyProtection="1">
      <alignment horizontal="center" vertical="center"/>
    </xf>
    <xf numFmtId="0" fontId="5" fillId="2" borderId="0" xfId="2" applyNumberFormat="1" applyFont="1" applyFill="1" applyBorder="1" applyAlignment="1" applyProtection="1">
      <alignment horizontal="center" vertical="center"/>
    </xf>
    <xf numFmtId="0" fontId="5" fillId="2" borderId="0" xfId="2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>
      <alignment horizontal="left" vertical="center"/>
    </xf>
    <xf numFmtId="19" fontId="0" fillId="0" borderId="0" xfId="0" applyNumberFormat="1"/>
    <xf numFmtId="14" fontId="3" fillId="0" borderId="0" xfId="0" applyNumberFormat="1" applyFont="1"/>
    <xf numFmtId="164" fontId="0" fillId="0" borderId="0" xfId="13" applyNumberFormat="1" applyFont="1"/>
    <xf numFmtId="164" fontId="0" fillId="0" borderId="0" xfId="0" applyNumberFormat="1"/>
    <xf numFmtId="43" fontId="0" fillId="0" borderId="0" xfId="1" applyFont="1"/>
    <xf numFmtId="167" fontId="0" fillId="0" borderId="0" xfId="1" applyNumberFormat="1" applyFont="1"/>
    <xf numFmtId="43" fontId="0" fillId="0" borderId="0" xfId="0" applyNumberFormat="1"/>
    <xf numFmtId="10" fontId="0" fillId="0" borderId="0" xfId="0" applyNumberFormat="1" applyFill="1"/>
    <xf numFmtId="43" fontId="0" fillId="3" borderId="0" xfId="1" applyFont="1" applyFill="1"/>
    <xf numFmtId="14" fontId="0" fillId="0" borderId="0" xfId="0" applyNumberFormat="1" applyFont="1" applyFill="1"/>
    <xf numFmtId="0" fontId="5" fillId="2" borderId="19" xfId="0" applyNumberFormat="1" applyFont="1" applyFill="1" applyBorder="1" applyAlignment="1" applyProtection="1">
      <alignment horizontal="center" vertical="center"/>
    </xf>
    <xf numFmtId="0" fontId="4" fillId="8" borderId="12" xfId="0" applyNumberFormat="1" applyFont="1" applyFill="1" applyBorder="1" applyAlignment="1" applyProtection="1">
      <alignment horizontal="center" vertical="center"/>
    </xf>
    <xf numFmtId="2" fontId="4" fillId="8" borderId="12" xfId="0" applyNumberFormat="1" applyFont="1" applyFill="1" applyBorder="1" applyAlignment="1" applyProtection="1">
      <alignment horizontal="center" vertical="center"/>
    </xf>
    <xf numFmtId="2" fontId="5" fillId="2" borderId="19" xfId="0" applyNumberFormat="1" applyFont="1" applyFill="1" applyBorder="1" applyAlignment="1" applyProtection="1">
      <alignment horizontal="center" vertical="center"/>
    </xf>
    <xf numFmtId="0" fontId="10" fillId="8" borderId="11" xfId="0" applyNumberFormat="1" applyFont="1" applyFill="1" applyBorder="1" applyAlignment="1" applyProtection="1">
      <alignment horizontal="center" vertical="center"/>
    </xf>
    <xf numFmtId="2" fontId="10" fillId="8" borderId="11" xfId="0" applyNumberFormat="1" applyFont="1" applyFill="1" applyBorder="1" applyAlignment="1" applyProtection="1">
      <alignment horizontal="center" vertical="center"/>
    </xf>
    <xf numFmtId="3" fontId="4" fillId="2" borderId="0" xfId="0" applyNumberFormat="1" applyFont="1" applyFill="1" applyBorder="1" applyAlignment="1">
      <alignment horizontal="left"/>
    </xf>
    <xf numFmtId="164" fontId="3" fillId="0" borderId="0" xfId="3" applyNumberFormat="1" applyFont="1"/>
    <xf numFmtId="10" fontId="3" fillId="0" borderId="0" xfId="2" applyNumberFormat="1" applyFont="1"/>
    <xf numFmtId="9" fontId="3" fillId="0" borderId="0" xfId="0" applyNumberFormat="1" applyFont="1"/>
    <xf numFmtId="2" fontId="4" fillId="2" borderId="20" xfId="0" applyNumberFormat="1" applyFont="1" applyFill="1" applyBorder="1" applyAlignment="1" applyProtection="1">
      <alignment horizontal="center" vertical="center"/>
    </xf>
    <xf numFmtId="0" fontId="4" fillId="9" borderId="12" xfId="0" applyNumberFormat="1" applyFont="1" applyFill="1" applyBorder="1" applyAlignment="1" applyProtection="1">
      <alignment horizontal="center" vertical="center"/>
    </xf>
    <xf numFmtId="2" fontId="4" fillId="9" borderId="12" xfId="0" applyNumberFormat="1" applyFont="1" applyFill="1" applyBorder="1" applyAlignment="1" applyProtection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vertical="center"/>
    </xf>
    <xf numFmtId="2" fontId="10" fillId="9" borderId="11" xfId="0" applyNumberFormat="1" applyFont="1" applyFill="1" applyBorder="1" applyAlignment="1" applyProtection="1">
      <alignment horizontal="center" vertical="center"/>
    </xf>
    <xf numFmtId="0" fontId="4" fillId="5" borderId="12" xfId="0" applyNumberFormat="1" applyFont="1" applyFill="1" applyBorder="1" applyAlignment="1" applyProtection="1">
      <alignment horizontal="center" vertical="center"/>
    </xf>
    <xf numFmtId="2" fontId="4" fillId="5" borderId="12" xfId="0" applyNumberFormat="1" applyFont="1" applyFill="1" applyBorder="1" applyAlignment="1" applyProtection="1">
      <alignment horizontal="center" vertical="center"/>
    </xf>
    <xf numFmtId="0" fontId="10" fillId="5" borderId="11" xfId="0" applyNumberFormat="1" applyFont="1" applyFill="1" applyBorder="1" applyAlignment="1" applyProtection="1">
      <alignment horizontal="center" vertical="center"/>
    </xf>
    <xf numFmtId="2" fontId="10" fillId="5" borderId="11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Alignment="1" applyProtection="1">
      <alignment horizontal="center" vertical="center"/>
      <protection locked="0"/>
    </xf>
    <xf numFmtId="3" fontId="5" fillId="2" borderId="0" xfId="2" applyNumberFormat="1" applyFont="1" applyFill="1" applyBorder="1" applyAlignment="1" applyProtection="1">
      <alignment horizontal="center" vertical="center"/>
    </xf>
    <xf numFmtId="3" fontId="5" fillId="2" borderId="0" xfId="2" applyNumberFormat="1" applyFont="1" applyFill="1" applyBorder="1" applyAlignment="1" applyProtection="1">
      <alignment horizontal="center" vertical="center"/>
      <protection locked="0"/>
    </xf>
    <xf numFmtId="3" fontId="4" fillId="2" borderId="21" xfId="0" applyNumberFormat="1" applyFont="1" applyFill="1" applyBorder="1" applyAlignment="1" applyProtection="1">
      <alignment horizontal="center" vertical="center"/>
      <protection locked="0"/>
    </xf>
    <xf numFmtId="3" fontId="4" fillId="2" borderId="20" xfId="0" applyNumberFormat="1" applyFont="1" applyFill="1" applyBorder="1" applyAlignment="1" applyProtection="1">
      <alignment horizontal="center" vertical="center"/>
    </xf>
    <xf numFmtId="3" fontId="4" fillId="2" borderId="20" xfId="0" applyNumberFormat="1" applyFont="1" applyFill="1" applyBorder="1" applyAlignment="1" applyProtection="1">
      <alignment horizontal="center" vertical="center"/>
      <protection locked="0"/>
    </xf>
    <xf numFmtId="3" fontId="4" fillId="2" borderId="26" xfId="0" applyNumberFormat="1" applyFont="1" applyFill="1" applyBorder="1" applyAlignment="1" applyProtection="1">
      <alignment horizontal="center" vertical="center"/>
      <protection locked="0"/>
    </xf>
    <xf numFmtId="2" fontId="5" fillId="2" borderId="0" xfId="2" applyNumberFormat="1" applyFont="1" applyFill="1" applyBorder="1" applyAlignment="1" applyProtection="1">
      <alignment horizontal="center" vertical="center"/>
    </xf>
    <xf numFmtId="2" fontId="4" fillId="2" borderId="27" xfId="0" applyNumberFormat="1" applyFont="1" applyFill="1" applyBorder="1" applyAlignment="1" applyProtection="1">
      <alignment horizontal="center" vertical="center"/>
      <protection locked="0"/>
    </xf>
    <xf numFmtId="3" fontId="5" fillId="5" borderId="22" xfId="0" applyNumberFormat="1" applyFont="1" applyFill="1" applyBorder="1" applyAlignment="1" applyProtection="1">
      <alignment horizontal="center" vertical="center"/>
      <protection locked="0"/>
    </xf>
    <xf numFmtId="2" fontId="5" fillId="5" borderId="25" xfId="2" applyNumberFormat="1" applyFont="1" applyFill="1" applyBorder="1" applyAlignment="1" applyProtection="1">
      <alignment horizontal="center" vertical="center"/>
      <protection locked="0"/>
    </xf>
    <xf numFmtId="14" fontId="5" fillId="2" borderId="0" xfId="0" applyNumberFormat="1" applyFont="1" applyFill="1" applyBorder="1" applyAlignment="1">
      <alignment horizontal="left"/>
    </xf>
    <xf numFmtId="0" fontId="5" fillId="2" borderId="0" xfId="1" applyNumberFormat="1" applyFont="1" applyFill="1" applyBorder="1" applyAlignment="1">
      <alignment horizontal="left"/>
    </xf>
    <xf numFmtId="0" fontId="5" fillId="2" borderId="0" xfId="2" applyNumberFormat="1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0" fontId="4" fillId="2" borderId="0" xfId="1" applyNumberFormat="1" applyFont="1" applyFill="1" applyBorder="1" applyAlignment="1">
      <alignment horizontal="left"/>
    </xf>
    <xf numFmtId="0" fontId="4" fillId="2" borderId="0" xfId="2" applyNumberFormat="1" applyFont="1" applyFill="1" applyBorder="1" applyAlignment="1">
      <alignment horizontal="left"/>
    </xf>
    <xf numFmtId="166" fontId="5" fillId="2" borderId="0" xfId="2" applyNumberFormat="1" applyFont="1" applyFill="1" applyBorder="1" applyAlignment="1">
      <alignment horizontal="left"/>
    </xf>
    <xf numFmtId="167" fontId="5" fillId="2" borderId="0" xfId="1" applyNumberFormat="1" applyFont="1" applyFill="1" applyBorder="1" applyAlignment="1">
      <alignment horizontal="left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3" fontId="4" fillId="2" borderId="21" xfId="0" applyNumberFormat="1" applyFont="1" applyFill="1" applyBorder="1" applyAlignment="1" applyProtection="1">
      <alignment horizontal="center" vertical="center"/>
    </xf>
    <xf numFmtId="0" fontId="3" fillId="4" borderId="18" xfId="0" applyFont="1" applyFill="1" applyBorder="1" applyAlignment="1" applyProtection="1">
      <alignment horizontal="center"/>
    </xf>
    <xf numFmtId="0" fontId="3" fillId="4" borderId="7" xfId="0" applyFont="1" applyFill="1" applyBorder="1" applyAlignment="1" applyProtection="1">
      <alignment horizontal="center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3" fontId="4" fillId="2" borderId="21" xfId="0" applyNumberFormat="1" applyFont="1" applyFill="1" applyBorder="1" applyAlignment="1" applyProtection="1">
      <alignment horizontal="center" vertical="center"/>
    </xf>
    <xf numFmtId="2" fontId="4" fillId="2" borderId="21" xfId="0" applyNumberFormat="1" applyFont="1" applyFill="1" applyBorder="1" applyAlignment="1" applyProtection="1">
      <alignment horizontal="center" vertical="center"/>
    </xf>
    <xf numFmtId="3" fontId="4" fillId="2" borderId="23" xfId="0" applyNumberFormat="1" applyFont="1" applyFill="1" applyBorder="1" applyAlignment="1" applyProtection="1">
      <alignment horizontal="center" vertical="center"/>
      <protection locked="0"/>
    </xf>
    <xf numFmtId="2" fontId="4" fillId="2" borderId="24" xfId="0" applyNumberFormat="1" applyFont="1" applyFill="1" applyBorder="1" applyAlignment="1" applyProtection="1">
      <alignment horizontal="center" vertical="center"/>
      <protection locked="0"/>
    </xf>
  </cellXfs>
  <cellStyles count="14">
    <cellStyle name="Comma" xfId="1" builtinId="3"/>
    <cellStyle name="Comma 2" xfId="3"/>
    <cellStyle name="Comma 2 2" xfId="5"/>
    <cellStyle name="Comma 2 2 2" xfId="9"/>
    <cellStyle name="Comma 2 2 3" xfId="13"/>
    <cellStyle name="Comma 2 3" xfId="7"/>
    <cellStyle name="Comma 3" xfId="4"/>
    <cellStyle name="Comma 3 2" xfId="8"/>
    <cellStyle name="Comma 4" xfId="6"/>
    <cellStyle name="Comma 5" xfId="11"/>
    <cellStyle name="Normal" xfId="0" builtinId="0"/>
    <cellStyle name="Normal 2" xfId="10"/>
    <cellStyle name="Percent" xfId="2" builtinId="5"/>
    <cellStyle name="Percent 2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3</xdr:row>
          <xdr:rowOff>142875</xdr:rowOff>
        </xdr:from>
        <xdr:to>
          <xdr:col>4</xdr:col>
          <xdr:colOff>495300</xdr:colOff>
          <xdr:row>5</xdr:row>
          <xdr:rowOff>142875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OF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0</xdr:row>
          <xdr:rowOff>161925</xdr:rowOff>
        </xdr:from>
        <xdr:to>
          <xdr:col>4</xdr:col>
          <xdr:colOff>485775</xdr:colOff>
          <xdr:row>3</xdr:row>
          <xdr:rowOff>38100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0</xdr:row>
          <xdr:rowOff>171450</xdr:rowOff>
        </xdr:from>
        <xdr:to>
          <xdr:col>6</xdr:col>
          <xdr:colOff>104775</xdr:colOff>
          <xdr:row>3</xdr:row>
          <xdr:rowOff>38100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LOANS &amp; DEPOSITS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8</xdr:row>
          <xdr:rowOff>171450</xdr:rowOff>
        </xdr:from>
        <xdr:to>
          <xdr:col>17</xdr:col>
          <xdr:colOff>914400</xdr:colOff>
          <xdr:row>11</xdr:row>
          <xdr:rowOff>9525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BU Decisions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38100</xdr:rowOff>
        </xdr:from>
        <xdr:to>
          <xdr:col>4</xdr:col>
          <xdr:colOff>247650</xdr:colOff>
          <xdr:row>4</xdr:row>
          <xdr:rowOff>95250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7"/>
  <sheetViews>
    <sheetView workbookViewId="0">
      <selection activeCell="D20" sqref="D20"/>
    </sheetView>
  </sheetViews>
  <sheetFormatPr defaultRowHeight="15" x14ac:dyDescent="0.25"/>
  <sheetData>
    <row r="1" spans="1:20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43</v>
      </c>
      <c r="Q1" s="25" t="s">
        <v>50</v>
      </c>
      <c r="R1" s="25" t="s">
        <v>48</v>
      </c>
      <c r="S1" s="25" t="s">
        <v>63</v>
      </c>
      <c r="T1" s="25" t="s">
        <v>105</v>
      </c>
    </row>
    <row r="2" spans="1:20" x14ac:dyDescent="0.25">
      <c r="A2" s="23" t="s">
        <v>1</v>
      </c>
      <c r="B2" s="23" t="s">
        <v>3</v>
      </c>
      <c r="C2" s="23"/>
      <c r="D2" s="23"/>
      <c r="E2" s="23"/>
      <c r="F2" s="23" t="s">
        <v>29</v>
      </c>
      <c r="G2" s="26">
        <v>150000000</v>
      </c>
      <c r="H2" s="24">
        <v>42154</v>
      </c>
      <c r="I2" s="24">
        <v>44023</v>
      </c>
      <c r="J2" s="31">
        <v>0.15</v>
      </c>
      <c r="K2" s="23">
        <v>12</v>
      </c>
      <c r="L2" s="23"/>
      <c r="M2" s="23" t="s">
        <v>3</v>
      </c>
      <c r="N2" s="23" t="s">
        <v>41</v>
      </c>
      <c r="O2" s="23" t="s">
        <v>41</v>
      </c>
      <c r="P2" s="27">
        <v>1</v>
      </c>
      <c r="Q2" s="27"/>
      <c r="R2" s="23" t="s">
        <v>49</v>
      </c>
      <c r="S2" s="23" t="s">
        <v>64</v>
      </c>
      <c r="T2" s="23" t="s">
        <v>106</v>
      </c>
    </row>
    <row r="3" spans="1:20" x14ac:dyDescent="0.25">
      <c r="A3" s="23" t="s">
        <v>2</v>
      </c>
      <c r="B3" s="23" t="s">
        <v>4</v>
      </c>
      <c r="C3" s="23"/>
      <c r="D3" s="23"/>
      <c r="E3" s="23"/>
      <c r="F3" s="23" t="s">
        <v>29</v>
      </c>
      <c r="G3" s="26">
        <v>200000000</v>
      </c>
      <c r="H3" s="24">
        <v>42154</v>
      </c>
      <c r="I3" s="24">
        <v>42158</v>
      </c>
      <c r="J3" s="31">
        <v>0.11</v>
      </c>
      <c r="K3" s="23">
        <v>0</v>
      </c>
      <c r="L3" s="23"/>
      <c r="M3" s="23" t="s">
        <v>4</v>
      </c>
      <c r="N3" s="23" t="s">
        <v>41</v>
      </c>
      <c r="O3" s="23" t="s">
        <v>41</v>
      </c>
      <c r="P3" s="27">
        <v>1</v>
      </c>
      <c r="Q3" s="27">
        <v>0.1</v>
      </c>
      <c r="R3" s="23" t="s">
        <v>49</v>
      </c>
      <c r="S3" s="23" t="s">
        <v>64</v>
      </c>
      <c r="T3" s="23" t="s">
        <v>106</v>
      </c>
    </row>
    <row r="4" spans="1:20" x14ac:dyDescent="0.25">
      <c r="A4" s="23" t="s">
        <v>2</v>
      </c>
      <c r="B4" s="23" t="s">
        <v>68</v>
      </c>
      <c r="C4" s="23"/>
      <c r="D4" s="23"/>
      <c r="E4" s="23"/>
      <c r="F4" s="23" t="s">
        <v>29</v>
      </c>
      <c r="G4" s="26">
        <v>100000000</v>
      </c>
      <c r="H4" s="24">
        <v>42154</v>
      </c>
      <c r="I4" s="24">
        <v>73200</v>
      </c>
      <c r="J4" s="31">
        <v>0</v>
      </c>
      <c r="K4" s="23">
        <v>0</v>
      </c>
      <c r="L4" s="23"/>
      <c r="M4" s="23" t="s">
        <v>68</v>
      </c>
      <c r="N4" s="23" t="s">
        <v>41</v>
      </c>
      <c r="O4" s="23" t="s">
        <v>41</v>
      </c>
      <c r="P4" s="27">
        <v>1</v>
      </c>
      <c r="Q4" s="27"/>
      <c r="R4" s="23" t="s">
        <v>49</v>
      </c>
      <c r="S4" s="23" t="s">
        <v>64</v>
      </c>
      <c r="T4" s="23" t="s">
        <v>106</v>
      </c>
    </row>
    <row r="5" spans="1:20" x14ac:dyDescent="0.25">
      <c r="A5" s="23" t="s">
        <v>1</v>
      </c>
      <c r="B5" s="23" t="s">
        <v>6</v>
      </c>
      <c r="C5" s="23"/>
      <c r="D5" s="23"/>
      <c r="E5" s="23"/>
      <c r="F5" s="23" t="s">
        <v>29</v>
      </c>
      <c r="G5" s="26">
        <v>50000000</v>
      </c>
      <c r="H5" s="24">
        <v>42154</v>
      </c>
      <c r="I5" s="24">
        <v>73242</v>
      </c>
      <c r="J5" s="31">
        <v>0</v>
      </c>
      <c r="K5" s="23">
        <v>0</v>
      </c>
      <c r="L5" s="23"/>
      <c r="M5" s="23" t="s">
        <v>6</v>
      </c>
      <c r="N5" s="23" t="s">
        <v>41</v>
      </c>
      <c r="O5" s="23" t="s">
        <v>41</v>
      </c>
      <c r="P5" s="27">
        <v>1</v>
      </c>
      <c r="Q5" s="27"/>
      <c r="R5" s="23" t="s">
        <v>49</v>
      </c>
      <c r="S5" s="23" t="s">
        <v>64</v>
      </c>
      <c r="T5" s="23" t="s">
        <v>107</v>
      </c>
    </row>
    <row r="6" spans="1:20" x14ac:dyDescent="0.25">
      <c r="A6" s="23" t="s">
        <v>2</v>
      </c>
      <c r="B6" s="23" t="s">
        <v>4</v>
      </c>
      <c r="C6" s="23"/>
      <c r="D6" s="23"/>
      <c r="E6" s="23"/>
      <c r="F6" s="23" t="s">
        <v>29</v>
      </c>
      <c r="G6" s="26">
        <v>50000000</v>
      </c>
      <c r="H6" s="24">
        <v>42154</v>
      </c>
      <c r="I6" s="24">
        <v>42186</v>
      </c>
      <c r="J6" s="31">
        <v>0.11</v>
      </c>
      <c r="K6" s="23">
        <v>0</v>
      </c>
      <c r="L6" s="23"/>
      <c r="M6" s="23" t="s">
        <v>4</v>
      </c>
      <c r="N6" s="23" t="s">
        <v>41</v>
      </c>
      <c r="O6" s="23" t="s">
        <v>41</v>
      </c>
      <c r="P6" s="27">
        <v>1</v>
      </c>
      <c r="Q6" s="27">
        <v>0.1</v>
      </c>
      <c r="R6" s="23" t="s">
        <v>49</v>
      </c>
      <c r="S6" s="23" t="s">
        <v>64</v>
      </c>
      <c r="T6" s="23" t="s">
        <v>106</v>
      </c>
    </row>
    <row r="7" spans="1:20" x14ac:dyDescent="0.25">
      <c r="A7" s="23" t="s">
        <v>1</v>
      </c>
      <c r="B7" s="23" t="s">
        <v>5</v>
      </c>
      <c r="C7" s="23"/>
      <c r="D7" s="23"/>
      <c r="E7" s="23"/>
      <c r="F7" s="23" t="s">
        <v>29</v>
      </c>
      <c r="G7" s="26">
        <v>150000000</v>
      </c>
      <c r="H7" s="24">
        <v>42154</v>
      </c>
      <c r="I7" s="24">
        <v>44023</v>
      </c>
      <c r="J7" s="31">
        <v>0.13</v>
      </c>
      <c r="K7" s="23">
        <v>12</v>
      </c>
      <c r="L7" s="23"/>
      <c r="M7" s="23" t="s">
        <v>5</v>
      </c>
      <c r="N7" s="23" t="s">
        <v>41</v>
      </c>
      <c r="O7" s="23" t="s">
        <v>41</v>
      </c>
      <c r="P7" s="27">
        <v>0.2</v>
      </c>
      <c r="Q7" s="27"/>
      <c r="R7" s="23" t="s">
        <v>49</v>
      </c>
      <c r="S7" s="23" t="s">
        <v>64</v>
      </c>
      <c r="T7" s="23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688"/>
  <sheetViews>
    <sheetView workbookViewId="0">
      <selection activeCell="D20" sqref="D20"/>
    </sheetView>
  </sheetViews>
  <sheetFormatPr defaultRowHeight="15" x14ac:dyDescent="0.25"/>
  <cols>
    <col min="1" max="1" width="14.28515625" bestFit="1" customWidth="1"/>
    <col min="2" max="2" width="13.5703125" bestFit="1" customWidth="1"/>
    <col min="3" max="3" width="14" bestFit="1" customWidth="1"/>
    <col min="4" max="5" width="10.7109375" bestFit="1" customWidth="1"/>
    <col min="6" max="6" width="14.5703125" bestFit="1" customWidth="1"/>
    <col min="7" max="7" width="11.7109375" bestFit="1" customWidth="1"/>
    <col min="8" max="8" width="10.5703125" bestFit="1" customWidth="1"/>
    <col min="12" max="12" width="14.28515625" bestFit="1" customWidth="1"/>
    <col min="13" max="13" width="13.5703125" bestFit="1" customWidth="1"/>
    <col min="14" max="14" width="14" bestFit="1" customWidth="1"/>
    <col min="15" max="15" width="10.7109375" bestFit="1" customWidth="1"/>
    <col min="16" max="16" width="14.5703125" bestFit="1" customWidth="1"/>
    <col min="17" max="17" width="10.28515625" bestFit="1" customWidth="1"/>
    <col min="18" max="18" width="16" bestFit="1" customWidth="1"/>
    <col min="19" max="19" width="10.140625" bestFit="1" customWidth="1"/>
    <col min="20" max="20" width="23.140625" bestFit="1" customWidth="1"/>
    <col min="21" max="21" width="13.28515625" bestFit="1" customWidth="1"/>
    <col min="22" max="22" width="26.28515625" bestFit="1" customWidth="1"/>
    <col min="23" max="23" width="14.5703125" bestFit="1" customWidth="1"/>
    <col min="24" max="24" width="10" bestFit="1" customWidth="1"/>
  </cols>
  <sheetData>
    <row r="1" spans="1:24" x14ac:dyDescent="0.25">
      <c r="A1" s="25" t="s">
        <v>48</v>
      </c>
      <c r="B1" s="25" t="s">
        <v>37</v>
      </c>
      <c r="C1" s="25" t="s">
        <v>34</v>
      </c>
      <c r="D1" s="25" t="s">
        <v>36</v>
      </c>
      <c r="E1" s="25" t="s">
        <v>32</v>
      </c>
      <c r="F1" s="25" t="s">
        <v>35</v>
      </c>
      <c r="G1" s="25" t="s">
        <v>39</v>
      </c>
      <c r="H1" s="25" t="s">
        <v>42</v>
      </c>
      <c r="L1" s="25" t="s">
        <v>37</v>
      </c>
      <c r="M1" s="25" t="s">
        <v>34</v>
      </c>
      <c r="N1" s="25" t="s">
        <v>36</v>
      </c>
      <c r="O1" s="25" t="s">
        <v>32</v>
      </c>
      <c r="P1" s="25" t="s">
        <v>33</v>
      </c>
      <c r="Q1" s="25" t="s">
        <v>35</v>
      </c>
      <c r="R1" s="25" t="s">
        <v>38</v>
      </c>
      <c r="S1" s="25" t="s">
        <v>39</v>
      </c>
      <c r="T1" s="25" t="s">
        <v>40</v>
      </c>
      <c r="U1" s="25" t="s">
        <v>69</v>
      </c>
      <c r="V1" s="25" t="s">
        <v>70</v>
      </c>
      <c r="W1" s="25" t="s">
        <v>42</v>
      </c>
      <c r="X1" s="25" t="s">
        <v>48</v>
      </c>
    </row>
    <row r="2" spans="1:24" x14ac:dyDescent="0.25">
      <c r="A2" s="8" t="s">
        <v>233</v>
      </c>
      <c r="B2" s="8" t="s">
        <v>41</v>
      </c>
      <c r="C2" s="8" t="s">
        <v>178</v>
      </c>
      <c r="D2" s="8" t="s">
        <v>29</v>
      </c>
      <c r="E2" s="9">
        <v>42400</v>
      </c>
      <c r="F2" s="8">
        <v>1</v>
      </c>
      <c r="G2" s="10">
        <v>0.1</v>
      </c>
      <c r="H2" s="8">
        <v>365</v>
      </c>
      <c r="L2" s="8" t="s">
        <v>41</v>
      </c>
      <c r="M2" s="8" t="s">
        <v>178</v>
      </c>
      <c r="N2" s="8" t="s">
        <v>29</v>
      </c>
      <c r="O2" s="9">
        <v>42400</v>
      </c>
      <c r="P2" s="9">
        <v>1</v>
      </c>
      <c r="Q2" s="8"/>
      <c r="R2" s="8"/>
      <c r="S2" s="10"/>
      <c r="T2" s="10"/>
      <c r="U2" s="10"/>
      <c r="V2" s="10"/>
      <c r="W2" s="8"/>
      <c r="X2" s="8"/>
    </row>
    <row r="3" spans="1:24" x14ac:dyDescent="0.25">
      <c r="A3" s="8" t="s">
        <v>233</v>
      </c>
      <c r="B3" s="8" t="s">
        <v>41</v>
      </c>
      <c r="C3" s="8" t="s">
        <v>178</v>
      </c>
      <c r="D3" s="8" t="s">
        <v>29</v>
      </c>
      <c r="E3" s="9">
        <v>42400</v>
      </c>
      <c r="F3" s="8">
        <v>7</v>
      </c>
      <c r="G3" s="10">
        <v>0.10500000000000001</v>
      </c>
      <c r="H3" s="8">
        <v>365</v>
      </c>
      <c r="L3" t="s">
        <v>41</v>
      </c>
      <c r="M3" t="s">
        <v>178</v>
      </c>
      <c r="N3" t="s">
        <v>29</v>
      </c>
      <c r="O3" s="89">
        <v>42400</v>
      </c>
      <c r="P3" s="89">
        <v>42410</v>
      </c>
      <c r="Q3">
        <v>1</v>
      </c>
    </row>
    <row r="4" spans="1:24" x14ac:dyDescent="0.25">
      <c r="A4" s="8" t="s">
        <v>233</v>
      </c>
      <c r="B4" s="8" t="s">
        <v>41</v>
      </c>
      <c r="C4" s="8" t="s">
        <v>178</v>
      </c>
      <c r="D4" s="8" t="s">
        <v>29</v>
      </c>
      <c r="E4" s="9">
        <v>42400</v>
      </c>
      <c r="F4" s="8">
        <v>31</v>
      </c>
      <c r="G4" s="10">
        <v>0.11000000000000001</v>
      </c>
      <c r="H4" s="8">
        <v>365</v>
      </c>
      <c r="L4" t="s">
        <v>41</v>
      </c>
      <c r="M4" t="s">
        <v>178</v>
      </c>
      <c r="N4" t="s">
        <v>29</v>
      </c>
      <c r="O4" s="89">
        <v>42400</v>
      </c>
      <c r="P4" s="89">
        <v>42410</v>
      </c>
      <c r="Q4">
        <v>1</v>
      </c>
    </row>
    <row r="5" spans="1:24" x14ac:dyDescent="0.25">
      <c r="A5" s="8" t="s">
        <v>233</v>
      </c>
      <c r="B5" s="8" t="s">
        <v>41</v>
      </c>
      <c r="C5" s="8" t="s">
        <v>178</v>
      </c>
      <c r="D5" s="8" t="s">
        <v>29</v>
      </c>
      <c r="E5" s="9">
        <v>42400</v>
      </c>
      <c r="F5" s="8">
        <v>91</v>
      </c>
      <c r="G5" s="10">
        <v>0.11500000000000002</v>
      </c>
      <c r="H5" s="8">
        <v>365</v>
      </c>
      <c r="L5" t="s">
        <v>41</v>
      </c>
      <c r="M5" t="s">
        <v>178</v>
      </c>
      <c r="N5" t="s">
        <v>29</v>
      </c>
      <c r="O5" s="89">
        <v>42400</v>
      </c>
      <c r="P5" s="89">
        <v>42410</v>
      </c>
      <c r="Q5">
        <v>1</v>
      </c>
    </row>
    <row r="6" spans="1:24" x14ac:dyDescent="0.25">
      <c r="A6" s="8" t="s">
        <v>233</v>
      </c>
      <c r="B6" s="8" t="s">
        <v>41</v>
      </c>
      <c r="C6" s="8" t="s">
        <v>178</v>
      </c>
      <c r="D6" s="8" t="s">
        <v>29</v>
      </c>
      <c r="E6" s="9">
        <v>42400</v>
      </c>
      <c r="F6" s="8">
        <v>182</v>
      </c>
      <c r="G6" s="10">
        <v>0.12000000000000002</v>
      </c>
      <c r="H6" s="8">
        <v>365</v>
      </c>
      <c r="L6" t="s">
        <v>41</v>
      </c>
      <c r="M6" t="s">
        <v>178</v>
      </c>
      <c r="N6" t="s">
        <v>29</v>
      </c>
      <c r="O6" s="89">
        <v>42400</v>
      </c>
      <c r="P6" s="89">
        <v>42410</v>
      </c>
      <c r="Q6">
        <v>1</v>
      </c>
    </row>
    <row r="7" spans="1:24" x14ac:dyDescent="0.25">
      <c r="A7" s="8" t="s">
        <v>233</v>
      </c>
      <c r="B7" s="8" t="s">
        <v>41</v>
      </c>
      <c r="C7" s="8" t="s">
        <v>178</v>
      </c>
      <c r="D7" s="8" t="s">
        <v>29</v>
      </c>
      <c r="E7" s="9">
        <v>42400</v>
      </c>
      <c r="F7" s="8">
        <v>365</v>
      </c>
      <c r="G7" s="10">
        <v>0.12500000000000003</v>
      </c>
      <c r="H7" s="8">
        <v>365</v>
      </c>
      <c r="L7" t="s">
        <v>41</v>
      </c>
      <c r="M7" t="s">
        <v>178</v>
      </c>
      <c r="N7" t="s">
        <v>29</v>
      </c>
      <c r="O7" s="89">
        <v>42400</v>
      </c>
      <c r="P7" s="89">
        <v>42410</v>
      </c>
      <c r="Q7">
        <v>1</v>
      </c>
    </row>
    <row r="8" spans="1:24" x14ac:dyDescent="0.25">
      <c r="A8" s="8" t="s">
        <v>233</v>
      </c>
      <c r="B8" s="8" t="s">
        <v>41</v>
      </c>
      <c r="C8" s="8" t="s">
        <v>178</v>
      </c>
      <c r="D8" s="8" t="s">
        <v>29</v>
      </c>
      <c r="E8" s="9">
        <v>42400</v>
      </c>
      <c r="F8" s="8">
        <v>730</v>
      </c>
      <c r="G8" s="10">
        <v>0.13000000000000003</v>
      </c>
      <c r="H8" s="8">
        <v>365</v>
      </c>
      <c r="L8" t="s">
        <v>41</v>
      </c>
      <c r="M8" t="s">
        <v>178</v>
      </c>
      <c r="N8" t="s">
        <v>29</v>
      </c>
      <c r="O8" s="89">
        <v>42400</v>
      </c>
      <c r="P8" s="89">
        <v>42410</v>
      </c>
      <c r="Q8">
        <v>1</v>
      </c>
    </row>
    <row r="9" spans="1:24" x14ac:dyDescent="0.25">
      <c r="A9" s="8" t="s">
        <v>233</v>
      </c>
      <c r="B9" s="8" t="s">
        <v>41</v>
      </c>
      <c r="C9" s="8" t="s">
        <v>178</v>
      </c>
      <c r="D9" s="8" t="s">
        <v>29</v>
      </c>
      <c r="E9" s="9">
        <v>42400</v>
      </c>
      <c r="F9" s="8">
        <v>1080</v>
      </c>
      <c r="G9" s="10">
        <v>0.13500000000000004</v>
      </c>
      <c r="H9" s="8">
        <v>365</v>
      </c>
      <c r="L9" t="s">
        <v>41</v>
      </c>
      <c r="M9" t="s">
        <v>178</v>
      </c>
      <c r="N9" t="s">
        <v>29</v>
      </c>
      <c r="O9" s="89">
        <v>42400</v>
      </c>
      <c r="P9" s="89">
        <v>42410</v>
      </c>
      <c r="Q9">
        <v>1</v>
      </c>
    </row>
    <row r="10" spans="1:24" x14ac:dyDescent="0.25">
      <c r="L10" t="s">
        <v>41</v>
      </c>
      <c r="M10" t="s">
        <v>178</v>
      </c>
      <c r="N10" t="s">
        <v>29</v>
      </c>
      <c r="O10" s="89">
        <v>42400</v>
      </c>
      <c r="P10" s="89">
        <v>42410</v>
      </c>
      <c r="Q10">
        <v>1</v>
      </c>
    </row>
    <row r="11" spans="1:24" x14ac:dyDescent="0.25">
      <c r="L11" t="s">
        <v>41</v>
      </c>
      <c r="M11" t="s">
        <v>178</v>
      </c>
      <c r="N11" t="s">
        <v>29</v>
      </c>
      <c r="O11" s="89">
        <v>42400</v>
      </c>
      <c r="P11" s="89">
        <v>42410</v>
      </c>
      <c r="Q11">
        <v>1</v>
      </c>
    </row>
    <row r="12" spans="1:24" x14ac:dyDescent="0.25">
      <c r="L12" t="s">
        <v>41</v>
      </c>
      <c r="M12" t="s">
        <v>178</v>
      </c>
      <c r="N12" t="s">
        <v>29</v>
      </c>
      <c r="O12" s="89">
        <v>42400</v>
      </c>
      <c r="P12" s="89">
        <v>42410</v>
      </c>
      <c r="Q12">
        <v>1</v>
      </c>
    </row>
    <row r="13" spans="1:24" x14ac:dyDescent="0.25">
      <c r="O13" s="89"/>
      <c r="P13" s="89"/>
    </row>
    <row r="14" spans="1:24" x14ac:dyDescent="0.25">
      <c r="O14" s="89"/>
      <c r="P14" s="89"/>
    </row>
    <row r="15" spans="1:24" x14ac:dyDescent="0.25">
      <c r="O15" s="89"/>
      <c r="P15" s="89"/>
    </row>
    <row r="16" spans="1:24" x14ac:dyDescent="0.25">
      <c r="O16" s="89"/>
      <c r="P16" s="89"/>
    </row>
    <row r="17" spans="15:16" x14ac:dyDescent="0.25">
      <c r="O17" s="89"/>
      <c r="P17" s="89"/>
    </row>
    <row r="18" spans="15:16" x14ac:dyDescent="0.25">
      <c r="O18" s="89"/>
      <c r="P18" s="89"/>
    </row>
    <row r="19" spans="15:16" x14ac:dyDescent="0.25">
      <c r="O19" s="89"/>
      <c r="P19" s="89"/>
    </row>
    <row r="20" spans="15:16" x14ac:dyDescent="0.25">
      <c r="O20" s="89"/>
      <c r="P20" s="89"/>
    </row>
    <row r="21" spans="15:16" x14ac:dyDescent="0.25">
      <c r="O21" s="89"/>
      <c r="P21" s="89"/>
    </row>
    <row r="22" spans="15:16" x14ac:dyDescent="0.25">
      <c r="O22" s="89"/>
      <c r="P22" s="89"/>
    </row>
    <row r="23" spans="15:16" x14ac:dyDescent="0.25">
      <c r="O23" s="89"/>
      <c r="P23" s="89"/>
    </row>
    <row r="24" spans="15:16" x14ac:dyDescent="0.25">
      <c r="O24" s="89"/>
      <c r="P24" s="89"/>
    </row>
    <row r="25" spans="15:16" x14ac:dyDescent="0.25">
      <c r="O25" s="89"/>
      <c r="P25" s="89"/>
    </row>
    <row r="26" spans="15:16" x14ac:dyDescent="0.25">
      <c r="O26" s="89"/>
      <c r="P26" s="89"/>
    </row>
    <row r="27" spans="15:16" x14ac:dyDescent="0.25">
      <c r="O27" s="89"/>
      <c r="P27" s="89"/>
    </row>
    <row r="28" spans="15:16" x14ac:dyDescent="0.25">
      <c r="O28" s="89"/>
      <c r="P28" s="89"/>
    </row>
    <row r="29" spans="15:16" x14ac:dyDescent="0.25">
      <c r="O29" s="89"/>
      <c r="P29" s="89"/>
    </row>
    <row r="30" spans="15:16" x14ac:dyDescent="0.25">
      <c r="O30" s="89"/>
      <c r="P30" s="89"/>
    </row>
    <row r="31" spans="15:16" x14ac:dyDescent="0.25">
      <c r="O31" s="89"/>
      <c r="P31" s="89"/>
    </row>
    <row r="32" spans="15:16" x14ac:dyDescent="0.25">
      <c r="O32" s="89"/>
      <c r="P32" s="89"/>
    </row>
    <row r="33" spans="15:16" x14ac:dyDescent="0.25">
      <c r="O33" s="89"/>
      <c r="P33" s="89"/>
    </row>
    <row r="34" spans="15:16" x14ac:dyDescent="0.25">
      <c r="O34" s="89"/>
      <c r="P34" s="89"/>
    </row>
    <row r="35" spans="15:16" x14ac:dyDescent="0.25">
      <c r="O35" s="89"/>
      <c r="P35" s="89"/>
    </row>
    <row r="36" spans="15:16" x14ac:dyDescent="0.25">
      <c r="O36" s="89"/>
      <c r="P36" s="89"/>
    </row>
    <row r="37" spans="15:16" x14ac:dyDescent="0.25">
      <c r="O37" s="89"/>
      <c r="P37" s="89"/>
    </row>
    <row r="38" spans="15:16" x14ac:dyDescent="0.25">
      <c r="O38" s="89"/>
      <c r="P38" s="89"/>
    </row>
    <row r="39" spans="15:16" x14ac:dyDescent="0.25">
      <c r="O39" s="89"/>
      <c r="P39" s="89"/>
    </row>
    <row r="40" spans="15:16" x14ac:dyDescent="0.25">
      <c r="O40" s="89"/>
      <c r="P40" s="89"/>
    </row>
    <row r="41" spans="15:16" x14ac:dyDescent="0.25">
      <c r="O41" s="89"/>
      <c r="P41" s="89"/>
    </row>
    <row r="42" spans="15:16" x14ac:dyDescent="0.25">
      <c r="O42" s="89"/>
      <c r="P42" s="89"/>
    </row>
    <row r="43" spans="15:16" x14ac:dyDescent="0.25">
      <c r="O43" s="89"/>
      <c r="P43" s="89"/>
    </row>
    <row r="44" spans="15:16" x14ac:dyDescent="0.25">
      <c r="O44" s="89"/>
      <c r="P44" s="89"/>
    </row>
    <row r="45" spans="15:16" x14ac:dyDescent="0.25">
      <c r="O45" s="89"/>
      <c r="P45" s="89"/>
    </row>
    <row r="46" spans="15:16" x14ac:dyDescent="0.25">
      <c r="O46" s="89"/>
      <c r="P46" s="89"/>
    </row>
    <row r="47" spans="15:16" x14ac:dyDescent="0.25">
      <c r="O47" s="89"/>
      <c r="P47" s="89"/>
    </row>
    <row r="48" spans="15:16" x14ac:dyDescent="0.25">
      <c r="O48" s="89"/>
      <c r="P48" s="89"/>
    </row>
    <row r="49" spans="15:16" x14ac:dyDescent="0.25">
      <c r="O49" s="89"/>
      <c r="P49" s="89"/>
    </row>
    <row r="50" spans="15:16" x14ac:dyDescent="0.25">
      <c r="O50" s="89"/>
      <c r="P50" s="89"/>
    </row>
    <row r="51" spans="15:16" x14ac:dyDescent="0.25">
      <c r="O51" s="89"/>
      <c r="P51" s="89"/>
    </row>
    <row r="52" spans="15:16" x14ac:dyDescent="0.25">
      <c r="O52" s="89"/>
      <c r="P52" s="89"/>
    </row>
    <row r="53" spans="15:16" x14ac:dyDescent="0.25">
      <c r="O53" s="89"/>
      <c r="P53" s="89"/>
    </row>
    <row r="54" spans="15:16" x14ac:dyDescent="0.25">
      <c r="O54" s="89"/>
      <c r="P54" s="89"/>
    </row>
    <row r="55" spans="15:16" x14ac:dyDescent="0.25">
      <c r="O55" s="89"/>
      <c r="P55" s="89"/>
    </row>
    <row r="56" spans="15:16" x14ac:dyDescent="0.25">
      <c r="O56" s="89"/>
      <c r="P56" s="89"/>
    </row>
    <row r="57" spans="15:16" x14ac:dyDescent="0.25">
      <c r="O57" s="89"/>
      <c r="P57" s="89"/>
    </row>
    <row r="58" spans="15:16" x14ac:dyDescent="0.25">
      <c r="O58" s="89"/>
      <c r="P58" s="89"/>
    </row>
    <row r="59" spans="15:16" x14ac:dyDescent="0.25">
      <c r="O59" s="89"/>
      <c r="P59" s="89"/>
    </row>
    <row r="60" spans="15:16" x14ac:dyDescent="0.25">
      <c r="O60" s="89"/>
      <c r="P60" s="89"/>
    </row>
    <row r="61" spans="15:16" x14ac:dyDescent="0.25">
      <c r="O61" s="89"/>
      <c r="P61" s="89"/>
    </row>
    <row r="62" spans="15:16" x14ac:dyDescent="0.25">
      <c r="O62" s="89"/>
      <c r="P62" s="89"/>
    </row>
    <row r="63" spans="15:16" x14ac:dyDescent="0.25">
      <c r="O63" s="89"/>
      <c r="P63" s="89"/>
    </row>
    <row r="64" spans="15:16" x14ac:dyDescent="0.25">
      <c r="O64" s="89"/>
      <c r="P64" s="89"/>
    </row>
    <row r="65" spans="15:16" x14ac:dyDescent="0.25">
      <c r="O65" s="89"/>
      <c r="P65" s="89"/>
    </row>
    <row r="66" spans="15:16" x14ac:dyDescent="0.25">
      <c r="O66" s="89"/>
      <c r="P66" s="89"/>
    </row>
    <row r="67" spans="15:16" x14ac:dyDescent="0.25">
      <c r="O67" s="89"/>
      <c r="P67" s="89"/>
    </row>
    <row r="68" spans="15:16" x14ac:dyDescent="0.25">
      <c r="O68" s="89"/>
      <c r="P68" s="89"/>
    </row>
    <row r="69" spans="15:16" x14ac:dyDescent="0.25">
      <c r="O69" s="89"/>
      <c r="P69" s="89"/>
    </row>
    <row r="70" spans="15:16" x14ac:dyDescent="0.25">
      <c r="O70" s="89"/>
      <c r="P70" s="89"/>
    </row>
    <row r="71" spans="15:16" x14ac:dyDescent="0.25">
      <c r="O71" s="89"/>
      <c r="P71" s="89"/>
    </row>
    <row r="72" spans="15:16" x14ac:dyDescent="0.25">
      <c r="O72" s="89"/>
      <c r="P72" s="89"/>
    </row>
    <row r="73" spans="15:16" x14ac:dyDescent="0.25">
      <c r="O73" s="89"/>
      <c r="P73" s="89"/>
    </row>
    <row r="74" spans="15:16" x14ac:dyDescent="0.25">
      <c r="O74" s="89"/>
      <c r="P74" s="89"/>
    </row>
    <row r="75" spans="15:16" x14ac:dyDescent="0.25">
      <c r="O75" s="89"/>
      <c r="P75" s="89"/>
    </row>
    <row r="76" spans="15:16" x14ac:dyDescent="0.25">
      <c r="O76" s="89"/>
      <c r="P76" s="89"/>
    </row>
    <row r="77" spans="15:16" x14ac:dyDescent="0.25">
      <c r="O77" s="89"/>
      <c r="P77" s="89"/>
    </row>
    <row r="78" spans="15:16" x14ac:dyDescent="0.25">
      <c r="O78" s="89"/>
      <c r="P78" s="89"/>
    </row>
    <row r="79" spans="15:16" x14ac:dyDescent="0.25">
      <c r="O79" s="89"/>
      <c r="P79" s="89"/>
    </row>
    <row r="80" spans="15:16" x14ac:dyDescent="0.25">
      <c r="O80" s="89"/>
      <c r="P80" s="89"/>
    </row>
    <row r="81" spans="15:16" x14ac:dyDescent="0.25">
      <c r="O81" s="89"/>
      <c r="P81" s="89"/>
    </row>
    <row r="82" spans="15:16" x14ac:dyDescent="0.25">
      <c r="O82" s="89"/>
      <c r="P82" s="89"/>
    </row>
    <row r="83" spans="15:16" x14ac:dyDescent="0.25">
      <c r="O83" s="89"/>
      <c r="P83" s="89"/>
    </row>
    <row r="84" spans="15:16" x14ac:dyDescent="0.25">
      <c r="O84" s="89"/>
      <c r="P84" s="89"/>
    </row>
    <row r="85" spans="15:16" x14ac:dyDescent="0.25">
      <c r="O85" s="89"/>
      <c r="P85" s="89"/>
    </row>
    <row r="86" spans="15:16" x14ac:dyDescent="0.25">
      <c r="O86" s="89"/>
      <c r="P86" s="89"/>
    </row>
    <row r="87" spans="15:16" x14ac:dyDescent="0.25">
      <c r="O87" s="89"/>
      <c r="P87" s="89"/>
    </row>
    <row r="88" spans="15:16" x14ac:dyDescent="0.25">
      <c r="O88" s="89"/>
      <c r="P88" s="89"/>
    </row>
    <row r="89" spans="15:16" x14ac:dyDescent="0.25">
      <c r="O89" s="89"/>
      <c r="P89" s="89"/>
    </row>
    <row r="90" spans="15:16" x14ac:dyDescent="0.25">
      <c r="O90" s="89"/>
      <c r="P90" s="89"/>
    </row>
    <row r="91" spans="15:16" x14ac:dyDescent="0.25">
      <c r="O91" s="89"/>
      <c r="P91" s="89"/>
    </row>
    <row r="92" spans="15:16" x14ac:dyDescent="0.25">
      <c r="O92" s="89"/>
      <c r="P92" s="89"/>
    </row>
    <row r="93" spans="15:16" x14ac:dyDescent="0.25">
      <c r="O93" s="89"/>
      <c r="P93" s="89"/>
    </row>
    <row r="94" spans="15:16" x14ac:dyDescent="0.25">
      <c r="O94" s="89"/>
      <c r="P94" s="89"/>
    </row>
    <row r="95" spans="15:16" x14ac:dyDescent="0.25">
      <c r="O95" s="89"/>
      <c r="P95" s="89"/>
    </row>
    <row r="96" spans="15:16" x14ac:dyDescent="0.25">
      <c r="O96" s="89"/>
      <c r="P96" s="89"/>
    </row>
    <row r="97" spans="15:16" x14ac:dyDescent="0.25">
      <c r="O97" s="89"/>
      <c r="P97" s="89"/>
    </row>
    <row r="98" spans="15:16" x14ac:dyDescent="0.25">
      <c r="O98" s="89"/>
      <c r="P98" s="89"/>
    </row>
    <row r="99" spans="15:16" x14ac:dyDescent="0.25">
      <c r="O99" s="89"/>
      <c r="P99" s="89"/>
    </row>
    <row r="100" spans="15:16" x14ac:dyDescent="0.25">
      <c r="O100" s="89"/>
      <c r="P100" s="89"/>
    </row>
    <row r="101" spans="15:16" x14ac:dyDescent="0.25">
      <c r="O101" s="89"/>
      <c r="P101" s="89"/>
    </row>
    <row r="102" spans="15:16" x14ac:dyDescent="0.25">
      <c r="O102" s="89"/>
      <c r="P102" s="89"/>
    </row>
    <row r="103" spans="15:16" x14ac:dyDescent="0.25">
      <c r="O103" s="89"/>
      <c r="P103" s="89"/>
    </row>
    <row r="104" spans="15:16" x14ac:dyDescent="0.25">
      <c r="O104" s="89"/>
      <c r="P104" s="89"/>
    </row>
    <row r="105" spans="15:16" x14ac:dyDescent="0.25">
      <c r="O105" s="89"/>
      <c r="P105" s="89"/>
    </row>
    <row r="106" spans="15:16" x14ac:dyDescent="0.25">
      <c r="O106" s="89"/>
      <c r="P106" s="89"/>
    </row>
    <row r="107" spans="15:16" x14ac:dyDescent="0.25">
      <c r="O107" s="89"/>
      <c r="P107" s="89"/>
    </row>
    <row r="108" spans="15:16" x14ac:dyDescent="0.25">
      <c r="O108" s="89"/>
      <c r="P108" s="89"/>
    </row>
    <row r="109" spans="15:16" x14ac:dyDescent="0.25">
      <c r="O109" s="89"/>
      <c r="P109" s="89"/>
    </row>
    <row r="110" spans="15:16" x14ac:dyDescent="0.25">
      <c r="O110" s="89"/>
      <c r="P110" s="89"/>
    </row>
    <row r="111" spans="15:16" x14ac:dyDescent="0.25">
      <c r="O111" s="89"/>
      <c r="P111" s="89"/>
    </row>
    <row r="112" spans="15:16" x14ac:dyDescent="0.25">
      <c r="O112" s="89"/>
      <c r="P112" s="89"/>
    </row>
    <row r="113" spans="15:16" x14ac:dyDescent="0.25">
      <c r="O113" s="89"/>
      <c r="P113" s="89"/>
    </row>
    <row r="114" spans="15:16" x14ac:dyDescent="0.25">
      <c r="O114" s="89"/>
      <c r="P114" s="89"/>
    </row>
    <row r="115" spans="15:16" x14ac:dyDescent="0.25">
      <c r="O115" s="89"/>
      <c r="P115" s="89"/>
    </row>
    <row r="116" spans="15:16" x14ac:dyDescent="0.25">
      <c r="O116" s="89"/>
      <c r="P116" s="89"/>
    </row>
    <row r="117" spans="15:16" x14ac:dyDescent="0.25">
      <c r="O117" s="89"/>
      <c r="P117" s="89"/>
    </row>
    <row r="118" spans="15:16" x14ac:dyDescent="0.25">
      <c r="O118" s="89"/>
      <c r="P118" s="89"/>
    </row>
    <row r="119" spans="15:16" x14ac:dyDescent="0.25">
      <c r="O119" s="89"/>
      <c r="P119" s="89"/>
    </row>
    <row r="120" spans="15:16" x14ac:dyDescent="0.25">
      <c r="O120" s="89"/>
      <c r="P120" s="89"/>
    </row>
    <row r="121" spans="15:16" x14ac:dyDescent="0.25">
      <c r="O121" s="89"/>
      <c r="P121" s="89"/>
    </row>
    <row r="122" spans="15:16" x14ac:dyDescent="0.25">
      <c r="O122" s="89"/>
      <c r="P122" s="89"/>
    </row>
    <row r="123" spans="15:16" x14ac:dyDescent="0.25">
      <c r="O123" s="89"/>
      <c r="P123" s="89"/>
    </row>
    <row r="124" spans="15:16" x14ac:dyDescent="0.25">
      <c r="O124" s="89"/>
      <c r="P124" s="89"/>
    </row>
    <row r="125" spans="15:16" x14ac:dyDescent="0.25">
      <c r="O125" s="89"/>
      <c r="P125" s="89"/>
    </row>
    <row r="126" spans="15:16" x14ac:dyDescent="0.25">
      <c r="O126" s="89"/>
      <c r="P126" s="89"/>
    </row>
    <row r="127" spans="15:16" x14ac:dyDescent="0.25">
      <c r="O127" s="89"/>
      <c r="P127" s="89"/>
    </row>
    <row r="128" spans="15:16" x14ac:dyDescent="0.25">
      <c r="O128" s="89"/>
      <c r="P128" s="89"/>
    </row>
    <row r="129" spans="15:16" x14ac:dyDescent="0.25">
      <c r="O129" s="89"/>
      <c r="P129" s="89"/>
    </row>
    <row r="130" spans="15:16" x14ac:dyDescent="0.25">
      <c r="O130" s="89"/>
      <c r="P130" s="89"/>
    </row>
    <row r="131" spans="15:16" x14ac:dyDescent="0.25">
      <c r="O131" s="89"/>
      <c r="P131" s="89"/>
    </row>
    <row r="132" spans="15:16" x14ac:dyDescent="0.25">
      <c r="O132" s="89"/>
      <c r="P132" s="89"/>
    </row>
    <row r="133" spans="15:16" x14ac:dyDescent="0.25">
      <c r="O133" s="89"/>
      <c r="P133" s="89"/>
    </row>
    <row r="134" spans="15:16" x14ac:dyDescent="0.25">
      <c r="O134" s="89"/>
      <c r="P134" s="89"/>
    </row>
    <row r="135" spans="15:16" x14ac:dyDescent="0.25">
      <c r="O135" s="89"/>
      <c r="P135" s="89"/>
    </row>
    <row r="136" spans="15:16" x14ac:dyDescent="0.25">
      <c r="O136" s="89"/>
      <c r="P136" s="89"/>
    </row>
    <row r="137" spans="15:16" x14ac:dyDescent="0.25">
      <c r="O137" s="89"/>
      <c r="P137" s="89"/>
    </row>
    <row r="138" spans="15:16" x14ac:dyDescent="0.25">
      <c r="O138" s="89"/>
      <c r="P138" s="89"/>
    </row>
    <row r="139" spans="15:16" x14ac:dyDescent="0.25">
      <c r="O139" s="89"/>
      <c r="P139" s="89"/>
    </row>
    <row r="140" spans="15:16" x14ac:dyDescent="0.25">
      <c r="O140" s="89"/>
      <c r="P140" s="89"/>
    </row>
    <row r="141" spans="15:16" x14ac:dyDescent="0.25">
      <c r="O141" s="89"/>
      <c r="P141" s="89"/>
    </row>
    <row r="142" spans="15:16" x14ac:dyDescent="0.25">
      <c r="O142" s="89"/>
      <c r="P142" s="89"/>
    </row>
    <row r="143" spans="15:16" x14ac:dyDescent="0.25">
      <c r="O143" s="89"/>
      <c r="P143" s="89"/>
    </row>
    <row r="144" spans="15:16" x14ac:dyDescent="0.25">
      <c r="O144" s="89"/>
      <c r="P144" s="89"/>
    </row>
    <row r="145" spans="15:16" x14ac:dyDescent="0.25">
      <c r="O145" s="89"/>
      <c r="P145" s="89"/>
    </row>
    <row r="146" spans="15:16" x14ac:dyDescent="0.25">
      <c r="O146" s="89"/>
      <c r="P146" s="89"/>
    </row>
    <row r="147" spans="15:16" x14ac:dyDescent="0.25">
      <c r="O147" s="89"/>
      <c r="P147" s="89"/>
    </row>
    <row r="148" spans="15:16" x14ac:dyDescent="0.25">
      <c r="O148" s="89"/>
      <c r="P148" s="89"/>
    </row>
    <row r="149" spans="15:16" x14ac:dyDescent="0.25">
      <c r="O149" s="89"/>
      <c r="P149" s="89"/>
    </row>
    <row r="150" spans="15:16" x14ac:dyDescent="0.25">
      <c r="O150" s="89"/>
      <c r="P150" s="89"/>
    </row>
    <row r="151" spans="15:16" x14ac:dyDescent="0.25">
      <c r="O151" s="89"/>
      <c r="P151" s="89"/>
    </row>
    <row r="152" spans="15:16" x14ac:dyDescent="0.25">
      <c r="O152" s="89"/>
      <c r="P152" s="89"/>
    </row>
    <row r="153" spans="15:16" x14ac:dyDescent="0.25">
      <c r="O153" s="89"/>
      <c r="P153" s="89"/>
    </row>
    <row r="154" spans="15:16" x14ac:dyDescent="0.25">
      <c r="O154" s="89"/>
      <c r="P154" s="89"/>
    </row>
    <row r="155" spans="15:16" x14ac:dyDescent="0.25">
      <c r="O155" s="89"/>
      <c r="P155" s="89"/>
    </row>
    <row r="156" spans="15:16" x14ac:dyDescent="0.25">
      <c r="O156" s="89"/>
      <c r="P156" s="89"/>
    </row>
    <row r="157" spans="15:16" x14ac:dyDescent="0.25">
      <c r="O157" s="89"/>
      <c r="P157" s="89"/>
    </row>
    <row r="158" spans="15:16" x14ac:dyDescent="0.25">
      <c r="O158" s="89"/>
      <c r="P158" s="89"/>
    </row>
    <row r="159" spans="15:16" x14ac:dyDescent="0.25">
      <c r="O159" s="89"/>
      <c r="P159" s="89"/>
    </row>
    <row r="160" spans="15:16" x14ac:dyDescent="0.25">
      <c r="O160" s="89"/>
      <c r="P160" s="89"/>
    </row>
    <row r="161" spans="15:16" x14ac:dyDescent="0.25">
      <c r="O161" s="89"/>
      <c r="P161" s="89"/>
    </row>
    <row r="162" spans="15:16" x14ac:dyDescent="0.25">
      <c r="O162" s="89"/>
      <c r="P162" s="89"/>
    </row>
    <row r="163" spans="15:16" x14ac:dyDescent="0.25">
      <c r="O163" s="89"/>
      <c r="P163" s="89"/>
    </row>
    <row r="164" spans="15:16" x14ac:dyDescent="0.25">
      <c r="O164" s="89"/>
      <c r="P164" s="89"/>
    </row>
    <row r="165" spans="15:16" x14ac:dyDescent="0.25">
      <c r="O165" s="89"/>
      <c r="P165" s="89"/>
    </row>
    <row r="166" spans="15:16" x14ac:dyDescent="0.25">
      <c r="O166" s="89"/>
      <c r="P166" s="89"/>
    </row>
    <row r="167" spans="15:16" x14ac:dyDescent="0.25">
      <c r="O167" s="89"/>
      <c r="P167" s="89"/>
    </row>
    <row r="168" spans="15:16" x14ac:dyDescent="0.25">
      <c r="O168" s="89"/>
      <c r="P168" s="89"/>
    </row>
    <row r="169" spans="15:16" x14ac:dyDescent="0.25">
      <c r="O169" s="89"/>
      <c r="P169" s="89"/>
    </row>
    <row r="170" spans="15:16" x14ac:dyDescent="0.25">
      <c r="O170" s="89"/>
      <c r="P170" s="89"/>
    </row>
    <row r="171" spans="15:16" x14ac:dyDescent="0.25">
      <c r="O171" s="89"/>
      <c r="P171" s="89"/>
    </row>
    <row r="172" spans="15:16" x14ac:dyDescent="0.25">
      <c r="O172" s="89"/>
      <c r="P172" s="89"/>
    </row>
    <row r="173" spans="15:16" x14ac:dyDescent="0.25">
      <c r="O173" s="89"/>
      <c r="P173" s="89"/>
    </row>
    <row r="174" spans="15:16" x14ac:dyDescent="0.25">
      <c r="O174" s="89"/>
      <c r="P174" s="89"/>
    </row>
    <row r="175" spans="15:16" x14ac:dyDescent="0.25">
      <c r="O175" s="89"/>
      <c r="P175" s="89"/>
    </row>
    <row r="176" spans="15:16" x14ac:dyDescent="0.25">
      <c r="O176" s="89"/>
      <c r="P176" s="89"/>
    </row>
    <row r="177" spans="15:16" x14ac:dyDescent="0.25">
      <c r="O177" s="89"/>
      <c r="P177" s="89"/>
    </row>
    <row r="178" spans="15:16" x14ac:dyDescent="0.25">
      <c r="O178" s="89"/>
      <c r="P178" s="89"/>
    </row>
    <row r="179" spans="15:16" x14ac:dyDescent="0.25">
      <c r="O179" s="89"/>
      <c r="P179" s="89"/>
    </row>
    <row r="180" spans="15:16" x14ac:dyDescent="0.25">
      <c r="O180" s="89"/>
      <c r="P180" s="89"/>
    </row>
    <row r="181" spans="15:16" x14ac:dyDescent="0.25">
      <c r="O181" s="89"/>
      <c r="P181" s="89"/>
    </row>
    <row r="182" spans="15:16" x14ac:dyDescent="0.25">
      <c r="O182" s="89"/>
      <c r="P182" s="89"/>
    </row>
    <row r="183" spans="15:16" x14ac:dyDescent="0.25">
      <c r="O183" s="89"/>
      <c r="P183" s="89"/>
    </row>
    <row r="184" spans="15:16" x14ac:dyDescent="0.25">
      <c r="O184" s="89"/>
      <c r="P184" s="89"/>
    </row>
    <row r="185" spans="15:16" x14ac:dyDescent="0.25">
      <c r="O185" s="89"/>
      <c r="P185" s="89"/>
    </row>
    <row r="186" spans="15:16" x14ac:dyDescent="0.25">
      <c r="O186" s="89"/>
      <c r="P186" s="89"/>
    </row>
    <row r="187" spans="15:16" x14ac:dyDescent="0.25">
      <c r="O187" s="89"/>
      <c r="P187" s="89"/>
    </row>
    <row r="188" spans="15:16" x14ac:dyDescent="0.25">
      <c r="O188" s="89"/>
      <c r="P188" s="89"/>
    </row>
    <row r="189" spans="15:16" x14ac:dyDescent="0.25">
      <c r="O189" s="89"/>
      <c r="P189" s="89"/>
    </row>
    <row r="190" spans="15:16" x14ac:dyDescent="0.25">
      <c r="O190" s="89"/>
      <c r="P190" s="89"/>
    </row>
    <row r="191" spans="15:16" x14ac:dyDescent="0.25">
      <c r="O191" s="89"/>
      <c r="P191" s="89"/>
    </row>
    <row r="192" spans="15:16" x14ac:dyDescent="0.25">
      <c r="O192" s="89"/>
      <c r="P192" s="89"/>
    </row>
    <row r="193" spans="15:16" x14ac:dyDescent="0.25">
      <c r="O193" s="89"/>
      <c r="P193" s="89"/>
    </row>
    <row r="194" spans="15:16" x14ac:dyDescent="0.25">
      <c r="O194" s="89"/>
      <c r="P194" s="89"/>
    </row>
    <row r="195" spans="15:16" x14ac:dyDescent="0.25">
      <c r="O195" s="89"/>
      <c r="P195" s="89"/>
    </row>
    <row r="196" spans="15:16" x14ac:dyDescent="0.25">
      <c r="O196" s="89"/>
      <c r="P196" s="89"/>
    </row>
    <row r="197" spans="15:16" x14ac:dyDescent="0.25">
      <c r="O197" s="89"/>
      <c r="P197" s="89"/>
    </row>
    <row r="198" spans="15:16" x14ac:dyDescent="0.25">
      <c r="O198" s="89"/>
      <c r="P198" s="89"/>
    </row>
    <row r="199" spans="15:16" x14ac:dyDescent="0.25">
      <c r="O199" s="89"/>
      <c r="P199" s="89"/>
    </row>
    <row r="200" spans="15:16" x14ac:dyDescent="0.25">
      <c r="O200" s="89"/>
      <c r="P200" s="89"/>
    </row>
    <row r="201" spans="15:16" x14ac:dyDescent="0.25">
      <c r="O201" s="89"/>
      <c r="P201" s="89"/>
    </row>
    <row r="202" spans="15:16" x14ac:dyDescent="0.25">
      <c r="O202" s="89"/>
      <c r="P202" s="89"/>
    </row>
    <row r="203" spans="15:16" x14ac:dyDescent="0.25">
      <c r="O203" s="89"/>
      <c r="P203" s="89"/>
    </row>
    <row r="204" spans="15:16" x14ac:dyDescent="0.25">
      <c r="O204" s="89"/>
      <c r="P204" s="89"/>
    </row>
    <row r="205" spans="15:16" x14ac:dyDescent="0.25">
      <c r="O205" s="89"/>
      <c r="P205" s="89"/>
    </row>
    <row r="206" spans="15:16" x14ac:dyDescent="0.25">
      <c r="O206" s="89"/>
      <c r="P206" s="89"/>
    </row>
    <row r="207" spans="15:16" x14ac:dyDescent="0.25">
      <c r="O207" s="89"/>
      <c r="P207" s="89"/>
    </row>
    <row r="208" spans="15:16" x14ac:dyDescent="0.25">
      <c r="O208" s="89"/>
      <c r="P208" s="89"/>
    </row>
    <row r="209" spans="15:16" x14ac:dyDescent="0.25">
      <c r="O209" s="89"/>
      <c r="P209" s="89"/>
    </row>
    <row r="210" spans="15:16" x14ac:dyDescent="0.25">
      <c r="O210" s="89"/>
      <c r="P210" s="89"/>
    </row>
    <row r="211" spans="15:16" x14ac:dyDescent="0.25">
      <c r="O211" s="89"/>
      <c r="P211" s="89"/>
    </row>
    <row r="212" spans="15:16" x14ac:dyDescent="0.25">
      <c r="O212" s="89"/>
      <c r="P212" s="89"/>
    </row>
    <row r="213" spans="15:16" x14ac:dyDescent="0.25">
      <c r="O213" s="89"/>
      <c r="P213" s="89"/>
    </row>
    <row r="214" spans="15:16" x14ac:dyDescent="0.25">
      <c r="O214" s="89"/>
      <c r="P214" s="89"/>
    </row>
    <row r="215" spans="15:16" x14ac:dyDescent="0.25">
      <c r="O215" s="89"/>
      <c r="P215" s="89"/>
    </row>
    <row r="216" spans="15:16" x14ac:dyDescent="0.25">
      <c r="O216" s="89"/>
      <c r="P216" s="89"/>
    </row>
    <row r="217" spans="15:16" x14ac:dyDescent="0.25">
      <c r="O217" s="89"/>
      <c r="P217" s="89"/>
    </row>
    <row r="218" spans="15:16" x14ac:dyDescent="0.25">
      <c r="O218" s="89"/>
      <c r="P218" s="89"/>
    </row>
    <row r="219" spans="15:16" x14ac:dyDescent="0.25">
      <c r="O219" s="89"/>
      <c r="P219" s="89"/>
    </row>
    <row r="220" spans="15:16" x14ac:dyDescent="0.25">
      <c r="O220" s="89"/>
      <c r="P220" s="89"/>
    </row>
    <row r="221" spans="15:16" x14ac:dyDescent="0.25">
      <c r="O221" s="89"/>
      <c r="P221" s="89"/>
    </row>
    <row r="222" spans="15:16" x14ac:dyDescent="0.25">
      <c r="O222" s="89"/>
      <c r="P222" s="89"/>
    </row>
    <row r="223" spans="15:16" x14ac:dyDescent="0.25">
      <c r="O223" s="89"/>
      <c r="P223" s="89"/>
    </row>
    <row r="224" spans="15:16" x14ac:dyDescent="0.25">
      <c r="O224" s="89"/>
      <c r="P224" s="89"/>
    </row>
    <row r="225" spans="15:16" x14ac:dyDescent="0.25">
      <c r="O225" s="89"/>
      <c r="P225" s="89"/>
    </row>
    <row r="226" spans="15:16" x14ac:dyDescent="0.25">
      <c r="O226" s="89"/>
      <c r="P226" s="89"/>
    </row>
    <row r="227" spans="15:16" x14ac:dyDescent="0.25">
      <c r="O227" s="89"/>
      <c r="P227" s="89"/>
    </row>
    <row r="228" spans="15:16" x14ac:dyDescent="0.25">
      <c r="O228" s="89"/>
      <c r="P228" s="89"/>
    </row>
    <row r="229" spans="15:16" x14ac:dyDescent="0.25">
      <c r="O229" s="89"/>
      <c r="P229" s="89"/>
    </row>
    <row r="230" spans="15:16" x14ac:dyDescent="0.25">
      <c r="O230" s="89"/>
      <c r="P230" s="89"/>
    </row>
    <row r="231" spans="15:16" x14ac:dyDescent="0.25">
      <c r="O231" s="89"/>
      <c r="P231" s="89"/>
    </row>
    <row r="232" spans="15:16" x14ac:dyDescent="0.25">
      <c r="O232" s="89"/>
      <c r="P232" s="89"/>
    </row>
    <row r="233" spans="15:16" x14ac:dyDescent="0.25">
      <c r="O233" s="89"/>
      <c r="P233" s="89"/>
    </row>
    <row r="234" spans="15:16" x14ac:dyDescent="0.25">
      <c r="O234" s="89"/>
      <c r="P234" s="89"/>
    </row>
    <row r="235" spans="15:16" x14ac:dyDescent="0.25">
      <c r="O235" s="89"/>
      <c r="P235" s="89"/>
    </row>
    <row r="236" spans="15:16" x14ac:dyDescent="0.25">
      <c r="O236" s="89"/>
      <c r="P236" s="89"/>
    </row>
    <row r="237" spans="15:16" x14ac:dyDescent="0.25">
      <c r="O237" s="89"/>
      <c r="P237" s="89"/>
    </row>
    <row r="238" spans="15:16" x14ac:dyDescent="0.25">
      <c r="O238" s="89"/>
      <c r="P238" s="89"/>
    </row>
    <row r="239" spans="15:16" x14ac:dyDescent="0.25">
      <c r="O239" s="89"/>
      <c r="P239" s="89"/>
    </row>
    <row r="240" spans="15:16" x14ac:dyDescent="0.25">
      <c r="O240" s="89"/>
      <c r="P240" s="89"/>
    </row>
    <row r="241" spans="15:16" x14ac:dyDescent="0.25">
      <c r="O241" s="89"/>
      <c r="P241" s="89"/>
    </row>
    <row r="242" spans="15:16" x14ac:dyDescent="0.25">
      <c r="O242" s="89"/>
      <c r="P242" s="89"/>
    </row>
    <row r="243" spans="15:16" x14ac:dyDescent="0.25">
      <c r="O243" s="89"/>
      <c r="P243" s="89"/>
    </row>
    <row r="244" spans="15:16" x14ac:dyDescent="0.25">
      <c r="O244" s="89"/>
      <c r="P244" s="89"/>
    </row>
    <row r="245" spans="15:16" x14ac:dyDescent="0.25">
      <c r="O245" s="89"/>
      <c r="P245" s="89"/>
    </row>
    <row r="246" spans="15:16" x14ac:dyDescent="0.25">
      <c r="O246" s="89"/>
      <c r="P246" s="89"/>
    </row>
    <row r="247" spans="15:16" x14ac:dyDescent="0.25">
      <c r="O247" s="89"/>
      <c r="P247" s="89"/>
    </row>
    <row r="248" spans="15:16" x14ac:dyDescent="0.25">
      <c r="O248" s="89"/>
      <c r="P248" s="89"/>
    </row>
    <row r="249" spans="15:16" x14ac:dyDescent="0.25">
      <c r="O249" s="89"/>
      <c r="P249" s="89"/>
    </row>
    <row r="250" spans="15:16" x14ac:dyDescent="0.25">
      <c r="O250" s="89"/>
      <c r="P250" s="89"/>
    </row>
    <row r="251" spans="15:16" x14ac:dyDescent="0.25">
      <c r="O251" s="89"/>
      <c r="P251" s="89"/>
    </row>
    <row r="252" spans="15:16" x14ac:dyDescent="0.25">
      <c r="O252" s="89"/>
      <c r="P252" s="89"/>
    </row>
    <row r="253" spans="15:16" x14ac:dyDescent="0.25">
      <c r="O253" s="89"/>
      <c r="P253" s="89"/>
    </row>
    <row r="254" spans="15:16" x14ac:dyDescent="0.25">
      <c r="O254" s="89"/>
      <c r="P254" s="89"/>
    </row>
    <row r="255" spans="15:16" x14ac:dyDescent="0.25">
      <c r="O255" s="89"/>
      <c r="P255" s="89"/>
    </row>
    <row r="256" spans="15:16" x14ac:dyDescent="0.25">
      <c r="O256" s="89"/>
      <c r="P256" s="89"/>
    </row>
    <row r="257" spans="15:16" x14ac:dyDescent="0.25">
      <c r="O257" s="89"/>
      <c r="P257" s="89"/>
    </row>
    <row r="258" spans="15:16" x14ac:dyDescent="0.25">
      <c r="O258" s="89"/>
      <c r="P258" s="89"/>
    </row>
    <row r="259" spans="15:16" x14ac:dyDescent="0.25">
      <c r="O259" s="89"/>
      <c r="P259" s="89"/>
    </row>
    <row r="260" spans="15:16" x14ac:dyDescent="0.25">
      <c r="O260" s="89"/>
      <c r="P260" s="89"/>
    </row>
    <row r="261" spans="15:16" x14ac:dyDescent="0.25">
      <c r="O261" s="89"/>
      <c r="P261" s="89"/>
    </row>
    <row r="262" spans="15:16" x14ac:dyDescent="0.25">
      <c r="O262" s="89"/>
      <c r="P262" s="89"/>
    </row>
    <row r="263" spans="15:16" x14ac:dyDescent="0.25">
      <c r="O263" s="89"/>
      <c r="P263" s="89"/>
    </row>
    <row r="264" spans="15:16" x14ac:dyDescent="0.25">
      <c r="O264" s="89"/>
      <c r="P264" s="89"/>
    </row>
    <row r="265" spans="15:16" x14ac:dyDescent="0.25">
      <c r="O265" s="89"/>
      <c r="P265" s="89"/>
    </row>
    <row r="266" spans="15:16" x14ac:dyDescent="0.25">
      <c r="O266" s="89"/>
      <c r="P266" s="89"/>
    </row>
    <row r="267" spans="15:16" x14ac:dyDescent="0.25">
      <c r="O267" s="89"/>
      <c r="P267" s="89"/>
    </row>
    <row r="268" spans="15:16" x14ac:dyDescent="0.25">
      <c r="O268" s="89"/>
      <c r="P268" s="89"/>
    </row>
    <row r="269" spans="15:16" x14ac:dyDescent="0.25">
      <c r="O269" s="89"/>
      <c r="P269" s="89"/>
    </row>
    <row r="270" spans="15:16" x14ac:dyDescent="0.25">
      <c r="O270" s="89"/>
      <c r="P270" s="89"/>
    </row>
    <row r="271" spans="15:16" x14ac:dyDescent="0.25">
      <c r="O271" s="89"/>
      <c r="P271" s="89"/>
    </row>
    <row r="272" spans="15:16" x14ac:dyDescent="0.25">
      <c r="O272" s="89"/>
      <c r="P272" s="89"/>
    </row>
    <row r="273" spans="15:16" x14ac:dyDescent="0.25">
      <c r="O273" s="89"/>
      <c r="P273" s="89"/>
    </row>
    <row r="274" spans="15:16" x14ac:dyDescent="0.25">
      <c r="O274" s="89"/>
      <c r="P274" s="89"/>
    </row>
    <row r="275" spans="15:16" x14ac:dyDescent="0.25">
      <c r="O275" s="89"/>
      <c r="P275" s="89"/>
    </row>
    <row r="276" spans="15:16" x14ac:dyDescent="0.25">
      <c r="O276" s="89"/>
      <c r="P276" s="89"/>
    </row>
    <row r="277" spans="15:16" x14ac:dyDescent="0.25">
      <c r="O277" s="89"/>
      <c r="P277" s="89"/>
    </row>
    <row r="278" spans="15:16" x14ac:dyDescent="0.25">
      <c r="O278" s="89"/>
      <c r="P278" s="89"/>
    </row>
    <row r="279" spans="15:16" x14ac:dyDescent="0.25">
      <c r="O279" s="89"/>
      <c r="P279" s="89"/>
    </row>
    <row r="280" spans="15:16" x14ac:dyDescent="0.25">
      <c r="O280" s="89"/>
      <c r="P280" s="89"/>
    </row>
    <row r="281" spans="15:16" x14ac:dyDescent="0.25">
      <c r="O281" s="89"/>
      <c r="P281" s="89"/>
    </row>
    <row r="282" spans="15:16" x14ac:dyDescent="0.25">
      <c r="O282" s="89"/>
      <c r="P282" s="89"/>
    </row>
    <row r="283" spans="15:16" x14ac:dyDescent="0.25">
      <c r="O283" s="89"/>
      <c r="P283" s="89"/>
    </row>
    <row r="284" spans="15:16" x14ac:dyDescent="0.25">
      <c r="O284" s="89"/>
      <c r="P284" s="89"/>
    </row>
    <row r="285" spans="15:16" x14ac:dyDescent="0.25">
      <c r="O285" s="89"/>
      <c r="P285" s="89"/>
    </row>
    <row r="286" spans="15:16" x14ac:dyDescent="0.25">
      <c r="O286" s="89"/>
      <c r="P286" s="89"/>
    </row>
    <row r="287" spans="15:16" x14ac:dyDescent="0.25">
      <c r="O287" s="89"/>
      <c r="P287" s="89"/>
    </row>
    <row r="288" spans="15:16" x14ac:dyDescent="0.25">
      <c r="O288" s="89"/>
      <c r="P288" s="89"/>
    </row>
    <row r="289" spans="15:16" x14ac:dyDescent="0.25">
      <c r="O289" s="89"/>
      <c r="P289" s="89"/>
    </row>
    <row r="290" spans="15:16" x14ac:dyDescent="0.25">
      <c r="O290" s="89"/>
      <c r="P290" s="89"/>
    </row>
    <row r="291" spans="15:16" x14ac:dyDescent="0.25">
      <c r="O291" s="89"/>
      <c r="P291" s="89"/>
    </row>
    <row r="292" spans="15:16" x14ac:dyDescent="0.25">
      <c r="O292" s="89"/>
      <c r="P292" s="89"/>
    </row>
    <row r="293" spans="15:16" x14ac:dyDescent="0.25">
      <c r="O293" s="89"/>
      <c r="P293" s="89"/>
    </row>
    <row r="294" spans="15:16" x14ac:dyDescent="0.25">
      <c r="O294" s="89"/>
      <c r="P294" s="89"/>
    </row>
    <row r="295" spans="15:16" x14ac:dyDescent="0.25">
      <c r="O295" s="89"/>
      <c r="P295" s="89"/>
    </row>
    <row r="296" spans="15:16" x14ac:dyDescent="0.25">
      <c r="O296" s="89"/>
      <c r="P296" s="89"/>
    </row>
    <row r="297" spans="15:16" x14ac:dyDescent="0.25">
      <c r="O297" s="89"/>
      <c r="P297" s="89"/>
    </row>
    <row r="298" spans="15:16" x14ac:dyDescent="0.25">
      <c r="O298" s="89"/>
      <c r="P298" s="89"/>
    </row>
    <row r="299" spans="15:16" x14ac:dyDescent="0.25">
      <c r="O299" s="89"/>
      <c r="P299" s="89"/>
    </row>
    <row r="300" spans="15:16" x14ac:dyDescent="0.25">
      <c r="O300" s="89"/>
      <c r="P300" s="89"/>
    </row>
    <row r="301" spans="15:16" x14ac:dyDescent="0.25">
      <c r="O301" s="89"/>
      <c r="P301" s="89"/>
    </row>
    <row r="302" spans="15:16" x14ac:dyDescent="0.25">
      <c r="O302" s="89"/>
      <c r="P302" s="89"/>
    </row>
    <row r="303" spans="15:16" x14ac:dyDescent="0.25">
      <c r="O303" s="89"/>
      <c r="P303" s="89"/>
    </row>
    <row r="304" spans="15:16" x14ac:dyDescent="0.25">
      <c r="O304" s="89"/>
      <c r="P304" s="89"/>
    </row>
    <row r="305" spans="15:16" x14ac:dyDescent="0.25">
      <c r="O305" s="89"/>
      <c r="P305" s="89"/>
    </row>
    <row r="306" spans="15:16" x14ac:dyDescent="0.25">
      <c r="O306" s="89"/>
      <c r="P306" s="89"/>
    </row>
    <row r="307" spans="15:16" x14ac:dyDescent="0.25">
      <c r="O307" s="89"/>
      <c r="P307" s="89"/>
    </row>
    <row r="308" spans="15:16" x14ac:dyDescent="0.25">
      <c r="O308" s="89"/>
      <c r="P308" s="89"/>
    </row>
    <row r="309" spans="15:16" x14ac:dyDescent="0.25">
      <c r="O309" s="89"/>
      <c r="P309" s="89"/>
    </row>
    <row r="310" spans="15:16" x14ac:dyDescent="0.25">
      <c r="O310" s="89"/>
      <c r="P310" s="89"/>
    </row>
    <row r="311" spans="15:16" x14ac:dyDescent="0.25">
      <c r="O311" s="89"/>
      <c r="P311" s="89"/>
    </row>
    <row r="312" spans="15:16" x14ac:dyDescent="0.25">
      <c r="O312" s="89"/>
      <c r="P312" s="89"/>
    </row>
    <row r="313" spans="15:16" x14ac:dyDescent="0.25">
      <c r="O313" s="89"/>
      <c r="P313" s="89"/>
    </row>
    <row r="314" spans="15:16" x14ac:dyDescent="0.25">
      <c r="O314" s="89"/>
      <c r="P314" s="89"/>
    </row>
    <row r="315" spans="15:16" x14ac:dyDescent="0.25">
      <c r="O315" s="89"/>
      <c r="P315" s="89"/>
    </row>
    <row r="316" spans="15:16" x14ac:dyDescent="0.25">
      <c r="O316" s="89"/>
      <c r="P316" s="89"/>
    </row>
    <row r="317" spans="15:16" x14ac:dyDescent="0.25">
      <c r="O317" s="89"/>
      <c r="P317" s="89"/>
    </row>
    <row r="318" spans="15:16" x14ac:dyDescent="0.25">
      <c r="O318" s="89"/>
      <c r="P318" s="89"/>
    </row>
    <row r="319" spans="15:16" x14ac:dyDescent="0.25">
      <c r="O319" s="89"/>
      <c r="P319" s="89"/>
    </row>
    <row r="320" spans="15:16" x14ac:dyDescent="0.25">
      <c r="O320" s="89"/>
      <c r="P320" s="89"/>
    </row>
    <row r="321" spans="15:16" x14ac:dyDescent="0.25">
      <c r="O321" s="89"/>
      <c r="P321" s="89"/>
    </row>
    <row r="322" spans="15:16" x14ac:dyDescent="0.25">
      <c r="O322" s="89"/>
      <c r="P322" s="89"/>
    </row>
    <row r="323" spans="15:16" x14ac:dyDescent="0.25">
      <c r="O323" s="89"/>
      <c r="P323" s="89"/>
    </row>
    <row r="324" spans="15:16" x14ac:dyDescent="0.25">
      <c r="O324" s="89"/>
      <c r="P324" s="89"/>
    </row>
    <row r="325" spans="15:16" x14ac:dyDescent="0.25">
      <c r="O325" s="89"/>
      <c r="P325" s="89"/>
    </row>
    <row r="326" spans="15:16" x14ac:dyDescent="0.25">
      <c r="O326" s="89"/>
      <c r="P326" s="89"/>
    </row>
    <row r="327" spans="15:16" x14ac:dyDescent="0.25">
      <c r="O327" s="89"/>
      <c r="P327" s="89"/>
    </row>
    <row r="328" spans="15:16" x14ac:dyDescent="0.25">
      <c r="O328" s="89"/>
      <c r="P328" s="89"/>
    </row>
    <row r="329" spans="15:16" x14ac:dyDescent="0.25">
      <c r="O329" s="89"/>
      <c r="P329" s="89"/>
    </row>
    <row r="330" spans="15:16" x14ac:dyDescent="0.25">
      <c r="O330" s="89"/>
      <c r="P330" s="89"/>
    </row>
    <row r="331" spans="15:16" x14ac:dyDescent="0.25">
      <c r="O331" s="89"/>
      <c r="P331" s="89"/>
    </row>
    <row r="332" spans="15:16" x14ac:dyDescent="0.25">
      <c r="O332" s="89"/>
      <c r="P332" s="89"/>
    </row>
    <row r="333" spans="15:16" x14ac:dyDescent="0.25">
      <c r="O333" s="89"/>
      <c r="P333" s="89"/>
    </row>
    <row r="334" spans="15:16" x14ac:dyDescent="0.25">
      <c r="O334" s="89"/>
      <c r="P334" s="89"/>
    </row>
    <row r="335" spans="15:16" x14ac:dyDescent="0.25">
      <c r="O335" s="89"/>
      <c r="P335" s="89"/>
    </row>
    <row r="336" spans="15:16" x14ac:dyDescent="0.25">
      <c r="O336" s="89"/>
      <c r="P336" s="89"/>
    </row>
    <row r="337" spans="15:16" x14ac:dyDescent="0.25">
      <c r="O337" s="89"/>
      <c r="P337" s="89"/>
    </row>
    <row r="338" spans="15:16" x14ac:dyDescent="0.25">
      <c r="O338" s="89"/>
      <c r="P338" s="89"/>
    </row>
    <row r="339" spans="15:16" x14ac:dyDescent="0.25">
      <c r="O339" s="89"/>
      <c r="P339" s="89"/>
    </row>
    <row r="340" spans="15:16" x14ac:dyDescent="0.25">
      <c r="O340" s="89"/>
      <c r="P340" s="89"/>
    </row>
    <row r="341" spans="15:16" x14ac:dyDescent="0.25">
      <c r="O341" s="89"/>
      <c r="P341" s="89"/>
    </row>
    <row r="342" spans="15:16" x14ac:dyDescent="0.25">
      <c r="O342" s="89"/>
      <c r="P342" s="89"/>
    </row>
    <row r="343" spans="15:16" x14ac:dyDescent="0.25">
      <c r="O343" s="89"/>
      <c r="P343" s="89"/>
    </row>
    <row r="344" spans="15:16" x14ac:dyDescent="0.25">
      <c r="O344" s="89"/>
      <c r="P344" s="89"/>
    </row>
    <row r="345" spans="15:16" x14ac:dyDescent="0.25">
      <c r="O345" s="89"/>
      <c r="P345" s="89"/>
    </row>
    <row r="346" spans="15:16" x14ac:dyDescent="0.25">
      <c r="O346" s="89"/>
      <c r="P346" s="89"/>
    </row>
    <row r="347" spans="15:16" x14ac:dyDescent="0.25">
      <c r="O347" s="89"/>
      <c r="P347" s="89"/>
    </row>
    <row r="348" spans="15:16" x14ac:dyDescent="0.25">
      <c r="O348" s="89"/>
      <c r="P348" s="89"/>
    </row>
    <row r="349" spans="15:16" x14ac:dyDescent="0.25">
      <c r="O349" s="89"/>
      <c r="P349" s="89"/>
    </row>
    <row r="350" spans="15:16" x14ac:dyDescent="0.25">
      <c r="O350" s="89"/>
      <c r="P350" s="89"/>
    </row>
    <row r="351" spans="15:16" x14ac:dyDescent="0.25">
      <c r="O351" s="89"/>
      <c r="P351" s="89"/>
    </row>
    <row r="352" spans="15:16" x14ac:dyDescent="0.25">
      <c r="O352" s="89"/>
      <c r="P352" s="89"/>
    </row>
    <row r="353" spans="15:16" x14ac:dyDescent="0.25">
      <c r="O353" s="89"/>
      <c r="P353" s="89"/>
    </row>
    <row r="354" spans="15:16" x14ac:dyDescent="0.25">
      <c r="O354" s="89"/>
      <c r="P354" s="89"/>
    </row>
    <row r="355" spans="15:16" x14ac:dyDescent="0.25">
      <c r="O355" s="89"/>
      <c r="P355" s="89"/>
    </row>
    <row r="356" spans="15:16" x14ac:dyDescent="0.25">
      <c r="O356" s="89"/>
      <c r="P356" s="89"/>
    </row>
    <row r="357" spans="15:16" x14ac:dyDescent="0.25">
      <c r="O357" s="89"/>
      <c r="P357" s="89"/>
    </row>
    <row r="358" spans="15:16" x14ac:dyDescent="0.25">
      <c r="O358" s="89"/>
      <c r="P358" s="89"/>
    </row>
    <row r="359" spans="15:16" x14ac:dyDescent="0.25">
      <c r="O359" s="89"/>
      <c r="P359" s="89"/>
    </row>
    <row r="360" spans="15:16" x14ac:dyDescent="0.25">
      <c r="O360" s="89"/>
      <c r="P360" s="89"/>
    </row>
    <row r="361" spans="15:16" x14ac:dyDescent="0.25">
      <c r="O361" s="89"/>
      <c r="P361" s="89"/>
    </row>
    <row r="362" spans="15:16" x14ac:dyDescent="0.25">
      <c r="O362" s="89"/>
      <c r="P362" s="89"/>
    </row>
    <row r="363" spans="15:16" x14ac:dyDescent="0.25">
      <c r="O363" s="89"/>
      <c r="P363" s="89"/>
    </row>
    <row r="364" spans="15:16" x14ac:dyDescent="0.25">
      <c r="O364" s="89"/>
      <c r="P364" s="89"/>
    </row>
    <row r="365" spans="15:16" x14ac:dyDescent="0.25">
      <c r="O365" s="89"/>
      <c r="P365" s="89"/>
    </row>
    <row r="366" spans="15:16" x14ac:dyDescent="0.25">
      <c r="O366" s="89"/>
      <c r="P366" s="89"/>
    </row>
    <row r="367" spans="15:16" x14ac:dyDescent="0.25">
      <c r="O367" s="89"/>
      <c r="P367" s="89"/>
    </row>
    <row r="368" spans="15:16" x14ac:dyDescent="0.25">
      <c r="O368" s="89"/>
      <c r="P368" s="89"/>
    </row>
    <row r="369" spans="15:16" x14ac:dyDescent="0.25">
      <c r="O369" s="89"/>
      <c r="P369" s="89"/>
    </row>
    <row r="370" spans="15:16" x14ac:dyDescent="0.25">
      <c r="O370" s="89"/>
      <c r="P370" s="89"/>
    </row>
    <row r="371" spans="15:16" x14ac:dyDescent="0.25">
      <c r="O371" s="89"/>
      <c r="P371" s="89"/>
    </row>
    <row r="372" spans="15:16" x14ac:dyDescent="0.25">
      <c r="O372" s="89"/>
      <c r="P372" s="89"/>
    </row>
    <row r="373" spans="15:16" x14ac:dyDescent="0.25">
      <c r="O373" s="89"/>
      <c r="P373" s="89"/>
    </row>
    <row r="374" spans="15:16" x14ac:dyDescent="0.25">
      <c r="O374" s="89"/>
      <c r="P374" s="89"/>
    </row>
    <row r="375" spans="15:16" x14ac:dyDescent="0.25">
      <c r="O375" s="89"/>
      <c r="P375" s="89"/>
    </row>
    <row r="376" spans="15:16" x14ac:dyDescent="0.25">
      <c r="O376" s="89"/>
      <c r="P376" s="89"/>
    </row>
    <row r="377" spans="15:16" x14ac:dyDescent="0.25">
      <c r="O377" s="89"/>
      <c r="P377" s="89"/>
    </row>
    <row r="378" spans="15:16" x14ac:dyDescent="0.25">
      <c r="O378" s="89"/>
      <c r="P378" s="89"/>
    </row>
    <row r="379" spans="15:16" x14ac:dyDescent="0.25">
      <c r="O379" s="89"/>
      <c r="P379" s="89"/>
    </row>
    <row r="380" spans="15:16" x14ac:dyDescent="0.25">
      <c r="O380" s="89"/>
      <c r="P380" s="89"/>
    </row>
    <row r="381" spans="15:16" x14ac:dyDescent="0.25">
      <c r="O381" s="89"/>
      <c r="P381" s="89"/>
    </row>
    <row r="382" spans="15:16" x14ac:dyDescent="0.25">
      <c r="O382" s="89"/>
      <c r="P382" s="89"/>
    </row>
    <row r="383" spans="15:16" x14ac:dyDescent="0.25">
      <c r="O383" s="89"/>
      <c r="P383" s="89"/>
    </row>
    <row r="384" spans="15:16" x14ac:dyDescent="0.25">
      <c r="O384" s="89"/>
      <c r="P384" s="89"/>
    </row>
    <row r="385" spans="15:16" x14ac:dyDescent="0.25">
      <c r="O385" s="89"/>
      <c r="P385" s="89"/>
    </row>
    <row r="386" spans="15:16" x14ac:dyDescent="0.25">
      <c r="O386" s="89"/>
      <c r="P386" s="89"/>
    </row>
    <row r="387" spans="15:16" x14ac:dyDescent="0.25">
      <c r="O387" s="89"/>
      <c r="P387" s="89"/>
    </row>
    <row r="388" spans="15:16" x14ac:dyDescent="0.25">
      <c r="O388" s="89"/>
      <c r="P388" s="89"/>
    </row>
    <row r="389" spans="15:16" x14ac:dyDescent="0.25">
      <c r="O389" s="89"/>
      <c r="P389" s="89"/>
    </row>
    <row r="390" spans="15:16" x14ac:dyDescent="0.25">
      <c r="O390" s="89"/>
      <c r="P390" s="89"/>
    </row>
    <row r="391" spans="15:16" x14ac:dyDescent="0.25">
      <c r="O391" s="89"/>
      <c r="P391" s="89"/>
    </row>
    <row r="392" spans="15:16" x14ac:dyDescent="0.25">
      <c r="O392" s="89"/>
      <c r="P392" s="89"/>
    </row>
    <row r="393" spans="15:16" x14ac:dyDescent="0.25">
      <c r="O393" s="89"/>
      <c r="P393" s="89"/>
    </row>
    <row r="394" spans="15:16" x14ac:dyDescent="0.25">
      <c r="O394" s="89"/>
      <c r="P394" s="89"/>
    </row>
    <row r="395" spans="15:16" x14ac:dyDescent="0.25">
      <c r="O395" s="89"/>
      <c r="P395" s="89"/>
    </row>
    <row r="396" spans="15:16" x14ac:dyDescent="0.25">
      <c r="O396" s="89"/>
      <c r="P396" s="89"/>
    </row>
    <row r="397" spans="15:16" x14ac:dyDescent="0.25">
      <c r="O397" s="89"/>
      <c r="P397" s="89"/>
    </row>
    <row r="398" spans="15:16" x14ac:dyDescent="0.25">
      <c r="O398" s="89"/>
      <c r="P398" s="89"/>
    </row>
    <row r="399" spans="15:16" x14ac:dyDescent="0.25">
      <c r="O399" s="89"/>
      <c r="P399" s="89"/>
    </row>
    <row r="400" spans="15:16" x14ac:dyDescent="0.25">
      <c r="O400" s="89"/>
      <c r="P400" s="89"/>
    </row>
    <row r="401" spans="15:16" x14ac:dyDescent="0.25">
      <c r="O401" s="89"/>
      <c r="P401" s="89"/>
    </row>
    <row r="402" spans="15:16" x14ac:dyDescent="0.25">
      <c r="O402" s="89"/>
      <c r="P402" s="89"/>
    </row>
    <row r="403" spans="15:16" x14ac:dyDescent="0.25">
      <c r="O403" s="89"/>
      <c r="P403" s="89"/>
    </row>
    <row r="404" spans="15:16" x14ac:dyDescent="0.25">
      <c r="O404" s="89"/>
      <c r="P404" s="89"/>
    </row>
    <row r="405" spans="15:16" x14ac:dyDescent="0.25">
      <c r="O405" s="89"/>
      <c r="P405" s="89"/>
    </row>
    <row r="406" spans="15:16" x14ac:dyDescent="0.25">
      <c r="O406" s="89"/>
      <c r="P406" s="89"/>
    </row>
    <row r="407" spans="15:16" x14ac:dyDescent="0.25">
      <c r="O407" s="89"/>
      <c r="P407" s="89"/>
    </row>
    <row r="408" spans="15:16" x14ac:dyDescent="0.25">
      <c r="O408" s="89"/>
      <c r="P408" s="89"/>
    </row>
    <row r="409" spans="15:16" x14ac:dyDescent="0.25">
      <c r="O409" s="89"/>
      <c r="P409" s="89"/>
    </row>
    <row r="410" spans="15:16" x14ac:dyDescent="0.25">
      <c r="O410" s="89"/>
      <c r="P410" s="89"/>
    </row>
    <row r="411" spans="15:16" x14ac:dyDescent="0.25">
      <c r="O411" s="89"/>
      <c r="P411" s="89"/>
    </row>
    <row r="412" spans="15:16" x14ac:dyDescent="0.25">
      <c r="O412" s="89"/>
      <c r="P412" s="89"/>
    </row>
    <row r="413" spans="15:16" x14ac:dyDescent="0.25">
      <c r="O413" s="89"/>
      <c r="P413" s="89"/>
    </row>
    <row r="414" spans="15:16" x14ac:dyDescent="0.25">
      <c r="O414" s="89"/>
      <c r="P414" s="89"/>
    </row>
    <row r="415" spans="15:16" x14ac:dyDescent="0.25">
      <c r="O415" s="89"/>
      <c r="P415" s="89"/>
    </row>
    <row r="416" spans="15:16" x14ac:dyDescent="0.25">
      <c r="O416" s="89"/>
      <c r="P416" s="89"/>
    </row>
    <row r="417" spans="15:16" x14ac:dyDescent="0.25">
      <c r="O417" s="89"/>
      <c r="P417" s="89"/>
    </row>
    <row r="418" spans="15:16" x14ac:dyDescent="0.25">
      <c r="O418" s="89"/>
      <c r="P418" s="89"/>
    </row>
    <row r="419" spans="15:16" x14ac:dyDescent="0.25">
      <c r="O419" s="89"/>
      <c r="P419" s="89"/>
    </row>
    <row r="420" spans="15:16" x14ac:dyDescent="0.25">
      <c r="O420" s="89"/>
      <c r="P420" s="89"/>
    </row>
    <row r="421" spans="15:16" x14ac:dyDescent="0.25">
      <c r="O421" s="89"/>
      <c r="P421" s="89"/>
    </row>
    <row r="422" spans="15:16" x14ac:dyDescent="0.25">
      <c r="O422" s="89"/>
      <c r="P422" s="89"/>
    </row>
    <row r="423" spans="15:16" x14ac:dyDescent="0.25">
      <c r="O423" s="89"/>
      <c r="P423" s="89"/>
    </row>
    <row r="424" spans="15:16" x14ac:dyDescent="0.25">
      <c r="O424" s="89"/>
      <c r="P424" s="89"/>
    </row>
    <row r="425" spans="15:16" x14ac:dyDescent="0.25">
      <c r="O425" s="89"/>
      <c r="P425" s="89"/>
    </row>
    <row r="426" spans="15:16" x14ac:dyDescent="0.25">
      <c r="O426" s="89"/>
      <c r="P426" s="89"/>
    </row>
    <row r="427" spans="15:16" x14ac:dyDescent="0.25">
      <c r="O427" s="89"/>
      <c r="P427" s="89"/>
    </row>
    <row r="428" spans="15:16" x14ac:dyDescent="0.25">
      <c r="O428" s="89"/>
      <c r="P428" s="89"/>
    </row>
    <row r="429" spans="15:16" x14ac:dyDescent="0.25">
      <c r="O429" s="89"/>
      <c r="P429" s="89"/>
    </row>
    <row r="430" spans="15:16" x14ac:dyDescent="0.25">
      <c r="O430" s="89"/>
      <c r="P430" s="89"/>
    </row>
    <row r="431" spans="15:16" x14ac:dyDescent="0.25">
      <c r="O431" s="89"/>
      <c r="P431" s="89"/>
    </row>
    <row r="432" spans="15:16" x14ac:dyDescent="0.25">
      <c r="O432" s="89"/>
      <c r="P432" s="89"/>
    </row>
    <row r="433" spans="15:16" x14ac:dyDescent="0.25">
      <c r="O433" s="89"/>
      <c r="P433" s="89"/>
    </row>
    <row r="434" spans="15:16" x14ac:dyDescent="0.25">
      <c r="O434" s="89"/>
      <c r="P434" s="89"/>
    </row>
    <row r="435" spans="15:16" x14ac:dyDescent="0.25">
      <c r="O435" s="89"/>
      <c r="P435" s="89"/>
    </row>
    <row r="436" spans="15:16" x14ac:dyDescent="0.25">
      <c r="O436" s="89"/>
      <c r="P436" s="89"/>
    </row>
    <row r="437" spans="15:16" x14ac:dyDescent="0.25">
      <c r="O437" s="89"/>
      <c r="P437" s="89"/>
    </row>
    <row r="438" spans="15:16" x14ac:dyDescent="0.25">
      <c r="O438" s="89"/>
      <c r="P438" s="89"/>
    </row>
    <row r="439" spans="15:16" x14ac:dyDescent="0.25">
      <c r="O439" s="89"/>
      <c r="P439" s="89"/>
    </row>
    <row r="440" spans="15:16" x14ac:dyDescent="0.25">
      <c r="O440" s="89"/>
      <c r="P440" s="89"/>
    </row>
    <row r="441" spans="15:16" x14ac:dyDescent="0.25">
      <c r="O441" s="89"/>
      <c r="P441" s="89"/>
    </row>
    <row r="442" spans="15:16" x14ac:dyDescent="0.25">
      <c r="O442" s="89"/>
      <c r="P442" s="89"/>
    </row>
    <row r="443" spans="15:16" x14ac:dyDescent="0.25">
      <c r="O443" s="89"/>
      <c r="P443" s="89"/>
    </row>
    <row r="444" spans="15:16" x14ac:dyDescent="0.25">
      <c r="O444" s="89"/>
      <c r="P444" s="89"/>
    </row>
    <row r="445" spans="15:16" x14ac:dyDescent="0.25">
      <c r="O445" s="89"/>
      <c r="P445" s="89"/>
    </row>
    <row r="446" spans="15:16" x14ac:dyDescent="0.25">
      <c r="O446" s="89"/>
      <c r="P446" s="89"/>
    </row>
    <row r="447" spans="15:16" x14ac:dyDescent="0.25">
      <c r="O447" s="89"/>
      <c r="P447" s="89"/>
    </row>
    <row r="448" spans="15:16" x14ac:dyDescent="0.25">
      <c r="O448" s="89"/>
      <c r="P448" s="89"/>
    </row>
    <row r="449" spans="15:16" x14ac:dyDescent="0.25">
      <c r="O449" s="89"/>
      <c r="P449" s="89"/>
    </row>
    <row r="450" spans="15:16" x14ac:dyDescent="0.25">
      <c r="O450" s="89"/>
      <c r="P450" s="89"/>
    </row>
    <row r="451" spans="15:16" x14ac:dyDescent="0.25">
      <c r="O451" s="89"/>
      <c r="P451" s="89"/>
    </row>
    <row r="452" spans="15:16" x14ac:dyDescent="0.25">
      <c r="O452" s="89"/>
      <c r="P452" s="89"/>
    </row>
    <row r="453" spans="15:16" x14ac:dyDescent="0.25">
      <c r="O453" s="89"/>
      <c r="P453" s="89"/>
    </row>
    <row r="454" spans="15:16" x14ac:dyDescent="0.25">
      <c r="O454" s="89"/>
      <c r="P454" s="89"/>
    </row>
    <row r="455" spans="15:16" x14ac:dyDescent="0.25">
      <c r="O455" s="89"/>
      <c r="P455" s="89"/>
    </row>
    <row r="456" spans="15:16" x14ac:dyDescent="0.25">
      <c r="O456" s="89"/>
      <c r="P456" s="89"/>
    </row>
    <row r="457" spans="15:16" x14ac:dyDescent="0.25">
      <c r="O457" s="89"/>
      <c r="P457" s="89"/>
    </row>
    <row r="458" spans="15:16" x14ac:dyDescent="0.25">
      <c r="O458" s="89"/>
      <c r="P458" s="89"/>
    </row>
    <row r="459" spans="15:16" x14ac:dyDescent="0.25">
      <c r="O459" s="89"/>
      <c r="P459" s="89"/>
    </row>
    <row r="460" spans="15:16" x14ac:dyDescent="0.25">
      <c r="O460" s="89"/>
      <c r="P460" s="89"/>
    </row>
    <row r="461" spans="15:16" x14ac:dyDescent="0.25">
      <c r="O461" s="89"/>
      <c r="P461" s="89"/>
    </row>
    <row r="462" spans="15:16" x14ac:dyDescent="0.25">
      <c r="O462" s="89"/>
      <c r="P462" s="89"/>
    </row>
    <row r="463" spans="15:16" x14ac:dyDescent="0.25">
      <c r="O463" s="89"/>
      <c r="P463" s="89"/>
    </row>
    <row r="464" spans="15:16" x14ac:dyDescent="0.25">
      <c r="O464" s="89"/>
      <c r="P464" s="89"/>
    </row>
    <row r="465" spans="15:16" x14ac:dyDescent="0.25">
      <c r="O465" s="89"/>
      <c r="P465" s="89"/>
    </row>
    <row r="466" spans="15:16" x14ac:dyDescent="0.25">
      <c r="O466" s="89"/>
      <c r="P466" s="89"/>
    </row>
    <row r="467" spans="15:16" x14ac:dyDescent="0.25">
      <c r="O467" s="89"/>
      <c r="P467" s="89"/>
    </row>
    <row r="468" spans="15:16" x14ac:dyDescent="0.25">
      <c r="O468" s="89"/>
      <c r="P468" s="89"/>
    </row>
    <row r="469" spans="15:16" x14ac:dyDescent="0.25">
      <c r="O469" s="89"/>
      <c r="P469" s="89"/>
    </row>
    <row r="470" spans="15:16" x14ac:dyDescent="0.25">
      <c r="O470" s="89"/>
      <c r="P470" s="89"/>
    </row>
    <row r="471" spans="15:16" x14ac:dyDescent="0.25">
      <c r="O471" s="89"/>
      <c r="P471" s="89"/>
    </row>
    <row r="472" spans="15:16" x14ac:dyDescent="0.25">
      <c r="O472" s="89"/>
      <c r="P472" s="89"/>
    </row>
    <row r="473" spans="15:16" x14ac:dyDescent="0.25">
      <c r="O473" s="89"/>
      <c r="P473" s="89"/>
    </row>
    <row r="474" spans="15:16" x14ac:dyDescent="0.25">
      <c r="O474" s="89"/>
      <c r="P474" s="89"/>
    </row>
    <row r="475" spans="15:16" x14ac:dyDescent="0.25">
      <c r="O475" s="89"/>
      <c r="P475" s="89"/>
    </row>
    <row r="476" spans="15:16" x14ac:dyDescent="0.25">
      <c r="O476" s="89"/>
      <c r="P476" s="89"/>
    </row>
    <row r="477" spans="15:16" x14ac:dyDescent="0.25">
      <c r="O477" s="89"/>
      <c r="P477" s="89"/>
    </row>
    <row r="478" spans="15:16" x14ac:dyDescent="0.25">
      <c r="O478" s="89"/>
      <c r="P478" s="89"/>
    </row>
    <row r="479" spans="15:16" x14ac:dyDescent="0.25">
      <c r="O479" s="89"/>
      <c r="P479" s="89"/>
    </row>
    <row r="480" spans="15:16" x14ac:dyDescent="0.25">
      <c r="O480" s="89"/>
      <c r="P480" s="89"/>
    </row>
    <row r="481" spans="15:16" x14ac:dyDescent="0.25">
      <c r="O481" s="89"/>
      <c r="P481" s="89"/>
    </row>
    <row r="482" spans="15:16" x14ac:dyDescent="0.25">
      <c r="O482" s="89"/>
      <c r="P482" s="89"/>
    </row>
    <row r="483" spans="15:16" x14ac:dyDescent="0.25">
      <c r="O483" s="89"/>
      <c r="P483" s="89"/>
    </row>
    <row r="484" spans="15:16" x14ac:dyDescent="0.25">
      <c r="O484" s="89"/>
      <c r="P484" s="89"/>
    </row>
    <row r="485" spans="15:16" x14ac:dyDescent="0.25">
      <c r="O485" s="89"/>
      <c r="P485" s="89"/>
    </row>
    <row r="486" spans="15:16" x14ac:dyDescent="0.25">
      <c r="O486" s="89"/>
      <c r="P486" s="89"/>
    </row>
    <row r="487" spans="15:16" x14ac:dyDescent="0.25">
      <c r="O487" s="89"/>
      <c r="P487" s="89"/>
    </row>
    <row r="488" spans="15:16" x14ac:dyDescent="0.25">
      <c r="O488" s="89"/>
      <c r="P488" s="89"/>
    </row>
    <row r="489" spans="15:16" x14ac:dyDescent="0.25">
      <c r="O489" s="89"/>
      <c r="P489" s="89"/>
    </row>
    <row r="490" spans="15:16" x14ac:dyDescent="0.25">
      <c r="O490" s="89"/>
      <c r="P490" s="89"/>
    </row>
    <row r="491" spans="15:16" x14ac:dyDescent="0.25">
      <c r="O491" s="89"/>
      <c r="P491" s="89"/>
    </row>
    <row r="492" spans="15:16" x14ac:dyDescent="0.25">
      <c r="O492" s="89"/>
      <c r="P492" s="89"/>
    </row>
    <row r="493" spans="15:16" x14ac:dyDescent="0.25">
      <c r="O493" s="89"/>
      <c r="P493" s="89"/>
    </row>
    <row r="494" spans="15:16" x14ac:dyDescent="0.25">
      <c r="O494" s="89"/>
      <c r="P494" s="89"/>
    </row>
    <row r="495" spans="15:16" x14ac:dyDescent="0.25">
      <c r="O495" s="89"/>
      <c r="P495" s="89"/>
    </row>
    <row r="496" spans="15:16" x14ac:dyDescent="0.25">
      <c r="O496" s="89"/>
      <c r="P496" s="89"/>
    </row>
    <row r="497" spans="15:16" x14ac:dyDescent="0.25">
      <c r="O497" s="89"/>
      <c r="P497" s="89"/>
    </row>
    <row r="498" spans="15:16" x14ac:dyDescent="0.25">
      <c r="O498" s="89"/>
      <c r="P498" s="89"/>
    </row>
    <row r="499" spans="15:16" x14ac:dyDescent="0.25">
      <c r="O499" s="89"/>
      <c r="P499" s="89"/>
    </row>
    <row r="500" spans="15:16" x14ac:dyDescent="0.25">
      <c r="O500" s="89"/>
      <c r="P500" s="89"/>
    </row>
    <row r="501" spans="15:16" x14ac:dyDescent="0.25">
      <c r="O501" s="89"/>
      <c r="P501" s="89"/>
    </row>
    <row r="502" spans="15:16" x14ac:dyDescent="0.25">
      <c r="O502" s="89"/>
      <c r="P502" s="89"/>
    </row>
    <row r="503" spans="15:16" x14ac:dyDescent="0.25">
      <c r="O503" s="89"/>
      <c r="P503" s="89"/>
    </row>
    <row r="504" spans="15:16" x14ac:dyDescent="0.25">
      <c r="O504" s="89"/>
      <c r="P504" s="89"/>
    </row>
    <row r="505" spans="15:16" x14ac:dyDescent="0.25">
      <c r="O505" s="89"/>
      <c r="P505" s="89"/>
    </row>
    <row r="506" spans="15:16" x14ac:dyDescent="0.25">
      <c r="O506" s="89"/>
      <c r="P506" s="89"/>
    </row>
    <row r="507" spans="15:16" x14ac:dyDescent="0.25">
      <c r="O507" s="89"/>
      <c r="P507" s="89"/>
    </row>
    <row r="508" spans="15:16" x14ac:dyDescent="0.25">
      <c r="O508" s="89"/>
      <c r="P508" s="89"/>
    </row>
    <row r="509" spans="15:16" x14ac:dyDescent="0.25">
      <c r="O509" s="89"/>
      <c r="P509" s="89"/>
    </row>
    <row r="510" spans="15:16" x14ac:dyDescent="0.25">
      <c r="O510" s="89"/>
      <c r="P510" s="89"/>
    </row>
    <row r="511" spans="15:16" x14ac:dyDescent="0.25">
      <c r="O511" s="89"/>
      <c r="P511" s="89"/>
    </row>
    <row r="512" spans="15:16" x14ac:dyDescent="0.25">
      <c r="O512" s="89"/>
      <c r="P512" s="89"/>
    </row>
    <row r="513" spans="15:16" x14ac:dyDescent="0.25">
      <c r="O513" s="89"/>
      <c r="P513" s="89"/>
    </row>
    <row r="514" spans="15:16" x14ac:dyDescent="0.25">
      <c r="O514" s="89"/>
      <c r="P514" s="89"/>
    </row>
    <row r="515" spans="15:16" x14ac:dyDescent="0.25">
      <c r="O515" s="89"/>
      <c r="P515" s="89"/>
    </row>
    <row r="516" spans="15:16" x14ac:dyDescent="0.25">
      <c r="O516" s="89"/>
      <c r="P516" s="89"/>
    </row>
    <row r="517" spans="15:16" x14ac:dyDescent="0.25">
      <c r="O517" s="89"/>
      <c r="P517" s="89"/>
    </row>
    <row r="518" spans="15:16" x14ac:dyDescent="0.25">
      <c r="O518" s="89"/>
      <c r="P518" s="89"/>
    </row>
    <row r="519" spans="15:16" x14ac:dyDescent="0.25">
      <c r="O519" s="89"/>
      <c r="P519" s="89"/>
    </row>
    <row r="520" spans="15:16" x14ac:dyDescent="0.25">
      <c r="O520" s="89"/>
      <c r="P520" s="89"/>
    </row>
    <row r="521" spans="15:16" x14ac:dyDescent="0.25">
      <c r="O521" s="89"/>
      <c r="P521" s="89"/>
    </row>
    <row r="522" spans="15:16" x14ac:dyDescent="0.25">
      <c r="O522" s="89"/>
      <c r="P522" s="89"/>
    </row>
    <row r="523" spans="15:16" x14ac:dyDescent="0.25">
      <c r="O523" s="89"/>
      <c r="P523" s="89"/>
    </row>
    <row r="524" spans="15:16" x14ac:dyDescent="0.25">
      <c r="O524" s="89"/>
      <c r="P524" s="89"/>
    </row>
    <row r="525" spans="15:16" x14ac:dyDescent="0.25">
      <c r="O525" s="89"/>
      <c r="P525" s="89"/>
    </row>
    <row r="526" spans="15:16" x14ac:dyDescent="0.25">
      <c r="O526" s="89"/>
      <c r="P526" s="89"/>
    </row>
    <row r="527" spans="15:16" x14ac:dyDescent="0.25">
      <c r="O527" s="89"/>
      <c r="P527" s="89"/>
    </row>
    <row r="528" spans="15:16" x14ac:dyDescent="0.25">
      <c r="O528" s="89"/>
      <c r="P528" s="89"/>
    </row>
    <row r="529" spans="15:16" x14ac:dyDescent="0.25">
      <c r="O529" s="89"/>
      <c r="P529" s="89"/>
    </row>
    <row r="530" spans="15:16" x14ac:dyDescent="0.25">
      <c r="O530" s="89"/>
      <c r="P530" s="89"/>
    </row>
    <row r="531" spans="15:16" x14ac:dyDescent="0.25">
      <c r="O531" s="89"/>
      <c r="P531" s="89"/>
    </row>
    <row r="532" spans="15:16" x14ac:dyDescent="0.25">
      <c r="O532" s="89"/>
      <c r="P532" s="89"/>
    </row>
    <row r="533" spans="15:16" x14ac:dyDescent="0.25">
      <c r="O533" s="89"/>
      <c r="P533" s="89"/>
    </row>
    <row r="534" spans="15:16" x14ac:dyDescent="0.25">
      <c r="O534" s="89"/>
      <c r="P534" s="89"/>
    </row>
    <row r="535" spans="15:16" x14ac:dyDescent="0.25">
      <c r="O535" s="89"/>
      <c r="P535" s="89"/>
    </row>
    <row r="536" spans="15:16" x14ac:dyDescent="0.25">
      <c r="O536" s="89"/>
      <c r="P536" s="89"/>
    </row>
    <row r="537" spans="15:16" x14ac:dyDescent="0.25">
      <c r="O537" s="89"/>
      <c r="P537" s="89"/>
    </row>
    <row r="538" spans="15:16" x14ac:dyDescent="0.25">
      <c r="O538" s="89"/>
      <c r="P538" s="89"/>
    </row>
    <row r="539" spans="15:16" x14ac:dyDescent="0.25">
      <c r="O539" s="89"/>
      <c r="P539" s="89"/>
    </row>
    <row r="540" spans="15:16" x14ac:dyDescent="0.25">
      <c r="O540" s="89"/>
      <c r="P540" s="89"/>
    </row>
    <row r="541" spans="15:16" x14ac:dyDescent="0.25">
      <c r="O541" s="89"/>
      <c r="P541" s="89"/>
    </row>
    <row r="542" spans="15:16" x14ac:dyDescent="0.25">
      <c r="O542" s="89"/>
      <c r="P542" s="89"/>
    </row>
    <row r="543" spans="15:16" x14ac:dyDescent="0.25">
      <c r="O543" s="89"/>
      <c r="P543" s="89"/>
    </row>
    <row r="544" spans="15:16" x14ac:dyDescent="0.25">
      <c r="O544" s="89"/>
      <c r="P544" s="89"/>
    </row>
    <row r="545" spans="15:16" x14ac:dyDescent="0.25">
      <c r="O545" s="89"/>
      <c r="P545" s="89"/>
    </row>
    <row r="546" spans="15:16" x14ac:dyDescent="0.25">
      <c r="O546" s="89"/>
      <c r="P546" s="89"/>
    </row>
    <row r="547" spans="15:16" x14ac:dyDescent="0.25">
      <c r="O547" s="89"/>
      <c r="P547" s="89"/>
    </row>
    <row r="548" spans="15:16" x14ac:dyDescent="0.25">
      <c r="O548" s="89"/>
      <c r="P548" s="89"/>
    </row>
    <row r="549" spans="15:16" x14ac:dyDescent="0.25">
      <c r="O549" s="89"/>
      <c r="P549" s="89"/>
    </row>
    <row r="550" spans="15:16" x14ac:dyDescent="0.25">
      <c r="O550" s="89"/>
      <c r="P550" s="89"/>
    </row>
    <row r="551" spans="15:16" x14ac:dyDescent="0.25">
      <c r="O551" s="89"/>
      <c r="P551" s="89"/>
    </row>
    <row r="552" spans="15:16" x14ac:dyDescent="0.25">
      <c r="O552" s="89"/>
      <c r="P552" s="89"/>
    </row>
    <row r="553" spans="15:16" x14ac:dyDescent="0.25">
      <c r="O553" s="89"/>
      <c r="P553" s="89"/>
    </row>
    <row r="554" spans="15:16" x14ac:dyDescent="0.25">
      <c r="O554" s="89"/>
      <c r="P554" s="89"/>
    </row>
    <row r="555" spans="15:16" x14ac:dyDescent="0.25">
      <c r="O555" s="89"/>
      <c r="P555" s="89"/>
    </row>
    <row r="556" spans="15:16" x14ac:dyDescent="0.25">
      <c r="O556" s="89"/>
      <c r="P556" s="89"/>
    </row>
    <row r="557" spans="15:16" x14ac:dyDescent="0.25">
      <c r="O557" s="89"/>
      <c r="P557" s="89"/>
    </row>
    <row r="558" spans="15:16" x14ac:dyDescent="0.25">
      <c r="O558" s="89"/>
      <c r="P558" s="89"/>
    </row>
    <row r="559" spans="15:16" x14ac:dyDescent="0.25">
      <c r="O559" s="89"/>
      <c r="P559" s="89"/>
    </row>
    <row r="560" spans="15:16" x14ac:dyDescent="0.25">
      <c r="O560" s="89"/>
      <c r="P560" s="89"/>
    </row>
    <row r="561" spans="15:16" x14ac:dyDescent="0.25">
      <c r="O561" s="89"/>
      <c r="P561" s="89"/>
    </row>
    <row r="562" spans="15:16" x14ac:dyDescent="0.25">
      <c r="O562" s="89"/>
      <c r="P562" s="89"/>
    </row>
    <row r="563" spans="15:16" x14ac:dyDescent="0.25">
      <c r="O563" s="89"/>
      <c r="P563" s="89"/>
    </row>
    <row r="564" spans="15:16" x14ac:dyDescent="0.25">
      <c r="O564" s="89"/>
      <c r="P564" s="89"/>
    </row>
    <row r="565" spans="15:16" x14ac:dyDescent="0.25">
      <c r="O565" s="89"/>
      <c r="P565" s="89"/>
    </row>
    <row r="566" spans="15:16" x14ac:dyDescent="0.25">
      <c r="O566" s="89"/>
      <c r="P566" s="89"/>
    </row>
    <row r="567" spans="15:16" x14ac:dyDescent="0.25">
      <c r="O567" s="89"/>
      <c r="P567" s="89"/>
    </row>
    <row r="568" spans="15:16" x14ac:dyDescent="0.25">
      <c r="O568" s="89"/>
      <c r="P568" s="89"/>
    </row>
    <row r="569" spans="15:16" x14ac:dyDescent="0.25">
      <c r="O569" s="89"/>
      <c r="P569" s="89"/>
    </row>
    <row r="570" spans="15:16" x14ac:dyDescent="0.25">
      <c r="O570" s="89"/>
      <c r="P570" s="89"/>
    </row>
    <row r="571" spans="15:16" x14ac:dyDescent="0.25">
      <c r="O571" s="89"/>
      <c r="P571" s="89"/>
    </row>
    <row r="572" spans="15:16" x14ac:dyDescent="0.25">
      <c r="O572" s="89"/>
      <c r="P572" s="89"/>
    </row>
    <row r="573" spans="15:16" x14ac:dyDescent="0.25">
      <c r="O573" s="89"/>
      <c r="P573" s="89"/>
    </row>
    <row r="574" spans="15:16" x14ac:dyDescent="0.25">
      <c r="O574" s="89"/>
      <c r="P574" s="89"/>
    </row>
    <row r="575" spans="15:16" x14ac:dyDescent="0.25">
      <c r="O575" s="89"/>
      <c r="P575" s="89"/>
    </row>
    <row r="576" spans="15:16" x14ac:dyDescent="0.25">
      <c r="O576" s="89"/>
      <c r="P576" s="89"/>
    </row>
    <row r="577" spans="15:16" x14ac:dyDescent="0.25">
      <c r="O577" s="89"/>
      <c r="P577" s="89"/>
    </row>
    <row r="578" spans="15:16" x14ac:dyDescent="0.25">
      <c r="O578" s="89"/>
      <c r="P578" s="89"/>
    </row>
    <row r="579" spans="15:16" x14ac:dyDescent="0.25">
      <c r="O579" s="89"/>
      <c r="P579" s="89"/>
    </row>
    <row r="580" spans="15:16" x14ac:dyDescent="0.25">
      <c r="O580" s="89"/>
      <c r="P580" s="89"/>
    </row>
    <row r="581" spans="15:16" x14ac:dyDescent="0.25">
      <c r="O581" s="89"/>
      <c r="P581" s="89"/>
    </row>
    <row r="582" spans="15:16" x14ac:dyDescent="0.25">
      <c r="O582" s="89"/>
      <c r="P582" s="89"/>
    </row>
    <row r="583" spans="15:16" x14ac:dyDescent="0.25">
      <c r="O583" s="89"/>
      <c r="P583" s="89"/>
    </row>
    <row r="584" spans="15:16" x14ac:dyDescent="0.25">
      <c r="O584" s="89"/>
      <c r="P584" s="89"/>
    </row>
    <row r="585" spans="15:16" x14ac:dyDescent="0.25">
      <c r="O585" s="89"/>
      <c r="P585" s="89"/>
    </row>
    <row r="586" spans="15:16" x14ac:dyDescent="0.25">
      <c r="O586" s="89"/>
      <c r="P586" s="89"/>
    </row>
    <row r="587" spans="15:16" x14ac:dyDescent="0.25">
      <c r="O587" s="89"/>
      <c r="P587" s="89"/>
    </row>
    <row r="588" spans="15:16" x14ac:dyDescent="0.25">
      <c r="O588" s="89"/>
      <c r="P588" s="89"/>
    </row>
    <row r="589" spans="15:16" x14ac:dyDescent="0.25">
      <c r="O589" s="89"/>
      <c r="P589" s="89"/>
    </row>
    <row r="590" spans="15:16" x14ac:dyDescent="0.25">
      <c r="O590" s="89"/>
      <c r="P590" s="89"/>
    </row>
    <row r="591" spans="15:16" x14ac:dyDescent="0.25">
      <c r="O591" s="89"/>
      <c r="P591" s="89"/>
    </row>
    <row r="592" spans="15:16" x14ac:dyDescent="0.25">
      <c r="O592" s="89"/>
      <c r="P592" s="89"/>
    </row>
    <row r="593" spans="15:16" x14ac:dyDescent="0.25">
      <c r="O593" s="89"/>
      <c r="P593" s="89"/>
    </row>
    <row r="594" spans="15:16" x14ac:dyDescent="0.25">
      <c r="O594" s="89"/>
      <c r="P594" s="89"/>
    </row>
    <row r="595" spans="15:16" x14ac:dyDescent="0.25">
      <c r="O595" s="89"/>
      <c r="P595" s="89"/>
    </row>
    <row r="596" spans="15:16" x14ac:dyDescent="0.25">
      <c r="O596" s="89"/>
      <c r="P596" s="89"/>
    </row>
    <row r="597" spans="15:16" x14ac:dyDescent="0.25">
      <c r="O597" s="89"/>
      <c r="P597" s="89"/>
    </row>
    <row r="598" spans="15:16" x14ac:dyDescent="0.25">
      <c r="O598" s="89"/>
      <c r="P598" s="89"/>
    </row>
    <row r="599" spans="15:16" x14ac:dyDescent="0.25">
      <c r="O599" s="89"/>
      <c r="P599" s="89"/>
    </row>
    <row r="600" spans="15:16" x14ac:dyDescent="0.25">
      <c r="O600" s="89"/>
      <c r="P600" s="89"/>
    </row>
    <row r="601" spans="15:16" x14ac:dyDescent="0.25">
      <c r="O601" s="89"/>
      <c r="P601" s="89"/>
    </row>
    <row r="602" spans="15:16" x14ac:dyDescent="0.25">
      <c r="O602" s="89"/>
      <c r="P602" s="89"/>
    </row>
    <row r="603" spans="15:16" x14ac:dyDescent="0.25">
      <c r="O603" s="89"/>
      <c r="P603" s="89"/>
    </row>
    <row r="604" spans="15:16" x14ac:dyDescent="0.25">
      <c r="O604" s="89"/>
      <c r="P604" s="89"/>
    </row>
    <row r="605" spans="15:16" x14ac:dyDescent="0.25">
      <c r="O605" s="89"/>
      <c r="P605" s="89"/>
    </row>
    <row r="606" spans="15:16" x14ac:dyDescent="0.25">
      <c r="O606" s="89"/>
      <c r="P606" s="89"/>
    </row>
    <row r="607" spans="15:16" x14ac:dyDescent="0.25">
      <c r="O607" s="89"/>
      <c r="P607" s="89"/>
    </row>
    <row r="608" spans="15:16" x14ac:dyDescent="0.25">
      <c r="O608" s="89"/>
      <c r="P608" s="89"/>
    </row>
    <row r="609" spans="15:16" x14ac:dyDescent="0.25">
      <c r="O609" s="89"/>
      <c r="P609" s="89"/>
    </row>
    <row r="610" spans="15:16" x14ac:dyDescent="0.25">
      <c r="O610" s="89"/>
      <c r="P610" s="89"/>
    </row>
    <row r="611" spans="15:16" x14ac:dyDescent="0.25">
      <c r="O611" s="89"/>
      <c r="P611" s="89"/>
    </row>
    <row r="612" spans="15:16" x14ac:dyDescent="0.25">
      <c r="O612" s="89"/>
      <c r="P612" s="89"/>
    </row>
    <row r="613" spans="15:16" x14ac:dyDescent="0.25">
      <c r="O613" s="89"/>
      <c r="P613" s="89"/>
    </row>
    <row r="614" spans="15:16" x14ac:dyDescent="0.25">
      <c r="O614" s="89"/>
      <c r="P614" s="89"/>
    </row>
    <row r="615" spans="15:16" x14ac:dyDescent="0.25">
      <c r="O615" s="89"/>
      <c r="P615" s="89"/>
    </row>
    <row r="616" spans="15:16" x14ac:dyDescent="0.25">
      <c r="O616" s="89"/>
      <c r="P616" s="89"/>
    </row>
    <row r="617" spans="15:16" x14ac:dyDescent="0.25">
      <c r="O617" s="89"/>
      <c r="P617" s="89"/>
    </row>
    <row r="618" spans="15:16" x14ac:dyDescent="0.25">
      <c r="O618" s="89"/>
      <c r="P618" s="89"/>
    </row>
    <row r="619" spans="15:16" x14ac:dyDescent="0.25">
      <c r="O619" s="89"/>
      <c r="P619" s="89"/>
    </row>
    <row r="620" spans="15:16" x14ac:dyDescent="0.25">
      <c r="O620" s="89"/>
      <c r="P620" s="89"/>
    </row>
    <row r="621" spans="15:16" x14ac:dyDescent="0.25">
      <c r="O621" s="89"/>
      <c r="P621" s="89"/>
    </row>
    <row r="622" spans="15:16" x14ac:dyDescent="0.25">
      <c r="O622" s="89"/>
      <c r="P622" s="89"/>
    </row>
    <row r="623" spans="15:16" x14ac:dyDescent="0.25">
      <c r="O623" s="89"/>
      <c r="P623" s="89"/>
    </row>
    <row r="624" spans="15:16" x14ac:dyDescent="0.25">
      <c r="O624" s="89"/>
      <c r="P624" s="89"/>
    </row>
    <row r="625" spans="15:16" x14ac:dyDescent="0.25">
      <c r="O625" s="89"/>
      <c r="P625" s="89"/>
    </row>
    <row r="626" spans="15:16" x14ac:dyDescent="0.25">
      <c r="O626" s="89"/>
      <c r="P626" s="89"/>
    </row>
    <row r="627" spans="15:16" x14ac:dyDescent="0.25">
      <c r="O627" s="89"/>
      <c r="P627" s="89"/>
    </row>
    <row r="628" spans="15:16" x14ac:dyDescent="0.25">
      <c r="O628" s="89"/>
      <c r="P628" s="89"/>
    </row>
    <row r="629" spans="15:16" x14ac:dyDescent="0.25">
      <c r="O629" s="89"/>
      <c r="P629" s="89"/>
    </row>
    <row r="630" spans="15:16" x14ac:dyDescent="0.25">
      <c r="O630" s="89"/>
      <c r="P630" s="89"/>
    </row>
    <row r="631" spans="15:16" x14ac:dyDescent="0.25">
      <c r="O631" s="89"/>
      <c r="P631" s="89"/>
    </row>
    <row r="632" spans="15:16" x14ac:dyDescent="0.25">
      <c r="O632" s="89"/>
      <c r="P632" s="89"/>
    </row>
    <row r="633" spans="15:16" x14ac:dyDescent="0.25">
      <c r="O633" s="89"/>
      <c r="P633" s="89"/>
    </row>
    <row r="634" spans="15:16" x14ac:dyDescent="0.25">
      <c r="O634" s="89"/>
      <c r="P634" s="89"/>
    </row>
    <row r="635" spans="15:16" x14ac:dyDescent="0.25">
      <c r="O635" s="89"/>
      <c r="P635" s="89"/>
    </row>
    <row r="636" spans="15:16" x14ac:dyDescent="0.25">
      <c r="O636" s="89"/>
      <c r="P636" s="89"/>
    </row>
    <row r="637" spans="15:16" x14ac:dyDescent="0.25">
      <c r="O637" s="89"/>
      <c r="P637" s="89"/>
    </row>
    <row r="638" spans="15:16" x14ac:dyDescent="0.25">
      <c r="O638" s="89"/>
      <c r="P638" s="89"/>
    </row>
    <row r="639" spans="15:16" x14ac:dyDescent="0.25">
      <c r="O639" s="89"/>
      <c r="P639" s="89"/>
    </row>
    <row r="640" spans="15:16" x14ac:dyDescent="0.25">
      <c r="O640" s="89"/>
      <c r="P640" s="89"/>
    </row>
    <row r="641" spans="15:16" x14ac:dyDescent="0.25">
      <c r="O641" s="89"/>
      <c r="P641" s="89"/>
    </row>
    <row r="642" spans="15:16" x14ac:dyDescent="0.25">
      <c r="O642" s="89"/>
      <c r="P642" s="89"/>
    </row>
    <row r="643" spans="15:16" x14ac:dyDescent="0.25">
      <c r="O643" s="89"/>
      <c r="P643" s="89"/>
    </row>
    <row r="644" spans="15:16" x14ac:dyDescent="0.25">
      <c r="O644" s="89"/>
      <c r="P644" s="89"/>
    </row>
    <row r="645" spans="15:16" x14ac:dyDescent="0.25">
      <c r="O645" s="89"/>
      <c r="P645" s="89"/>
    </row>
    <row r="646" spans="15:16" x14ac:dyDescent="0.25">
      <c r="O646" s="89"/>
      <c r="P646" s="89"/>
    </row>
    <row r="647" spans="15:16" x14ac:dyDescent="0.25">
      <c r="O647" s="89"/>
      <c r="P647" s="89"/>
    </row>
    <row r="648" spans="15:16" x14ac:dyDescent="0.25">
      <c r="O648" s="89"/>
      <c r="P648" s="89"/>
    </row>
    <row r="649" spans="15:16" x14ac:dyDescent="0.25">
      <c r="O649" s="89"/>
      <c r="P649" s="89"/>
    </row>
    <row r="650" spans="15:16" x14ac:dyDescent="0.25">
      <c r="O650" s="89"/>
      <c r="P650" s="89"/>
    </row>
    <row r="651" spans="15:16" x14ac:dyDescent="0.25">
      <c r="O651" s="89"/>
      <c r="P651" s="89"/>
    </row>
    <row r="652" spans="15:16" x14ac:dyDescent="0.25">
      <c r="O652" s="89"/>
      <c r="P652" s="89"/>
    </row>
    <row r="653" spans="15:16" x14ac:dyDescent="0.25">
      <c r="O653" s="89"/>
      <c r="P653" s="89"/>
    </row>
    <row r="654" spans="15:16" x14ac:dyDescent="0.25">
      <c r="O654" s="89"/>
      <c r="P654" s="89"/>
    </row>
    <row r="655" spans="15:16" x14ac:dyDescent="0.25">
      <c r="O655" s="89"/>
      <c r="P655" s="89"/>
    </row>
    <row r="656" spans="15:16" x14ac:dyDescent="0.25">
      <c r="O656" s="89"/>
      <c r="P656" s="89"/>
    </row>
    <row r="657" spans="15:16" x14ac:dyDescent="0.25">
      <c r="O657" s="89"/>
      <c r="P657" s="89"/>
    </row>
    <row r="658" spans="15:16" x14ac:dyDescent="0.25">
      <c r="O658" s="89"/>
      <c r="P658" s="89"/>
    </row>
    <row r="659" spans="15:16" x14ac:dyDescent="0.25">
      <c r="O659" s="89"/>
      <c r="P659" s="89"/>
    </row>
    <row r="660" spans="15:16" x14ac:dyDescent="0.25">
      <c r="O660" s="89"/>
      <c r="P660" s="89"/>
    </row>
    <row r="661" spans="15:16" x14ac:dyDescent="0.25">
      <c r="O661" s="89"/>
      <c r="P661" s="89"/>
    </row>
    <row r="662" spans="15:16" x14ac:dyDescent="0.25">
      <c r="O662" s="89"/>
      <c r="P662" s="89"/>
    </row>
    <row r="663" spans="15:16" x14ac:dyDescent="0.25">
      <c r="O663" s="89"/>
      <c r="P663" s="89"/>
    </row>
    <row r="664" spans="15:16" x14ac:dyDescent="0.25">
      <c r="O664" s="89"/>
      <c r="P664" s="89"/>
    </row>
    <row r="665" spans="15:16" x14ac:dyDescent="0.25">
      <c r="O665" s="89"/>
      <c r="P665" s="89"/>
    </row>
    <row r="666" spans="15:16" x14ac:dyDescent="0.25">
      <c r="O666" s="89"/>
      <c r="P666" s="89"/>
    </row>
    <row r="667" spans="15:16" x14ac:dyDescent="0.25">
      <c r="O667" s="89"/>
      <c r="P667" s="89"/>
    </row>
    <row r="668" spans="15:16" x14ac:dyDescent="0.25">
      <c r="O668" s="89"/>
      <c r="P668" s="89"/>
    </row>
    <row r="669" spans="15:16" x14ac:dyDescent="0.25">
      <c r="O669" s="89"/>
      <c r="P669" s="89"/>
    </row>
    <row r="670" spans="15:16" x14ac:dyDescent="0.25">
      <c r="O670" s="89"/>
      <c r="P670" s="89"/>
    </row>
    <row r="671" spans="15:16" x14ac:dyDescent="0.25">
      <c r="O671" s="89"/>
      <c r="P671" s="89"/>
    </row>
    <row r="672" spans="15:16" x14ac:dyDescent="0.25">
      <c r="O672" s="89"/>
      <c r="P672" s="89"/>
    </row>
    <row r="673" spans="15:16" x14ac:dyDescent="0.25">
      <c r="O673" s="89"/>
      <c r="P673" s="89"/>
    </row>
    <row r="674" spans="15:16" x14ac:dyDescent="0.25">
      <c r="O674" s="89"/>
      <c r="P674" s="89"/>
    </row>
    <row r="675" spans="15:16" x14ac:dyDescent="0.25">
      <c r="O675" s="89"/>
      <c r="P675" s="89"/>
    </row>
    <row r="676" spans="15:16" x14ac:dyDescent="0.25">
      <c r="O676" s="89"/>
      <c r="P676" s="89"/>
    </row>
    <row r="677" spans="15:16" x14ac:dyDescent="0.25">
      <c r="O677" s="89"/>
      <c r="P677" s="89"/>
    </row>
    <row r="678" spans="15:16" x14ac:dyDescent="0.25">
      <c r="O678" s="89"/>
      <c r="P678" s="89"/>
    </row>
    <row r="679" spans="15:16" x14ac:dyDescent="0.25">
      <c r="O679" s="89"/>
      <c r="P679" s="89"/>
    </row>
    <row r="680" spans="15:16" x14ac:dyDescent="0.25">
      <c r="O680" s="89"/>
      <c r="P680" s="89"/>
    </row>
    <row r="681" spans="15:16" x14ac:dyDescent="0.25">
      <c r="O681" s="89"/>
      <c r="P681" s="89"/>
    </row>
    <row r="682" spans="15:16" x14ac:dyDescent="0.25">
      <c r="O682" s="89"/>
      <c r="P682" s="89"/>
    </row>
    <row r="683" spans="15:16" x14ac:dyDescent="0.25">
      <c r="O683" s="89"/>
      <c r="P683" s="89"/>
    </row>
    <row r="684" spans="15:16" x14ac:dyDescent="0.25">
      <c r="O684" s="89"/>
      <c r="P684" s="89"/>
    </row>
    <row r="685" spans="15:16" x14ac:dyDescent="0.25">
      <c r="O685" s="89"/>
      <c r="P685" s="89"/>
    </row>
    <row r="686" spans="15:16" x14ac:dyDescent="0.25">
      <c r="O686" s="89"/>
      <c r="P686" s="89"/>
    </row>
    <row r="687" spans="15:16" x14ac:dyDescent="0.25">
      <c r="O687" s="89"/>
      <c r="P687" s="89"/>
    </row>
    <row r="688" spans="15:16" x14ac:dyDescent="0.25">
      <c r="O688" s="89"/>
      <c r="P688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9"/>
  <sheetViews>
    <sheetView workbookViewId="0">
      <selection activeCell="D20" sqref="D20"/>
    </sheetView>
  </sheetViews>
  <sheetFormatPr defaultRowHeight="15" x14ac:dyDescent="0.25"/>
  <cols>
    <col min="1" max="1" width="10.5703125" bestFit="1" customWidth="1"/>
    <col min="2" max="2" width="14.28515625" bestFit="1" customWidth="1"/>
    <col min="3" max="3" width="15.140625" bestFit="1" customWidth="1"/>
    <col min="4" max="4" width="20.42578125" bestFit="1" customWidth="1"/>
    <col min="5" max="5" width="28.85546875" bestFit="1" customWidth="1"/>
    <col min="6" max="6" width="15.5703125" bestFit="1" customWidth="1"/>
    <col min="7" max="7" width="21.42578125" bestFit="1" customWidth="1"/>
    <col min="8" max="8" width="15.5703125" bestFit="1" customWidth="1"/>
    <col min="12" max="12" width="10.5703125" bestFit="1" customWidth="1"/>
    <col min="13" max="13" width="14.28515625" bestFit="1" customWidth="1"/>
    <col min="14" max="14" width="14" bestFit="1" customWidth="1"/>
    <col min="15" max="15" width="10.7109375" bestFit="1" customWidth="1"/>
    <col min="17" max="17" width="9.7109375" bestFit="1" customWidth="1"/>
  </cols>
  <sheetData>
    <row r="1" spans="1:17" x14ac:dyDescent="0.25">
      <c r="A1" s="25" t="s">
        <v>48</v>
      </c>
      <c r="B1" s="25" t="s">
        <v>37</v>
      </c>
      <c r="C1" s="25" t="s">
        <v>36</v>
      </c>
      <c r="D1" s="25" t="s">
        <v>237</v>
      </c>
      <c r="E1" s="25" t="s">
        <v>234</v>
      </c>
      <c r="F1" s="25" t="s">
        <v>35</v>
      </c>
      <c r="G1" s="25" t="s">
        <v>238</v>
      </c>
      <c r="H1" s="25" t="s">
        <v>235</v>
      </c>
      <c r="L1" s="25" t="s">
        <v>48</v>
      </c>
      <c r="M1" s="25" t="s">
        <v>37</v>
      </c>
      <c r="N1" s="25" t="s">
        <v>36</v>
      </c>
      <c r="O1" s="25" t="s">
        <v>236</v>
      </c>
      <c r="P1" s="25" t="s">
        <v>239</v>
      </c>
      <c r="Q1" s="25" t="s">
        <v>240</v>
      </c>
    </row>
    <row r="2" spans="1:17" x14ac:dyDescent="0.25">
      <c r="A2" s="30" t="s">
        <v>233</v>
      </c>
      <c r="B2" s="30" t="s">
        <v>41</v>
      </c>
      <c r="C2" t="s">
        <v>29</v>
      </c>
      <c r="D2" s="89">
        <v>42400</v>
      </c>
      <c r="E2" s="89">
        <v>42410</v>
      </c>
      <c r="F2" s="30">
        <v>1</v>
      </c>
      <c r="G2">
        <v>30</v>
      </c>
      <c r="H2" s="88">
        <v>30</v>
      </c>
      <c r="L2" s="94" t="s">
        <v>233</v>
      </c>
      <c r="M2" s="94" t="s">
        <v>41</v>
      </c>
      <c r="N2" s="34" t="s">
        <v>29</v>
      </c>
      <c r="O2" s="89">
        <v>42400</v>
      </c>
      <c r="P2">
        <v>30</v>
      </c>
    </row>
    <row r="3" spans="1:17" x14ac:dyDescent="0.25">
      <c r="A3" s="30" t="s">
        <v>233</v>
      </c>
      <c r="B3" s="30" t="s">
        <v>41</v>
      </c>
      <c r="C3" s="88" t="s">
        <v>29</v>
      </c>
      <c r="D3" s="89">
        <v>42400</v>
      </c>
      <c r="E3" s="89">
        <v>42410</v>
      </c>
      <c r="F3" s="30">
        <v>7</v>
      </c>
      <c r="G3" s="88">
        <v>30</v>
      </c>
      <c r="H3" s="88">
        <v>30</v>
      </c>
      <c r="L3" s="94" t="s">
        <v>233</v>
      </c>
      <c r="M3" s="94" t="s">
        <v>41</v>
      </c>
      <c r="N3" s="34" t="s">
        <v>29</v>
      </c>
      <c r="O3" s="89">
        <v>42410</v>
      </c>
    </row>
    <row r="4" spans="1:17" x14ac:dyDescent="0.25">
      <c r="A4" s="30" t="s">
        <v>233</v>
      </c>
      <c r="B4" s="30" t="s">
        <v>41</v>
      </c>
      <c r="C4" s="88" t="s">
        <v>29</v>
      </c>
      <c r="D4" s="89">
        <v>42400</v>
      </c>
      <c r="E4" s="89">
        <v>42410</v>
      </c>
      <c r="F4" s="30">
        <v>31</v>
      </c>
      <c r="G4" s="88">
        <v>30</v>
      </c>
      <c r="H4" s="88">
        <v>30</v>
      </c>
      <c r="L4" s="94" t="s">
        <v>233</v>
      </c>
      <c r="M4" s="94" t="s">
        <v>41</v>
      </c>
      <c r="N4" s="34" t="s">
        <v>29</v>
      </c>
      <c r="O4" s="89">
        <v>42415</v>
      </c>
    </row>
    <row r="5" spans="1:17" x14ac:dyDescent="0.25">
      <c r="A5" s="30" t="s">
        <v>233</v>
      </c>
      <c r="B5" s="30" t="s">
        <v>41</v>
      </c>
      <c r="C5" s="88" t="s">
        <v>29</v>
      </c>
      <c r="D5" s="89">
        <v>42400</v>
      </c>
      <c r="E5" s="89">
        <v>42410</v>
      </c>
      <c r="F5" s="30">
        <v>91</v>
      </c>
      <c r="G5" s="88">
        <v>30</v>
      </c>
      <c r="H5" s="88">
        <v>30</v>
      </c>
      <c r="L5" s="94" t="s">
        <v>233</v>
      </c>
      <c r="M5" s="94" t="s">
        <v>41</v>
      </c>
      <c r="N5" s="34" t="s">
        <v>29</v>
      </c>
      <c r="O5" s="89">
        <v>42460</v>
      </c>
    </row>
    <row r="6" spans="1:17" x14ac:dyDescent="0.25">
      <c r="A6" s="30" t="s">
        <v>233</v>
      </c>
      <c r="B6" s="30" t="s">
        <v>41</v>
      </c>
      <c r="C6" s="88" t="s">
        <v>29</v>
      </c>
      <c r="D6" s="89">
        <v>42400</v>
      </c>
      <c r="E6" s="89">
        <v>42410</v>
      </c>
      <c r="F6" s="30">
        <v>182</v>
      </c>
      <c r="G6" s="88">
        <v>30</v>
      </c>
      <c r="H6" s="88">
        <v>30</v>
      </c>
    </row>
    <row r="7" spans="1:17" x14ac:dyDescent="0.25">
      <c r="A7" s="30" t="s">
        <v>233</v>
      </c>
      <c r="B7" s="30" t="s">
        <v>41</v>
      </c>
      <c r="C7" s="88" t="s">
        <v>29</v>
      </c>
      <c r="D7" s="89">
        <v>42400</v>
      </c>
      <c r="E7" s="89">
        <v>42410</v>
      </c>
      <c r="F7" s="30">
        <v>365</v>
      </c>
      <c r="G7" s="88">
        <v>30</v>
      </c>
      <c r="H7" s="88">
        <v>30</v>
      </c>
    </row>
    <row r="8" spans="1:17" x14ac:dyDescent="0.25">
      <c r="A8" s="30" t="s">
        <v>233</v>
      </c>
      <c r="B8" s="30" t="s">
        <v>41</v>
      </c>
      <c r="C8" s="88" t="s">
        <v>29</v>
      </c>
      <c r="D8" s="89">
        <v>42400</v>
      </c>
      <c r="E8" s="89">
        <v>42410</v>
      </c>
      <c r="F8" s="30">
        <v>730</v>
      </c>
      <c r="G8" s="88">
        <v>30</v>
      </c>
      <c r="H8" s="88">
        <v>30</v>
      </c>
    </row>
    <row r="9" spans="1:17" x14ac:dyDescent="0.25">
      <c r="A9" s="30" t="s">
        <v>233</v>
      </c>
      <c r="B9" s="30" t="s">
        <v>41</v>
      </c>
      <c r="C9" s="88" t="s">
        <v>29</v>
      </c>
      <c r="D9" s="89">
        <v>42400</v>
      </c>
      <c r="E9" s="89">
        <v>42410</v>
      </c>
      <c r="F9" s="30">
        <v>1080</v>
      </c>
      <c r="G9" s="88">
        <v>30</v>
      </c>
      <c r="H9" s="88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048312"/>
  <sheetViews>
    <sheetView topLeftCell="A712" workbookViewId="0">
      <selection activeCell="A55" sqref="A55"/>
    </sheetView>
  </sheetViews>
  <sheetFormatPr defaultRowHeight="15" x14ac:dyDescent="0.25"/>
  <cols>
    <col min="1" max="1" width="28.85546875" bestFit="1" customWidth="1"/>
    <col min="2" max="2" width="28.85546875" customWidth="1"/>
    <col min="3" max="5" width="14.42578125" bestFit="1" customWidth="1"/>
    <col min="6" max="6" width="13.140625" customWidth="1"/>
    <col min="7" max="7" width="23.140625" bestFit="1" customWidth="1"/>
    <col min="8" max="8" width="12" customWidth="1"/>
    <col min="9" max="9" width="22.85546875" bestFit="1" customWidth="1"/>
    <col min="10" max="10" width="22.85546875" customWidth="1"/>
    <col min="11" max="11" width="26" bestFit="1" customWidth="1"/>
    <col min="12" max="12" width="14.5703125" bestFit="1" customWidth="1"/>
    <col min="13" max="13" width="19.42578125" bestFit="1" customWidth="1"/>
    <col min="14" max="14" width="10.7109375" bestFit="1" customWidth="1"/>
  </cols>
  <sheetData>
    <row r="1" spans="1:14" x14ac:dyDescent="0.25">
      <c r="A1" s="2" t="s">
        <v>37</v>
      </c>
      <c r="B1" s="2" t="s">
        <v>34</v>
      </c>
      <c r="C1" s="2" t="s">
        <v>36</v>
      </c>
      <c r="D1" s="2" t="s">
        <v>32</v>
      </c>
      <c r="E1" s="2" t="s">
        <v>33</v>
      </c>
      <c r="F1" s="2" t="s">
        <v>35</v>
      </c>
      <c r="G1" s="2" t="s">
        <v>38</v>
      </c>
      <c r="H1" s="2" t="s">
        <v>39</v>
      </c>
      <c r="I1" s="2" t="s">
        <v>40</v>
      </c>
      <c r="J1" s="2" t="s">
        <v>69</v>
      </c>
      <c r="K1" s="2" t="s">
        <v>70</v>
      </c>
      <c r="L1" s="2" t="s">
        <v>42</v>
      </c>
      <c r="M1" s="2" t="s">
        <v>48</v>
      </c>
    </row>
    <row r="2" spans="1:14" x14ac:dyDescent="0.25">
      <c r="A2" s="8" t="s">
        <v>41</v>
      </c>
      <c r="B2" s="8" t="s">
        <v>178</v>
      </c>
      <c r="C2" s="8" t="s">
        <v>29</v>
      </c>
      <c r="D2" s="9">
        <f>+Parameters!$B$2-1</f>
        <v>42865</v>
      </c>
      <c r="E2" s="9">
        <f>+D2+10</f>
        <v>42875</v>
      </c>
      <c r="F2" s="8">
        <v>1</v>
      </c>
      <c r="G2" s="8">
        <v>7</v>
      </c>
      <c r="H2" s="10">
        <v>0.1</v>
      </c>
      <c r="I2" s="10">
        <v>0.10500000000000001</v>
      </c>
      <c r="J2" s="10">
        <v>0.10500000000000001</v>
      </c>
      <c r="K2" s="10">
        <v>0.11000000000000001</v>
      </c>
      <c r="L2" s="8">
        <v>365</v>
      </c>
      <c r="M2" s="8" t="s">
        <v>184</v>
      </c>
      <c r="N2" s="118">
        <f t="shared" ref="N2:N30" si="0">+E2-D2</f>
        <v>10</v>
      </c>
    </row>
    <row r="3" spans="1:14" x14ac:dyDescent="0.25">
      <c r="A3" s="8" t="s">
        <v>41</v>
      </c>
      <c r="B3" s="8" t="s">
        <v>178</v>
      </c>
      <c r="C3" s="8" t="s">
        <v>29</v>
      </c>
      <c r="D3" s="9">
        <f>+Parameters!$B$2-1</f>
        <v>42865</v>
      </c>
      <c r="E3" s="9">
        <f t="shared" ref="E3:E9" si="1">+D3+10</f>
        <v>42875</v>
      </c>
      <c r="F3" s="8">
        <v>7</v>
      </c>
      <c r="G3" s="8">
        <v>31</v>
      </c>
      <c r="H3" s="10">
        <v>0.10500000000000001</v>
      </c>
      <c r="I3" s="10">
        <v>0.11000000000000001</v>
      </c>
      <c r="J3" s="10">
        <v>0.11000000000000001</v>
      </c>
      <c r="K3" s="10">
        <v>0.11500000000000002</v>
      </c>
      <c r="L3" s="8">
        <v>365</v>
      </c>
      <c r="M3" s="8" t="s">
        <v>184</v>
      </c>
      <c r="N3" s="118">
        <f t="shared" si="0"/>
        <v>10</v>
      </c>
    </row>
    <row r="4" spans="1:14" x14ac:dyDescent="0.25">
      <c r="A4" s="8" t="s">
        <v>41</v>
      </c>
      <c r="B4" s="8" t="s">
        <v>178</v>
      </c>
      <c r="C4" s="8" t="s">
        <v>29</v>
      </c>
      <c r="D4" s="9">
        <f>+Parameters!$B$2-1</f>
        <v>42865</v>
      </c>
      <c r="E4" s="9">
        <f t="shared" si="1"/>
        <v>42875</v>
      </c>
      <c r="F4" s="8">
        <v>31</v>
      </c>
      <c r="G4" s="8">
        <v>91</v>
      </c>
      <c r="H4" s="10">
        <v>0.11000000000000001</v>
      </c>
      <c r="I4" s="10">
        <v>0.11500000000000002</v>
      </c>
      <c r="J4" s="10">
        <v>0.11500000000000002</v>
      </c>
      <c r="K4" s="10">
        <v>0.12000000000000002</v>
      </c>
      <c r="L4" s="8">
        <v>365</v>
      </c>
      <c r="M4" s="8" t="s">
        <v>184</v>
      </c>
      <c r="N4" s="118">
        <f t="shared" si="0"/>
        <v>10</v>
      </c>
    </row>
    <row r="5" spans="1:14" x14ac:dyDescent="0.25">
      <c r="A5" s="8" t="s">
        <v>41</v>
      </c>
      <c r="B5" s="8" t="s">
        <v>178</v>
      </c>
      <c r="C5" s="8" t="s">
        <v>29</v>
      </c>
      <c r="D5" s="9">
        <f>+Parameters!$B$2-1</f>
        <v>42865</v>
      </c>
      <c r="E5" s="9">
        <f t="shared" si="1"/>
        <v>42875</v>
      </c>
      <c r="F5" s="8">
        <v>91</v>
      </c>
      <c r="G5" s="8">
        <v>182</v>
      </c>
      <c r="H5" s="10">
        <v>0.11500000000000002</v>
      </c>
      <c r="I5" s="10">
        <v>0.12000000000000002</v>
      </c>
      <c r="J5" s="10">
        <v>0.12000000000000002</v>
      </c>
      <c r="K5" s="10">
        <v>0.12500000000000003</v>
      </c>
      <c r="L5" s="8">
        <v>365</v>
      </c>
      <c r="M5" s="8" t="s">
        <v>184</v>
      </c>
      <c r="N5" s="118">
        <f t="shared" si="0"/>
        <v>10</v>
      </c>
    </row>
    <row r="6" spans="1:14" x14ac:dyDescent="0.25">
      <c r="A6" s="8" t="s">
        <v>41</v>
      </c>
      <c r="B6" s="8" t="s">
        <v>178</v>
      </c>
      <c r="C6" s="8" t="s">
        <v>29</v>
      </c>
      <c r="D6" s="9">
        <f>+Parameters!$B$2-1</f>
        <v>42865</v>
      </c>
      <c r="E6" s="9">
        <f t="shared" si="1"/>
        <v>42875</v>
      </c>
      <c r="F6" s="8">
        <v>182</v>
      </c>
      <c r="G6" s="8">
        <v>365</v>
      </c>
      <c r="H6" s="10">
        <v>0.12000000000000002</v>
      </c>
      <c r="I6" s="10">
        <v>0.12500000000000003</v>
      </c>
      <c r="J6" s="10">
        <v>0.12500000000000003</v>
      </c>
      <c r="K6" s="10">
        <v>0.13000000000000003</v>
      </c>
      <c r="L6" s="8">
        <v>365</v>
      </c>
      <c r="M6" s="8" t="s">
        <v>184</v>
      </c>
      <c r="N6" s="118">
        <f t="shared" si="0"/>
        <v>10</v>
      </c>
    </row>
    <row r="7" spans="1:14" x14ac:dyDescent="0.25">
      <c r="A7" s="8" t="s">
        <v>41</v>
      </c>
      <c r="B7" s="8" t="s">
        <v>178</v>
      </c>
      <c r="C7" s="8" t="s">
        <v>29</v>
      </c>
      <c r="D7" s="9">
        <f>+Parameters!$B$2-1</f>
        <v>42865</v>
      </c>
      <c r="E7" s="9">
        <f t="shared" si="1"/>
        <v>42875</v>
      </c>
      <c r="F7" s="8">
        <v>365</v>
      </c>
      <c r="G7" s="8">
        <v>730</v>
      </c>
      <c r="H7" s="10">
        <v>0.12500000000000003</v>
      </c>
      <c r="I7" s="10">
        <v>0.13000000000000003</v>
      </c>
      <c r="J7" s="10">
        <v>0.13000000000000003</v>
      </c>
      <c r="K7" s="10">
        <v>0.13500000000000004</v>
      </c>
      <c r="L7" s="8">
        <v>365</v>
      </c>
      <c r="M7" s="8" t="s">
        <v>184</v>
      </c>
      <c r="N7" s="118">
        <f t="shared" si="0"/>
        <v>10</v>
      </c>
    </row>
    <row r="8" spans="1:14" x14ac:dyDescent="0.25">
      <c r="A8" s="8" t="s">
        <v>41</v>
      </c>
      <c r="B8" s="8" t="s">
        <v>178</v>
      </c>
      <c r="C8" s="8" t="s">
        <v>29</v>
      </c>
      <c r="D8" s="9">
        <f>+Parameters!$B$2-1</f>
        <v>42865</v>
      </c>
      <c r="E8" s="9">
        <f t="shared" si="1"/>
        <v>42875</v>
      </c>
      <c r="F8" s="8">
        <v>730</v>
      </c>
      <c r="G8" s="8">
        <v>1080</v>
      </c>
      <c r="H8" s="10">
        <v>0.13000000000000003</v>
      </c>
      <c r="I8" s="10">
        <v>0.13500000000000004</v>
      </c>
      <c r="J8" s="10">
        <v>0.13500000000000004</v>
      </c>
      <c r="K8" s="10">
        <v>0.14000000000000004</v>
      </c>
      <c r="L8" s="8">
        <v>365</v>
      </c>
      <c r="M8" s="8" t="s">
        <v>184</v>
      </c>
      <c r="N8" s="118">
        <f t="shared" si="0"/>
        <v>10</v>
      </c>
    </row>
    <row r="9" spans="1:14" x14ac:dyDescent="0.25">
      <c r="A9" s="8" t="s">
        <v>41</v>
      </c>
      <c r="B9" s="8" t="s">
        <v>178</v>
      </c>
      <c r="C9" s="8" t="s">
        <v>29</v>
      </c>
      <c r="D9" s="9">
        <f>+Parameters!$B$2-1</f>
        <v>42865</v>
      </c>
      <c r="E9" s="9">
        <f t="shared" si="1"/>
        <v>42875</v>
      </c>
      <c r="F9" s="8">
        <v>1080</v>
      </c>
      <c r="G9" s="8">
        <v>4000</v>
      </c>
      <c r="H9" s="10">
        <v>0.13500000000000004</v>
      </c>
      <c r="I9" s="10">
        <v>0.14000000000000004</v>
      </c>
      <c r="J9" s="10">
        <v>0.14000000000000004</v>
      </c>
      <c r="K9" s="10">
        <v>0.14500000000000005</v>
      </c>
      <c r="L9" s="8">
        <v>365</v>
      </c>
      <c r="M9" s="8" t="s">
        <v>184</v>
      </c>
      <c r="N9" s="118">
        <f t="shared" si="0"/>
        <v>10</v>
      </c>
    </row>
    <row r="10" spans="1:14" x14ac:dyDescent="0.25">
      <c r="A10" s="6" t="s">
        <v>41</v>
      </c>
      <c r="B10" s="6" t="s">
        <v>178</v>
      </c>
      <c r="C10" s="6" t="s">
        <v>29</v>
      </c>
      <c r="D10" s="15">
        <f>+E9</f>
        <v>42875</v>
      </c>
      <c r="E10" s="15">
        <f>+D10+10</f>
        <v>42885</v>
      </c>
      <c r="F10" s="6">
        <v>1</v>
      </c>
      <c r="G10" s="6">
        <v>7</v>
      </c>
      <c r="H10" s="16">
        <v>0.10500000000000001</v>
      </c>
      <c r="I10" s="16">
        <v>0.11000000000000001</v>
      </c>
      <c r="J10" s="16">
        <v>0.115</v>
      </c>
      <c r="K10" s="16">
        <v>0.12000000000000001</v>
      </c>
      <c r="L10" s="8">
        <v>365</v>
      </c>
      <c r="M10" s="6" t="s">
        <v>184</v>
      </c>
      <c r="N10" s="118">
        <f t="shared" si="0"/>
        <v>10</v>
      </c>
    </row>
    <row r="11" spans="1:14" x14ac:dyDescent="0.25">
      <c r="A11" s="6" t="s">
        <v>41</v>
      </c>
      <c r="B11" s="6" t="s">
        <v>178</v>
      </c>
      <c r="C11" s="6" t="s">
        <v>29</v>
      </c>
      <c r="D11" s="15">
        <f>+D10</f>
        <v>42875</v>
      </c>
      <c r="E11" s="15">
        <f t="shared" ref="E11:E17" si="2">+D11+10</f>
        <v>42885</v>
      </c>
      <c r="F11" s="6">
        <v>7</v>
      </c>
      <c r="G11" s="6">
        <v>31</v>
      </c>
      <c r="H11" s="16">
        <v>0.11000000000000001</v>
      </c>
      <c r="I11" s="16">
        <v>0.11500000000000002</v>
      </c>
      <c r="J11" s="16">
        <v>0.12000000000000001</v>
      </c>
      <c r="K11" s="16">
        <v>0.125</v>
      </c>
      <c r="L11" s="8">
        <v>365</v>
      </c>
      <c r="M11" s="6" t="s">
        <v>184</v>
      </c>
      <c r="N11" s="118">
        <f t="shared" si="0"/>
        <v>10</v>
      </c>
    </row>
    <row r="12" spans="1:14" x14ac:dyDescent="0.25">
      <c r="A12" s="6" t="s">
        <v>41</v>
      </c>
      <c r="B12" s="6" t="s">
        <v>178</v>
      </c>
      <c r="C12" s="6" t="s">
        <v>29</v>
      </c>
      <c r="D12" s="15">
        <f t="shared" ref="D12:D17" si="3">+D11</f>
        <v>42875</v>
      </c>
      <c r="E12" s="15">
        <f t="shared" si="2"/>
        <v>42885</v>
      </c>
      <c r="F12" s="6">
        <v>31</v>
      </c>
      <c r="G12" s="6">
        <v>91</v>
      </c>
      <c r="H12" s="16">
        <v>0.11500000000000002</v>
      </c>
      <c r="I12" s="16">
        <v>0.12000000000000002</v>
      </c>
      <c r="J12" s="16">
        <v>0.125</v>
      </c>
      <c r="K12" s="16">
        <v>0.13</v>
      </c>
      <c r="L12" s="8">
        <v>365</v>
      </c>
      <c r="M12" s="6" t="s">
        <v>184</v>
      </c>
      <c r="N12" s="118">
        <f t="shared" si="0"/>
        <v>10</v>
      </c>
    </row>
    <row r="13" spans="1:14" x14ac:dyDescent="0.25">
      <c r="A13" s="6" t="s">
        <v>41</v>
      </c>
      <c r="B13" s="6" t="s">
        <v>178</v>
      </c>
      <c r="C13" s="6" t="s">
        <v>29</v>
      </c>
      <c r="D13" s="15">
        <f t="shared" si="3"/>
        <v>42875</v>
      </c>
      <c r="E13" s="15">
        <f t="shared" si="2"/>
        <v>42885</v>
      </c>
      <c r="F13" s="6">
        <v>91</v>
      </c>
      <c r="G13" s="6">
        <v>182</v>
      </c>
      <c r="H13" s="16">
        <v>0.12000000000000002</v>
      </c>
      <c r="I13" s="16">
        <v>0.12500000000000003</v>
      </c>
      <c r="J13" s="16">
        <v>0.13</v>
      </c>
      <c r="K13" s="16">
        <v>0.13500000000000001</v>
      </c>
      <c r="L13" s="8">
        <v>365</v>
      </c>
      <c r="M13" s="6" t="s">
        <v>184</v>
      </c>
      <c r="N13" s="118">
        <f t="shared" si="0"/>
        <v>10</v>
      </c>
    </row>
    <row r="14" spans="1:14" x14ac:dyDescent="0.25">
      <c r="A14" s="6" t="s">
        <v>41</v>
      </c>
      <c r="B14" s="6" t="s">
        <v>178</v>
      </c>
      <c r="C14" s="6" t="s">
        <v>29</v>
      </c>
      <c r="D14" s="15">
        <f t="shared" si="3"/>
        <v>42875</v>
      </c>
      <c r="E14" s="15">
        <f t="shared" si="2"/>
        <v>42885</v>
      </c>
      <c r="F14" s="6">
        <v>182</v>
      </c>
      <c r="G14" s="6">
        <v>365</v>
      </c>
      <c r="H14" s="16">
        <v>0.12500000000000003</v>
      </c>
      <c r="I14" s="16">
        <v>0.13000000000000003</v>
      </c>
      <c r="J14" s="16">
        <v>0.13500000000000001</v>
      </c>
      <c r="K14" s="16">
        <v>0.14000000000000001</v>
      </c>
      <c r="L14" s="8">
        <v>365</v>
      </c>
      <c r="M14" s="6" t="s">
        <v>184</v>
      </c>
      <c r="N14" s="118">
        <f t="shared" si="0"/>
        <v>10</v>
      </c>
    </row>
    <row r="15" spans="1:14" x14ac:dyDescent="0.25">
      <c r="A15" s="6" t="s">
        <v>41</v>
      </c>
      <c r="B15" s="6" t="s">
        <v>178</v>
      </c>
      <c r="C15" s="6" t="s">
        <v>29</v>
      </c>
      <c r="D15" s="15">
        <f t="shared" si="3"/>
        <v>42875</v>
      </c>
      <c r="E15" s="15">
        <f t="shared" si="2"/>
        <v>42885</v>
      </c>
      <c r="F15" s="6">
        <v>365</v>
      </c>
      <c r="G15" s="6">
        <v>730</v>
      </c>
      <c r="H15" s="16">
        <v>0.13000000000000003</v>
      </c>
      <c r="I15" s="16">
        <v>0.13500000000000004</v>
      </c>
      <c r="J15" s="16">
        <v>0.14000000000000001</v>
      </c>
      <c r="K15" s="16">
        <v>0.14500000000000002</v>
      </c>
      <c r="L15" s="8">
        <v>365</v>
      </c>
      <c r="M15" s="6" t="s">
        <v>184</v>
      </c>
      <c r="N15" s="118">
        <f t="shared" si="0"/>
        <v>10</v>
      </c>
    </row>
    <row r="16" spans="1:14" x14ac:dyDescent="0.25">
      <c r="A16" s="6" t="s">
        <v>41</v>
      </c>
      <c r="B16" s="6" t="s">
        <v>178</v>
      </c>
      <c r="C16" s="6" t="s">
        <v>29</v>
      </c>
      <c r="D16" s="15">
        <f t="shared" si="3"/>
        <v>42875</v>
      </c>
      <c r="E16" s="15">
        <f t="shared" si="2"/>
        <v>42885</v>
      </c>
      <c r="F16" s="6">
        <v>730</v>
      </c>
      <c r="G16" s="6">
        <v>1080</v>
      </c>
      <c r="H16" s="16">
        <v>0.13500000000000004</v>
      </c>
      <c r="I16" s="16">
        <v>0.14000000000000004</v>
      </c>
      <c r="J16" s="16">
        <v>0.14500000000000002</v>
      </c>
      <c r="K16" s="16">
        <v>0.15000000000000002</v>
      </c>
      <c r="L16" s="8">
        <v>365</v>
      </c>
      <c r="M16" s="6" t="s">
        <v>184</v>
      </c>
      <c r="N16" s="118">
        <f t="shared" si="0"/>
        <v>10</v>
      </c>
    </row>
    <row r="17" spans="1:14" x14ac:dyDescent="0.25">
      <c r="A17" s="6" t="s">
        <v>41</v>
      </c>
      <c r="B17" s="6" t="s">
        <v>178</v>
      </c>
      <c r="C17" s="6" t="s">
        <v>29</v>
      </c>
      <c r="D17" s="15">
        <f t="shared" si="3"/>
        <v>42875</v>
      </c>
      <c r="E17" s="15">
        <f t="shared" si="2"/>
        <v>42885</v>
      </c>
      <c r="F17" s="6">
        <v>1080</v>
      </c>
      <c r="G17" s="6">
        <v>4000</v>
      </c>
      <c r="H17" s="16">
        <v>0.14000000000000004</v>
      </c>
      <c r="I17" s="16">
        <v>0.14500000000000005</v>
      </c>
      <c r="J17" s="16">
        <v>0.15000000000000002</v>
      </c>
      <c r="K17" s="16">
        <v>0.15500000000000003</v>
      </c>
      <c r="L17" s="8">
        <v>365</v>
      </c>
      <c r="M17" s="6" t="s">
        <v>184</v>
      </c>
      <c r="N17" s="118">
        <f t="shared" si="0"/>
        <v>10</v>
      </c>
    </row>
    <row r="18" spans="1:14" x14ac:dyDescent="0.25">
      <c r="A18" s="8" t="s">
        <v>41</v>
      </c>
      <c r="B18" s="8" t="s">
        <v>178</v>
      </c>
      <c r="C18" s="8" t="s">
        <v>29</v>
      </c>
      <c r="D18" s="9">
        <f>+E17</f>
        <v>42885</v>
      </c>
      <c r="E18" s="9">
        <f>+D18+11</f>
        <v>42896</v>
      </c>
      <c r="F18" s="8">
        <v>1</v>
      </c>
      <c r="G18" s="8">
        <v>7</v>
      </c>
      <c r="H18" s="10">
        <v>0.115</v>
      </c>
      <c r="I18" s="10">
        <v>0.12000000000000001</v>
      </c>
      <c r="J18" s="10">
        <v>0.115</v>
      </c>
      <c r="K18" s="10">
        <v>0.12000000000000001</v>
      </c>
      <c r="L18" s="8">
        <v>365</v>
      </c>
      <c r="M18" s="8" t="s">
        <v>184</v>
      </c>
      <c r="N18" s="118">
        <f t="shared" si="0"/>
        <v>11</v>
      </c>
    </row>
    <row r="19" spans="1:14" x14ac:dyDescent="0.25">
      <c r="A19" s="8" t="s">
        <v>41</v>
      </c>
      <c r="B19" s="8" t="s">
        <v>178</v>
      </c>
      <c r="C19" s="8" t="s">
        <v>29</v>
      </c>
      <c r="D19" s="9">
        <f>+D18</f>
        <v>42885</v>
      </c>
      <c r="E19" s="9">
        <f t="shared" ref="E19:E25" si="4">+D19+11</f>
        <v>42896</v>
      </c>
      <c r="F19" s="8">
        <v>7</v>
      </c>
      <c r="G19" s="8">
        <v>31</v>
      </c>
      <c r="H19" s="10">
        <v>0.12000000000000001</v>
      </c>
      <c r="I19" s="10">
        <v>0.125</v>
      </c>
      <c r="J19" s="10">
        <v>0.12000000000000001</v>
      </c>
      <c r="K19" s="10">
        <v>0.125</v>
      </c>
      <c r="L19" s="8">
        <v>365</v>
      </c>
      <c r="M19" s="8" t="s">
        <v>184</v>
      </c>
      <c r="N19" s="118">
        <f t="shared" si="0"/>
        <v>11</v>
      </c>
    </row>
    <row r="20" spans="1:14" x14ac:dyDescent="0.25">
      <c r="A20" s="8" t="s">
        <v>41</v>
      </c>
      <c r="B20" s="8" t="s">
        <v>178</v>
      </c>
      <c r="C20" s="8" t="s">
        <v>29</v>
      </c>
      <c r="D20" s="9">
        <f t="shared" ref="D20:D25" si="5">+D19</f>
        <v>42885</v>
      </c>
      <c r="E20" s="9">
        <f t="shared" si="4"/>
        <v>42896</v>
      </c>
      <c r="F20" s="8">
        <v>31</v>
      </c>
      <c r="G20" s="8">
        <v>91</v>
      </c>
      <c r="H20" s="10">
        <v>0.125</v>
      </c>
      <c r="I20" s="10">
        <v>0.13</v>
      </c>
      <c r="J20" s="10">
        <v>0.125</v>
      </c>
      <c r="K20" s="10">
        <v>0.13</v>
      </c>
      <c r="L20" s="8">
        <v>365</v>
      </c>
      <c r="M20" s="8" t="s">
        <v>184</v>
      </c>
      <c r="N20" s="118">
        <f t="shared" si="0"/>
        <v>11</v>
      </c>
    </row>
    <row r="21" spans="1:14" x14ac:dyDescent="0.25">
      <c r="A21" s="8" t="s">
        <v>41</v>
      </c>
      <c r="B21" s="8" t="s">
        <v>178</v>
      </c>
      <c r="C21" s="8" t="s">
        <v>29</v>
      </c>
      <c r="D21" s="9">
        <f t="shared" si="5"/>
        <v>42885</v>
      </c>
      <c r="E21" s="9">
        <f t="shared" si="4"/>
        <v>42896</v>
      </c>
      <c r="F21" s="8">
        <v>91</v>
      </c>
      <c r="G21" s="8">
        <v>182</v>
      </c>
      <c r="H21" s="10">
        <v>0.13</v>
      </c>
      <c r="I21" s="10">
        <v>0.13500000000000001</v>
      </c>
      <c r="J21" s="10">
        <v>0.13</v>
      </c>
      <c r="K21" s="10">
        <v>0.13500000000000001</v>
      </c>
      <c r="L21" s="8">
        <v>365</v>
      </c>
      <c r="M21" s="8" t="s">
        <v>184</v>
      </c>
      <c r="N21" s="118">
        <f t="shared" si="0"/>
        <v>11</v>
      </c>
    </row>
    <row r="22" spans="1:14" x14ac:dyDescent="0.25">
      <c r="A22" s="8" t="s">
        <v>41</v>
      </c>
      <c r="B22" s="8" t="s">
        <v>178</v>
      </c>
      <c r="C22" s="8" t="s">
        <v>29</v>
      </c>
      <c r="D22" s="9">
        <f t="shared" si="5"/>
        <v>42885</v>
      </c>
      <c r="E22" s="9">
        <f t="shared" si="4"/>
        <v>42896</v>
      </c>
      <c r="F22" s="8">
        <v>182</v>
      </c>
      <c r="G22" s="8">
        <v>365</v>
      </c>
      <c r="H22" s="10">
        <v>0.13500000000000001</v>
      </c>
      <c r="I22" s="10">
        <v>0.14000000000000001</v>
      </c>
      <c r="J22" s="10">
        <v>0.13500000000000001</v>
      </c>
      <c r="K22" s="10">
        <v>0.14000000000000001</v>
      </c>
      <c r="L22" s="8">
        <v>365</v>
      </c>
      <c r="M22" s="8" t="s">
        <v>184</v>
      </c>
      <c r="N22" s="118">
        <f t="shared" si="0"/>
        <v>11</v>
      </c>
    </row>
    <row r="23" spans="1:14" x14ac:dyDescent="0.25">
      <c r="A23" s="8" t="s">
        <v>41</v>
      </c>
      <c r="B23" s="8" t="s">
        <v>178</v>
      </c>
      <c r="C23" s="8" t="s">
        <v>29</v>
      </c>
      <c r="D23" s="9">
        <f t="shared" si="5"/>
        <v>42885</v>
      </c>
      <c r="E23" s="9">
        <f t="shared" si="4"/>
        <v>42896</v>
      </c>
      <c r="F23" s="8">
        <v>365</v>
      </c>
      <c r="G23" s="8">
        <v>730</v>
      </c>
      <c r="H23" s="10">
        <v>0.14000000000000001</v>
      </c>
      <c r="I23" s="10">
        <v>0.14500000000000002</v>
      </c>
      <c r="J23" s="10">
        <v>0.14000000000000001</v>
      </c>
      <c r="K23" s="10">
        <v>0.14500000000000002</v>
      </c>
      <c r="L23" s="8">
        <v>365</v>
      </c>
      <c r="M23" s="8" t="s">
        <v>184</v>
      </c>
      <c r="N23" s="118">
        <f t="shared" si="0"/>
        <v>11</v>
      </c>
    </row>
    <row r="24" spans="1:14" x14ac:dyDescent="0.25">
      <c r="A24" s="8" t="s">
        <v>41</v>
      </c>
      <c r="B24" s="8" t="s">
        <v>178</v>
      </c>
      <c r="C24" s="8" t="s">
        <v>29</v>
      </c>
      <c r="D24" s="9">
        <f t="shared" si="5"/>
        <v>42885</v>
      </c>
      <c r="E24" s="9">
        <f t="shared" si="4"/>
        <v>42896</v>
      </c>
      <c r="F24" s="8">
        <v>730</v>
      </c>
      <c r="G24" s="8">
        <v>1080</v>
      </c>
      <c r="H24" s="10">
        <v>0.14500000000000002</v>
      </c>
      <c r="I24" s="10">
        <v>0.15000000000000002</v>
      </c>
      <c r="J24" s="10">
        <v>0.14500000000000002</v>
      </c>
      <c r="K24" s="10">
        <v>0.15000000000000002</v>
      </c>
      <c r="L24" s="8">
        <v>365</v>
      </c>
      <c r="M24" s="8" t="s">
        <v>184</v>
      </c>
      <c r="N24" s="118">
        <f t="shared" si="0"/>
        <v>11</v>
      </c>
    </row>
    <row r="25" spans="1:14" x14ac:dyDescent="0.25">
      <c r="A25" s="8" t="s">
        <v>41</v>
      </c>
      <c r="B25" s="8" t="s">
        <v>178</v>
      </c>
      <c r="C25" s="8" t="s">
        <v>29</v>
      </c>
      <c r="D25" s="9">
        <f t="shared" si="5"/>
        <v>42885</v>
      </c>
      <c r="E25" s="9">
        <f t="shared" si="4"/>
        <v>42896</v>
      </c>
      <c r="F25" s="8">
        <v>1080</v>
      </c>
      <c r="G25" s="8">
        <v>4000</v>
      </c>
      <c r="H25" s="10">
        <v>0.15000000000000002</v>
      </c>
      <c r="I25" s="10">
        <v>0.15500000000000003</v>
      </c>
      <c r="J25" s="10">
        <v>0.15000000000000002</v>
      </c>
      <c r="K25" s="10">
        <v>0.15500000000000003</v>
      </c>
      <c r="L25" s="8">
        <v>365</v>
      </c>
      <c r="M25" s="8" t="s">
        <v>184</v>
      </c>
      <c r="N25" s="118">
        <f t="shared" si="0"/>
        <v>11</v>
      </c>
    </row>
    <row r="26" spans="1:14" x14ac:dyDescent="0.25">
      <c r="A26" s="6" t="s">
        <v>232</v>
      </c>
      <c r="B26" s="6" t="s">
        <v>0</v>
      </c>
      <c r="C26" s="6" t="s">
        <v>232</v>
      </c>
      <c r="D26" s="15">
        <f>+Parameters!$B$2-1</f>
        <v>42865</v>
      </c>
      <c r="E26" s="15">
        <f>+D26+60</f>
        <v>42925</v>
      </c>
      <c r="F26" s="6">
        <v>1</v>
      </c>
      <c r="G26" s="6">
        <v>36000</v>
      </c>
      <c r="H26" s="17">
        <v>1</v>
      </c>
      <c r="I26" s="17">
        <v>1</v>
      </c>
      <c r="J26" s="17">
        <v>1</v>
      </c>
      <c r="K26" s="17">
        <v>1</v>
      </c>
      <c r="L26" s="6">
        <v>0</v>
      </c>
      <c r="M26" s="6" t="s">
        <v>184</v>
      </c>
      <c r="N26" s="118">
        <f t="shared" si="0"/>
        <v>60</v>
      </c>
    </row>
    <row r="27" spans="1:14" x14ac:dyDescent="0.25">
      <c r="A27" s="6" t="s">
        <v>44</v>
      </c>
      <c r="B27" s="6" t="s">
        <v>0</v>
      </c>
      <c r="C27" s="6" t="s">
        <v>44</v>
      </c>
      <c r="D27" s="15">
        <f>+Parameters!$B$2-1</f>
        <v>42865</v>
      </c>
      <c r="E27" s="15">
        <f>+D27+10</f>
        <v>42875</v>
      </c>
      <c r="F27" s="6">
        <v>1</v>
      </c>
      <c r="G27" s="6">
        <v>36000</v>
      </c>
      <c r="H27" s="17">
        <v>2.88</v>
      </c>
      <c r="I27" s="17">
        <v>2.88</v>
      </c>
      <c r="J27" s="17">
        <v>3.1</v>
      </c>
      <c r="K27" s="17">
        <v>3.1</v>
      </c>
      <c r="L27" s="6">
        <v>0</v>
      </c>
      <c r="M27" s="6" t="s">
        <v>184</v>
      </c>
      <c r="N27" s="118">
        <f t="shared" si="0"/>
        <v>10</v>
      </c>
    </row>
    <row r="28" spans="1:14" x14ac:dyDescent="0.25">
      <c r="A28" s="6" t="s">
        <v>44</v>
      </c>
      <c r="B28" s="6" t="s">
        <v>0</v>
      </c>
      <c r="C28" s="6" t="s">
        <v>44</v>
      </c>
      <c r="D28" s="15">
        <f>+E27</f>
        <v>42875</v>
      </c>
      <c r="E28" s="15">
        <f>+D28+10</f>
        <v>42885</v>
      </c>
      <c r="F28" s="6">
        <v>1</v>
      </c>
      <c r="G28" s="6">
        <v>36000</v>
      </c>
      <c r="H28" s="17">
        <v>3.1</v>
      </c>
      <c r="I28" s="17">
        <v>3.1</v>
      </c>
      <c r="J28" s="17">
        <v>3.2</v>
      </c>
      <c r="K28" s="17">
        <v>3.2</v>
      </c>
      <c r="L28" s="6">
        <v>0</v>
      </c>
      <c r="M28" s="6" t="s">
        <v>184</v>
      </c>
      <c r="N28" s="118">
        <f t="shared" si="0"/>
        <v>10</v>
      </c>
    </row>
    <row r="29" spans="1:14" x14ac:dyDescent="0.25">
      <c r="A29" s="6" t="s">
        <v>44</v>
      </c>
      <c r="B29" s="6" t="s">
        <v>0</v>
      </c>
      <c r="C29" s="6" t="s">
        <v>44</v>
      </c>
      <c r="D29" s="15">
        <f>+E28</f>
        <v>42885</v>
      </c>
      <c r="E29" s="15">
        <f>+D29+11</f>
        <v>42896</v>
      </c>
      <c r="F29" s="6">
        <v>1</v>
      </c>
      <c r="G29" s="6">
        <v>36000</v>
      </c>
      <c r="H29" s="17">
        <v>3.2</v>
      </c>
      <c r="I29" s="17">
        <v>3.2</v>
      </c>
      <c r="J29" s="17">
        <v>3.5</v>
      </c>
      <c r="K29" s="17">
        <v>3.5</v>
      </c>
      <c r="L29" s="6">
        <v>0</v>
      </c>
      <c r="M29" s="6" t="s">
        <v>184</v>
      </c>
      <c r="N29" s="118">
        <f t="shared" si="0"/>
        <v>11</v>
      </c>
    </row>
    <row r="30" spans="1:14" x14ac:dyDescent="0.25">
      <c r="A30" s="6" t="s">
        <v>44</v>
      </c>
      <c r="B30" s="6" t="s">
        <v>0</v>
      </c>
      <c r="C30" s="6" t="s">
        <v>44</v>
      </c>
      <c r="D30" s="15">
        <f>+E29</f>
        <v>42896</v>
      </c>
      <c r="E30" s="15">
        <f>+D30+28</f>
        <v>42924</v>
      </c>
      <c r="F30" s="6">
        <v>1</v>
      </c>
      <c r="G30" s="6">
        <v>36000</v>
      </c>
      <c r="H30" s="17">
        <v>3.5</v>
      </c>
      <c r="I30" s="17">
        <v>3.5</v>
      </c>
      <c r="J30" s="17">
        <v>3.5</v>
      </c>
      <c r="K30" s="17">
        <v>3.5</v>
      </c>
      <c r="L30" s="6">
        <v>0</v>
      </c>
      <c r="M30" s="6" t="s">
        <v>184</v>
      </c>
      <c r="N30" s="118">
        <f t="shared" si="0"/>
        <v>28</v>
      </c>
    </row>
    <row r="31" spans="1:14" x14ac:dyDescent="0.25">
      <c r="A31" s="8" t="s">
        <v>71</v>
      </c>
      <c r="B31" s="8" t="s">
        <v>72</v>
      </c>
      <c r="C31" s="8" t="s">
        <v>29</v>
      </c>
      <c r="D31" s="9">
        <f>+Parameters!$B$2-1</f>
        <v>42865</v>
      </c>
      <c r="E31" s="9">
        <f>+D31+10</f>
        <v>42875</v>
      </c>
      <c r="F31" s="8">
        <v>1</v>
      </c>
      <c r="G31" s="8">
        <v>7</v>
      </c>
      <c r="H31" s="10">
        <v>0.1</v>
      </c>
      <c r="I31" s="10">
        <v>0.10500000000000001</v>
      </c>
      <c r="J31" s="10">
        <v>0.105</v>
      </c>
      <c r="K31" s="10">
        <v>0.11</v>
      </c>
      <c r="L31" s="8">
        <v>360</v>
      </c>
      <c r="M31" s="8" t="s">
        <v>184</v>
      </c>
      <c r="N31" s="118">
        <f t="shared" ref="N31:N70" si="6">+E31-D31</f>
        <v>10</v>
      </c>
    </row>
    <row r="32" spans="1:14" x14ac:dyDescent="0.25">
      <c r="A32" s="8" t="s">
        <v>71</v>
      </c>
      <c r="B32" s="8" t="s">
        <v>72</v>
      </c>
      <c r="C32" s="8" t="s">
        <v>29</v>
      </c>
      <c r="D32" s="9">
        <f>+Parameters!$B$2-1</f>
        <v>42865</v>
      </c>
      <c r="E32" s="9">
        <f>+D32+10</f>
        <v>42875</v>
      </c>
      <c r="F32" s="8">
        <v>7</v>
      </c>
      <c r="G32" s="8">
        <v>31</v>
      </c>
      <c r="H32" s="10">
        <v>0.10500000000000001</v>
      </c>
      <c r="I32" s="10">
        <v>0.11000000000000001</v>
      </c>
      <c r="J32" s="10">
        <v>0.11</v>
      </c>
      <c r="K32" s="10">
        <v>0.115</v>
      </c>
      <c r="L32" s="8">
        <v>360</v>
      </c>
      <c r="M32" s="8" t="s">
        <v>184</v>
      </c>
      <c r="N32" s="118">
        <f t="shared" si="6"/>
        <v>10</v>
      </c>
    </row>
    <row r="33" spans="1:14" x14ac:dyDescent="0.25">
      <c r="A33" s="8" t="s">
        <v>71</v>
      </c>
      <c r="B33" s="8" t="s">
        <v>72</v>
      </c>
      <c r="C33" s="8" t="s">
        <v>29</v>
      </c>
      <c r="D33" s="9">
        <f>+Parameters!$B$2-1</f>
        <v>42865</v>
      </c>
      <c r="E33" s="9">
        <f t="shared" ref="E33:E34" si="7">+D33+10</f>
        <v>42875</v>
      </c>
      <c r="F33" s="8">
        <v>31</v>
      </c>
      <c r="G33" s="8">
        <v>91</v>
      </c>
      <c r="H33" s="10">
        <v>0.11000000000000001</v>
      </c>
      <c r="I33" s="10">
        <v>0.11500000000000002</v>
      </c>
      <c r="J33" s="10">
        <v>0.115</v>
      </c>
      <c r="K33" s="10">
        <v>0.12000000000000001</v>
      </c>
      <c r="L33" s="8">
        <v>360</v>
      </c>
      <c r="M33" s="8" t="s">
        <v>184</v>
      </c>
      <c r="N33" s="118">
        <f t="shared" si="6"/>
        <v>10</v>
      </c>
    </row>
    <row r="34" spans="1:14" x14ac:dyDescent="0.25">
      <c r="A34" s="8" t="s">
        <v>71</v>
      </c>
      <c r="B34" s="8" t="s">
        <v>72</v>
      </c>
      <c r="C34" s="8" t="s">
        <v>29</v>
      </c>
      <c r="D34" s="9">
        <f>+Parameters!$B$2-1</f>
        <v>42865</v>
      </c>
      <c r="E34" s="9">
        <f t="shared" si="7"/>
        <v>42875</v>
      </c>
      <c r="F34" s="8">
        <v>91</v>
      </c>
      <c r="G34" s="8">
        <v>182</v>
      </c>
      <c r="H34" s="10">
        <v>0.11500000000000002</v>
      </c>
      <c r="I34" s="10">
        <v>0.12000000000000002</v>
      </c>
      <c r="J34" s="10">
        <v>0.12000000000000001</v>
      </c>
      <c r="K34" s="10">
        <v>0.125</v>
      </c>
      <c r="L34" s="8">
        <v>360</v>
      </c>
      <c r="M34" s="8" t="s">
        <v>184</v>
      </c>
      <c r="N34" s="118">
        <f t="shared" si="6"/>
        <v>10</v>
      </c>
    </row>
    <row r="35" spans="1:14" x14ac:dyDescent="0.25">
      <c r="A35" s="6" t="s">
        <v>71</v>
      </c>
      <c r="B35" s="6" t="s">
        <v>72</v>
      </c>
      <c r="C35" s="6" t="s">
        <v>29</v>
      </c>
      <c r="D35" s="15">
        <f>+E34</f>
        <v>42875</v>
      </c>
      <c r="E35" s="15">
        <f>+D35+10</f>
        <v>42885</v>
      </c>
      <c r="F35" s="6">
        <v>1</v>
      </c>
      <c r="G35" s="6">
        <v>7</v>
      </c>
      <c r="H35" s="16">
        <v>0.105</v>
      </c>
      <c r="I35" s="16">
        <v>0.11</v>
      </c>
      <c r="J35" s="16">
        <v>0.1</v>
      </c>
      <c r="K35" s="16">
        <v>0.10500000000000001</v>
      </c>
      <c r="L35" s="6">
        <v>360</v>
      </c>
      <c r="M35" s="6" t="s">
        <v>184</v>
      </c>
      <c r="N35" s="118">
        <f t="shared" si="6"/>
        <v>10</v>
      </c>
    </row>
    <row r="36" spans="1:14" x14ac:dyDescent="0.25">
      <c r="A36" s="6" t="s">
        <v>71</v>
      </c>
      <c r="B36" s="6" t="s">
        <v>72</v>
      </c>
      <c r="C36" s="6" t="s">
        <v>29</v>
      </c>
      <c r="D36" s="15">
        <f>+D35</f>
        <v>42875</v>
      </c>
      <c r="E36" s="15">
        <f t="shared" ref="E36:E38" si="8">+D36+10</f>
        <v>42885</v>
      </c>
      <c r="F36" s="6">
        <v>7</v>
      </c>
      <c r="G36" s="6">
        <v>31</v>
      </c>
      <c r="H36" s="16">
        <v>0.11</v>
      </c>
      <c r="I36" s="16">
        <v>0.115</v>
      </c>
      <c r="J36" s="16">
        <v>0.10500000000000001</v>
      </c>
      <c r="K36" s="16">
        <v>0.11000000000000001</v>
      </c>
      <c r="L36" s="6">
        <v>360</v>
      </c>
      <c r="M36" s="6" t="s">
        <v>184</v>
      </c>
      <c r="N36" s="118">
        <f t="shared" si="6"/>
        <v>10</v>
      </c>
    </row>
    <row r="37" spans="1:14" x14ac:dyDescent="0.25">
      <c r="A37" s="6" t="s">
        <v>71</v>
      </c>
      <c r="B37" s="6" t="s">
        <v>72</v>
      </c>
      <c r="C37" s="6" t="s">
        <v>29</v>
      </c>
      <c r="D37" s="15">
        <f t="shared" ref="D37:D38" si="9">+D36</f>
        <v>42875</v>
      </c>
      <c r="E37" s="15">
        <f t="shared" si="8"/>
        <v>42885</v>
      </c>
      <c r="F37" s="6">
        <v>31</v>
      </c>
      <c r="G37" s="6">
        <v>91</v>
      </c>
      <c r="H37" s="16">
        <v>0.115</v>
      </c>
      <c r="I37" s="16">
        <v>0.12000000000000001</v>
      </c>
      <c r="J37" s="16">
        <v>0.11000000000000001</v>
      </c>
      <c r="K37" s="16">
        <v>0.11500000000000002</v>
      </c>
      <c r="L37" s="6">
        <v>360</v>
      </c>
      <c r="M37" s="6" t="s">
        <v>184</v>
      </c>
      <c r="N37" s="118">
        <f t="shared" si="6"/>
        <v>10</v>
      </c>
    </row>
    <row r="38" spans="1:14" x14ac:dyDescent="0.25">
      <c r="A38" s="6" t="s">
        <v>71</v>
      </c>
      <c r="B38" s="6" t="s">
        <v>72</v>
      </c>
      <c r="C38" s="6" t="s">
        <v>29</v>
      </c>
      <c r="D38" s="15">
        <f t="shared" si="9"/>
        <v>42875</v>
      </c>
      <c r="E38" s="15">
        <f t="shared" si="8"/>
        <v>42885</v>
      </c>
      <c r="F38" s="6">
        <v>91</v>
      </c>
      <c r="G38" s="6">
        <v>182</v>
      </c>
      <c r="H38" s="16">
        <v>0.12000000000000001</v>
      </c>
      <c r="I38" s="16">
        <v>0.125</v>
      </c>
      <c r="J38" s="16">
        <v>0.11500000000000002</v>
      </c>
      <c r="K38" s="16">
        <v>0.12000000000000002</v>
      </c>
      <c r="L38" s="6">
        <v>360</v>
      </c>
      <c r="M38" s="6" t="s">
        <v>184</v>
      </c>
      <c r="N38" s="118">
        <f t="shared" si="6"/>
        <v>10</v>
      </c>
    </row>
    <row r="39" spans="1:14" x14ac:dyDescent="0.25">
      <c r="A39" s="8" t="s">
        <v>71</v>
      </c>
      <c r="B39" s="8" t="s">
        <v>72</v>
      </c>
      <c r="C39" s="8" t="s">
        <v>29</v>
      </c>
      <c r="D39" s="9">
        <f>+E38</f>
        <v>42885</v>
      </c>
      <c r="E39" s="9">
        <f>+D39+11</f>
        <v>42896</v>
      </c>
      <c r="F39" s="8">
        <v>1</v>
      </c>
      <c r="G39" s="8">
        <v>7</v>
      </c>
      <c r="H39" s="10">
        <v>0.1</v>
      </c>
      <c r="I39" s="10">
        <v>0.10500000000000001</v>
      </c>
      <c r="J39" s="10">
        <v>0.1</v>
      </c>
      <c r="K39" s="10">
        <v>0.10500000000000001</v>
      </c>
      <c r="L39" s="8">
        <v>360</v>
      </c>
      <c r="M39" s="8" t="s">
        <v>184</v>
      </c>
      <c r="N39" s="118">
        <f t="shared" si="6"/>
        <v>11</v>
      </c>
    </row>
    <row r="40" spans="1:14" x14ac:dyDescent="0.25">
      <c r="A40" s="8" t="s">
        <v>71</v>
      </c>
      <c r="B40" s="8" t="s">
        <v>72</v>
      </c>
      <c r="C40" s="8" t="s">
        <v>29</v>
      </c>
      <c r="D40" s="9">
        <f>+D39</f>
        <v>42885</v>
      </c>
      <c r="E40" s="9">
        <f t="shared" ref="E40:E42" si="10">+D40+11</f>
        <v>42896</v>
      </c>
      <c r="F40" s="8">
        <v>7</v>
      </c>
      <c r="G40" s="8">
        <v>31</v>
      </c>
      <c r="H40" s="10">
        <v>0.10500000000000001</v>
      </c>
      <c r="I40" s="10">
        <v>0.11000000000000001</v>
      </c>
      <c r="J40" s="10">
        <v>0.10500000000000001</v>
      </c>
      <c r="K40" s="10">
        <v>0.11000000000000001</v>
      </c>
      <c r="L40" s="8">
        <v>360</v>
      </c>
      <c r="M40" s="8" t="s">
        <v>184</v>
      </c>
      <c r="N40" s="118">
        <f t="shared" si="6"/>
        <v>11</v>
      </c>
    </row>
    <row r="41" spans="1:14" x14ac:dyDescent="0.25">
      <c r="A41" s="8" t="s">
        <v>71</v>
      </c>
      <c r="B41" s="8" t="s">
        <v>72</v>
      </c>
      <c r="C41" s="8" t="s">
        <v>29</v>
      </c>
      <c r="D41" s="9">
        <f t="shared" ref="D41:D42" si="11">+D40</f>
        <v>42885</v>
      </c>
      <c r="E41" s="9">
        <f t="shared" si="10"/>
        <v>42896</v>
      </c>
      <c r="F41" s="8">
        <v>31</v>
      </c>
      <c r="G41" s="8">
        <v>91</v>
      </c>
      <c r="H41" s="10">
        <v>0.11000000000000001</v>
      </c>
      <c r="I41" s="10">
        <v>0.11500000000000002</v>
      </c>
      <c r="J41" s="10">
        <v>0.11000000000000001</v>
      </c>
      <c r="K41" s="10">
        <v>0.11500000000000002</v>
      </c>
      <c r="L41" s="8">
        <v>360</v>
      </c>
      <c r="M41" s="8" t="s">
        <v>184</v>
      </c>
      <c r="N41" s="118">
        <f t="shared" si="6"/>
        <v>11</v>
      </c>
    </row>
    <row r="42" spans="1:14" x14ac:dyDescent="0.25">
      <c r="A42" s="8" t="s">
        <v>71</v>
      </c>
      <c r="B42" s="8" t="s">
        <v>72</v>
      </c>
      <c r="C42" s="8" t="s">
        <v>29</v>
      </c>
      <c r="D42" s="9">
        <f t="shared" si="11"/>
        <v>42885</v>
      </c>
      <c r="E42" s="9">
        <f t="shared" si="10"/>
        <v>42896</v>
      </c>
      <c r="F42" s="8">
        <v>91</v>
      </c>
      <c r="G42" s="8">
        <v>182</v>
      </c>
      <c r="H42" s="10">
        <v>0.11500000000000002</v>
      </c>
      <c r="I42" s="10">
        <v>0.12000000000000002</v>
      </c>
      <c r="J42" s="10">
        <v>0.11500000000000002</v>
      </c>
      <c r="K42" s="10">
        <v>0.12000000000000002</v>
      </c>
      <c r="L42" s="8">
        <v>360</v>
      </c>
      <c r="M42" s="8" t="s">
        <v>184</v>
      </c>
      <c r="N42" s="118">
        <f t="shared" si="6"/>
        <v>11</v>
      </c>
    </row>
    <row r="43" spans="1:14" x14ac:dyDescent="0.25">
      <c r="A43" t="s">
        <v>91</v>
      </c>
      <c r="B43" t="s">
        <v>72</v>
      </c>
      <c r="C43" t="s">
        <v>29</v>
      </c>
      <c r="D43" s="1">
        <f>+Parameters!$B$2-1</f>
        <v>42865</v>
      </c>
      <c r="E43" s="1">
        <f>+D43+10</f>
        <v>42875</v>
      </c>
      <c r="F43">
        <v>1</v>
      </c>
      <c r="G43">
        <v>7</v>
      </c>
      <c r="H43" s="18">
        <v>0.01</v>
      </c>
      <c r="I43" s="18">
        <v>0.01</v>
      </c>
      <c r="J43" s="18">
        <v>0.01</v>
      </c>
      <c r="K43" s="18">
        <v>0.01</v>
      </c>
      <c r="L43">
        <v>360</v>
      </c>
      <c r="M43" t="s">
        <v>184</v>
      </c>
      <c r="N43" s="118">
        <f t="shared" si="6"/>
        <v>10</v>
      </c>
    </row>
    <row r="44" spans="1:14" x14ac:dyDescent="0.25">
      <c r="A44" t="s">
        <v>91</v>
      </c>
      <c r="B44" t="s">
        <v>72</v>
      </c>
      <c r="C44" t="s">
        <v>29</v>
      </c>
      <c r="D44" s="101">
        <f>+D43</f>
        <v>42865</v>
      </c>
      <c r="E44" s="101">
        <f t="shared" ref="E44:E47" si="12">+D44+10</f>
        <v>42875</v>
      </c>
      <c r="F44">
        <v>7</v>
      </c>
      <c r="G44">
        <v>31</v>
      </c>
      <c r="H44" s="18">
        <v>0.01</v>
      </c>
      <c r="I44" s="18">
        <v>0.01</v>
      </c>
      <c r="J44" s="18">
        <v>0.01</v>
      </c>
      <c r="K44" s="18">
        <v>0.01</v>
      </c>
      <c r="L44">
        <v>360</v>
      </c>
      <c r="M44" t="s">
        <v>184</v>
      </c>
      <c r="N44" s="118">
        <f t="shared" si="6"/>
        <v>10</v>
      </c>
    </row>
    <row r="45" spans="1:14" x14ac:dyDescent="0.25">
      <c r="A45" t="s">
        <v>91</v>
      </c>
      <c r="B45" t="s">
        <v>72</v>
      </c>
      <c r="C45" t="s">
        <v>29</v>
      </c>
      <c r="D45" s="101">
        <f t="shared" ref="D45:D47" si="13">+D44</f>
        <v>42865</v>
      </c>
      <c r="E45" s="101">
        <f t="shared" si="12"/>
        <v>42875</v>
      </c>
      <c r="F45">
        <v>31</v>
      </c>
      <c r="G45">
        <v>91</v>
      </c>
      <c r="H45" s="18">
        <v>0.01</v>
      </c>
      <c r="I45" s="18">
        <v>0.01</v>
      </c>
      <c r="J45" s="18">
        <v>0.01</v>
      </c>
      <c r="K45" s="18">
        <v>0.01</v>
      </c>
      <c r="L45">
        <v>360</v>
      </c>
      <c r="M45" t="s">
        <v>184</v>
      </c>
      <c r="N45" s="118">
        <f t="shared" si="6"/>
        <v>10</v>
      </c>
    </row>
    <row r="46" spans="1:14" x14ac:dyDescent="0.25">
      <c r="A46" t="s">
        <v>91</v>
      </c>
      <c r="B46" t="s">
        <v>72</v>
      </c>
      <c r="C46" t="s">
        <v>29</v>
      </c>
      <c r="D46" s="101">
        <f t="shared" si="13"/>
        <v>42865</v>
      </c>
      <c r="E46" s="101">
        <f t="shared" si="12"/>
        <v>42875</v>
      </c>
      <c r="F46">
        <v>91</v>
      </c>
      <c r="G46">
        <v>365</v>
      </c>
      <c r="H46" s="18">
        <v>0.01</v>
      </c>
      <c r="I46" s="18">
        <v>0.01</v>
      </c>
      <c r="J46" s="18">
        <v>0.01</v>
      </c>
      <c r="K46" s="18">
        <v>0.01</v>
      </c>
      <c r="L46">
        <v>360</v>
      </c>
      <c r="M46" t="s">
        <v>184</v>
      </c>
      <c r="N46" s="118">
        <f t="shared" si="6"/>
        <v>10</v>
      </c>
    </row>
    <row r="47" spans="1:14" x14ac:dyDescent="0.25">
      <c r="A47" t="s">
        <v>91</v>
      </c>
      <c r="B47" t="s">
        <v>72</v>
      </c>
      <c r="C47" t="s">
        <v>29</v>
      </c>
      <c r="D47" s="101">
        <f t="shared" si="13"/>
        <v>42865</v>
      </c>
      <c r="E47" s="101">
        <f t="shared" si="12"/>
        <v>42875</v>
      </c>
      <c r="F47">
        <v>365</v>
      </c>
      <c r="G47">
        <v>730</v>
      </c>
      <c r="H47" s="18">
        <v>0.01</v>
      </c>
      <c r="I47" s="18">
        <v>0.01</v>
      </c>
      <c r="J47" s="18">
        <v>0.01</v>
      </c>
      <c r="K47" s="18">
        <v>0.01</v>
      </c>
      <c r="L47">
        <v>360</v>
      </c>
      <c r="M47" t="s">
        <v>184</v>
      </c>
      <c r="N47" s="118">
        <f t="shared" si="6"/>
        <v>10</v>
      </c>
    </row>
    <row r="48" spans="1:14" x14ac:dyDescent="0.25">
      <c r="A48" s="8" t="s">
        <v>91</v>
      </c>
      <c r="B48" s="8" t="s">
        <v>72</v>
      </c>
      <c r="C48" s="8" t="s">
        <v>29</v>
      </c>
      <c r="D48" s="9">
        <f>+E47</f>
        <v>42875</v>
      </c>
      <c r="E48" s="9">
        <f>+D48+10</f>
        <v>42885</v>
      </c>
      <c r="F48" s="8">
        <v>1</v>
      </c>
      <c r="G48" s="8">
        <v>7</v>
      </c>
      <c r="H48" s="10">
        <v>0.01</v>
      </c>
      <c r="I48" s="10">
        <v>0.01</v>
      </c>
      <c r="J48" s="10">
        <v>0.01</v>
      </c>
      <c r="K48" s="10">
        <v>0.01</v>
      </c>
      <c r="L48" s="8">
        <v>360</v>
      </c>
      <c r="M48" s="8" t="s">
        <v>184</v>
      </c>
      <c r="N48" s="118">
        <f t="shared" si="6"/>
        <v>10</v>
      </c>
    </row>
    <row r="49" spans="1:14" x14ac:dyDescent="0.25">
      <c r="A49" s="8" t="s">
        <v>91</v>
      </c>
      <c r="B49" s="8" t="s">
        <v>72</v>
      </c>
      <c r="C49" s="8" t="s">
        <v>29</v>
      </c>
      <c r="D49" s="9">
        <f>+D48</f>
        <v>42875</v>
      </c>
      <c r="E49" s="9">
        <f t="shared" ref="E49:E52" si="14">+D49+10</f>
        <v>42885</v>
      </c>
      <c r="F49" s="8">
        <v>7</v>
      </c>
      <c r="G49" s="8">
        <v>31</v>
      </c>
      <c r="H49" s="10">
        <v>0.01</v>
      </c>
      <c r="I49" s="10">
        <v>0.01</v>
      </c>
      <c r="J49" s="10">
        <v>0.01</v>
      </c>
      <c r="K49" s="10">
        <v>0.01</v>
      </c>
      <c r="L49" s="8">
        <v>360</v>
      </c>
      <c r="M49" s="8" t="s">
        <v>184</v>
      </c>
      <c r="N49" s="118">
        <f t="shared" si="6"/>
        <v>10</v>
      </c>
    </row>
    <row r="50" spans="1:14" x14ac:dyDescent="0.25">
      <c r="A50" s="8" t="s">
        <v>91</v>
      </c>
      <c r="B50" s="8" t="s">
        <v>72</v>
      </c>
      <c r="C50" s="8" t="s">
        <v>29</v>
      </c>
      <c r="D50" s="9">
        <f t="shared" ref="D50:D52" si="15">+D49</f>
        <v>42875</v>
      </c>
      <c r="E50" s="9">
        <f t="shared" si="14"/>
        <v>42885</v>
      </c>
      <c r="F50" s="8">
        <v>31</v>
      </c>
      <c r="G50" s="8">
        <v>91</v>
      </c>
      <c r="H50" s="10">
        <v>0.01</v>
      </c>
      <c r="I50" s="10">
        <v>0.01</v>
      </c>
      <c r="J50" s="10">
        <v>0.01</v>
      </c>
      <c r="K50" s="10">
        <v>0.01</v>
      </c>
      <c r="L50" s="8">
        <v>360</v>
      </c>
      <c r="M50" s="8" t="s">
        <v>184</v>
      </c>
      <c r="N50" s="118">
        <f t="shared" si="6"/>
        <v>10</v>
      </c>
    </row>
    <row r="51" spans="1:14" x14ac:dyDescent="0.25">
      <c r="A51" s="8" t="s">
        <v>91</v>
      </c>
      <c r="B51" s="8" t="s">
        <v>72</v>
      </c>
      <c r="C51" s="8" t="s">
        <v>29</v>
      </c>
      <c r="D51" s="9">
        <f t="shared" si="15"/>
        <v>42875</v>
      </c>
      <c r="E51" s="9">
        <f t="shared" si="14"/>
        <v>42885</v>
      </c>
      <c r="F51" s="8">
        <v>91</v>
      </c>
      <c r="G51" s="8">
        <v>365</v>
      </c>
      <c r="H51" s="10">
        <v>0.01</v>
      </c>
      <c r="I51" s="10">
        <v>0.01</v>
      </c>
      <c r="J51" s="10">
        <v>0.01</v>
      </c>
      <c r="K51" s="10">
        <v>0.01</v>
      </c>
      <c r="L51" s="8">
        <v>360</v>
      </c>
      <c r="M51" s="8" t="s">
        <v>184</v>
      </c>
      <c r="N51" s="118">
        <f t="shared" si="6"/>
        <v>10</v>
      </c>
    </row>
    <row r="52" spans="1:14" x14ac:dyDescent="0.25">
      <c r="A52" s="8" t="s">
        <v>91</v>
      </c>
      <c r="B52" s="8" t="s">
        <v>72</v>
      </c>
      <c r="C52" s="8" t="s">
        <v>29</v>
      </c>
      <c r="D52" s="9">
        <f t="shared" si="15"/>
        <v>42875</v>
      </c>
      <c r="E52" s="9">
        <f t="shared" si="14"/>
        <v>42885</v>
      </c>
      <c r="F52" s="8">
        <v>365</v>
      </c>
      <c r="G52" s="8">
        <v>730</v>
      </c>
      <c r="H52" s="10">
        <v>0.01</v>
      </c>
      <c r="I52" s="10">
        <v>0.01</v>
      </c>
      <c r="J52" s="10">
        <v>0.01</v>
      </c>
      <c r="K52" s="10">
        <v>0.01</v>
      </c>
      <c r="L52" s="8">
        <v>360</v>
      </c>
      <c r="M52" s="8" t="s">
        <v>184</v>
      </c>
      <c r="N52" s="118">
        <f t="shared" si="6"/>
        <v>10</v>
      </c>
    </row>
    <row r="53" spans="1:14" x14ac:dyDescent="0.25">
      <c r="A53" t="s">
        <v>91</v>
      </c>
      <c r="B53" t="s">
        <v>72</v>
      </c>
      <c r="C53" t="s">
        <v>29</v>
      </c>
      <c r="D53" s="1">
        <f>+E52</f>
        <v>42885</v>
      </c>
      <c r="E53" s="1">
        <f>+D53+11</f>
        <v>42896</v>
      </c>
      <c r="F53">
        <v>1</v>
      </c>
      <c r="G53">
        <v>7</v>
      </c>
      <c r="H53" s="18">
        <v>0.01</v>
      </c>
      <c r="I53" s="18">
        <v>0.01</v>
      </c>
      <c r="J53" s="18">
        <v>0.01</v>
      </c>
      <c r="K53" s="18">
        <v>0.01</v>
      </c>
      <c r="L53">
        <v>360</v>
      </c>
      <c r="M53" t="s">
        <v>184</v>
      </c>
      <c r="N53" s="118">
        <f t="shared" si="6"/>
        <v>11</v>
      </c>
    </row>
    <row r="54" spans="1:14" x14ac:dyDescent="0.25">
      <c r="A54" t="s">
        <v>91</v>
      </c>
      <c r="B54" t="s">
        <v>72</v>
      </c>
      <c r="C54" t="s">
        <v>29</v>
      </c>
      <c r="D54" s="101">
        <f>+D53</f>
        <v>42885</v>
      </c>
      <c r="E54" s="101">
        <f t="shared" ref="E54:E57" si="16">+D54+11</f>
        <v>42896</v>
      </c>
      <c r="F54">
        <v>7</v>
      </c>
      <c r="G54">
        <v>31</v>
      </c>
      <c r="H54" s="18">
        <v>0.01</v>
      </c>
      <c r="I54" s="18">
        <v>0.01</v>
      </c>
      <c r="J54" s="18">
        <v>0.01</v>
      </c>
      <c r="K54" s="18">
        <v>0.01</v>
      </c>
      <c r="L54">
        <v>360</v>
      </c>
      <c r="M54" t="s">
        <v>184</v>
      </c>
      <c r="N54" s="118">
        <f t="shared" si="6"/>
        <v>11</v>
      </c>
    </row>
    <row r="55" spans="1:14" x14ac:dyDescent="0.25">
      <c r="A55" t="s">
        <v>91</v>
      </c>
      <c r="B55" t="s">
        <v>72</v>
      </c>
      <c r="C55" t="s">
        <v>29</v>
      </c>
      <c r="D55" s="101">
        <f t="shared" ref="D55:D57" si="17">+D54</f>
        <v>42885</v>
      </c>
      <c r="E55" s="101">
        <f t="shared" si="16"/>
        <v>42896</v>
      </c>
      <c r="F55">
        <v>31</v>
      </c>
      <c r="G55">
        <v>91</v>
      </c>
      <c r="H55" s="18">
        <v>0.01</v>
      </c>
      <c r="I55" s="18">
        <v>0.01</v>
      </c>
      <c r="J55" s="18">
        <v>0.01</v>
      </c>
      <c r="K55" s="18">
        <v>0.01</v>
      </c>
      <c r="L55">
        <v>360</v>
      </c>
      <c r="M55" t="s">
        <v>184</v>
      </c>
      <c r="N55" s="118">
        <f t="shared" si="6"/>
        <v>11</v>
      </c>
    </row>
    <row r="56" spans="1:14" x14ac:dyDescent="0.25">
      <c r="A56" t="s">
        <v>91</v>
      </c>
      <c r="B56" t="s">
        <v>72</v>
      </c>
      <c r="C56" t="s">
        <v>29</v>
      </c>
      <c r="D56" s="101">
        <f t="shared" si="17"/>
        <v>42885</v>
      </c>
      <c r="E56" s="101">
        <f t="shared" si="16"/>
        <v>42896</v>
      </c>
      <c r="F56">
        <v>91</v>
      </c>
      <c r="G56">
        <v>365</v>
      </c>
      <c r="H56" s="18">
        <v>0.01</v>
      </c>
      <c r="I56" s="18">
        <v>0.01</v>
      </c>
      <c r="J56" s="18">
        <v>0.01</v>
      </c>
      <c r="K56" s="18">
        <v>0.01</v>
      </c>
      <c r="L56">
        <v>360</v>
      </c>
      <c r="M56" t="s">
        <v>184</v>
      </c>
      <c r="N56" s="118">
        <f t="shared" si="6"/>
        <v>11</v>
      </c>
    </row>
    <row r="57" spans="1:14" x14ac:dyDescent="0.25">
      <c r="A57" t="s">
        <v>91</v>
      </c>
      <c r="B57" t="s">
        <v>72</v>
      </c>
      <c r="C57" t="s">
        <v>29</v>
      </c>
      <c r="D57" s="101">
        <f t="shared" si="17"/>
        <v>42885</v>
      </c>
      <c r="E57" s="101">
        <f t="shared" si="16"/>
        <v>42896</v>
      </c>
      <c r="F57">
        <v>365</v>
      </c>
      <c r="G57">
        <v>740</v>
      </c>
      <c r="H57" s="18">
        <v>0.01</v>
      </c>
      <c r="I57" s="18">
        <v>0.01</v>
      </c>
      <c r="J57" s="18">
        <v>0.01</v>
      </c>
      <c r="K57" s="18">
        <v>0.01</v>
      </c>
      <c r="L57">
        <v>360</v>
      </c>
      <c r="M57" t="s">
        <v>184</v>
      </c>
      <c r="N57" s="118">
        <f t="shared" si="6"/>
        <v>11</v>
      </c>
    </row>
    <row r="58" spans="1:14" x14ac:dyDescent="0.25">
      <c r="A58" s="23" t="s">
        <v>186</v>
      </c>
      <c r="B58" s="23" t="s">
        <v>72</v>
      </c>
      <c r="C58" s="23" t="s">
        <v>29</v>
      </c>
      <c r="D58" s="24">
        <f>+Parameters!$B$2-1</f>
        <v>42865</v>
      </c>
      <c r="E58" s="24">
        <f>+D58+10</f>
        <v>42875</v>
      </c>
      <c r="F58" s="23">
        <v>1</v>
      </c>
      <c r="G58" s="23">
        <v>7</v>
      </c>
      <c r="H58" s="18">
        <v>0.03</v>
      </c>
      <c r="I58" s="18">
        <v>0.03</v>
      </c>
      <c r="J58" s="18">
        <v>0.03</v>
      </c>
      <c r="K58" s="18">
        <v>0.03</v>
      </c>
      <c r="L58" s="23">
        <v>360</v>
      </c>
      <c r="M58" s="23" t="s">
        <v>184</v>
      </c>
      <c r="N58" s="118">
        <f t="shared" si="6"/>
        <v>10</v>
      </c>
    </row>
    <row r="59" spans="1:14" x14ac:dyDescent="0.25">
      <c r="A59" s="23" t="s">
        <v>186</v>
      </c>
      <c r="B59" s="23" t="s">
        <v>72</v>
      </c>
      <c r="C59" s="23" t="s">
        <v>29</v>
      </c>
      <c r="D59" s="101">
        <f>+Parameters!$B$2-1</f>
        <v>42865</v>
      </c>
      <c r="E59" s="101">
        <f>+D59+10</f>
        <v>42875</v>
      </c>
      <c r="F59" s="23">
        <v>7</v>
      </c>
      <c r="G59" s="23">
        <v>31</v>
      </c>
      <c r="H59" s="18">
        <v>0.03</v>
      </c>
      <c r="I59" s="18">
        <v>0.03</v>
      </c>
      <c r="J59" s="18">
        <v>0.03</v>
      </c>
      <c r="K59" s="18">
        <v>0.03</v>
      </c>
      <c r="L59" s="23">
        <v>360</v>
      </c>
      <c r="M59" s="23" t="s">
        <v>184</v>
      </c>
      <c r="N59" s="118">
        <f t="shared" si="6"/>
        <v>10</v>
      </c>
    </row>
    <row r="60" spans="1:14" x14ac:dyDescent="0.25">
      <c r="A60" s="23" t="s">
        <v>186</v>
      </c>
      <c r="B60" s="23" t="s">
        <v>72</v>
      </c>
      <c r="C60" s="23" t="s">
        <v>29</v>
      </c>
      <c r="D60" s="101">
        <f>+Parameters!$B$2-1</f>
        <v>42865</v>
      </c>
      <c r="E60" s="101">
        <f t="shared" ref="E60:E62" si="18">+D60+10</f>
        <v>42875</v>
      </c>
      <c r="F60" s="23">
        <v>31</v>
      </c>
      <c r="G60" s="23">
        <v>91</v>
      </c>
      <c r="H60" s="18">
        <v>0.03</v>
      </c>
      <c r="I60" s="18">
        <v>0.03</v>
      </c>
      <c r="J60" s="18">
        <v>0.03</v>
      </c>
      <c r="K60" s="18">
        <v>0.03</v>
      </c>
      <c r="L60" s="23">
        <v>360</v>
      </c>
      <c r="M60" s="23" t="s">
        <v>184</v>
      </c>
      <c r="N60" s="118">
        <f t="shared" si="6"/>
        <v>10</v>
      </c>
    </row>
    <row r="61" spans="1:14" x14ac:dyDescent="0.25">
      <c r="A61" s="23" t="s">
        <v>186</v>
      </c>
      <c r="B61" s="23" t="s">
        <v>72</v>
      </c>
      <c r="C61" s="23" t="s">
        <v>29</v>
      </c>
      <c r="D61" s="101">
        <f>+Parameters!$B$2-1</f>
        <v>42865</v>
      </c>
      <c r="E61" s="101">
        <f t="shared" si="18"/>
        <v>42875</v>
      </c>
      <c r="F61" s="23">
        <v>91</v>
      </c>
      <c r="G61" s="23">
        <v>365</v>
      </c>
      <c r="H61" s="18">
        <v>0.03</v>
      </c>
      <c r="I61" s="18">
        <v>0.03</v>
      </c>
      <c r="J61" s="18">
        <v>0.03</v>
      </c>
      <c r="K61" s="18">
        <v>0.03</v>
      </c>
      <c r="L61" s="23">
        <v>360</v>
      </c>
      <c r="M61" s="23" t="s">
        <v>184</v>
      </c>
      <c r="N61" s="118">
        <f t="shared" si="6"/>
        <v>10</v>
      </c>
    </row>
    <row r="62" spans="1:14" x14ac:dyDescent="0.25">
      <c r="A62" s="23" t="s">
        <v>186</v>
      </c>
      <c r="B62" s="23" t="s">
        <v>72</v>
      </c>
      <c r="C62" s="23" t="s">
        <v>29</v>
      </c>
      <c r="D62" s="101">
        <f>+Parameters!$B$2-1</f>
        <v>42865</v>
      </c>
      <c r="E62" s="101">
        <f t="shared" si="18"/>
        <v>42875</v>
      </c>
      <c r="F62" s="23">
        <v>365</v>
      </c>
      <c r="G62" s="23">
        <v>4000</v>
      </c>
      <c r="H62" s="18">
        <v>0.03</v>
      </c>
      <c r="I62" s="18">
        <v>0.03</v>
      </c>
      <c r="J62" s="18">
        <v>0.03</v>
      </c>
      <c r="K62" s="18">
        <v>0.03</v>
      </c>
      <c r="L62" s="23">
        <v>360</v>
      </c>
      <c r="M62" s="23" t="s">
        <v>184</v>
      </c>
      <c r="N62" s="118">
        <f t="shared" si="6"/>
        <v>10</v>
      </c>
    </row>
    <row r="63" spans="1:14" x14ac:dyDescent="0.25">
      <c r="A63" s="8" t="s">
        <v>186</v>
      </c>
      <c r="B63" s="8" t="s">
        <v>72</v>
      </c>
      <c r="C63" s="8" t="s">
        <v>29</v>
      </c>
      <c r="D63" s="9">
        <f>+E62</f>
        <v>42875</v>
      </c>
      <c r="E63" s="9">
        <f>+D63+10</f>
        <v>42885</v>
      </c>
      <c r="F63" s="8">
        <v>1</v>
      </c>
      <c r="G63" s="8">
        <v>7</v>
      </c>
      <c r="H63" s="10">
        <v>0.03</v>
      </c>
      <c r="I63" s="10">
        <v>0.03</v>
      </c>
      <c r="J63" s="10">
        <v>0.03</v>
      </c>
      <c r="K63" s="10">
        <v>0.03</v>
      </c>
      <c r="L63" s="8">
        <v>360</v>
      </c>
      <c r="M63" s="8" t="s">
        <v>184</v>
      </c>
      <c r="N63" s="118">
        <f t="shared" si="6"/>
        <v>10</v>
      </c>
    </row>
    <row r="64" spans="1:14" x14ac:dyDescent="0.25">
      <c r="A64" s="8" t="s">
        <v>186</v>
      </c>
      <c r="B64" s="8" t="s">
        <v>72</v>
      </c>
      <c r="C64" s="8" t="s">
        <v>29</v>
      </c>
      <c r="D64" s="9">
        <f>+D63</f>
        <v>42875</v>
      </c>
      <c r="E64" s="9">
        <f>+D64+10</f>
        <v>42885</v>
      </c>
      <c r="F64" s="8">
        <v>7</v>
      </c>
      <c r="G64" s="8">
        <v>31</v>
      </c>
      <c r="H64" s="10">
        <v>0.03</v>
      </c>
      <c r="I64" s="10">
        <v>0.03</v>
      </c>
      <c r="J64" s="10">
        <v>0.03</v>
      </c>
      <c r="K64" s="10">
        <v>0.03</v>
      </c>
      <c r="L64" s="8">
        <v>360</v>
      </c>
      <c r="M64" s="8" t="s">
        <v>184</v>
      </c>
      <c r="N64" s="118">
        <f t="shared" si="6"/>
        <v>10</v>
      </c>
    </row>
    <row r="65" spans="1:14" x14ac:dyDescent="0.25">
      <c r="A65" s="8" t="s">
        <v>186</v>
      </c>
      <c r="B65" s="8" t="s">
        <v>72</v>
      </c>
      <c r="C65" s="8" t="s">
        <v>29</v>
      </c>
      <c r="D65" s="9">
        <f t="shared" ref="D65:D67" si="19">+D64</f>
        <v>42875</v>
      </c>
      <c r="E65" s="9">
        <f t="shared" ref="E65:E67" si="20">+D65+10</f>
        <v>42885</v>
      </c>
      <c r="F65" s="8">
        <v>31</v>
      </c>
      <c r="G65" s="8">
        <v>91</v>
      </c>
      <c r="H65" s="10">
        <v>0.03</v>
      </c>
      <c r="I65" s="10">
        <v>0.03</v>
      </c>
      <c r="J65" s="10">
        <v>0.03</v>
      </c>
      <c r="K65" s="10">
        <v>0.03</v>
      </c>
      <c r="L65" s="8">
        <v>360</v>
      </c>
      <c r="M65" s="8" t="s">
        <v>184</v>
      </c>
      <c r="N65" s="118">
        <f t="shared" si="6"/>
        <v>10</v>
      </c>
    </row>
    <row r="66" spans="1:14" x14ac:dyDescent="0.25">
      <c r="A66" s="8" t="s">
        <v>186</v>
      </c>
      <c r="B66" s="8" t="s">
        <v>72</v>
      </c>
      <c r="C66" s="8" t="s">
        <v>29</v>
      </c>
      <c r="D66" s="9">
        <f t="shared" si="19"/>
        <v>42875</v>
      </c>
      <c r="E66" s="9">
        <f t="shared" si="20"/>
        <v>42885</v>
      </c>
      <c r="F66" s="8">
        <v>91</v>
      </c>
      <c r="G66" s="8">
        <v>365</v>
      </c>
      <c r="H66" s="10">
        <v>0.03</v>
      </c>
      <c r="I66" s="10">
        <v>0.03</v>
      </c>
      <c r="J66" s="10">
        <v>0.03</v>
      </c>
      <c r="K66" s="10">
        <v>0.03</v>
      </c>
      <c r="L66" s="8">
        <v>360</v>
      </c>
      <c r="M66" s="8" t="s">
        <v>184</v>
      </c>
      <c r="N66" s="118">
        <f t="shared" si="6"/>
        <v>10</v>
      </c>
    </row>
    <row r="67" spans="1:14" x14ac:dyDescent="0.25">
      <c r="A67" s="8" t="s">
        <v>186</v>
      </c>
      <c r="B67" s="8" t="s">
        <v>72</v>
      </c>
      <c r="C67" s="8" t="s">
        <v>29</v>
      </c>
      <c r="D67" s="9">
        <f t="shared" si="19"/>
        <v>42875</v>
      </c>
      <c r="E67" s="9">
        <f t="shared" si="20"/>
        <v>42885</v>
      </c>
      <c r="F67" s="8">
        <v>365</v>
      </c>
      <c r="G67" s="8">
        <v>4000</v>
      </c>
      <c r="H67" s="10">
        <v>0.03</v>
      </c>
      <c r="I67" s="10">
        <v>0.03</v>
      </c>
      <c r="J67" s="10">
        <v>0.03</v>
      </c>
      <c r="K67" s="10">
        <v>0.03</v>
      </c>
      <c r="L67" s="8">
        <v>360</v>
      </c>
      <c r="M67" s="8" t="s">
        <v>184</v>
      </c>
      <c r="N67" s="118">
        <f t="shared" si="6"/>
        <v>10</v>
      </c>
    </row>
    <row r="68" spans="1:14" x14ac:dyDescent="0.25">
      <c r="A68" s="23" t="s">
        <v>186</v>
      </c>
      <c r="B68" s="23" t="s">
        <v>72</v>
      </c>
      <c r="C68" s="23" t="s">
        <v>29</v>
      </c>
      <c r="D68" s="24">
        <f>+E67</f>
        <v>42885</v>
      </c>
      <c r="E68" s="24">
        <f>+D68+11</f>
        <v>42896</v>
      </c>
      <c r="F68" s="23">
        <v>1</v>
      </c>
      <c r="G68" s="23">
        <v>7</v>
      </c>
      <c r="H68" s="18">
        <v>0.03</v>
      </c>
      <c r="I68" s="18">
        <v>0.03</v>
      </c>
      <c r="J68" s="18">
        <v>0.03</v>
      </c>
      <c r="K68" s="18">
        <v>0.03</v>
      </c>
      <c r="L68" s="23">
        <v>360</v>
      </c>
      <c r="M68" s="23" t="s">
        <v>184</v>
      </c>
      <c r="N68" s="118">
        <f t="shared" si="6"/>
        <v>11</v>
      </c>
    </row>
    <row r="69" spans="1:14" x14ac:dyDescent="0.25">
      <c r="A69" s="23" t="s">
        <v>186</v>
      </c>
      <c r="B69" s="23" t="s">
        <v>72</v>
      </c>
      <c r="C69" s="23" t="s">
        <v>29</v>
      </c>
      <c r="D69" s="101">
        <f>+D68</f>
        <v>42885</v>
      </c>
      <c r="E69" s="101">
        <f t="shared" ref="E69:E72" si="21">+D69+11</f>
        <v>42896</v>
      </c>
      <c r="F69" s="23">
        <v>7</v>
      </c>
      <c r="G69" s="23">
        <v>31</v>
      </c>
      <c r="H69" s="18">
        <v>0.03</v>
      </c>
      <c r="I69" s="18">
        <v>0.03</v>
      </c>
      <c r="J69" s="18">
        <v>0.03</v>
      </c>
      <c r="K69" s="18">
        <v>0.03</v>
      </c>
      <c r="L69" s="23">
        <v>360</v>
      </c>
      <c r="M69" s="23" t="s">
        <v>184</v>
      </c>
      <c r="N69" s="118">
        <f t="shared" si="6"/>
        <v>11</v>
      </c>
    </row>
    <row r="70" spans="1:14" x14ac:dyDescent="0.25">
      <c r="A70" s="23" t="s">
        <v>186</v>
      </c>
      <c r="B70" s="23" t="s">
        <v>72</v>
      </c>
      <c r="C70" s="23" t="s">
        <v>29</v>
      </c>
      <c r="D70" s="101">
        <f t="shared" ref="D70:D72" si="22">+D69</f>
        <v>42885</v>
      </c>
      <c r="E70" s="101">
        <f t="shared" si="21"/>
        <v>42896</v>
      </c>
      <c r="F70" s="23">
        <v>31</v>
      </c>
      <c r="G70" s="23">
        <v>91</v>
      </c>
      <c r="H70" s="18">
        <v>0.03</v>
      </c>
      <c r="I70" s="18">
        <v>0.03</v>
      </c>
      <c r="J70" s="18">
        <v>0.03</v>
      </c>
      <c r="K70" s="18">
        <v>0.03</v>
      </c>
      <c r="L70" s="23">
        <v>360</v>
      </c>
      <c r="M70" s="23" t="s">
        <v>184</v>
      </c>
      <c r="N70" s="118">
        <f t="shared" si="6"/>
        <v>11</v>
      </c>
    </row>
    <row r="71" spans="1:14" x14ac:dyDescent="0.25">
      <c r="A71" s="23" t="s">
        <v>186</v>
      </c>
      <c r="B71" s="23" t="s">
        <v>72</v>
      </c>
      <c r="C71" s="23" t="s">
        <v>29</v>
      </c>
      <c r="D71" s="101">
        <f t="shared" si="22"/>
        <v>42885</v>
      </c>
      <c r="E71" s="101">
        <f t="shared" si="21"/>
        <v>42896</v>
      </c>
      <c r="F71" s="23">
        <v>91</v>
      </c>
      <c r="G71" s="23">
        <v>365</v>
      </c>
      <c r="H71" s="18">
        <v>0.03</v>
      </c>
      <c r="I71" s="18">
        <v>0.03</v>
      </c>
      <c r="J71" s="18">
        <v>0.03</v>
      </c>
      <c r="K71" s="18">
        <v>0.03</v>
      </c>
      <c r="L71" s="23">
        <v>360</v>
      </c>
      <c r="M71" s="23" t="s">
        <v>184</v>
      </c>
      <c r="N71" s="118">
        <f t="shared" ref="N71:N128" si="23">+E71-D71</f>
        <v>11</v>
      </c>
    </row>
    <row r="72" spans="1:14" x14ac:dyDescent="0.25">
      <c r="A72" s="23" t="s">
        <v>186</v>
      </c>
      <c r="B72" s="23" t="s">
        <v>72</v>
      </c>
      <c r="C72" s="23" t="s">
        <v>29</v>
      </c>
      <c r="D72" s="101">
        <f t="shared" si="22"/>
        <v>42885</v>
      </c>
      <c r="E72" s="101">
        <f t="shared" si="21"/>
        <v>42896</v>
      </c>
      <c r="F72" s="23">
        <v>365</v>
      </c>
      <c r="G72" s="23">
        <v>4000</v>
      </c>
      <c r="H72" s="18">
        <v>0.03</v>
      </c>
      <c r="I72" s="18">
        <v>0.03</v>
      </c>
      <c r="J72" s="18">
        <v>0.03</v>
      </c>
      <c r="K72" s="18">
        <v>0.03</v>
      </c>
      <c r="L72" s="23">
        <v>360</v>
      </c>
      <c r="M72" s="23" t="s">
        <v>184</v>
      </c>
      <c r="N72" s="118">
        <f t="shared" si="23"/>
        <v>11</v>
      </c>
    </row>
    <row r="73" spans="1:14" x14ac:dyDescent="0.25">
      <c r="A73" s="8" t="s">
        <v>41</v>
      </c>
      <c r="B73" s="8" t="s">
        <v>178</v>
      </c>
      <c r="C73" s="8" t="s">
        <v>29</v>
      </c>
      <c r="D73" s="9">
        <f>+Parameters!$B$2-1</f>
        <v>42865</v>
      </c>
      <c r="E73" s="9">
        <f>+D73+10</f>
        <v>42875</v>
      </c>
      <c r="F73" s="8">
        <v>1</v>
      </c>
      <c r="G73" s="8">
        <v>7</v>
      </c>
      <c r="H73" s="10">
        <v>0.1</v>
      </c>
      <c r="I73" s="10">
        <v>0.10500000000000001</v>
      </c>
      <c r="J73" s="10">
        <v>0.10500000000000001</v>
      </c>
      <c r="K73" s="10">
        <v>0.11000000000000001</v>
      </c>
      <c r="L73" s="8">
        <v>365</v>
      </c>
      <c r="M73" s="8" t="s">
        <v>215</v>
      </c>
      <c r="N73" s="118">
        <f t="shared" si="23"/>
        <v>10</v>
      </c>
    </row>
    <row r="74" spans="1:14" x14ac:dyDescent="0.25">
      <c r="A74" s="8" t="s">
        <v>41</v>
      </c>
      <c r="B74" s="8" t="s">
        <v>178</v>
      </c>
      <c r="C74" s="8" t="s">
        <v>29</v>
      </c>
      <c r="D74" s="9">
        <f>+Parameters!$B$2-1</f>
        <v>42865</v>
      </c>
      <c r="E74" s="9">
        <f t="shared" ref="E74:E77" si="24">+D74+10</f>
        <v>42875</v>
      </c>
      <c r="F74" s="8">
        <v>7</v>
      </c>
      <c r="G74" s="8">
        <v>31</v>
      </c>
      <c r="H74" s="10">
        <v>0.10500000000000001</v>
      </c>
      <c r="I74" s="10">
        <v>0.11000000000000001</v>
      </c>
      <c r="J74" s="10">
        <v>0.11000000000000001</v>
      </c>
      <c r="K74" s="10">
        <v>0.11500000000000002</v>
      </c>
      <c r="L74" s="8">
        <v>365</v>
      </c>
      <c r="M74" s="8" t="s">
        <v>215</v>
      </c>
      <c r="N74" s="118">
        <f t="shared" si="23"/>
        <v>10</v>
      </c>
    </row>
    <row r="75" spans="1:14" x14ac:dyDescent="0.25">
      <c r="A75" s="8" t="s">
        <v>41</v>
      </c>
      <c r="B75" s="8" t="s">
        <v>178</v>
      </c>
      <c r="C75" s="8" t="s">
        <v>29</v>
      </c>
      <c r="D75" s="9">
        <f>+Parameters!$B$2-1</f>
        <v>42865</v>
      </c>
      <c r="E75" s="9">
        <f t="shared" si="24"/>
        <v>42875</v>
      </c>
      <c r="F75" s="8">
        <v>31</v>
      </c>
      <c r="G75" s="8">
        <v>91</v>
      </c>
      <c r="H75" s="10">
        <v>0.11000000000000001</v>
      </c>
      <c r="I75" s="10">
        <v>0.11500000000000002</v>
      </c>
      <c r="J75" s="10">
        <v>0.11500000000000002</v>
      </c>
      <c r="K75" s="10">
        <v>0.12000000000000002</v>
      </c>
      <c r="L75" s="8">
        <v>365</v>
      </c>
      <c r="M75" s="8" t="s">
        <v>215</v>
      </c>
      <c r="N75" s="118">
        <f t="shared" si="23"/>
        <v>10</v>
      </c>
    </row>
    <row r="76" spans="1:14" x14ac:dyDescent="0.25">
      <c r="A76" s="8" t="s">
        <v>41</v>
      </c>
      <c r="B76" s="8" t="s">
        <v>178</v>
      </c>
      <c r="C76" s="8" t="s">
        <v>29</v>
      </c>
      <c r="D76" s="9">
        <f>+Parameters!$B$2-1</f>
        <v>42865</v>
      </c>
      <c r="E76" s="9">
        <f t="shared" si="24"/>
        <v>42875</v>
      </c>
      <c r="F76" s="8">
        <v>91</v>
      </c>
      <c r="G76" s="8">
        <v>182</v>
      </c>
      <c r="H76" s="10">
        <v>0.11500000000000002</v>
      </c>
      <c r="I76" s="10">
        <v>0.12000000000000002</v>
      </c>
      <c r="J76" s="10">
        <v>0.12000000000000002</v>
      </c>
      <c r="K76" s="10">
        <v>0.12500000000000003</v>
      </c>
      <c r="L76" s="8">
        <v>365</v>
      </c>
      <c r="M76" s="8" t="s">
        <v>215</v>
      </c>
      <c r="N76" s="118">
        <f t="shared" si="23"/>
        <v>10</v>
      </c>
    </row>
    <row r="77" spans="1:14" x14ac:dyDescent="0.25">
      <c r="A77" s="8" t="s">
        <v>41</v>
      </c>
      <c r="B77" s="8" t="s">
        <v>178</v>
      </c>
      <c r="C77" s="8" t="s">
        <v>29</v>
      </c>
      <c r="D77" s="9">
        <f>+Parameters!$B$2-1</f>
        <v>42865</v>
      </c>
      <c r="E77" s="9">
        <f t="shared" si="24"/>
        <v>42875</v>
      </c>
      <c r="F77" s="8">
        <v>182</v>
      </c>
      <c r="G77" s="8">
        <v>365</v>
      </c>
      <c r="H77" s="10">
        <v>0.12000000000000002</v>
      </c>
      <c r="I77" s="10">
        <v>0.12500000000000003</v>
      </c>
      <c r="J77" s="10">
        <v>0.12500000000000003</v>
      </c>
      <c r="K77" s="10">
        <v>0.13000000000000003</v>
      </c>
      <c r="L77" s="8">
        <v>365</v>
      </c>
      <c r="M77" s="8" t="s">
        <v>215</v>
      </c>
      <c r="N77" s="118">
        <f t="shared" si="23"/>
        <v>10</v>
      </c>
    </row>
    <row r="78" spans="1:14" x14ac:dyDescent="0.25">
      <c r="A78" s="8" t="s">
        <v>41</v>
      </c>
      <c r="B78" s="8" t="s">
        <v>178</v>
      </c>
      <c r="C78" s="8" t="s">
        <v>29</v>
      </c>
      <c r="D78" s="9">
        <f>+Parameters!$B$2-1</f>
        <v>42865</v>
      </c>
      <c r="E78" s="9">
        <f>+D78+10</f>
        <v>42875</v>
      </c>
      <c r="F78" s="8">
        <v>365</v>
      </c>
      <c r="G78" s="8">
        <v>730</v>
      </c>
      <c r="H78" s="10">
        <v>0.12500000000000003</v>
      </c>
      <c r="I78" s="10">
        <v>0.13000000000000003</v>
      </c>
      <c r="J78" s="10">
        <v>0.13000000000000003</v>
      </c>
      <c r="K78" s="10">
        <v>0.13500000000000004</v>
      </c>
      <c r="L78" s="8">
        <v>365</v>
      </c>
      <c r="M78" s="8" t="s">
        <v>215</v>
      </c>
      <c r="N78" s="118">
        <f t="shared" si="23"/>
        <v>10</v>
      </c>
    </row>
    <row r="79" spans="1:14" x14ac:dyDescent="0.25">
      <c r="A79" s="8" t="s">
        <v>41</v>
      </c>
      <c r="B79" s="8" t="s">
        <v>178</v>
      </c>
      <c r="C79" s="8" t="s">
        <v>29</v>
      </c>
      <c r="D79" s="9">
        <f>+Parameters!$B$2-1</f>
        <v>42865</v>
      </c>
      <c r="E79" s="9">
        <f t="shared" ref="E79:E80" si="25">+D79+10</f>
        <v>42875</v>
      </c>
      <c r="F79" s="8">
        <v>730</v>
      </c>
      <c r="G79" s="8">
        <v>1080</v>
      </c>
      <c r="H79" s="10">
        <v>0.13000000000000003</v>
      </c>
      <c r="I79" s="10">
        <v>0.13500000000000004</v>
      </c>
      <c r="J79" s="10">
        <v>0.13500000000000004</v>
      </c>
      <c r="K79" s="10">
        <v>0.14000000000000004</v>
      </c>
      <c r="L79" s="8">
        <v>365</v>
      </c>
      <c r="M79" s="8" t="s">
        <v>215</v>
      </c>
      <c r="N79" s="118">
        <f t="shared" si="23"/>
        <v>10</v>
      </c>
    </row>
    <row r="80" spans="1:14" x14ac:dyDescent="0.25">
      <c r="A80" s="8" t="s">
        <v>41</v>
      </c>
      <c r="B80" s="8" t="s">
        <v>178</v>
      </c>
      <c r="C80" s="8" t="s">
        <v>29</v>
      </c>
      <c r="D80" s="9">
        <f>+Parameters!$B$2-1</f>
        <v>42865</v>
      </c>
      <c r="E80" s="9">
        <f t="shared" si="25"/>
        <v>42875</v>
      </c>
      <c r="F80" s="8">
        <v>1080</v>
      </c>
      <c r="G80" s="8">
        <v>4000</v>
      </c>
      <c r="H80" s="10">
        <v>0.13500000000000004</v>
      </c>
      <c r="I80" s="10">
        <v>0.14000000000000004</v>
      </c>
      <c r="J80" s="10">
        <v>0.14000000000000004</v>
      </c>
      <c r="K80" s="10">
        <v>0.14500000000000005</v>
      </c>
      <c r="L80" s="8">
        <v>365</v>
      </c>
      <c r="M80" s="8" t="s">
        <v>215</v>
      </c>
      <c r="N80" s="118">
        <f t="shared" si="23"/>
        <v>10</v>
      </c>
    </row>
    <row r="81" spans="1:14" x14ac:dyDescent="0.25">
      <c r="A81" s="30" t="s">
        <v>41</v>
      </c>
      <c r="B81" s="30" t="s">
        <v>178</v>
      </c>
      <c r="C81" s="30" t="s">
        <v>29</v>
      </c>
      <c r="D81" s="38">
        <f>+E80</f>
        <v>42875</v>
      </c>
      <c r="E81" s="38">
        <f>+D81+10</f>
        <v>42885</v>
      </c>
      <c r="F81" s="30">
        <v>1</v>
      </c>
      <c r="G81" s="30">
        <v>7</v>
      </c>
      <c r="H81" s="18">
        <v>0.10500000000000001</v>
      </c>
      <c r="I81" s="18">
        <v>0.11000000000000001</v>
      </c>
      <c r="J81" s="18">
        <v>0.115</v>
      </c>
      <c r="K81" s="121">
        <v>0.12000000000000001</v>
      </c>
      <c r="L81" s="30">
        <v>365</v>
      </c>
      <c r="M81" s="30" t="s">
        <v>215</v>
      </c>
      <c r="N81" s="118">
        <f t="shared" si="23"/>
        <v>10</v>
      </c>
    </row>
    <row r="82" spans="1:14" x14ac:dyDescent="0.25">
      <c r="A82" s="30" t="s">
        <v>41</v>
      </c>
      <c r="B82" s="30" t="s">
        <v>178</v>
      </c>
      <c r="C82" s="30" t="s">
        <v>29</v>
      </c>
      <c r="D82" s="38">
        <f>+D81</f>
        <v>42875</v>
      </c>
      <c r="E82" s="38">
        <f t="shared" ref="E82:E88" si="26">+D82+10</f>
        <v>42885</v>
      </c>
      <c r="F82" s="30">
        <v>7</v>
      </c>
      <c r="G82" s="30">
        <v>31</v>
      </c>
      <c r="H82" s="18">
        <v>0.11000000000000001</v>
      </c>
      <c r="I82" s="18">
        <v>0.11500000000000002</v>
      </c>
      <c r="J82" s="18">
        <v>0.12000000000000001</v>
      </c>
      <c r="K82" s="121">
        <v>0.125</v>
      </c>
      <c r="L82" s="30">
        <v>365</v>
      </c>
      <c r="M82" s="30" t="s">
        <v>215</v>
      </c>
      <c r="N82" s="118">
        <f t="shared" si="23"/>
        <v>10</v>
      </c>
    </row>
    <row r="83" spans="1:14" x14ac:dyDescent="0.25">
      <c r="A83" s="30" t="s">
        <v>41</v>
      </c>
      <c r="B83" s="30" t="s">
        <v>178</v>
      </c>
      <c r="C83" s="30" t="s">
        <v>29</v>
      </c>
      <c r="D83" s="38">
        <f t="shared" ref="D83:D88" si="27">+D82</f>
        <v>42875</v>
      </c>
      <c r="E83" s="38">
        <f t="shared" si="26"/>
        <v>42885</v>
      </c>
      <c r="F83" s="30">
        <v>31</v>
      </c>
      <c r="G83" s="30">
        <v>91</v>
      </c>
      <c r="H83" s="18">
        <v>0.11500000000000002</v>
      </c>
      <c r="I83" s="18">
        <v>0.12000000000000002</v>
      </c>
      <c r="J83" s="18">
        <v>0.125</v>
      </c>
      <c r="K83" s="121">
        <v>0.13</v>
      </c>
      <c r="L83" s="30">
        <v>365</v>
      </c>
      <c r="M83" s="30" t="s">
        <v>215</v>
      </c>
      <c r="N83" s="118">
        <f t="shared" si="23"/>
        <v>10</v>
      </c>
    </row>
    <row r="84" spans="1:14" x14ac:dyDescent="0.25">
      <c r="A84" s="100" t="s">
        <v>41</v>
      </c>
      <c r="B84" s="100" t="s">
        <v>178</v>
      </c>
      <c r="C84" s="100" t="s">
        <v>29</v>
      </c>
      <c r="D84" s="38">
        <f t="shared" si="27"/>
        <v>42875</v>
      </c>
      <c r="E84" s="38">
        <f t="shared" si="26"/>
        <v>42885</v>
      </c>
      <c r="F84" s="100">
        <v>91</v>
      </c>
      <c r="G84" s="100">
        <v>182</v>
      </c>
      <c r="H84" s="18">
        <v>0.12000000000000002</v>
      </c>
      <c r="I84" s="18">
        <v>0.12500000000000003</v>
      </c>
      <c r="J84" s="18">
        <v>0.13</v>
      </c>
      <c r="K84" s="18">
        <v>0.13500000000000001</v>
      </c>
      <c r="L84" s="100">
        <v>365</v>
      </c>
      <c r="M84" s="100" t="s">
        <v>215</v>
      </c>
      <c r="N84" s="118">
        <f t="shared" si="23"/>
        <v>10</v>
      </c>
    </row>
    <row r="85" spans="1:14" x14ac:dyDescent="0.25">
      <c r="A85" s="100" t="s">
        <v>41</v>
      </c>
      <c r="B85" s="100" t="s">
        <v>178</v>
      </c>
      <c r="C85" s="100" t="s">
        <v>29</v>
      </c>
      <c r="D85" s="38">
        <f t="shared" si="27"/>
        <v>42875</v>
      </c>
      <c r="E85" s="38">
        <f t="shared" si="26"/>
        <v>42885</v>
      </c>
      <c r="F85" s="100">
        <v>182</v>
      </c>
      <c r="G85" s="100">
        <v>365</v>
      </c>
      <c r="H85" s="18">
        <v>0.12500000000000003</v>
      </c>
      <c r="I85" s="18">
        <v>0.13000000000000003</v>
      </c>
      <c r="J85" s="18">
        <v>0.13500000000000001</v>
      </c>
      <c r="K85" s="18">
        <v>0.14000000000000001</v>
      </c>
      <c r="L85" s="100">
        <v>365</v>
      </c>
      <c r="M85" s="100" t="s">
        <v>215</v>
      </c>
      <c r="N85" s="118">
        <f t="shared" si="23"/>
        <v>10</v>
      </c>
    </row>
    <row r="86" spans="1:14" x14ac:dyDescent="0.25">
      <c r="A86" s="100" t="s">
        <v>41</v>
      </c>
      <c r="B86" s="100" t="s">
        <v>178</v>
      </c>
      <c r="C86" s="100" t="s">
        <v>29</v>
      </c>
      <c r="D86" s="38">
        <f t="shared" si="27"/>
        <v>42875</v>
      </c>
      <c r="E86" s="38">
        <f t="shared" si="26"/>
        <v>42885</v>
      </c>
      <c r="F86" s="100">
        <v>365</v>
      </c>
      <c r="G86" s="100">
        <v>730</v>
      </c>
      <c r="H86" s="18">
        <v>0.13000000000000003</v>
      </c>
      <c r="I86" s="18">
        <v>0.13500000000000004</v>
      </c>
      <c r="J86" s="18">
        <v>0.14000000000000001</v>
      </c>
      <c r="K86" s="18">
        <v>0.14500000000000002</v>
      </c>
      <c r="L86" s="100">
        <v>365</v>
      </c>
      <c r="M86" s="100" t="s">
        <v>215</v>
      </c>
      <c r="N86" s="118">
        <f t="shared" si="23"/>
        <v>10</v>
      </c>
    </row>
    <row r="87" spans="1:14" x14ac:dyDescent="0.25">
      <c r="A87" s="100" t="s">
        <v>41</v>
      </c>
      <c r="B87" s="100" t="s">
        <v>178</v>
      </c>
      <c r="C87" s="100" t="s">
        <v>29</v>
      </c>
      <c r="D87" s="38">
        <f t="shared" si="27"/>
        <v>42875</v>
      </c>
      <c r="E87" s="38">
        <f t="shared" si="26"/>
        <v>42885</v>
      </c>
      <c r="F87" s="100">
        <v>730</v>
      </c>
      <c r="G87" s="100">
        <v>1080</v>
      </c>
      <c r="H87" s="18">
        <v>0.13500000000000004</v>
      </c>
      <c r="I87" s="18">
        <v>0.14000000000000004</v>
      </c>
      <c r="J87" s="18">
        <v>0.14500000000000002</v>
      </c>
      <c r="K87" s="18">
        <v>0.15000000000000002</v>
      </c>
      <c r="L87" s="100">
        <v>365</v>
      </c>
      <c r="M87" s="100" t="s">
        <v>215</v>
      </c>
      <c r="N87" s="118">
        <f t="shared" si="23"/>
        <v>10</v>
      </c>
    </row>
    <row r="88" spans="1:14" x14ac:dyDescent="0.25">
      <c r="A88" s="100" t="s">
        <v>41</v>
      </c>
      <c r="B88" s="100" t="s">
        <v>178</v>
      </c>
      <c r="C88" s="100" t="s">
        <v>29</v>
      </c>
      <c r="D88" s="38">
        <f t="shared" si="27"/>
        <v>42875</v>
      </c>
      <c r="E88" s="38">
        <f t="shared" si="26"/>
        <v>42885</v>
      </c>
      <c r="F88" s="100">
        <v>1080</v>
      </c>
      <c r="G88" s="100">
        <v>4000</v>
      </c>
      <c r="H88" s="18">
        <v>0.14000000000000004</v>
      </c>
      <c r="I88" s="18">
        <v>0.14500000000000005</v>
      </c>
      <c r="J88" s="18">
        <v>0.15000000000000002</v>
      </c>
      <c r="K88" s="18">
        <v>0.15500000000000003</v>
      </c>
      <c r="L88" s="100">
        <v>365</v>
      </c>
      <c r="M88" s="100" t="s">
        <v>215</v>
      </c>
      <c r="N88" s="118">
        <f t="shared" si="23"/>
        <v>10</v>
      </c>
    </row>
    <row r="89" spans="1:14" x14ac:dyDescent="0.25">
      <c r="A89" s="8" t="s">
        <v>41</v>
      </c>
      <c r="B89" s="8" t="s">
        <v>178</v>
      </c>
      <c r="C89" s="8" t="s">
        <v>29</v>
      </c>
      <c r="D89" s="9">
        <f>+E88</f>
        <v>42885</v>
      </c>
      <c r="E89" s="9">
        <f>+D89+11</f>
        <v>42896</v>
      </c>
      <c r="F89" s="8">
        <v>1</v>
      </c>
      <c r="G89" s="8">
        <v>7</v>
      </c>
      <c r="H89" s="10">
        <v>0.115</v>
      </c>
      <c r="I89" s="10">
        <v>0.12000000000000001</v>
      </c>
      <c r="J89" s="10">
        <v>0.115</v>
      </c>
      <c r="K89" s="10">
        <v>0.12000000000000001</v>
      </c>
      <c r="L89" s="8">
        <v>365</v>
      </c>
      <c r="M89" s="8" t="s">
        <v>215</v>
      </c>
      <c r="N89" s="118">
        <f t="shared" si="23"/>
        <v>11</v>
      </c>
    </row>
    <row r="90" spans="1:14" x14ac:dyDescent="0.25">
      <c r="A90" s="8" t="s">
        <v>41</v>
      </c>
      <c r="B90" s="8" t="s">
        <v>178</v>
      </c>
      <c r="C90" s="8" t="s">
        <v>29</v>
      </c>
      <c r="D90" s="9">
        <f>+D89</f>
        <v>42885</v>
      </c>
      <c r="E90" s="9">
        <f t="shared" ref="E90:E96" si="28">+D90+11</f>
        <v>42896</v>
      </c>
      <c r="F90" s="8">
        <v>7</v>
      </c>
      <c r="G90" s="8">
        <v>31</v>
      </c>
      <c r="H90" s="10">
        <v>0.12000000000000001</v>
      </c>
      <c r="I90" s="10">
        <v>0.125</v>
      </c>
      <c r="J90" s="10">
        <v>0.12000000000000001</v>
      </c>
      <c r="K90" s="10">
        <v>0.125</v>
      </c>
      <c r="L90" s="8">
        <v>365</v>
      </c>
      <c r="M90" s="8" t="s">
        <v>215</v>
      </c>
      <c r="N90" s="118">
        <f t="shared" si="23"/>
        <v>11</v>
      </c>
    </row>
    <row r="91" spans="1:14" x14ac:dyDescent="0.25">
      <c r="A91" s="8" t="s">
        <v>41</v>
      </c>
      <c r="B91" s="8" t="s">
        <v>178</v>
      </c>
      <c r="C91" s="8" t="s">
        <v>29</v>
      </c>
      <c r="D91" s="9">
        <f t="shared" ref="D91:D96" si="29">+D90</f>
        <v>42885</v>
      </c>
      <c r="E91" s="9">
        <f t="shared" si="28"/>
        <v>42896</v>
      </c>
      <c r="F91" s="8">
        <v>31</v>
      </c>
      <c r="G91" s="8">
        <v>91</v>
      </c>
      <c r="H91" s="10">
        <v>0.125</v>
      </c>
      <c r="I91" s="10">
        <v>0.13</v>
      </c>
      <c r="J91" s="10">
        <v>0.125</v>
      </c>
      <c r="K91" s="10">
        <v>0.13</v>
      </c>
      <c r="L91" s="8">
        <v>365</v>
      </c>
      <c r="M91" s="8" t="s">
        <v>215</v>
      </c>
      <c r="N91" s="118">
        <f t="shared" si="23"/>
        <v>11</v>
      </c>
    </row>
    <row r="92" spans="1:14" x14ac:dyDescent="0.25">
      <c r="A92" s="8" t="s">
        <v>41</v>
      </c>
      <c r="B92" s="8" t="s">
        <v>178</v>
      </c>
      <c r="C92" s="8" t="s">
        <v>29</v>
      </c>
      <c r="D92" s="9">
        <f t="shared" si="29"/>
        <v>42885</v>
      </c>
      <c r="E92" s="9">
        <f t="shared" si="28"/>
        <v>42896</v>
      </c>
      <c r="F92" s="8">
        <v>91</v>
      </c>
      <c r="G92" s="8">
        <v>182</v>
      </c>
      <c r="H92" s="10">
        <v>0.13</v>
      </c>
      <c r="I92" s="10">
        <v>0.13500000000000001</v>
      </c>
      <c r="J92" s="10">
        <v>0.13</v>
      </c>
      <c r="K92" s="10">
        <v>0.13500000000000001</v>
      </c>
      <c r="L92" s="8">
        <v>365</v>
      </c>
      <c r="M92" s="8" t="s">
        <v>215</v>
      </c>
      <c r="N92" s="118">
        <f t="shared" si="23"/>
        <v>11</v>
      </c>
    </row>
    <row r="93" spans="1:14" x14ac:dyDescent="0.25">
      <c r="A93" s="8" t="s">
        <v>41</v>
      </c>
      <c r="B93" s="8" t="s">
        <v>178</v>
      </c>
      <c r="C93" s="8" t="s">
        <v>29</v>
      </c>
      <c r="D93" s="9">
        <f t="shared" si="29"/>
        <v>42885</v>
      </c>
      <c r="E93" s="9">
        <f t="shared" si="28"/>
        <v>42896</v>
      </c>
      <c r="F93" s="8">
        <v>182</v>
      </c>
      <c r="G93" s="8">
        <v>365</v>
      </c>
      <c r="H93" s="10">
        <v>0.13500000000000001</v>
      </c>
      <c r="I93" s="10">
        <v>0.14000000000000001</v>
      </c>
      <c r="J93" s="10">
        <v>0.13500000000000001</v>
      </c>
      <c r="K93" s="10">
        <v>0.14000000000000001</v>
      </c>
      <c r="L93" s="8">
        <v>365</v>
      </c>
      <c r="M93" s="8" t="s">
        <v>215</v>
      </c>
      <c r="N93" s="118">
        <f t="shared" si="23"/>
        <v>11</v>
      </c>
    </row>
    <row r="94" spans="1:14" x14ac:dyDescent="0.25">
      <c r="A94" s="8" t="s">
        <v>41</v>
      </c>
      <c r="B94" s="8" t="s">
        <v>178</v>
      </c>
      <c r="C94" s="8" t="s">
        <v>29</v>
      </c>
      <c r="D94" s="9">
        <f t="shared" si="29"/>
        <v>42885</v>
      </c>
      <c r="E94" s="9">
        <f t="shared" si="28"/>
        <v>42896</v>
      </c>
      <c r="F94" s="8">
        <v>365</v>
      </c>
      <c r="G94" s="8">
        <v>730</v>
      </c>
      <c r="H94" s="10">
        <v>0.14000000000000001</v>
      </c>
      <c r="I94" s="10">
        <v>0.14500000000000002</v>
      </c>
      <c r="J94" s="10">
        <v>0.14000000000000001</v>
      </c>
      <c r="K94" s="10">
        <v>0.14500000000000002</v>
      </c>
      <c r="L94" s="8">
        <v>365</v>
      </c>
      <c r="M94" s="8" t="s">
        <v>215</v>
      </c>
      <c r="N94" s="118">
        <f t="shared" si="23"/>
        <v>11</v>
      </c>
    </row>
    <row r="95" spans="1:14" x14ac:dyDescent="0.25">
      <c r="A95" s="8" t="s">
        <v>41</v>
      </c>
      <c r="B95" s="8" t="s">
        <v>178</v>
      </c>
      <c r="C95" s="8" t="s">
        <v>29</v>
      </c>
      <c r="D95" s="9">
        <f t="shared" si="29"/>
        <v>42885</v>
      </c>
      <c r="E95" s="9">
        <f t="shared" si="28"/>
        <v>42896</v>
      </c>
      <c r="F95" s="8">
        <v>730</v>
      </c>
      <c r="G95" s="8">
        <v>1080</v>
      </c>
      <c r="H95" s="10">
        <v>0.14500000000000002</v>
      </c>
      <c r="I95" s="10">
        <v>0.15000000000000002</v>
      </c>
      <c r="J95" s="10">
        <v>0.14500000000000002</v>
      </c>
      <c r="K95" s="10">
        <v>0.15000000000000002</v>
      </c>
      <c r="L95" s="8">
        <v>365</v>
      </c>
      <c r="M95" s="8" t="s">
        <v>215</v>
      </c>
      <c r="N95" s="118">
        <f t="shared" si="23"/>
        <v>11</v>
      </c>
    </row>
    <row r="96" spans="1:14" x14ac:dyDescent="0.25">
      <c r="A96" s="8" t="s">
        <v>41</v>
      </c>
      <c r="B96" s="8" t="s">
        <v>178</v>
      </c>
      <c r="C96" s="8" t="s">
        <v>29</v>
      </c>
      <c r="D96" s="9">
        <f t="shared" si="29"/>
        <v>42885</v>
      </c>
      <c r="E96" s="9">
        <f t="shared" si="28"/>
        <v>42896</v>
      </c>
      <c r="F96" s="8">
        <v>1080</v>
      </c>
      <c r="G96" s="8">
        <v>4000</v>
      </c>
      <c r="H96" s="10">
        <v>0.15000000000000002</v>
      </c>
      <c r="I96" s="10">
        <v>0.15500000000000003</v>
      </c>
      <c r="J96" s="10">
        <v>0.15000000000000002</v>
      </c>
      <c r="K96" s="10">
        <v>0.15500000000000003</v>
      </c>
      <c r="L96" s="8">
        <v>365</v>
      </c>
      <c r="M96" s="8" t="s">
        <v>215</v>
      </c>
      <c r="N96" s="118">
        <f t="shared" si="23"/>
        <v>11</v>
      </c>
    </row>
    <row r="97" spans="1:14" x14ac:dyDescent="0.25">
      <c r="A97" s="30" t="s">
        <v>232</v>
      </c>
      <c r="B97" s="30" t="s">
        <v>0</v>
      </c>
      <c r="C97" s="30" t="s">
        <v>232</v>
      </c>
      <c r="D97" s="101">
        <f>+Parameters!$B$2-1</f>
        <v>42865</v>
      </c>
      <c r="E97" s="38">
        <f>+D97+60</f>
        <v>42925</v>
      </c>
      <c r="F97" s="30">
        <v>1</v>
      </c>
      <c r="G97" s="30">
        <v>36000</v>
      </c>
      <c r="H97" s="121">
        <v>1</v>
      </c>
      <c r="I97" s="121">
        <v>1</v>
      </c>
      <c r="J97" s="121">
        <v>1</v>
      </c>
      <c r="K97" s="121">
        <v>1</v>
      </c>
      <c r="L97" s="30">
        <v>0</v>
      </c>
      <c r="M97" s="30" t="s">
        <v>215</v>
      </c>
      <c r="N97" s="118">
        <f t="shared" si="23"/>
        <v>60</v>
      </c>
    </row>
    <row r="98" spans="1:14" x14ac:dyDescent="0.25">
      <c r="A98" s="100" t="s">
        <v>44</v>
      </c>
      <c r="B98" s="100" t="s">
        <v>0</v>
      </c>
      <c r="C98" s="100" t="s">
        <v>44</v>
      </c>
      <c r="D98" s="101">
        <f>+Parameters!$B$2-1</f>
        <v>42865</v>
      </c>
      <c r="E98" s="101">
        <f>+D98+10</f>
        <v>42875</v>
      </c>
      <c r="F98" s="100">
        <v>1</v>
      </c>
      <c r="G98" s="100">
        <v>36000</v>
      </c>
      <c r="H98" s="18">
        <v>2.88</v>
      </c>
      <c r="I98" s="18">
        <v>2.88</v>
      </c>
      <c r="J98" s="18">
        <v>3.1</v>
      </c>
      <c r="K98" s="18">
        <v>3.1</v>
      </c>
      <c r="L98" s="100">
        <v>0</v>
      </c>
      <c r="M98" s="100" t="s">
        <v>215</v>
      </c>
      <c r="N98" s="118">
        <f t="shared" si="23"/>
        <v>10</v>
      </c>
    </row>
    <row r="99" spans="1:14" x14ac:dyDescent="0.25">
      <c r="A99" s="100" t="s">
        <v>44</v>
      </c>
      <c r="B99" s="100" t="s">
        <v>0</v>
      </c>
      <c r="C99" s="100" t="s">
        <v>44</v>
      </c>
      <c r="D99" s="101">
        <f>+E98</f>
        <v>42875</v>
      </c>
      <c r="E99" s="101">
        <f>+D99+10</f>
        <v>42885</v>
      </c>
      <c r="F99" s="100">
        <v>1</v>
      </c>
      <c r="G99" s="100">
        <v>36000</v>
      </c>
      <c r="H99" s="18">
        <v>3.1</v>
      </c>
      <c r="I99" s="18">
        <v>3.1</v>
      </c>
      <c r="J99" s="18">
        <v>3.2</v>
      </c>
      <c r="K99" s="18">
        <v>3.2</v>
      </c>
      <c r="L99" s="100">
        <v>0</v>
      </c>
      <c r="M99" s="100" t="s">
        <v>215</v>
      </c>
      <c r="N99" s="118">
        <f t="shared" si="23"/>
        <v>10</v>
      </c>
    </row>
    <row r="100" spans="1:14" x14ac:dyDescent="0.25">
      <c r="A100" s="100" t="s">
        <v>44</v>
      </c>
      <c r="B100" s="100" t="s">
        <v>0</v>
      </c>
      <c r="C100" s="100" t="s">
        <v>44</v>
      </c>
      <c r="D100" s="101">
        <f>+E99</f>
        <v>42885</v>
      </c>
      <c r="E100" s="101">
        <f>+D100+11</f>
        <v>42896</v>
      </c>
      <c r="F100" s="100">
        <v>1</v>
      </c>
      <c r="G100" s="100">
        <v>36000</v>
      </c>
      <c r="H100" s="18">
        <v>3.2</v>
      </c>
      <c r="I100" s="18">
        <v>3.2</v>
      </c>
      <c r="J100" s="18">
        <v>3.5</v>
      </c>
      <c r="K100" s="18">
        <v>3.5</v>
      </c>
      <c r="L100" s="100">
        <v>0</v>
      </c>
      <c r="M100" s="100" t="s">
        <v>215</v>
      </c>
      <c r="N100" s="118">
        <f t="shared" si="23"/>
        <v>11</v>
      </c>
    </row>
    <row r="101" spans="1:14" x14ac:dyDescent="0.25">
      <c r="A101" s="100" t="s">
        <v>44</v>
      </c>
      <c r="B101" s="100" t="s">
        <v>0</v>
      </c>
      <c r="C101" s="100" t="s">
        <v>44</v>
      </c>
      <c r="D101" s="101">
        <f>+E100</f>
        <v>42896</v>
      </c>
      <c r="E101" s="101">
        <f>+D101+28</f>
        <v>42924</v>
      </c>
      <c r="F101" s="100">
        <v>1</v>
      </c>
      <c r="G101" s="100">
        <v>36000</v>
      </c>
      <c r="H101" s="18">
        <v>3.5</v>
      </c>
      <c r="I101" s="18">
        <v>3.5</v>
      </c>
      <c r="J101" s="18">
        <v>3.5</v>
      </c>
      <c r="K101" s="18">
        <v>3.5</v>
      </c>
      <c r="L101" s="100">
        <v>0</v>
      </c>
      <c r="M101" s="100" t="s">
        <v>215</v>
      </c>
      <c r="N101" s="118">
        <f t="shared" si="23"/>
        <v>28</v>
      </c>
    </row>
    <row r="102" spans="1:14" x14ac:dyDescent="0.25">
      <c r="A102" s="8" t="s">
        <v>71</v>
      </c>
      <c r="B102" s="8" t="s">
        <v>72</v>
      </c>
      <c r="C102" s="8" t="s">
        <v>29</v>
      </c>
      <c r="D102" s="9">
        <f>+Parameters!$B$2-1</f>
        <v>42865</v>
      </c>
      <c r="E102" s="9">
        <f>+D102+10</f>
        <v>42875</v>
      </c>
      <c r="F102" s="8">
        <v>1</v>
      </c>
      <c r="G102" s="8">
        <v>7</v>
      </c>
      <c r="H102" s="10">
        <v>0.1</v>
      </c>
      <c r="I102" s="10">
        <v>0.10500000000000001</v>
      </c>
      <c r="J102" s="10">
        <v>0.105</v>
      </c>
      <c r="K102" s="10">
        <v>0.11</v>
      </c>
      <c r="L102" s="8">
        <v>360</v>
      </c>
      <c r="M102" s="8" t="s">
        <v>215</v>
      </c>
      <c r="N102" s="118">
        <f t="shared" si="23"/>
        <v>10</v>
      </c>
    </row>
    <row r="103" spans="1:14" x14ac:dyDescent="0.25">
      <c r="A103" s="8" t="s">
        <v>71</v>
      </c>
      <c r="B103" s="8" t="s">
        <v>72</v>
      </c>
      <c r="C103" s="8" t="s">
        <v>29</v>
      </c>
      <c r="D103" s="9">
        <f>+Parameters!$B$2-1</f>
        <v>42865</v>
      </c>
      <c r="E103" s="9">
        <f t="shared" ref="E103:E105" si="30">+D103+10</f>
        <v>42875</v>
      </c>
      <c r="F103" s="8">
        <v>7</v>
      </c>
      <c r="G103" s="8">
        <v>31</v>
      </c>
      <c r="H103" s="10">
        <v>0.10500000000000001</v>
      </c>
      <c r="I103" s="10">
        <v>0.11000000000000001</v>
      </c>
      <c r="J103" s="10">
        <v>0.11</v>
      </c>
      <c r="K103" s="10">
        <v>0.115</v>
      </c>
      <c r="L103" s="8">
        <v>360</v>
      </c>
      <c r="M103" s="8" t="s">
        <v>215</v>
      </c>
      <c r="N103" s="118">
        <f t="shared" si="23"/>
        <v>10</v>
      </c>
    </row>
    <row r="104" spans="1:14" x14ac:dyDescent="0.25">
      <c r="A104" s="8" t="s">
        <v>71</v>
      </c>
      <c r="B104" s="8" t="s">
        <v>72</v>
      </c>
      <c r="C104" s="8" t="s">
        <v>29</v>
      </c>
      <c r="D104" s="9">
        <f>+Parameters!$B$2-1</f>
        <v>42865</v>
      </c>
      <c r="E104" s="9">
        <f t="shared" si="30"/>
        <v>42875</v>
      </c>
      <c r="F104" s="8">
        <v>31</v>
      </c>
      <c r="G104" s="8">
        <v>91</v>
      </c>
      <c r="H104" s="10">
        <v>0.11000000000000001</v>
      </c>
      <c r="I104" s="10">
        <v>0.11500000000000002</v>
      </c>
      <c r="J104" s="10">
        <v>0.115</v>
      </c>
      <c r="K104" s="10">
        <v>0.12000000000000001</v>
      </c>
      <c r="L104" s="8">
        <v>360</v>
      </c>
      <c r="M104" s="8" t="s">
        <v>215</v>
      </c>
      <c r="N104" s="118">
        <f t="shared" si="23"/>
        <v>10</v>
      </c>
    </row>
    <row r="105" spans="1:14" x14ac:dyDescent="0.25">
      <c r="A105" s="8" t="s">
        <v>71</v>
      </c>
      <c r="B105" s="8" t="s">
        <v>72</v>
      </c>
      <c r="C105" s="8" t="s">
        <v>29</v>
      </c>
      <c r="D105" s="9">
        <f>+Parameters!$B$2-1</f>
        <v>42865</v>
      </c>
      <c r="E105" s="9">
        <f t="shared" si="30"/>
        <v>42875</v>
      </c>
      <c r="F105" s="8">
        <v>91</v>
      </c>
      <c r="G105" s="8">
        <v>182</v>
      </c>
      <c r="H105" s="10">
        <v>0.11500000000000002</v>
      </c>
      <c r="I105" s="10">
        <v>0.12000000000000002</v>
      </c>
      <c r="J105" s="10">
        <v>0.12000000000000001</v>
      </c>
      <c r="K105" s="10">
        <v>0.125</v>
      </c>
      <c r="L105" s="8">
        <v>360</v>
      </c>
      <c r="M105" s="8" t="s">
        <v>215</v>
      </c>
      <c r="N105" s="118">
        <f t="shared" si="23"/>
        <v>10</v>
      </c>
    </row>
    <row r="106" spans="1:14" x14ac:dyDescent="0.25">
      <c r="A106" s="30" t="s">
        <v>71</v>
      </c>
      <c r="B106" s="30" t="s">
        <v>72</v>
      </c>
      <c r="C106" s="30" t="s">
        <v>29</v>
      </c>
      <c r="D106" s="38">
        <f>+E105</f>
        <v>42875</v>
      </c>
      <c r="E106" s="38">
        <f>+D106+10</f>
        <v>42885</v>
      </c>
      <c r="F106" s="30">
        <v>1</v>
      </c>
      <c r="G106" s="30">
        <v>7</v>
      </c>
      <c r="H106" s="121">
        <v>0.105</v>
      </c>
      <c r="I106" s="121">
        <v>0.11</v>
      </c>
      <c r="J106" s="121">
        <v>0.1</v>
      </c>
      <c r="K106" s="121">
        <v>0.10500000000000001</v>
      </c>
      <c r="L106" s="30">
        <v>360</v>
      </c>
      <c r="M106" s="30" t="s">
        <v>215</v>
      </c>
      <c r="N106" s="118">
        <f t="shared" si="23"/>
        <v>10</v>
      </c>
    </row>
    <row r="107" spans="1:14" x14ac:dyDescent="0.25">
      <c r="A107" s="30" t="s">
        <v>71</v>
      </c>
      <c r="B107" s="30" t="s">
        <v>72</v>
      </c>
      <c r="C107" s="30" t="s">
        <v>29</v>
      </c>
      <c r="D107" s="38">
        <f>+D106</f>
        <v>42875</v>
      </c>
      <c r="E107" s="38">
        <f t="shared" ref="E107:E109" si="31">+D107+10</f>
        <v>42885</v>
      </c>
      <c r="F107" s="30">
        <v>7</v>
      </c>
      <c r="G107" s="30">
        <v>31</v>
      </c>
      <c r="H107" s="121">
        <v>0.11</v>
      </c>
      <c r="I107" s="121">
        <v>0.115</v>
      </c>
      <c r="J107" s="121">
        <v>0.10500000000000001</v>
      </c>
      <c r="K107" s="121">
        <v>0.11000000000000001</v>
      </c>
      <c r="L107" s="30">
        <v>360</v>
      </c>
      <c r="M107" s="30" t="s">
        <v>215</v>
      </c>
      <c r="N107" s="118">
        <f t="shared" si="23"/>
        <v>10</v>
      </c>
    </row>
    <row r="108" spans="1:14" x14ac:dyDescent="0.25">
      <c r="A108" s="30" t="s">
        <v>71</v>
      </c>
      <c r="B108" s="30" t="s">
        <v>72</v>
      </c>
      <c r="C108" s="30" t="s">
        <v>29</v>
      </c>
      <c r="D108" s="38">
        <f t="shared" ref="D108:D109" si="32">+D107</f>
        <v>42875</v>
      </c>
      <c r="E108" s="38">
        <f t="shared" si="31"/>
        <v>42885</v>
      </c>
      <c r="F108" s="30">
        <v>31</v>
      </c>
      <c r="G108" s="30">
        <v>91</v>
      </c>
      <c r="H108" s="121">
        <v>0.115</v>
      </c>
      <c r="I108" s="121">
        <v>0.12000000000000001</v>
      </c>
      <c r="J108" s="121">
        <v>0.11000000000000001</v>
      </c>
      <c r="K108" s="121">
        <v>0.11500000000000002</v>
      </c>
      <c r="L108" s="30">
        <v>360</v>
      </c>
      <c r="M108" s="30" t="s">
        <v>215</v>
      </c>
      <c r="N108" s="118">
        <f t="shared" si="23"/>
        <v>10</v>
      </c>
    </row>
    <row r="109" spans="1:14" x14ac:dyDescent="0.25">
      <c r="A109" s="30" t="s">
        <v>71</v>
      </c>
      <c r="B109" s="30" t="s">
        <v>72</v>
      </c>
      <c r="C109" s="30" t="s">
        <v>29</v>
      </c>
      <c r="D109" s="38">
        <f t="shared" si="32"/>
        <v>42875</v>
      </c>
      <c r="E109" s="38">
        <f t="shared" si="31"/>
        <v>42885</v>
      </c>
      <c r="F109" s="30">
        <v>91</v>
      </c>
      <c r="G109" s="30">
        <v>182</v>
      </c>
      <c r="H109" s="121">
        <v>0.12000000000000001</v>
      </c>
      <c r="I109" s="121">
        <v>0.125</v>
      </c>
      <c r="J109" s="121">
        <v>0.11500000000000002</v>
      </c>
      <c r="K109" s="121">
        <v>0.12000000000000002</v>
      </c>
      <c r="L109" s="30">
        <v>360</v>
      </c>
      <c r="M109" s="30" t="s">
        <v>215</v>
      </c>
      <c r="N109" s="118">
        <f t="shared" si="23"/>
        <v>10</v>
      </c>
    </row>
    <row r="110" spans="1:14" x14ac:dyDescent="0.25">
      <c r="A110" s="8" t="s">
        <v>71</v>
      </c>
      <c r="B110" s="8" t="s">
        <v>72</v>
      </c>
      <c r="C110" s="8" t="s">
        <v>29</v>
      </c>
      <c r="D110" s="9">
        <f>+E109</f>
        <v>42885</v>
      </c>
      <c r="E110" s="9">
        <f>+D110+11</f>
        <v>42896</v>
      </c>
      <c r="F110" s="8">
        <v>1</v>
      </c>
      <c r="G110" s="8">
        <v>7</v>
      </c>
      <c r="H110" s="10">
        <v>0.1</v>
      </c>
      <c r="I110" s="10">
        <v>0.10500000000000001</v>
      </c>
      <c r="J110" s="10">
        <v>0.1</v>
      </c>
      <c r="K110" s="10">
        <v>0.10500000000000001</v>
      </c>
      <c r="L110" s="8">
        <v>360</v>
      </c>
      <c r="M110" s="8" t="s">
        <v>215</v>
      </c>
      <c r="N110" s="118">
        <f t="shared" si="23"/>
        <v>11</v>
      </c>
    </row>
    <row r="111" spans="1:14" x14ac:dyDescent="0.25">
      <c r="A111" s="8" t="s">
        <v>71</v>
      </c>
      <c r="B111" s="8" t="s">
        <v>72</v>
      </c>
      <c r="C111" s="8" t="s">
        <v>29</v>
      </c>
      <c r="D111" s="9">
        <f>+D110</f>
        <v>42885</v>
      </c>
      <c r="E111" s="9">
        <f t="shared" ref="E111:E113" si="33">+D111+11</f>
        <v>42896</v>
      </c>
      <c r="F111" s="8">
        <v>7</v>
      </c>
      <c r="G111" s="8">
        <v>31</v>
      </c>
      <c r="H111" s="10">
        <v>0.10500000000000001</v>
      </c>
      <c r="I111" s="10">
        <v>0.11000000000000001</v>
      </c>
      <c r="J111" s="10">
        <v>0.10500000000000001</v>
      </c>
      <c r="K111" s="10">
        <v>0.11000000000000001</v>
      </c>
      <c r="L111" s="8">
        <v>360</v>
      </c>
      <c r="M111" s="8" t="s">
        <v>215</v>
      </c>
      <c r="N111" s="118">
        <f t="shared" si="23"/>
        <v>11</v>
      </c>
    </row>
    <row r="112" spans="1:14" x14ac:dyDescent="0.25">
      <c r="A112" s="8" t="s">
        <v>71</v>
      </c>
      <c r="B112" s="8" t="s">
        <v>72</v>
      </c>
      <c r="C112" s="8" t="s">
        <v>29</v>
      </c>
      <c r="D112" s="9">
        <f t="shared" ref="D112:D113" si="34">+D111</f>
        <v>42885</v>
      </c>
      <c r="E112" s="9">
        <f t="shared" si="33"/>
        <v>42896</v>
      </c>
      <c r="F112" s="8">
        <v>31</v>
      </c>
      <c r="G112" s="8">
        <v>91</v>
      </c>
      <c r="H112" s="10">
        <v>0.11000000000000001</v>
      </c>
      <c r="I112" s="10">
        <v>0.11500000000000002</v>
      </c>
      <c r="J112" s="10">
        <v>0.11000000000000001</v>
      </c>
      <c r="K112" s="10">
        <v>0.11500000000000002</v>
      </c>
      <c r="L112" s="8">
        <v>360</v>
      </c>
      <c r="M112" s="8" t="s">
        <v>215</v>
      </c>
      <c r="N112" s="118">
        <f t="shared" si="23"/>
        <v>11</v>
      </c>
    </row>
    <row r="113" spans="1:14" x14ac:dyDescent="0.25">
      <c r="A113" s="8" t="s">
        <v>71</v>
      </c>
      <c r="B113" s="8" t="s">
        <v>72</v>
      </c>
      <c r="C113" s="8" t="s">
        <v>29</v>
      </c>
      <c r="D113" s="9">
        <f t="shared" si="34"/>
        <v>42885</v>
      </c>
      <c r="E113" s="9">
        <f t="shared" si="33"/>
        <v>42896</v>
      </c>
      <c r="F113" s="8">
        <v>91</v>
      </c>
      <c r="G113" s="8">
        <v>182</v>
      </c>
      <c r="H113" s="10">
        <v>0.11500000000000002</v>
      </c>
      <c r="I113" s="10">
        <v>0.12000000000000002</v>
      </c>
      <c r="J113" s="10">
        <v>0.11500000000000002</v>
      </c>
      <c r="K113" s="10">
        <v>0.12000000000000002</v>
      </c>
      <c r="L113" s="8">
        <v>360</v>
      </c>
      <c r="M113" s="8" t="s">
        <v>215</v>
      </c>
      <c r="N113" s="118">
        <f t="shared" si="23"/>
        <v>11</v>
      </c>
    </row>
    <row r="114" spans="1:14" x14ac:dyDescent="0.25">
      <c r="A114" s="30" t="s">
        <v>91</v>
      </c>
      <c r="B114" s="30" t="s">
        <v>72</v>
      </c>
      <c r="C114" s="30" t="s">
        <v>29</v>
      </c>
      <c r="D114" s="101">
        <f>+Parameters!$B$2-1</f>
        <v>42865</v>
      </c>
      <c r="E114" s="38">
        <f>+D114+10</f>
        <v>42875</v>
      </c>
      <c r="F114" s="30">
        <v>1</v>
      </c>
      <c r="G114" s="30">
        <v>7</v>
      </c>
      <c r="H114" s="121">
        <v>0.01</v>
      </c>
      <c r="I114" s="121">
        <v>0.01</v>
      </c>
      <c r="J114" s="121">
        <v>0.01</v>
      </c>
      <c r="K114" s="121">
        <v>0.01</v>
      </c>
      <c r="L114" s="30">
        <v>360</v>
      </c>
      <c r="M114" s="30" t="s">
        <v>215</v>
      </c>
      <c r="N114" s="118">
        <f t="shared" si="23"/>
        <v>10</v>
      </c>
    </row>
    <row r="115" spans="1:14" x14ac:dyDescent="0.25">
      <c r="A115" s="30" t="s">
        <v>91</v>
      </c>
      <c r="B115" s="30" t="s">
        <v>72</v>
      </c>
      <c r="C115" s="30" t="s">
        <v>29</v>
      </c>
      <c r="D115" s="101">
        <f>+Parameters!$B$2-1</f>
        <v>42865</v>
      </c>
      <c r="E115" s="38">
        <f t="shared" ref="E115:E118" si="35">+D115+10</f>
        <v>42875</v>
      </c>
      <c r="F115" s="30">
        <v>7</v>
      </c>
      <c r="G115" s="30">
        <v>31</v>
      </c>
      <c r="H115" s="121">
        <v>0.01</v>
      </c>
      <c r="I115" s="121">
        <v>0.01</v>
      </c>
      <c r="J115" s="121">
        <v>0.01</v>
      </c>
      <c r="K115" s="121">
        <v>0.01</v>
      </c>
      <c r="L115" s="30">
        <v>360</v>
      </c>
      <c r="M115" s="30" t="s">
        <v>215</v>
      </c>
      <c r="N115" s="118">
        <f t="shared" si="23"/>
        <v>10</v>
      </c>
    </row>
    <row r="116" spans="1:14" x14ac:dyDescent="0.25">
      <c r="A116" s="30" t="s">
        <v>91</v>
      </c>
      <c r="B116" s="30" t="s">
        <v>72</v>
      </c>
      <c r="C116" s="30" t="s">
        <v>29</v>
      </c>
      <c r="D116" s="101">
        <f>+Parameters!$B$2-1</f>
        <v>42865</v>
      </c>
      <c r="E116" s="38">
        <f t="shared" si="35"/>
        <v>42875</v>
      </c>
      <c r="F116" s="30">
        <v>31</v>
      </c>
      <c r="G116" s="30">
        <v>91</v>
      </c>
      <c r="H116" s="121">
        <v>0.01</v>
      </c>
      <c r="I116" s="121">
        <v>0.01</v>
      </c>
      <c r="J116" s="121">
        <v>0.01</v>
      </c>
      <c r="K116" s="121">
        <v>0.01</v>
      </c>
      <c r="L116" s="30">
        <v>360</v>
      </c>
      <c r="M116" s="30" t="s">
        <v>215</v>
      </c>
      <c r="N116" s="118">
        <f t="shared" si="23"/>
        <v>10</v>
      </c>
    </row>
    <row r="117" spans="1:14" x14ac:dyDescent="0.25">
      <c r="A117" s="30" t="s">
        <v>91</v>
      </c>
      <c r="B117" s="30" t="s">
        <v>72</v>
      </c>
      <c r="C117" s="30" t="s">
        <v>29</v>
      </c>
      <c r="D117" s="101">
        <f>+Parameters!$B$2-1</f>
        <v>42865</v>
      </c>
      <c r="E117" s="38">
        <f t="shared" si="35"/>
        <v>42875</v>
      </c>
      <c r="F117" s="30">
        <v>91</v>
      </c>
      <c r="G117" s="30">
        <v>365</v>
      </c>
      <c r="H117" s="121">
        <v>0.01</v>
      </c>
      <c r="I117" s="121">
        <v>0.01</v>
      </c>
      <c r="J117" s="121">
        <v>0.01</v>
      </c>
      <c r="K117" s="121">
        <v>0.01</v>
      </c>
      <c r="L117" s="30">
        <v>360</v>
      </c>
      <c r="M117" s="30" t="s">
        <v>215</v>
      </c>
      <c r="N117" s="118">
        <f t="shared" si="23"/>
        <v>10</v>
      </c>
    </row>
    <row r="118" spans="1:14" x14ac:dyDescent="0.25">
      <c r="A118" s="30" t="s">
        <v>91</v>
      </c>
      <c r="B118" s="30" t="s">
        <v>72</v>
      </c>
      <c r="C118" s="30" t="s">
        <v>29</v>
      </c>
      <c r="D118" s="101">
        <f>+Parameters!$B$2-1</f>
        <v>42865</v>
      </c>
      <c r="E118" s="38">
        <f t="shared" si="35"/>
        <v>42875</v>
      </c>
      <c r="F118" s="30">
        <v>365</v>
      </c>
      <c r="G118" s="30">
        <v>730</v>
      </c>
      <c r="H118" s="121">
        <v>0.01</v>
      </c>
      <c r="I118" s="121">
        <v>0.01</v>
      </c>
      <c r="J118" s="121">
        <v>0.01</v>
      </c>
      <c r="K118" s="121">
        <v>0.01</v>
      </c>
      <c r="L118" s="30">
        <v>360</v>
      </c>
      <c r="M118" s="30" t="s">
        <v>215</v>
      </c>
      <c r="N118" s="118">
        <f t="shared" si="23"/>
        <v>10</v>
      </c>
    </row>
    <row r="119" spans="1:14" x14ac:dyDescent="0.25">
      <c r="A119" s="8" t="s">
        <v>91</v>
      </c>
      <c r="B119" s="8" t="s">
        <v>72</v>
      </c>
      <c r="C119" s="8" t="s">
        <v>29</v>
      </c>
      <c r="D119" s="9">
        <f>+E118</f>
        <v>42875</v>
      </c>
      <c r="E119" s="9">
        <f>+D119+10</f>
        <v>42885</v>
      </c>
      <c r="F119" s="8">
        <v>1</v>
      </c>
      <c r="G119" s="8">
        <v>7</v>
      </c>
      <c r="H119" s="10">
        <v>0.01</v>
      </c>
      <c r="I119" s="10">
        <v>0.01</v>
      </c>
      <c r="J119" s="10">
        <v>0.01</v>
      </c>
      <c r="K119" s="10">
        <v>0.01</v>
      </c>
      <c r="L119" s="8">
        <v>360</v>
      </c>
      <c r="M119" s="8" t="s">
        <v>215</v>
      </c>
      <c r="N119" s="118">
        <f t="shared" si="23"/>
        <v>10</v>
      </c>
    </row>
    <row r="120" spans="1:14" x14ac:dyDescent="0.25">
      <c r="A120" s="8" t="s">
        <v>91</v>
      </c>
      <c r="B120" s="8" t="s">
        <v>72</v>
      </c>
      <c r="C120" s="8" t="s">
        <v>29</v>
      </c>
      <c r="D120" s="9">
        <f>+D119</f>
        <v>42875</v>
      </c>
      <c r="E120" s="9">
        <f>+D120+10</f>
        <v>42885</v>
      </c>
      <c r="F120" s="8">
        <v>7</v>
      </c>
      <c r="G120" s="8">
        <v>31</v>
      </c>
      <c r="H120" s="10">
        <v>0.01</v>
      </c>
      <c r="I120" s="10">
        <v>0.01</v>
      </c>
      <c r="J120" s="10">
        <v>0.01</v>
      </c>
      <c r="K120" s="10">
        <v>0.01</v>
      </c>
      <c r="L120" s="8">
        <v>360</v>
      </c>
      <c r="M120" s="8" t="s">
        <v>215</v>
      </c>
      <c r="N120" s="118">
        <f t="shared" si="23"/>
        <v>10</v>
      </c>
    </row>
    <row r="121" spans="1:14" x14ac:dyDescent="0.25">
      <c r="A121" s="8" t="s">
        <v>91</v>
      </c>
      <c r="B121" s="8" t="s">
        <v>72</v>
      </c>
      <c r="C121" s="8" t="s">
        <v>29</v>
      </c>
      <c r="D121" s="9">
        <f t="shared" ref="D121:D123" si="36">+D120</f>
        <v>42875</v>
      </c>
      <c r="E121" s="9">
        <f t="shared" ref="E121:E123" si="37">+D121+10</f>
        <v>42885</v>
      </c>
      <c r="F121" s="8">
        <v>31</v>
      </c>
      <c r="G121" s="8">
        <v>91</v>
      </c>
      <c r="H121" s="10">
        <v>0.01</v>
      </c>
      <c r="I121" s="10">
        <v>0.01</v>
      </c>
      <c r="J121" s="10">
        <v>0.01</v>
      </c>
      <c r="K121" s="10">
        <v>0.01</v>
      </c>
      <c r="L121" s="8">
        <v>360</v>
      </c>
      <c r="M121" s="8" t="s">
        <v>215</v>
      </c>
      <c r="N121" s="118">
        <f t="shared" si="23"/>
        <v>10</v>
      </c>
    </row>
    <row r="122" spans="1:14" x14ac:dyDescent="0.25">
      <c r="A122" s="8" t="s">
        <v>91</v>
      </c>
      <c r="B122" s="8" t="s">
        <v>72</v>
      </c>
      <c r="C122" s="8" t="s">
        <v>29</v>
      </c>
      <c r="D122" s="9">
        <f t="shared" si="36"/>
        <v>42875</v>
      </c>
      <c r="E122" s="9">
        <f t="shared" si="37"/>
        <v>42885</v>
      </c>
      <c r="F122" s="8">
        <v>91</v>
      </c>
      <c r="G122" s="8">
        <v>365</v>
      </c>
      <c r="H122" s="10">
        <v>0.01</v>
      </c>
      <c r="I122" s="10">
        <v>0.01</v>
      </c>
      <c r="J122" s="10">
        <v>0.01</v>
      </c>
      <c r="K122" s="10">
        <v>0.01</v>
      </c>
      <c r="L122" s="8">
        <v>360</v>
      </c>
      <c r="M122" s="8" t="s">
        <v>215</v>
      </c>
      <c r="N122" s="118">
        <f t="shared" si="23"/>
        <v>10</v>
      </c>
    </row>
    <row r="123" spans="1:14" x14ac:dyDescent="0.25">
      <c r="A123" s="8" t="s">
        <v>91</v>
      </c>
      <c r="B123" s="8" t="s">
        <v>72</v>
      </c>
      <c r="C123" s="8" t="s">
        <v>29</v>
      </c>
      <c r="D123" s="9">
        <f t="shared" si="36"/>
        <v>42875</v>
      </c>
      <c r="E123" s="9">
        <f t="shared" si="37"/>
        <v>42885</v>
      </c>
      <c r="F123" s="8">
        <v>365</v>
      </c>
      <c r="G123" s="8">
        <v>730</v>
      </c>
      <c r="H123" s="10">
        <v>0.01</v>
      </c>
      <c r="I123" s="10">
        <v>0.01</v>
      </c>
      <c r="J123" s="10">
        <v>0.01</v>
      </c>
      <c r="K123" s="10">
        <v>0.01</v>
      </c>
      <c r="L123" s="8">
        <v>360</v>
      </c>
      <c r="M123" s="8" t="s">
        <v>215</v>
      </c>
      <c r="N123" s="118">
        <f t="shared" si="23"/>
        <v>10</v>
      </c>
    </row>
    <row r="124" spans="1:14" x14ac:dyDescent="0.25">
      <c r="A124" s="30" t="s">
        <v>91</v>
      </c>
      <c r="B124" s="30" t="s">
        <v>72</v>
      </c>
      <c r="C124" s="30" t="s">
        <v>29</v>
      </c>
      <c r="D124" s="38">
        <f>+E123</f>
        <v>42885</v>
      </c>
      <c r="E124" s="38">
        <f>+D124+11</f>
        <v>42896</v>
      </c>
      <c r="F124" s="30">
        <v>1</v>
      </c>
      <c r="G124" s="30">
        <v>7</v>
      </c>
      <c r="H124" s="121">
        <v>0.01</v>
      </c>
      <c r="I124" s="121">
        <v>0.01</v>
      </c>
      <c r="J124" s="121">
        <v>0.01</v>
      </c>
      <c r="K124" s="121">
        <v>0.01</v>
      </c>
      <c r="L124" s="30">
        <v>360</v>
      </c>
      <c r="M124" s="30" t="s">
        <v>215</v>
      </c>
      <c r="N124" s="118">
        <f t="shared" si="23"/>
        <v>11</v>
      </c>
    </row>
    <row r="125" spans="1:14" x14ac:dyDescent="0.25">
      <c r="A125" s="30" t="s">
        <v>91</v>
      </c>
      <c r="B125" s="30" t="s">
        <v>72</v>
      </c>
      <c r="C125" s="30" t="s">
        <v>29</v>
      </c>
      <c r="D125" s="38">
        <f>+D124</f>
        <v>42885</v>
      </c>
      <c r="E125" s="38">
        <f t="shared" ref="E125:E128" si="38">+D125+11</f>
        <v>42896</v>
      </c>
      <c r="F125" s="30">
        <v>7</v>
      </c>
      <c r="G125" s="30">
        <v>31</v>
      </c>
      <c r="H125" s="121">
        <v>0.01</v>
      </c>
      <c r="I125" s="121">
        <v>0.01</v>
      </c>
      <c r="J125" s="121">
        <v>0.01</v>
      </c>
      <c r="K125" s="121">
        <v>0.01</v>
      </c>
      <c r="L125" s="30">
        <v>360</v>
      </c>
      <c r="M125" s="30" t="s">
        <v>215</v>
      </c>
      <c r="N125" s="118">
        <f t="shared" si="23"/>
        <v>11</v>
      </c>
    </row>
    <row r="126" spans="1:14" x14ac:dyDescent="0.25">
      <c r="A126" s="30" t="s">
        <v>91</v>
      </c>
      <c r="B126" s="30" t="s">
        <v>72</v>
      </c>
      <c r="C126" s="30" t="s">
        <v>29</v>
      </c>
      <c r="D126" s="38">
        <f t="shared" ref="D126:D128" si="39">+D125</f>
        <v>42885</v>
      </c>
      <c r="E126" s="38">
        <f t="shared" si="38"/>
        <v>42896</v>
      </c>
      <c r="F126" s="30">
        <v>31</v>
      </c>
      <c r="G126" s="30">
        <v>91</v>
      </c>
      <c r="H126" s="121">
        <v>0.01</v>
      </c>
      <c r="I126" s="121">
        <v>0.01</v>
      </c>
      <c r="J126" s="121">
        <v>0.01</v>
      </c>
      <c r="K126" s="121">
        <v>0.01</v>
      </c>
      <c r="L126" s="30">
        <v>360</v>
      </c>
      <c r="M126" s="30" t="s">
        <v>215</v>
      </c>
      <c r="N126" s="118">
        <f t="shared" si="23"/>
        <v>11</v>
      </c>
    </row>
    <row r="127" spans="1:14" x14ac:dyDescent="0.25">
      <c r="A127" t="s">
        <v>91</v>
      </c>
      <c r="B127" t="s">
        <v>72</v>
      </c>
      <c r="C127" t="s">
        <v>29</v>
      </c>
      <c r="D127" s="38">
        <f t="shared" si="39"/>
        <v>42885</v>
      </c>
      <c r="E127" s="38">
        <f t="shared" si="38"/>
        <v>42896</v>
      </c>
      <c r="F127">
        <v>91</v>
      </c>
      <c r="G127">
        <v>365</v>
      </c>
      <c r="H127">
        <v>0.01</v>
      </c>
      <c r="I127">
        <v>0.01</v>
      </c>
      <c r="J127">
        <v>0.01</v>
      </c>
      <c r="K127">
        <v>0.01</v>
      </c>
      <c r="L127">
        <v>360</v>
      </c>
      <c r="M127" t="s">
        <v>215</v>
      </c>
      <c r="N127" s="118">
        <f t="shared" si="23"/>
        <v>11</v>
      </c>
    </row>
    <row r="128" spans="1:14" x14ac:dyDescent="0.25">
      <c r="A128" t="s">
        <v>91</v>
      </c>
      <c r="B128" t="s">
        <v>72</v>
      </c>
      <c r="C128" t="s">
        <v>29</v>
      </c>
      <c r="D128" s="38">
        <f t="shared" si="39"/>
        <v>42885</v>
      </c>
      <c r="E128" s="38">
        <f t="shared" si="38"/>
        <v>42896</v>
      </c>
      <c r="F128">
        <v>365</v>
      </c>
      <c r="G128">
        <v>740</v>
      </c>
      <c r="H128">
        <v>0.01</v>
      </c>
      <c r="I128">
        <v>0.01</v>
      </c>
      <c r="J128">
        <v>0.01</v>
      </c>
      <c r="K128">
        <v>0.01</v>
      </c>
      <c r="L128">
        <v>360</v>
      </c>
      <c r="M128" t="s">
        <v>215</v>
      </c>
      <c r="N128" s="118">
        <f t="shared" si="23"/>
        <v>11</v>
      </c>
    </row>
    <row r="129" spans="1:14" x14ac:dyDescent="0.25">
      <c r="A129" t="s">
        <v>186</v>
      </c>
      <c r="B129" t="s">
        <v>72</v>
      </c>
      <c r="C129" t="s">
        <v>29</v>
      </c>
      <c r="D129" s="101">
        <f>+Parameters!$B$2-1</f>
        <v>42865</v>
      </c>
      <c r="E129" s="38">
        <f>+D129+10</f>
        <v>42875</v>
      </c>
      <c r="F129">
        <v>1</v>
      </c>
      <c r="G129">
        <v>7</v>
      </c>
      <c r="H129">
        <v>0.03</v>
      </c>
      <c r="I129">
        <v>0.03</v>
      </c>
      <c r="J129">
        <v>0.03</v>
      </c>
      <c r="K129">
        <v>0.03</v>
      </c>
      <c r="L129">
        <v>360</v>
      </c>
      <c r="M129" t="s">
        <v>215</v>
      </c>
      <c r="N129" s="118">
        <f t="shared" ref="N129:N174" si="40">+E129-D129</f>
        <v>10</v>
      </c>
    </row>
    <row r="130" spans="1:14" x14ac:dyDescent="0.25">
      <c r="A130" t="s">
        <v>186</v>
      </c>
      <c r="B130" t="s">
        <v>72</v>
      </c>
      <c r="C130" t="s">
        <v>29</v>
      </c>
      <c r="D130" s="101">
        <f>+Parameters!$B$2-1</f>
        <v>42865</v>
      </c>
      <c r="E130" s="38">
        <f t="shared" ref="E130:E133" si="41">+D130+10</f>
        <v>42875</v>
      </c>
      <c r="F130">
        <v>7</v>
      </c>
      <c r="G130">
        <v>31</v>
      </c>
      <c r="H130">
        <v>0.03</v>
      </c>
      <c r="I130">
        <v>0.03</v>
      </c>
      <c r="J130">
        <v>0.03</v>
      </c>
      <c r="K130">
        <v>0.03</v>
      </c>
      <c r="L130">
        <v>360</v>
      </c>
      <c r="M130" t="s">
        <v>215</v>
      </c>
      <c r="N130" s="118">
        <f t="shared" si="40"/>
        <v>10</v>
      </c>
    </row>
    <row r="131" spans="1:14" x14ac:dyDescent="0.25">
      <c r="A131" t="s">
        <v>186</v>
      </c>
      <c r="B131" t="s">
        <v>72</v>
      </c>
      <c r="C131" t="s">
        <v>29</v>
      </c>
      <c r="D131" s="101">
        <f>+Parameters!$B$2-1</f>
        <v>42865</v>
      </c>
      <c r="E131" s="38">
        <f t="shared" si="41"/>
        <v>42875</v>
      </c>
      <c r="F131">
        <v>31</v>
      </c>
      <c r="G131">
        <v>91</v>
      </c>
      <c r="H131">
        <v>0.03</v>
      </c>
      <c r="I131">
        <v>0.03</v>
      </c>
      <c r="J131">
        <v>0.03</v>
      </c>
      <c r="K131">
        <v>0.03</v>
      </c>
      <c r="L131">
        <v>360</v>
      </c>
      <c r="M131" t="s">
        <v>215</v>
      </c>
      <c r="N131" s="118">
        <f t="shared" si="40"/>
        <v>10</v>
      </c>
    </row>
    <row r="132" spans="1:14" x14ac:dyDescent="0.25">
      <c r="A132" t="s">
        <v>186</v>
      </c>
      <c r="B132" t="s">
        <v>72</v>
      </c>
      <c r="C132" t="s">
        <v>29</v>
      </c>
      <c r="D132" s="101">
        <f>+Parameters!$B$2-1</f>
        <v>42865</v>
      </c>
      <c r="E132" s="38">
        <f t="shared" si="41"/>
        <v>42875</v>
      </c>
      <c r="F132">
        <v>91</v>
      </c>
      <c r="G132">
        <v>365</v>
      </c>
      <c r="H132">
        <v>0.03</v>
      </c>
      <c r="I132">
        <v>0.03</v>
      </c>
      <c r="J132">
        <v>0.03</v>
      </c>
      <c r="K132">
        <v>0.03</v>
      </c>
      <c r="L132">
        <v>360</v>
      </c>
      <c r="M132" t="s">
        <v>215</v>
      </c>
      <c r="N132" s="118">
        <f t="shared" si="40"/>
        <v>10</v>
      </c>
    </row>
    <row r="133" spans="1:14" x14ac:dyDescent="0.25">
      <c r="A133" t="s">
        <v>186</v>
      </c>
      <c r="B133" t="s">
        <v>72</v>
      </c>
      <c r="C133" t="s">
        <v>29</v>
      </c>
      <c r="D133" s="101">
        <f>+Parameters!$B$2-1</f>
        <v>42865</v>
      </c>
      <c r="E133" s="38">
        <f t="shared" si="41"/>
        <v>42875</v>
      </c>
      <c r="F133">
        <v>365</v>
      </c>
      <c r="G133">
        <v>4000</v>
      </c>
      <c r="H133">
        <v>0.03</v>
      </c>
      <c r="I133">
        <v>0.03</v>
      </c>
      <c r="J133">
        <v>0.03</v>
      </c>
      <c r="K133">
        <v>0.03</v>
      </c>
      <c r="L133">
        <v>360</v>
      </c>
      <c r="M133" t="s">
        <v>215</v>
      </c>
      <c r="N133" s="118">
        <f t="shared" si="40"/>
        <v>10</v>
      </c>
    </row>
    <row r="134" spans="1:14" x14ac:dyDescent="0.25">
      <c r="A134" s="8" t="s">
        <v>186</v>
      </c>
      <c r="B134" s="8" t="s">
        <v>72</v>
      </c>
      <c r="C134" s="8" t="s">
        <v>29</v>
      </c>
      <c r="D134" s="9">
        <f>+E133</f>
        <v>42875</v>
      </c>
      <c r="E134" s="9">
        <f>+D134+10</f>
        <v>42885</v>
      </c>
      <c r="F134" s="8">
        <v>1</v>
      </c>
      <c r="G134" s="8">
        <v>7</v>
      </c>
      <c r="H134" s="8">
        <v>0.03</v>
      </c>
      <c r="I134" s="8">
        <v>0.03</v>
      </c>
      <c r="J134" s="8">
        <v>0.03</v>
      </c>
      <c r="K134" s="8">
        <v>0.03</v>
      </c>
      <c r="L134" s="8">
        <v>360</v>
      </c>
      <c r="M134" s="8" t="s">
        <v>215</v>
      </c>
      <c r="N134" s="118">
        <f t="shared" si="40"/>
        <v>10</v>
      </c>
    </row>
    <row r="135" spans="1:14" x14ac:dyDescent="0.25">
      <c r="A135" s="8" t="s">
        <v>186</v>
      </c>
      <c r="B135" s="8" t="s">
        <v>72</v>
      </c>
      <c r="C135" s="8" t="s">
        <v>29</v>
      </c>
      <c r="D135" s="9">
        <f>+D134</f>
        <v>42875</v>
      </c>
      <c r="E135" s="9">
        <f t="shared" ref="E135:E138" si="42">+D135+10</f>
        <v>42885</v>
      </c>
      <c r="F135" s="8">
        <v>7</v>
      </c>
      <c r="G135" s="8">
        <v>31</v>
      </c>
      <c r="H135" s="8">
        <v>0.03</v>
      </c>
      <c r="I135" s="8">
        <v>0.03</v>
      </c>
      <c r="J135" s="8">
        <v>0.03</v>
      </c>
      <c r="K135" s="8">
        <v>0.03</v>
      </c>
      <c r="L135" s="8">
        <v>360</v>
      </c>
      <c r="M135" s="8" t="s">
        <v>215</v>
      </c>
      <c r="N135" s="118">
        <f t="shared" si="40"/>
        <v>10</v>
      </c>
    </row>
    <row r="136" spans="1:14" x14ac:dyDescent="0.25">
      <c r="A136" s="8" t="s">
        <v>186</v>
      </c>
      <c r="B136" s="8" t="s">
        <v>72</v>
      </c>
      <c r="C136" s="8" t="s">
        <v>29</v>
      </c>
      <c r="D136" s="9">
        <f t="shared" ref="D136:D138" si="43">+D135</f>
        <v>42875</v>
      </c>
      <c r="E136" s="9">
        <f t="shared" si="42"/>
        <v>42885</v>
      </c>
      <c r="F136" s="8">
        <v>31</v>
      </c>
      <c r="G136" s="8">
        <v>91</v>
      </c>
      <c r="H136" s="8">
        <v>0.03</v>
      </c>
      <c r="I136" s="8">
        <v>0.03</v>
      </c>
      <c r="J136" s="8">
        <v>0.03</v>
      </c>
      <c r="K136" s="8">
        <v>0.03</v>
      </c>
      <c r="L136" s="8">
        <v>360</v>
      </c>
      <c r="M136" s="8" t="s">
        <v>215</v>
      </c>
      <c r="N136" s="118">
        <f t="shared" si="40"/>
        <v>10</v>
      </c>
    </row>
    <row r="137" spans="1:14" x14ac:dyDescent="0.25">
      <c r="A137" s="8" t="s">
        <v>186</v>
      </c>
      <c r="B137" s="8" t="s">
        <v>72</v>
      </c>
      <c r="C137" s="8" t="s">
        <v>29</v>
      </c>
      <c r="D137" s="9">
        <f t="shared" si="43"/>
        <v>42875</v>
      </c>
      <c r="E137" s="9">
        <f t="shared" si="42"/>
        <v>42885</v>
      </c>
      <c r="F137" s="8">
        <v>91</v>
      </c>
      <c r="G137" s="8">
        <v>365</v>
      </c>
      <c r="H137" s="8">
        <v>0.03</v>
      </c>
      <c r="I137" s="8">
        <v>0.03</v>
      </c>
      <c r="J137" s="8">
        <v>0.03</v>
      </c>
      <c r="K137" s="8">
        <v>0.03</v>
      </c>
      <c r="L137" s="8">
        <v>360</v>
      </c>
      <c r="M137" s="8" t="s">
        <v>215</v>
      </c>
      <c r="N137" s="118">
        <f t="shared" si="40"/>
        <v>10</v>
      </c>
    </row>
    <row r="138" spans="1:14" x14ac:dyDescent="0.25">
      <c r="A138" s="8" t="s">
        <v>186</v>
      </c>
      <c r="B138" s="8" t="s">
        <v>72</v>
      </c>
      <c r="C138" s="8" t="s">
        <v>29</v>
      </c>
      <c r="D138" s="9">
        <f t="shared" si="43"/>
        <v>42875</v>
      </c>
      <c r="E138" s="9">
        <f t="shared" si="42"/>
        <v>42885</v>
      </c>
      <c r="F138" s="8">
        <v>365</v>
      </c>
      <c r="G138" s="8">
        <v>4000</v>
      </c>
      <c r="H138" s="8">
        <v>0.03</v>
      </c>
      <c r="I138" s="8">
        <v>0.03</v>
      </c>
      <c r="J138" s="8">
        <v>0.03</v>
      </c>
      <c r="K138" s="8">
        <v>0.03</v>
      </c>
      <c r="L138" s="8">
        <v>360</v>
      </c>
      <c r="M138" s="8" t="s">
        <v>215</v>
      </c>
      <c r="N138" s="118">
        <f t="shared" si="40"/>
        <v>10</v>
      </c>
    </row>
    <row r="139" spans="1:14" x14ac:dyDescent="0.25">
      <c r="A139" t="s">
        <v>186</v>
      </c>
      <c r="B139" t="s">
        <v>72</v>
      </c>
      <c r="C139" t="s">
        <v>29</v>
      </c>
      <c r="D139" s="38">
        <f>+E138</f>
        <v>42885</v>
      </c>
      <c r="E139" s="38">
        <f>+D139+11</f>
        <v>42896</v>
      </c>
      <c r="F139">
        <v>1</v>
      </c>
      <c r="G139">
        <v>7</v>
      </c>
      <c r="H139">
        <v>0.03</v>
      </c>
      <c r="I139">
        <v>0.03</v>
      </c>
      <c r="J139">
        <v>0.03</v>
      </c>
      <c r="K139">
        <v>0.03</v>
      </c>
      <c r="L139">
        <v>360</v>
      </c>
      <c r="M139" t="s">
        <v>215</v>
      </c>
      <c r="N139" s="118">
        <f t="shared" si="40"/>
        <v>11</v>
      </c>
    </row>
    <row r="140" spans="1:14" x14ac:dyDescent="0.25">
      <c r="A140" t="s">
        <v>186</v>
      </c>
      <c r="B140" t="s">
        <v>72</v>
      </c>
      <c r="C140" t="s">
        <v>29</v>
      </c>
      <c r="D140" s="38">
        <f>+D139</f>
        <v>42885</v>
      </c>
      <c r="E140" s="38">
        <f t="shared" ref="E140:E143" si="44">+D140+11</f>
        <v>42896</v>
      </c>
      <c r="F140">
        <v>7</v>
      </c>
      <c r="G140">
        <v>31</v>
      </c>
      <c r="H140">
        <v>0.03</v>
      </c>
      <c r="I140">
        <v>0.03</v>
      </c>
      <c r="J140">
        <v>0.03</v>
      </c>
      <c r="K140">
        <v>0.03</v>
      </c>
      <c r="L140">
        <v>360</v>
      </c>
      <c r="M140" t="s">
        <v>215</v>
      </c>
      <c r="N140" s="118">
        <f t="shared" si="40"/>
        <v>11</v>
      </c>
    </row>
    <row r="141" spans="1:14" x14ac:dyDescent="0.25">
      <c r="A141" t="s">
        <v>186</v>
      </c>
      <c r="B141" t="s">
        <v>72</v>
      </c>
      <c r="C141" t="s">
        <v>29</v>
      </c>
      <c r="D141" s="38">
        <f t="shared" ref="D141:D143" si="45">+D140</f>
        <v>42885</v>
      </c>
      <c r="E141" s="38">
        <f t="shared" si="44"/>
        <v>42896</v>
      </c>
      <c r="F141">
        <v>31</v>
      </c>
      <c r="G141">
        <v>91</v>
      </c>
      <c r="H141">
        <v>0.03</v>
      </c>
      <c r="I141">
        <v>0.03</v>
      </c>
      <c r="J141">
        <v>0.03</v>
      </c>
      <c r="K141">
        <v>0.03</v>
      </c>
      <c r="L141">
        <v>360</v>
      </c>
      <c r="M141" t="s">
        <v>215</v>
      </c>
      <c r="N141" s="118">
        <f t="shared" si="40"/>
        <v>11</v>
      </c>
    </row>
    <row r="142" spans="1:14" x14ac:dyDescent="0.25">
      <c r="A142" t="s">
        <v>186</v>
      </c>
      <c r="B142" t="s">
        <v>72</v>
      </c>
      <c r="C142" t="s">
        <v>29</v>
      </c>
      <c r="D142" s="38">
        <f t="shared" si="45"/>
        <v>42885</v>
      </c>
      <c r="E142" s="38">
        <f t="shared" si="44"/>
        <v>42896</v>
      </c>
      <c r="F142">
        <v>91</v>
      </c>
      <c r="G142">
        <v>365</v>
      </c>
      <c r="H142">
        <v>0.03</v>
      </c>
      <c r="I142">
        <v>0.03</v>
      </c>
      <c r="J142">
        <v>0.03</v>
      </c>
      <c r="K142">
        <v>0.03</v>
      </c>
      <c r="L142">
        <v>360</v>
      </c>
      <c r="M142" t="s">
        <v>215</v>
      </c>
      <c r="N142" s="118">
        <f t="shared" si="40"/>
        <v>11</v>
      </c>
    </row>
    <row r="143" spans="1:14" x14ac:dyDescent="0.25">
      <c r="A143" t="s">
        <v>186</v>
      </c>
      <c r="B143" t="s">
        <v>72</v>
      </c>
      <c r="C143" t="s">
        <v>29</v>
      </c>
      <c r="D143" s="38">
        <f t="shared" si="45"/>
        <v>42885</v>
      </c>
      <c r="E143" s="38">
        <f t="shared" si="44"/>
        <v>42896</v>
      </c>
      <c r="F143">
        <v>365</v>
      </c>
      <c r="G143">
        <v>4000</v>
      </c>
      <c r="H143">
        <v>0.03</v>
      </c>
      <c r="I143">
        <v>0.03</v>
      </c>
      <c r="J143">
        <v>0.03</v>
      </c>
      <c r="K143">
        <v>0.03</v>
      </c>
      <c r="L143">
        <v>360</v>
      </c>
      <c r="M143" t="s">
        <v>215</v>
      </c>
      <c r="N143" s="118">
        <f t="shared" si="40"/>
        <v>11</v>
      </c>
    </row>
    <row r="144" spans="1:14" x14ac:dyDescent="0.25">
      <c r="A144" s="8" t="s">
        <v>41</v>
      </c>
      <c r="B144" s="8" t="s">
        <v>178</v>
      </c>
      <c r="C144" s="8" t="s">
        <v>29</v>
      </c>
      <c r="D144" s="9">
        <f>+Parameters!$B$4-1</f>
        <v>42865</v>
      </c>
      <c r="E144" s="9">
        <f>+D144+10</f>
        <v>42875</v>
      </c>
      <c r="F144" s="8">
        <v>1</v>
      </c>
      <c r="G144" s="8">
        <v>7</v>
      </c>
      <c r="H144" s="8">
        <v>0.1</v>
      </c>
      <c r="I144" s="8">
        <v>0.10500000000000001</v>
      </c>
      <c r="J144" s="8">
        <v>0.10500000000000001</v>
      </c>
      <c r="K144" s="8">
        <v>0.11000000000000001</v>
      </c>
      <c r="L144" s="8">
        <v>365</v>
      </c>
      <c r="M144" s="8" t="s">
        <v>291</v>
      </c>
      <c r="N144" s="118">
        <f t="shared" si="40"/>
        <v>10</v>
      </c>
    </row>
    <row r="145" spans="1:14" x14ac:dyDescent="0.25">
      <c r="A145" s="8" t="s">
        <v>41</v>
      </c>
      <c r="B145" s="8" t="s">
        <v>178</v>
      </c>
      <c r="C145" s="8" t="s">
        <v>29</v>
      </c>
      <c r="D145" s="9">
        <f>+Parameters!$B$4-1</f>
        <v>42865</v>
      </c>
      <c r="E145" s="9">
        <f t="shared" ref="E145:E151" si="46">+D145+10</f>
        <v>42875</v>
      </c>
      <c r="F145" s="8">
        <v>7</v>
      </c>
      <c r="G145" s="8">
        <v>31</v>
      </c>
      <c r="H145" s="8">
        <v>0.10500000000000001</v>
      </c>
      <c r="I145" s="8">
        <v>0.11000000000000001</v>
      </c>
      <c r="J145" s="8">
        <v>0.11000000000000001</v>
      </c>
      <c r="K145" s="8">
        <v>0.11500000000000002</v>
      </c>
      <c r="L145" s="8">
        <v>365</v>
      </c>
      <c r="M145" s="8" t="s">
        <v>291</v>
      </c>
      <c r="N145" s="118">
        <f t="shared" si="40"/>
        <v>10</v>
      </c>
    </row>
    <row r="146" spans="1:14" x14ac:dyDescent="0.25">
      <c r="A146" s="8" t="s">
        <v>41</v>
      </c>
      <c r="B146" s="8" t="s">
        <v>178</v>
      </c>
      <c r="C146" s="8" t="s">
        <v>29</v>
      </c>
      <c r="D146" s="9">
        <f>+Parameters!$B$4-1</f>
        <v>42865</v>
      </c>
      <c r="E146" s="9">
        <f t="shared" si="46"/>
        <v>42875</v>
      </c>
      <c r="F146" s="8">
        <v>31</v>
      </c>
      <c r="G146" s="8">
        <v>91</v>
      </c>
      <c r="H146" s="8">
        <v>0.11000000000000001</v>
      </c>
      <c r="I146" s="8">
        <v>0.11500000000000002</v>
      </c>
      <c r="J146" s="8">
        <v>0.11500000000000002</v>
      </c>
      <c r="K146" s="8">
        <v>0.12000000000000002</v>
      </c>
      <c r="L146" s="8">
        <v>365</v>
      </c>
      <c r="M146" s="8" t="s">
        <v>291</v>
      </c>
      <c r="N146" s="118">
        <f t="shared" si="40"/>
        <v>10</v>
      </c>
    </row>
    <row r="147" spans="1:14" x14ac:dyDescent="0.25">
      <c r="A147" s="8" t="s">
        <v>41</v>
      </c>
      <c r="B147" s="8" t="s">
        <v>178</v>
      </c>
      <c r="C147" s="8" t="s">
        <v>29</v>
      </c>
      <c r="D147" s="9">
        <f>+Parameters!$B$4-1</f>
        <v>42865</v>
      </c>
      <c r="E147" s="9">
        <f t="shared" si="46"/>
        <v>42875</v>
      </c>
      <c r="F147" s="8">
        <v>91</v>
      </c>
      <c r="G147" s="8">
        <v>182</v>
      </c>
      <c r="H147" s="8">
        <v>0.11500000000000002</v>
      </c>
      <c r="I147" s="8">
        <v>0.12000000000000002</v>
      </c>
      <c r="J147" s="8">
        <v>0.12000000000000002</v>
      </c>
      <c r="K147" s="8">
        <v>0.12500000000000003</v>
      </c>
      <c r="L147" s="8">
        <v>365</v>
      </c>
      <c r="M147" s="8" t="s">
        <v>291</v>
      </c>
      <c r="N147" s="118">
        <f t="shared" si="40"/>
        <v>10</v>
      </c>
    </row>
    <row r="148" spans="1:14" x14ac:dyDescent="0.25">
      <c r="A148" s="8" t="s">
        <v>41</v>
      </c>
      <c r="B148" s="8" t="s">
        <v>178</v>
      </c>
      <c r="C148" s="8" t="s">
        <v>29</v>
      </c>
      <c r="D148" s="9">
        <f>+Parameters!$B$4-1</f>
        <v>42865</v>
      </c>
      <c r="E148" s="9">
        <f t="shared" si="46"/>
        <v>42875</v>
      </c>
      <c r="F148" s="8">
        <v>182</v>
      </c>
      <c r="G148" s="8">
        <v>365</v>
      </c>
      <c r="H148" s="8">
        <v>0.12000000000000002</v>
      </c>
      <c r="I148" s="8">
        <v>0.12500000000000003</v>
      </c>
      <c r="J148" s="8">
        <v>0.12500000000000003</v>
      </c>
      <c r="K148" s="8">
        <v>0.13000000000000003</v>
      </c>
      <c r="L148" s="8">
        <v>365</v>
      </c>
      <c r="M148" s="8" t="s">
        <v>291</v>
      </c>
      <c r="N148" s="118">
        <f t="shared" si="40"/>
        <v>10</v>
      </c>
    </row>
    <row r="149" spans="1:14" x14ac:dyDescent="0.25">
      <c r="A149" s="8" t="s">
        <v>41</v>
      </c>
      <c r="B149" s="8" t="s">
        <v>178</v>
      </c>
      <c r="C149" s="8" t="s">
        <v>29</v>
      </c>
      <c r="D149" s="9">
        <f>+Parameters!$B$4-1</f>
        <v>42865</v>
      </c>
      <c r="E149" s="9">
        <f t="shared" si="46"/>
        <v>42875</v>
      </c>
      <c r="F149" s="8">
        <v>365</v>
      </c>
      <c r="G149" s="8">
        <v>730</v>
      </c>
      <c r="H149" s="8">
        <v>0.12500000000000003</v>
      </c>
      <c r="I149" s="8">
        <v>0.13000000000000003</v>
      </c>
      <c r="J149" s="8">
        <v>0.13000000000000003</v>
      </c>
      <c r="K149" s="8">
        <v>0.13500000000000004</v>
      </c>
      <c r="L149" s="8">
        <v>365</v>
      </c>
      <c r="M149" s="8" t="s">
        <v>291</v>
      </c>
      <c r="N149" s="118">
        <f t="shared" si="40"/>
        <v>10</v>
      </c>
    </row>
    <row r="150" spans="1:14" x14ac:dyDescent="0.25">
      <c r="A150" s="8" t="s">
        <v>41</v>
      </c>
      <c r="B150" s="8" t="s">
        <v>178</v>
      </c>
      <c r="C150" s="8" t="s">
        <v>29</v>
      </c>
      <c r="D150" s="9">
        <f>+Parameters!$B$4-1</f>
        <v>42865</v>
      </c>
      <c r="E150" s="9">
        <f t="shared" si="46"/>
        <v>42875</v>
      </c>
      <c r="F150" s="8">
        <v>730</v>
      </c>
      <c r="G150" s="8">
        <v>1080</v>
      </c>
      <c r="H150" s="8">
        <v>0.13000000000000003</v>
      </c>
      <c r="I150" s="8">
        <v>0.13500000000000004</v>
      </c>
      <c r="J150" s="8">
        <v>0.13500000000000004</v>
      </c>
      <c r="K150" s="8">
        <v>0.14000000000000004</v>
      </c>
      <c r="L150" s="8">
        <v>365</v>
      </c>
      <c r="M150" s="8" t="s">
        <v>291</v>
      </c>
      <c r="N150" s="118">
        <f t="shared" si="40"/>
        <v>10</v>
      </c>
    </row>
    <row r="151" spans="1:14" x14ac:dyDescent="0.25">
      <c r="A151" s="8" t="s">
        <v>41</v>
      </c>
      <c r="B151" s="8" t="s">
        <v>178</v>
      </c>
      <c r="C151" s="8" t="s">
        <v>29</v>
      </c>
      <c r="D151" s="9">
        <f>+Parameters!$B$4-1</f>
        <v>42865</v>
      </c>
      <c r="E151" s="9">
        <f t="shared" si="46"/>
        <v>42875</v>
      </c>
      <c r="F151" s="8">
        <v>1080</v>
      </c>
      <c r="G151" s="8">
        <v>4000</v>
      </c>
      <c r="H151" s="8">
        <v>0.13500000000000004</v>
      </c>
      <c r="I151" s="8">
        <v>0.14000000000000004</v>
      </c>
      <c r="J151" s="8">
        <v>0.14000000000000004</v>
      </c>
      <c r="K151" s="8">
        <v>0.14500000000000005</v>
      </c>
      <c r="L151" s="8">
        <v>365</v>
      </c>
      <c r="M151" s="8" t="s">
        <v>291</v>
      </c>
      <c r="N151" s="118">
        <f t="shared" si="40"/>
        <v>10</v>
      </c>
    </row>
    <row r="152" spans="1:14" x14ac:dyDescent="0.25">
      <c r="A152" t="s">
        <v>41</v>
      </c>
      <c r="B152" t="s">
        <v>178</v>
      </c>
      <c r="C152" t="s">
        <v>29</v>
      </c>
      <c r="D152" s="38">
        <f>+E151</f>
        <v>42875</v>
      </c>
      <c r="E152" s="38">
        <f>+D152+10</f>
        <v>42885</v>
      </c>
      <c r="F152">
        <v>1</v>
      </c>
      <c r="G152">
        <v>7</v>
      </c>
      <c r="H152">
        <v>0.10500000000000001</v>
      </c>
      <c r="I152">
        <v>0.11000000000000001</v>
      </c>
      <c r="J152">
        <v>0.115</v>
      </c>
      <c r="K152">
        <v>0.12000000000000001</v>
      </c>
      <c r="L152">
        <v>365</v>
      </c>
      <c r="M152" t="s">
        <v>291</v>
      </c>
      <c r="N152" s="118">
        <f t="shared" si="40"/>
        <v>10</v>
      </c>
    </row>
    <row r="153" spans="1:14" x14ac:dyDescent="0.25">
      <c r="A153" t="s">
        <v>41</v>
      </c>
      <c r="B153" t="s">
        <v>178</v>
      </c>
      <c r="C153" t="s">
        <v>29</v>
      </c>
      <c r="D153" s="38">
        <f>+D152</f>
        <v>42875</v>
      </c>
      <c r="E153" s="38">
        <f t="shared" ref="E153:E159" si="47">+D153+10</f>
        <v>42885</v>
      </c>
      <c r="F153">
        <v>7</v>
      </c>
      <c r="G153">
        <v>31</v>
      </c>
      <c r="H153">
        <v>0.11000000000000001</v>
      </c>
      <c r="I153">
        <v>0.11500000000000002</v>
      </c>
      <c r="J153">
        <v>0.12000000000000001</v>
      </c>
      <c r="K153">
        <v>0.125</v>
      </c>
      <c r="L153">
        <v>365</v>
      </c>
      <c r="M153" t="s">
        <v>291</v>
      </c>
      <c r="N153" s="118">
        <f t="shared" si="40"/>
        <v>10</v>
      </c>
    </row>
    <row r="154" spans="1:14" x14ac:dyDescent="0.25">
      <c r="A154" t="s">
        <v>41</v>
      </c>
      <c r="B154" t="s">
        <v>178</v>
      </c>
      <c r="C154" t="s">
        <v>29</v>
      </c>
      <c r="D154" s="38">
        <f t="shared" ref="D154:D159" si="48">+D153</f>
        <v>42875</v>
      </c>
      <c r="E154" s="38">
        <f t="shared" si="47"/>
        <v>42885</v>
      </c>
      <c r="F154">
        <v>31</v>
      </c>
      <c r="G154">
        <v>91</v>
      </c>
      <c r="H154">
        <v>0.11500000000000002</v>
      </c>
      <c r="I154">
        <v>0.12000000000000002</v>
      </c>
      <c r="J154">
        <v>0.125</v>
      </c>
      <c r="K154">
        <v>0.13</v>
      </c>
      <c r="L154">
        <v>365</v>
      </c>
      <c r="M154" t="s">
        <v>291</v>
      </c>
      <c r="N154" s="118">
        <f t="shared" si="40"/>
        <v>10</v>
      </c>
    </row>
    <row r="155" spans="1:14" x14ac:dyDescent="0.25">
      <c r="A155" t="s">
        <v>41</v>
      </c>
      <c r="B155" t="s">
        <v>178</v>
      </c>
      <c r="C155" t="s">
        <v>29</v>
      </c>
      <c r="D155" s="38">
        <f t="shared" si="48"/>
        <v>42875</v>
      </c>
      <c r="E155" s="38">
        <f t="shared" si="47"/>
        <v>42885</v>
      </c>
      <c r="F155">
        <v>91</v>
      </c>
      <c r="G155">
        <v>182</v>
      </c>
      <c r="H155">
        <v>0.12000000000000002</v>
      </c>
      <c r="I155">
        <v>0.12500000000000003</v>
      </c>
      <c r="J155">
        <v>0.13</v>
      </c>
      <c r="K155">
        <v>0.13500000000000001</v>
      </c>
      <c r="L155">
        <v>365</v>
      </c>
      <c r="M155" t="s">
        <v>291</v>
      </c>
      <c r="N155" s="118">
        <f t="shared" si="40"/>
        <v>10</v>
      </c>
    </row>
    <row r="156" spans="1:14" x14ac:dyDescent="0.25">
      <c r="A156" t="s">
        <v>41</v>
      </c>
      <c r="B156" t="s">
        <v>178</v>
      </c>
      <c r="C156" t="s">
        <v>29</v>
      </c>
      <c r="D156" s="38">
        <f t="shared" si="48"/>
        <v>42875</v>
      </c>
      <c r="E156" s="38">
        <f t="shared" si="47"/>
        <v>42885</v>
      </c>
      <c r="F156">
        <v>182</v>
      </c>
      <c r="G156">
        <v>365</v>
      </c>
      <c r="H156">
        <v>0.12500000000000003</v>
      </c>
      <c r="I156">
        <v>0.13000000000000003</v>
      </c>
      <c r="J156">
        <v>0.13500000000000001</v>
      </c>
      <c r="K156">
        <v>0.14000000000000001</v>
      </c>
      <c r="L156">
        <v>365</v>
      </c>
      <c r="M156" t="s">
        <v>291</v>
      </c>
      <c r="N156" s="118">
        <f t="shared" si="40"/>
        <v>10</v>
      </c>
    </row>
    <row r="157" spans="1:14" x14ac:dyDescent="0.25">
      <c r="A157" t="s">
        <v>41</v>
      </c>
      <c r="B157" t="s">
        <v>178</v>
      </c>
      <c r="C157" t="s">
        <v>29</v>
      </c>
      <c r="D157" s="38">
        <f t="shared" si="48"/>
        <v>42875</v>
      </c>
      <c r="E157" s="38">
        <f t="shared" si="47"/>
        <v>42885</v>
      </c>
      <c r="F157">
        <v>365</v>
      </c>
      <c r="G157">
        <v>730</v>
      </c>
      <c r="H157">
        <v>0.13000000000000003</v>
      </c>
      <c r="I157">
        <v>0.13500000000000004</v>
      </c>
      <c r="J157">
        <v>0.14000000000000001</v>
      </c>
      <c r="K157">
        <v>0.14500000000000002</v>
      </c>
      <c r="L157">
        <v>365</v>
      </c>
      <c r="M157" t="s">
        <v>291</v>
      </c>
      <c r="N157" s="118">
        <f t="shared" si="40"/>
        <v>10</v>
      </c>
    </row>
    <row r="158" spans="1:14" x14ac:dyDescent="0.25">
      <c r="A158" t="s">
        <v>41</v>
      </c>
      <c r="B158" t="s">
        <v>178</v>
      </c>
      <c r="C158" t="s">
        <v>29</v>
      </c>
      <c r="D158" s="38">
        <f t="shared" si="48"/>
        <v>42875</v>
      </c>
      <c r="E158" s="38">
        <f t="shared" si="47"/>
        <v>42885</v>
      </c>
      <c r="F158">
        <v>730</v>
      </c>
      <c r="G158">
        <v>1080</v>
      </c>
      <c r="H158">
        <v>0.13500000000000004</v>
      </c>
      <c r="I158">
        <v>0.14000000000000004</v>
      </c>
      <c r="J158">
        <v>0.14500000000000002</v>
      </c>
      <c r="K158">
        <v>0.15000000000000002</v>
      </c>
      <c r="L158">
        <v>365</v>
      </c>
      <c r="M158" t="s">
        <v>291</v>
      </c>
      <c r="N158" s="118">
        <f t="shared" si="40"/>
        <v>10</v>
      </c>
    </row>
    <row r="159" spans="1:14" x14ac:dyDescent="0.25">
      <c r="A159" t="s">
        <v>41</v>
      </c>
      <c r="B159" t="s">
        <v>178</v>
      </c>
      <c r="C159" t="s">
        <v>29</v>
      </c>
      <c r="D159" s="38">
        <f t="shared" si="48"/>
        <v>42875</v>
      </c>
      <c r="E159" s="38">
        <f t="shared" si="47"/>
        <v>42885</v>
      </c>
      <c r="F159">
        <v>1080</v>
      </c>
      <c r="G159">
        <v>4000</v>
      </c>
      <c r="H159">
        <v>0.14000000000000004</v>
      </c>
      <c r="I159">
        <v>0.14500000000000005</v>
      </c>
      <c r="J159">
        <v>0.15000000000000002</v>
      </c>
      <c r="K159">
        <v>0.15500000000000003</v>
      </c>
      <c r="L159">
        <v>365</v>
      </c>
      <c r="M159" t="s">
        <v>291</v>
      </c>
      <c r="N159" s="118">
        <f t="shared" si="40"/>
        <v>10</v>
      </c>
    </row>
    <row r="160" spans="1:14" x14ac:dyDescent="0.25">
      <c r="A160" s="8" t="s">
        <v>41</v>
      </c>
      <c r="B160" s="8" t="s">
        <v>178</v>
      </c>
      <c r="C160" s="8" t="s">
        <v>29</v>
      </c>
      <c r="D160" s="9">
        <f>+E159</f>
        <v>42885</v>
      </c>
      <c r="E160" s="9">
        <f>+D160+11</f>
        <v>42896</v>
      </c>
      <c r="F160" s="8">
        <v>1</v>
      </c>
      <c r="G160" s="8">
        <v>7</v>
      </c>
      <c r="H160" s="8">
        <v>0.115</v>
      </c>
      <c r="I160" s="8">
        <v>0.12000000000000001</v>
      </c>
      <c r="J160" s="8">
        <v>0.115</v>
      </c>
      <c r="K160" s="8">
        <v>0.12000000000000001</v>
      </c>
      <c r="L160" s="8">
        <v>365</v>
      </c>
      <c r="M160" s="8" t="s">
        <v>291</v>
      </c>
      <c r="N160" s="118">
        <f t="shared" si="40"/>
        <v>11</v>
      </c>
    </row>
    <row r="161" spans="1:14" x14ac:dyDescent="0.25">
      <c r="A161" s="8" t="s">
        <v>41</v>
      </c>
      <c r="B161" s="8" t="s">
        <v>178</v>
      </c>
      <c r="C161" s="8" t="s">
        <v>29</v>
      </c>
      <c r="D161" s="9">
        <f>+D160</f>
        <v>42885</v>
      </c>
      <c r="E161" s="9">
        <f t="shared" ref="E161:E167" si="49">+D161+11</f>
        <v>42896</v>
      </c>
      <c r="F161" s="8">
        <v>7</v>
      </c>
      <c r="G161" s="8">
        <v>31</v>
      </c>
      <c r="H161" s="8">
        <v>0.12000000000000001</v>
      </c>
      <c r="I161" s="8">
        <v>0.125</v>
      </c>
      <c r="J161" s="8">
        <v>0.12000000000000001</v>
      </c>
      <c r="K161" s="8">
        <v>0.125</v>
      </c>
      <c r="L161" s="8">
        <v>365</v>
      </c>
      <c r="M161" s="8" t="s">
        <v>291</v>
      </c>
      <c r="N161" s="118">
        <f t="shared" si="40"/>
        <v>11</v>
      </c>
    </row>
    <row r="162" spans="1:14" x14ac:dyDescent="0.25">
      <c r="A162" s="8" t="s">
        <v>41</v>
      </c>
      <c r="B162" s="8" t="s">
        <v>178</v>
      </c>
      <c r="C162" s="8" t="s">
        <v>29</v>
      </c>
      <c r="D162" s="9">
        <f t="shared" ref="D162:D167" si="50">+D161</f>
        <v>42885</v>
      </c>
      <c r="E162" s="9">
        <f t="shared" si="49"/>
        <v>42896</v>
      </c>
      <c r="F162" s="8">
        <v>31</v>
      </c>
      <c r="G162" s="8">
        <v>91</v>
      </c>
      <c r="H162" s="8">
        <v>0.125</v>
      </c>
      <c r="I162" s="8">
        <v>0.13</v>
      </c>
      <c r="J162" s="8">
        <v>0.125</v>
      </c>
      <c r="K162" s="8">
        <v>0.13</v>
      </c>
      <c r="L162" s="8">
        <v>365</v>
      </c>
      <c r="M162" s="8" t="s">
        <v>291</v>
      </c>
      <c r="N162" s="118">
        <f t="shared" si="40"/>
        <v>11</v>
      </c>
    </row>
    <row r="163" spans="1:14" x14ac:dyDescent="0.25">
      <c r="A163" s="8" t="s">
        <v>41</v>
      </c>
      <c r="B163" s="8" t="s">
        <v>178</v>
      </c>
      <c r="C163" s="8" t="s">
        <v>29</v>
      </c>
      <c r="D163" s="9">
        <f t="shared" si="50"/>
        <v>42885</v>
      </c>
      <c r="E163" s="9">
        <f t="shared" si="49"/>
        <v>42896</v>
      </c>
      <c r="F163" s="8">
        <v>91</v>
      </c>
      <c r="G163" s="8">
        <v>182</v>
      </c>
      <c r="H163" s="8">
        <v>0.13</v>
      </c>
      <c r="I163" s="8">
        <v>0.13500000000000001</v>
      </c>
      <c r="J163" s="8">
        <v>0.13</v>
      </c>
      <c r="K163" s="8">
        <v>0.13500000000000001</v>
      </c>
      <c r="L163" s="8">
        <v>365</v>
      </c>
      <c r="M163" s="8" t="s">
        <v>291</v>
      </c>
      <c r="N163" s="118">
        <f t="shared" si="40"/>
        <v>11</v>
      </c>
    </row>
    <row r="164" spans="1:14" x14ac:dyDescent="0.25">
      <c r="A164" s="8" t="s">
        <v>41</v>
      </c>
      <c r="B164" s="8" t="s">
        <v>178</v>
      </c>
      <c r="C164" s="8" t="s">
        <v>29</v>
      </c>
      <c r="D164" s="9">
        <f t="shared" si="50"/>
        <v>42885</v>
      </c>
      <c r="E164" s="9">
        <f t="shared" si="49"/>
        <v>42896</v>
      </c>
      <c r="F164" s="8">
        <v>182</v>
      </c>
      <c r="G164" s="8">
        <v>365</v>
      </c>
      <c r="H164" s="8">
        <v>0.13500000000000001</v>
      </c>
      <c r="I164" s="8">
        <v>0.14000000000000001</v>
      </c>
      <c r="J164" s="8">
        <v>0.13500000000000001</v>
      </c>
      <c r="K164" s="8">
        <v>0.14000000000000001</v>
      </c>
      <c r="L164" s="8">
        <v>365</v>
      </c>
      <c r="M164" s="8" t="s">
        <v>291</v>
      </c>
      <c r="N164" s="118">
        <f t="shared" si="40"/>
        <v>11</v>
      </c>
    </row>
    <row r="165" spans="1:14" x14ac:dyDescent="0.25">
      <c r="A165" s="8" t="s">
        <v>41</v>
      </c>
      <c r="B165" s="8" t="s">
        <v>178</v>
      </c>
      <c r="C165" s="8" t="s">
        <v>29</v>
      </c>
      <c r="D165" s="9">
        <f t="shared" si="50"/>
        <v>42885</v>
      </c>
      <c r="E165" s="9">
        <f t="shared" si="49"/>
        <v>42896</v>
      </c>
      <c r="F165" s="8">
        <v>365</v>
      </c>
      <c r="G165" s="8">
        <v>730</v>
      </c>
      <c r="H165" s="8">
        <v>0.14000000000000001</v>
      </c>
      <c r="I165" s="8">
        <v>0.14500000000000002</v>
      </c>
      <c r="J165" s="8">
        <v>0.14000000000000001</v>
      </c>
      <c r="K165" s="8">
        <v>0.14500000000000002</v>
      </c>
      <c r="L165" s="8">
        <v>365</v>
      </c>
      <c r="M165" s="8" t="s">
        <v>291</v>
      </c>
      <c r="N165" s="118">
        <f t="shared" si="40"/>
        <v>11</v>
      </c>
    </row>
    <row r="166" spans="1:14" x14ac:dyDescent="0.25">
      <c r="A166" s="8" t="s">
        <v>41</v>
      </c>
      <c r="B166" s="8" t="s">
        <v>178</v>
      </c>
      <c r="C166" s="8" t="s">
        <v>29</v>
      </c>
      <c r="D166" s="9">
        <f t="shared" si="50"/>
        <v>42885</v>
      </c>
      <c r="E166" s="9">
        <f t="shared" si="49"/>
        <v>42896</v>
      </c>
      <c r="F166" s="8">
        <v>730</v>
      </c>
      <c r="G166" s="8">
        <v>1080</v>
      </c>
      <c r="H166" s="8">
        <v>0.14500000000000002</v>
      </c>
      <c r="I166" s="8">
        <v>0.15000000000000002</v>
      </c>
      <c r="J166" s="8">
        <v>0.14500000000000002</v>
      </c>
      <c r="K166" s="8">
        <v>0.15000000000000002</v>
      </c>
      <c r="L166" s="8">
        <v>365</v>
      </c>
      <c r="M166" s="8" t="s">
        <v>291</v>
      </c>
      <c r="N166" s="118">
        <f t="shared" si="40"/>
        <v>11</v>
      </c>
    </row>
    <row r="167" spans="1:14" x14ac:dyDescent="0.25">
      <c r="A167" s="8" t="s">
        <v>41</v>
      </c>
      <c r="B167" s="8" t="s">
        <v>178</v>
      </c>
      <c r="C167" s="8" t="s">
        <v>29</v>
      </c>
      <c r="D167" s="9">
        <f t="shared" si="50"/>
        <v>42885</v>
      </c>
      <c r="E167" s="9">
        <f t="shared" si="49"/>
        <v>42896</v>
      </c>
      <c r="F167" s="8">
        <v>1080</v>
      </c>
      <c r="G167" s="8">
        <v>4000</v>
      </c>
      <c r="H167" s="8">
        <v>0.15000000000000002</v>
      </c>
      <c r="I167" s="8">
        <v>0.15500000000000003</v>
      </c>
      <c r="J167" s="8">
        <v>0.15000000000000002</v>
      </c>
      <c r="K167" s="8">
        <v>0.15500000000000003</v>
      </c>
      <c r="L167" s="8">
        <v>365</v>
      </c>
      <c r="M167" s="8" t="s">
        <v>291</v>
      </c>
      <c r="N167" s="118">
        <f t="shared" si="40"/>
        <v>11</v>
      </c>
    </row>
    <row r="168" spans="1:14" x14ac:dyDescent="0.25">
      <c r="A168" t="s">
        <v>232</v>
      </c>
      <c r="B168" t="s">
        <v>0</v>
      </c>
      <c r="C168" t="s">
        <v>232</v>
      </c>
      <c r="D168" s="123">
        <f>+Parameters!$B$4-1</f>
        <v>42865</v>
      </c>
      <c r="E168" s="38">
        <f>+D168+60</f>
        <v>42925</v>
      </c>
      <c r="F168">
        <v>1</v>
      </c>
      <c r="G168">
        <v>36000</v>
      </c>
      <c r="H168">
        <v>1</v>
      </c>
      <c r="I168">
        <v>1</v>
      </c>
      <c r="J168">
        <v>1</v>
      </c>
      <c r="K168">
        <v>1</v>
      </c>
      <c r="L168">
        <v>0</v>
      </c>
      <c r="M168" t="s">
        <v>291</v>
      </c>
      <c r="N168" s="118">
        <f t="shared" si="40"/>
        <v>60</v>
      </c>
    </row>
    <row r="169" spans="1:14" x14ac:dyDescent="0.25">
      <c r="A169" t="s">
        <v>44</v>
      </c>
      <c r="B169" t="s">
        <v>0</v>
      </c>
      <c r="C169" t="s">
        <v>44</v>
      </c>
      <c r="D169" s="123">
        <f>+Parameters!$B$4-1</f>
        <v>42865</v>
      </c>
      <c r="E169" s="38">
        <f>+D169+10</f>
        <v>42875</v>
      </c>
      <c r="F169">
        <v>1</v>
      </c>
      <c r="G169">
        <v>36000</v>
      </c>
      <c r="H169">
        <v>2.88</v>
      </c>
      <c r="I169">
        <v>2.88</v>
      </c>
      <c r="J169">
        <v>3.1</v>
      </c>
      <c r="K169">
        <v>3.1</v>
      </c>
      <c r="L169">
        <v>0</v>
      </c>
      <c r="M169" t="s">
        <v>291</v>
      </c>
      <c r="N169" s="118">
        <f t="shared" si="40"/>
        <v>10</v>
      </c>
    </row>
    <row r="170" spans="1:14" x14ac:dyDescent="0.25">
      <c r="A170" t="s">
        <v>44</v>
      </c>
      <c r="B170" t="s">
        <v>0</v>
      </c>
      <c r="C170" t="s">
        <v>44</v>
      </c>
      <c r="D170" s="38">
        <f>+E169</f>
        <v>42875</v>
      </c>
      <c r="E170" s="38">
        <f>+D170+10</f>
        <v>42885</v>
      </c>
      <c r="F170">
        <v>1</v>
      </c>
      <c r="G170">
        <v>36000</v>
      </c>
      <c r="H170">
        <v>3.1</v>
      </c>
      <c r="I170">
        <v>3.1</v>
      </c>
      <c r="J170">
        <v>3.2</v>
      </c>
      <c r="K170">
        <v>3.2</v>
      </c>
      <c r="L170">
        <v>0</v>
      </c>
      <c r="M170" t="s">
        <v>291</v>
      </c>
      <c r="N170" s="118">
        <f t="shared" si="40"/>
        <v>10</v>
      </c>
    </row>
    <row r="171" spans="1:14" x14ac:dyDescent="0.25">
      <c r="A171" t="s">
        <v>44</v>
      </c>
      <c r="B171" t="s">
        <v>0</v>
      </c>
      <c r="C171" t="s">
        <v>44</v>
      </c>
      <c r="D171" s="38">
        <f>+E170</f>
        <v>42885</v>
      </c>
      <c r="E171" s="38">
        <f>+D171+11</f>
        <v>42896</v>
      </c>
      <c r="F171">
        <v>1</v>
      </c>
      <c r="G171">
        <v>36000</v>
      </c>
      <c r="H171">
        <v>3.2</v>
      </c>
      <c r="I171">
        <v>3.2</v>
      </c>
      <c r="J171">
        <v>3.5</v>
      </c>
      <c r="K171">
        <v>3.5</v>
      </c>
      <c r="L171">
        <v>0</v>
      </c>
      <c r="M171" t="s">
        <v>291</v>
      </c>
      <c r="N171" s="118">
        <f t="shared" si="40"/>
        <v>11</v>
      </c>
    </row>
    <row r="172" spans="1:14" x14ac:dyDescent="0.25">
      <c r="A172" t="s">
        <v>44</v>
      </c>
      <c r="B172" t="s">
        <v>0</v>
      </c>
      <c r="C172" t="s">
        <v>44</v>
      </c>
      <c r="D172" s="38">
        <f>+E171</f>
        <v>42896</v>
      </c>
      <c r="E172" s="38">
        <f>+D172+28</f>
        <v>42924</v>
      </c>
      <c r="F172">
        <v>1</v>
      </c>
      <c r="G172">
        <v>36000</v>
      </c>
      <c r="H172">
        <v>3.5</v>
      </c>
      <c r="I172">
        <v>3.5</v>
      </c>
      <c r="J172">
        <v>3.5</v>
      </c>
      <c r="K172">
        <v>3.5</v>
      </c>
      <c r="L172">
        <v>0</v>
      </c>
      <c r="M172" t="s">
        <v>291</v>
      </c>
      <c r="N172" s="118">
        <f t="shared" si="40"/>
        <v>28</v>
      </c>
    </row>
    <row r="173" spans="1:14" x14ac:dyDescent="0.25">
      <c r="A173" s="8" t="s">
        <v>71</v>
      </c>
      <c r="B173" s="8" t="s">
        <v>72</v>
      </c>
      <c r="C173" s="8" t="s">
        <v>29</v>
      </c>
      <c r="D173" s="9">
        <f>+Parameters!$B$4-1</f>
        <v>42865</v>
      </c>
      <c r="E173" s="9">
        <f>+D173+10</f>
        <v>42875</v>
      </c>
      <c r="F173" s="8">
        <v>1</v>
      </c>
      <c r="G173" s="8">
        <v>7</v>
      </c>
      <c r="H173" s="8">
        <v>0.1</v>
      </c>
      <c r="I173" s="8">
        <v>0.10500000000000001</v>
      </c>
      <c r="J173" s="8">
        <v>0.105</v>
      </c>
      <c r="K173" s="8">
        <v>0.11</v>
      </c>
      <c r="L173" s="8">
        <v>360</v>
      </c>
      <c r="M173" s="8" t="s">
        <v>291</v>
      </c>
      <c r="N173" s="118">
        <f t="shared" si="40"/>
        <v>10</v>
      </c>
    </row>
    <row r="174" spans="1:14" x14ac:dyDescent="0.25">
      <c r="A174" s="8" t="s">
        <v>71</v>
      </c>
      <c r="B174" s="8" t="s">
        <v>72</v>
      </c>
      <c r="C174" s="8" t="s">
        <v>29</v>
      </c>
      <c r="D174" s="9">
        <f>+Parameters!$B$4-1</f>
        <v>42865</v>
      </c>
      <c r="E174" s="9">
        <f t="shared" ref="E174:E176" si="51">+D174+10</f>
        <v>42875</v>
      </c>
      <c r="F174" s="8">
        <v>7</v>
      </c>
      <c r="G174" s="8">
        <v>31</v>
      </c>
      <c r="H174" s="8">
        <v>0.10500000000000001</v>
      </c>
      <c r="I174" s="8">
        <v>0.11000000000000001</v>
      </c>
      <c r="J174" s="8">
        <v>0.11</v>
      </c>
      <c r="K174" s="8">
        <v>0.115</v>
      </c>
      <c r="L174" s="8">
        <v>360</v>
      </c>
      <c r="M174" s="8" t="s">
        <v>291</v>
      </c>
      <c r="N174" s="118">
        <f t="shared" si="40"/>
        <v>10</v>
      </c>
    </row>
    <row r="175" spans="1:14" x14ac:dyDescent="0.25">
      <c r="A175" s="8" t="s">
        <v>71</v>
      </c>
      <c r="B175" s="8" t="s">
        <v>72</v>
      </c>
      <c r="C175" s="8" t="s">
        <v>29</v>
      </c>
      <c r="D175" s="9">
        <f>+Parameters!$B$4-1</f>
        <v>42865</v>
      </c>
      <c r="E175" s="9">
        <f t="shared" si="51"/>
        <v>42875</v>
      </c>
      <c r="F175" s="8">
        <v>31</v>
      </c>
      <c r="G175" s="8">
        <v>91</v>
      </c>
      <c r="H175" s="8">
        <v>0.11000000000000001</v>
      </c>
      <c r="I175" s="8">
        <v>0.11500000000000002</v>
      </c>
      <c r="J175" s="8">
        <v>0.115</v>
      </c>
      <c r="K175" s="8">
        <v>0.12000000000000001</v>
      </c>
      <c r="L175" s="8">
        <v>360</v>
      </c>
      <c r="M175" s="8" t="s">
        <v>291</v>
      </c>
      <c r="N175" s="118">
        <f t="shared" ref="N175:N214" si="52">+E175-D175</f>
        <v>10</v>
      </c>
    </row>
    <row r="176" spans="1:14" x14ac:dyDescent="0.25">
      <c r="A176" s="8" t="s">
        <v>71</v>
      </c>
      <c r="B176" s="8" t="s">
        <v>72</v>
      </c>
      <c r="C176" s="8" t="s">
        <v>29</v>
      </c>
      <c r="D176" s="9">
        <f>+Parameters!$B$4-1</f>
        <v>42865</v>
      </c>
      <c r="E176" s="9">
        <f t="shared" si="51"/>
        <v>42875</v>
      </c>
      <c r="F176" s="8">
        <v>91</v>
      </c>
      <c r="G176" s="8">
        <v>182</v>
      </c>
      <c r="H176" s="8">
        <v>0.11500000000000002</v>
      </c>
      <c r="I176" s="8">
        <v>0.12000000000000002</v>
      </c>
      <c r="J176" s="8">
        <v>0.12000000000000001</v>
      </c>
      <c r="K176" s="8">
        <v>0.125</v>
      </c>
      <c r="L176" s="8">
        <v>360</v>
      </c>
      <c r="M176" s="8" t="s">
        <v>291</v>
      </c>
      <c r="N176" s="118">
        <f t="shared" si="52"/>
        <v>10</v>
      </c>
    </row>
    <row r="177" spans="1:14" x14ac:dyDescent="0.25">
      <c r="A177" t="s">
        <v>71</v>
      </c>
      <c r="B177" t="s">
        <v>72</v>
      </c>
      <c r="C177" t="s">
        <v>29</v>
      </c>
      <c r="D177" s="38">
        <f>+E176</f>
        <v>42875</v>
      </c>
      <c r="E177" s="38">
        <f>+D177+10</f>
        <v>42885</v>
      </c>
      <c r="F177">
        <v>1</v>
      </c>
      <c r="G177">
        <v>7</v>
      </c>
      <c r="H177">
        <v>0.105</v>
      </c>
      <c r="I177">
        <v>0.11</v>
      </c>
      <c r="J177">
        <v>0.1</v>
      </c>
      <c r="K177">
        <v>0.10500000000000001</v>
      </c>
      <c r="L177">
        <v>360</v>
      </c>
      <c r="M177" t="s">
        <v>291</v>
      </c>
      <c r="N177" s="118">
        <f t="shared" si="52"/>
        <v>10</v>
      </c>
    </row>
    <row r="178" spans="1:14" x14ac:dyDescent="0.25">
      <c r="A178" t="s">
        <v>71</v>
      </c>
      <c r="B178" t="s">
        <v>72</v>
      </c>
      <c r="C178" t="s">
        <v>29</v>
      </c>
      <c r="D178" s="38">
        <f>+D177</f>
        <v>42875</v>
      </c>
      <c r="E178" s="38">
        <f t="shared" ref="E178:E180" si="53">+D178+10</f>
        <v>42885</v>
      </c>
      <c r="F178">
        <v>7</v>
      </c>
      <c r="G178">
        <v>31</v>
      </c>
      <c r="H178">
        <v>0.11</v>
      </c>
      <c r="I178">
        <v>0.115</v>
      </c>
      <c r="J178">
        <v>0.10500000000000001</v>
      </c>
      <c r="K178">
        <v>0.11000000000000001</v>
      </c>
      <c r="L178">
        <v>360</v>
      </c>
      <c r="M178" t="s">
        <v>291</v>
      </c>
      <c r="N178" s="118">
        <f t="shared" si="52"/>
        <v>10</v>
      </c>
    </row>
    <row r="179" spans="1:14" x14ac:dyDescent="0.25">
      <c r="A179" t="s">
        <v>71</v>
      </c>
      <c r="B179" t="s">
        <v>72</v>
      </c>
      <c r="C179" t="s">
        <v>29</v>
      </c>
      <c r="D179" s="38">
        <f t="shared" ref="D179:D180" si="54">+D178</f>
        <v>42875</v>
      </c>
      <c r="E179" s="38">
        <f t="shared" si="53"/>
        <v>42885</v>
      </c>
      <c r="F179">
        <v>31</v>
      </c>
      <c r="G179">
        <v>91</v>
      </c>
      <c r="H179">
        <v>0.115</v>
      </c>
      <c r="I179">
        <v>0.12000000000000001</v>
      </c>
      <c r="J179">
        <v>0.11000000000000001</v>
      </c>
      <c r="K179">
        <v>0.11500000000000002</v>
      </c>
      <c r="L179">
        <v>360</v>
      </c>
      <c r="M179" t="s">
        <v>291</v>
      </c>
      <c r="N179" s="118">
        <f t="shared" si="52"/>
        <v>10</v>
      </c>
    </row>
    <row r="180" spans="1:14" x14ac:dyDescent="0.25">
      <c r="A180" t="s">
        <v>71</v>
      </c>
      <c r="B180" t="s">
        <v>72</v>
      </c>
      <c r="C180" t="s">
        <v>29</v>
      </c>
      <c r="D180" s="38">
        <f t="shared" si="54"/>
        <v>42875</v>
      </c>
      <c r="E180" s="38">
        <f t="shared" si="53"/>
        <v>42885</v>
      </c>
      <c r="F180">
        <v>91</v>
      </c>
      <c r="G180">
        <v>182</v>
      </c>
      <c r="H180">
        <v>0.12000000000000001</v>
      </c>
      <c r="I180">
        <v>0.125</v>
      </c>
      <c r="J180">
        <v>0.11500000000000002</v>
      </c>
      <c r="K180">
        <v>0.12000000000000002</v>
      </c>
      <c r="L180">
        <v>360</v>
      </c>
      <c r="M180" t="s">
        <v>291</v>
      </c>
      <c r="N180" s="118">
        <f t="shared" si="52"/>
        <v>10</v>
      </c>
    </row>
    <row r="181" spans="1:14" x14ac:dyDescent="0.25">
      <c r="A181" s="8" t="s">
        <v>71</v>
      </c>
      <c r="B181" s="8" t="s">
        <v>72</v>
      </c>
      <c r="C181" s="8" t="s">
        <v>29</v>
      </c>
      <c r="D181" s="9">
        <f>+E180</f>
        <v>42885</v>
      </c>
      <c r="E181" s="9">
        <f>+D181+11</f>
        <v>42896</v>
      </c>
      <c r="F181" s="8">
        <v>1</v>
      </c>
      <c r="G181" s="8">
        <v>7</v>
      </c>
      <c r="H181" s="8">
        <v>0.1</v>
      </c>
      <c r="I181" s="8">
        <v>0.10500000000000001</v>
      </c>
      <c r="J181" s="8">
        <v>0.1</v>
      </c>
      <c r="K181" s="8">
        <v>0.10500000000000001</v>
      </c>
      <c r="L181" s="8">
        <v>360</v>
      </c>
      <c r="M181" s="8" t="s">
        <v>291</v>
      </c>
      <c r="N181" s="118">
        <f t="shared" si="52"/>
        <v>11</v>
      </c>
    </row>
    <row r="182" spans="1:14" x14ac:dyDescent="0.25">
      <c r="A182" s="8" t="s">
        <v>71</v>
      </c>
      <c r="B182" s="8" t="s">
        <v>72</v>
      </c>
      <c r="C182" s="8" t="s">
        <v>29</v>
      </c>
      <c r="D182" s="9">
        <f>+D181</f>
        <v>42885</v>
      </c>
      <c r="E182" s="9">
        <f t="shared" ref="E182:E184" si="55">+D182+11</f>
        <v>42896</v>
      </c>
      <c r="F182" s="8">
        <v>7</v>
      </c>
      <c r="G182" s="8">
        <v>31</v>
      </c>
      <c r="H182" s="8">
        <v>0.10500000000000001</v>
      </c>
      <c r="I182" s="8">
        <v>0.11000000000000001</v>
      </c>
      <c r="J182" s="8">
        <v>0.10500000000000001</v>
      </c>
      <c r="K182" s="8">
        <v>0.11000000000000001</v>
      </c>
      <c r="L182" s="8">
        <v>360</v>
      </c>
      <c r="M182" s="8" t="s">
        <v>291</v>
      </c>
      <c r="N182" s="118">
        <f t="shared" si="52"/>
        <v>11</v>
      </c>
    </row>
    <row r="183" spans="1:14" x14ac:dyDescent="0.25">
      <c r="A183" s="8" t="s">
        <v>71</v>
      </c>
      <c r="B183" s="8" t="s">
        <v>72</v>
      </c>
      <c r="C183" s="8" t="s">
        <v>29</v>
      </c>
      <c r="D183" s="9">
        <f t="shared" ref="D183:D184" si="56">+D182</f>
        <v>42885</v>
      </c>
      <c r="E183" s="9">
        <f t="shared" si="55"/>
        <v>42896</v>
      </c>
      <c r="F183" s="8">
        <v>31</v>
      </c>
      <c r="G183" s="8">
        <v>91</v>
      </c>
      <c r="H183" s="8">
        <v>0.11000000000000001</v>
      </c>
      <c r="I183" s="8">
        <v>0.11500000000000002</v>
      </c>
      <c r="J183" s="8">
        <v>0.11000000000000001</v>
      </c>
      <c r="K183" s="8">
        <v>0.11500000000000002</v>
      </c>
      <c r="L183" s="8">
        <v>360</v>
      </c>
      <c r="M183" s="8" t="s">
        <v>291</v>
      </c>
      <c r="N183" s="118">
        <f t="shared" si="52"/>
        <v>11</v>
      </c>
    </row>
    <row r="184" spans="1:14" x14ac:dyDescent="0.25">
      <c r="A184" s="8" t="s">
        <v>71</v>
      </c>
      <c r="B184" s="8" t="s">
        <v>72</v>
      </c>
      <c r="C184" s="8" t="s">
        <v>29</v>
      </c>
      <c r="D184" s="9">
        <f t="shared" si="56"/>
        <v>42885</v>
      </c>
      <c r="E184" s="9">
        <f t="shared" si="55"/>
        <v>42896</v>
      </c>
      <c r="F184" s="8">
        <v>91</v>
      </c>
      <c r="G184" s="8">
        <v>182</v>
      </c>
      <c r="H184" s="8">
        <v>0.11500000000000002</v>
      </c>
      <c r="I184" s="8">
        <v>0.12000000000000002</v>
      </c>
      <c r="J184" s="8">
        <v>0.11500000000000002</v>
      </c>
      <c r="K184" s="8">
        <v>0.12000000000000002</v>
      </c>
      <c r="L184" s="8">
        <v>360</v>
      </c>
      <c r="M184" s="8" t="s">
        <v>291</v>
      </c>
      <c r="N184" s="118">
        <f t="shared" si="52"/>
        <v>11</v>
      </c>
    </row>
    <row r="185" spans="1:14" x14ac:dyDescent="0.25">
      <c r="A185" t="s">
        <v>91</v>
      </c>
      <c r="B185" t="s">
        <v>72</v>
      </c>
      <c r="C185" t="s">
        <v>29</v>
      </c>
      <c r="D185" s="38">
        <f>+Parameters!$B$4-1</f>
        <v>42865</v>
      </c>
      <c r="E185" s="38">
        <f>+D185+10</f>
        <v>42875</v>
      </c>
      <c r="F185">
        <v>1</v>
      </c>
      <c r="G185">
        <v>7</v>
      </c>
      <c r="H185">
        <v>0.01</v>
      </c>
      <c r="I185">
        <v>0.01</v>
      </c>
      <c r="J185">
        <v>0.01</v>
      </c>
      <c r="K185">
        <v>0.01</v>
      </c>
      <c r="L185">
        <v>360</v>
      </c>
      <c r="M185" t="s">
        <v>291</v>
      </c>
      <c r="N185" s="118">
        <f t="shared" si="52"/>
        <v>10</v>
      </c>
    </row>
    <row r="186" spans="1:14" x14ac:dyDescent="0.25">
      <c r="A186" t="s">
        <v>91</v>
      </c>
      <c r="B186" t="s">
        <v>72</v>
      </c>
      <c r="C186" t="s">
        <v>29</v>
      </c>
      <c r="D186" s="38">
        <f>+Parameters!$B$4-1</f>
        <v>42865</v>
      </c>
      <c r="E186" s="38">
        <f t="shared" ref="E186:E189" si="57">+D186+10</f>
        <v>42875</v>
      </c>
      <c r="F186">
        <v>7</v>
      </c>
      <c r="G186">
        <v>31</v>
      </c>
      <c r="H186">
        <v>0.01</v>
      </c>
      <c r="I186">
        <v>0.01</v>
      </c>
      <c r="J186">
        <v>0.01</v>
      </c>
      <c r="K186">
        <v>0.01</v>
      </c>
      <c r="L186">
        <v>360</v>
      </c>
      <c r="M186" t="s">
        <v>291</v>
      </c>
      <c r="N186" s="118">
        <f t="shared" si="52"/>
        <v>10</v>
      </c>
    </row>
    <row r="187" spans="1:14" x14ac:dyDescent="0.25">
      <c r="A187" t="s">
        <v>91</v>
      </c>
      <c r="B187" t="s">
        <v>72</v>
      </c>
      <c r="C187" t="s">
        <v>29</v>
      </c>
      <c r="D187" s="38">
        <f>+Parameters!$B$4-1</f>
        <v>42865</v>
      </c>
      <c r="E187" s="38">
        <f t="shared" si="57"/>
        <v>42875</v>
      </c>
      <c r="F187">
        <v>31</v>
      </c>
      <c r="G187">
        <v>91</v>
      </c>
      <c r="H187">
        <v>0.01</v>
      </c>
      <c r="I187">
        <v>0.01</v>
      </c>
      <c r="J187">
        <v>0.01</v>
      </c>
      <c r="K187">
        <v>0.01</v>
      </c>
      <c r="L187">
        <v>360</v>
      </c>
      <c r="M187" t="s">
        <v>291</v>
      </c>
      <c r="N187" s="118">
        <f t="shared" si="52"/>
        <v>10</v>
      </c>
    </row>
    <row r="188" spans="1:14" x14ac:dyDescent="0.25">
      <c r="A188" t="s">
        <v>91</v>
      </c>
      <c r="B188" t="s">
        <v>72</v>
      </c>
      <c r="C188" t="s">
        <v>29</v>
      </c>
      <c r="D188" s="38">
        <f>+Parameters!$B$4-1</f>
        <v>42865</v>
      </c>
      <c r="E188" s="38">
        <f t="shared" si="57"/>
        <v>42875</v>
      </c>
      <c r="F188">
        <v>91</v>
      </c>
      <c r="G188">
        <v>365</v>
      </c>
      <c r="H188">
        <v>0.01</v>
      </c>
      <c r="I188">
        <v>0.01</v>
      </c>
      <c r="J188">
        <v>0.01</v>
      </c>
      <c r="K188">
        <v>0.01</v>
      </c>
      <c r="L188">
        <v>360</v>
      </c>
      <c r="M188" t="s">
        <v>291</v>
      </c>
      <c r="N188" s="118">
        <f t="shared" si="52"/>
        <v>10</v>
      </c>
    </row>
    <row r="189" spans="1:14" x14ac:dyDescent="0.25">
      <c r="A189" t="s">
        <v>91</v>
      </c>
      <c r="B189" t="s">
        <v>72</v>
      </c>
      <c r="C189" t="s">
        <v>29</v>
      </c>
      <c r="D189" s="38">
        <f>+Parameters!$B$4-1</f>
        <v>42865</v>
      </c>
      <c r="E189" s="38">
        <f t="shared" si="57"/>
        <v>42875</v>
      </c>
      <c r="F189">
        <v>365</v>
      </c>
      <c r="G189">
        <v>730</v>
      </c>
      <c r="H189">
        <v>0.01</v>
      </c>
      <c r="I189">
        <v>0.01</v>
      </c>
      <c r="J189">
        <v>0.01</v>
      </c>
      <c r="K189">
        <v>0.01</v>
      </c>
      <c r="L189">
        <v>360</v>
      </c>
      <c r="M189" t="s">
        <v>291</v>
      </c>
      <c r="N189" s="118">
        <f t="shared" si="52"/>
        <v>10</v>
      </c>
    </row>
    <row r="190" spans="1:14" x14ac:dyDescent="0.25">
      <c r="A190" s="8" t="s">
        <v>91</v>
      </c>
      <c r="B190" s="8" t="s">
        <v>72</v>
      </c>
      <c r="C190" s="8" t="s">
        <v>29</v>
      </c>
      <c r="D190" s="9">
        <f>+E189</f>
        <v>42875</v>
      </c>
      <c r="E190" s="9">
        <f>+D190+10</f>
        <v>42885</v>
      </c>
      <c r="F190" s="8">
        <v>1</v>
      </c>
      <c r="G190" s="8">
        <v>7</v>
      </c>
      <c r="H190" s="8">
        <v>0.01</v>
      </c>
      <c r="I190" s="8">
        <v>0.01</v>
      </c>
      <c r="J190" s="8">
        <v>0.01</v>
      </c>
      <c r="K190" s="8">
        <v>0.01</v>
      </c>
      <c r="L190" s="8">
        <v>360</v>
      </c>
      <c r="M190" s="8" t="s">
        <v>291</v>
      </c>
      <c r="N190" s="118">
        <f t="shared" si="52"/>
        <v>10</v>
      </c>
    </row>
    <row r="191" spans="1:14" x14ac:dyDescent="0.25">
      <c r="A191" s="8" t="s">
        <v>91</v>
      </c>
      <c r="B191" s="8" t="s">
        <v>72</v>
      </c>
      <c r="C191" s="8" t="s">
        <v>29</v>
      </c>
      <c r="D191" s="9">
        <f>+D190</f>
        <v>42875</v>
      </c>
      <c r="E191" s="9">
        <f t="shared" ref="E191:E194" si="58">+D191+10</f>
        <v>42885</v>
      </c>
      <c r="F191" s="8">
        <v>7</v>
      </c>
      <c r="G191" s="8">
        <v>31</v>
      </c>
      <c r="H191" s="8">
        <v>0.01</v>
      </c>
      <c r="I191" s="8">
        <v>0.01</v>
      </c>
      <c r="J191" s="8">
        <v>0.01</v>
      </c>
      <c r="K191" s="8">
        <v>0.01</v>
      </c>
      <c r="L191" s="8">
        <v>360</v>
      </c>
      <c r="M191" s="8" t="s">
        <v>291</v>
      </c>
      <c r="N191" s="118">
        <f t="shared" si="52"/>
        <v>10</v>
      </c>
    </row>
    <row r="192" spans="1:14" x14ac:dyDescent="0.25">
      <c r="A192" s="8" t="s">
        <v>91</v>
      </c>
      <c r="B192" s="8" t="s">
        <v>72</v>
      </c>
      <c r="C192" s="8" t="s">
        <v>29</v>
      </c>
      <c r="D192" s="9">
        <f t="shared" ref="D192:D194" si="59">+D191</f>
        <v>42875</v>
      </c>
      <c r="E192" s="9">
        <f t="shared" si="58"/>
        <v>42885</v>
      </c>
      <c r="F192" s="8">
        <v>31</v>
      </c>
      <c r="G192" s="8">
        <v>91</v>
      </c>
      <c r="H192" s="8">
        <v>0.01</v>
      </c>
      <c r="I192" s="8">
        <v>0.01</v>
      </c>
      <c r="J192" s="8">
        <v>0.01</v>
      </c>
      <c r="K192" s="8">
        <v>0.01</v>
      </c>
      <c r="L192" s="8">
        <v>360</v>
      </c>
      <c r="M192" s="8" t="s">
        <v>291</v>
      </c>
      <c r="N192" s="118">
        <f t="shared" si="52"/>
        <v>10</v>
      </c>
    </row>
    <row r="193" spans="1:14" x14ac:dyDescent="0.25">
      <c r="A193" s="8" t="s">
        <v>91</v>
      </c>
      <c r="B193" s="8" t="s">
        <v>72</v>
      </c>
      <c r="C193" s="8" t="s">
        <v>29</v>
      </c>
      <c r="D193" s="9">
        <f t="shared" si="59"/>
        <v>42875</v>
      </c>
      <c r="E193" s="9">
        <f t="shared" si="58"/>
        <v>42885</v>
      </c>
      <c r="F193" s="8">
        <v>91</v>
      </c>
      <c r="G193" s="8">
        <v>365</v>
      </c>
      <c r="H193" s="8">
        <v>0.01</v>
      </c>
      <c r="I193" s="8">
        <v>0.01</v>
      </c>
      <c r="J193" s="8">
        <v>0.01</v>
      </c>
      <c r="K193" s="8">
        <v>0.01</v>
      </c>
      <c r="L193" s="8">
        <v>360</v>
      </c>
      <c r="M193" s="8" t="s">
        <v>291</v>
      </c>
      <c r="N193" s="118">
        <f t="shared" si="52"/>
        <v>10</v>
      </c>
    </row>
    <row r="194" spans="1:14" x14ac:dyDescent="0.25">
      <c r="A194" s="8" t="s">
        <v>91</v>
      </c>
      <c r="B194" s="8" t="s">
        <v>72</v>
      </c>
      <c r="C194" s="8" t="s">
        <v>29</v>
      </c>
      <c r="D194" s="9">
        <f t="shared" si="59"/>
        <v>42875</v>
      </c>
      <c r="E194" s="9">
        <f t="shared" si="58"/>
        <v>42885</v>
      </c>
      <c r="F194" s="8">
        <v>365</v>
      </c>
      <c r="G194" s="8">
        <v>730</v>
      </c>
      <c r="H194" s="8">
        <v>0.01</v>
      </c>
      <c r="I194" s="8">
        <v>0.01</v>
      </c>
      <c r="J194" s="8">
        <v>0.01</v>
      </c>
      <c r="K194" s="8">
        <v>0.01</v>
      </c>
      <c r="L194" s="8">
        <v>360</v>
      </c>
      <c r="M194" s="8" t="s">
        <v>291</v>
      </c>
      <c r="N194" s="118">
        <f t="shared" si="52"/>
        <v>10</v>
      </c>
    </row>
    <row r="195" spans="1:14" x14ac:dyDescent="0.25">
      <c r="A195" t="s">
        <v>91</v>
      </c>
      <c r="B195" t="s">
        <v>72</v>
      </c>
      <c r="C195" t="s">
        <v>29</v>
      </c>
      <c r="D195" s="38">
        <f>+E194</f>
        <v>42885</v>
      </c>
      <c r="E195" s="38">
        <f>+D195+11</f>
        <v>42896</v>
      </c>
      <c r="F195">
        <v>1</v>
      </c>
      <c r="G195">
        <v>7</v>
      </c>
      <c r="H195">
        <v>0.01</v>
      </c>
      <c r="I195">
        <v>0.01</v>
      </c>
      <c r="J195">
        <v>0.01</v>
      </c>
      <c r="K195">
        <v>0.01</v>
      </c>
      <c r="L195">
        <v>360</v>
      </c>
      <c r="M195" t="s">
        <v>291</v>
      </c>
      <c r="N195" s="118">
        <f t="shared" si="52"/>
        <v>11</v>
      </c>
    </row>
    <row r="196" spans="1:14" x14ac:dyDescent="0.25">
      <c r="A196" t="s">
        <v>91</v>
      </c>
      <c r="B196" t="s">
        <v>72</v>
      </c>
      <c r="C196" t="s">
        <v>29</v>
      </c>
      <c r="D196" s="38">
        <f>+D195</f>
        <v>42885</v>
      </c>
      <c r="E196" s="38">
        <f t="shared" ref="E196:E199" si="60">+D196+11</f>
        <v>42896</v>
      </c>
      <c r="F196">
        <v>7</v>
      </c>
      <c r="G196">
        <v>31</v>
      </c>
      <c r="H196">
        <v>0.01</v>
      </c>
      <c r="I196">
        <v>0.01</v>
      </c>
      <c r="J196">
        <v>0.01</v>
      </c>
      <c r="K196">
        <v>0.01</v>
      </c>
      <c r="L196">
        <v>360</v>
      </c>
      <c r="M196" t="s">
        <v>291</v>
      </c>
      <c r="N196" s="118">
        <f t="shared" si="52"/>
        <v>11</v>
      </c>
    </row>
    <row r="197" spans="1:14" x14ac:dyDescent="0.25">
      <c r="A197" t="s">
        <v>91</v>
      </c>
      <c r="B197" t="s">
        <v>72</v>
      </c>
      <c r="C197" t="s">
        <v>29</v>
      </c>
      <c r="D197" s="38">
        <f t="shared" ref="D197:D199" si="61">+D196</f>
        <v>42885</v>
      </c>
      <c r="E197" s="38">
        <f t="shared" si="60"/>
        <v>42896</v>
      </c>
      <c r="F197">
        <v>31</v>
      </c>
      <c r="G197">
        <v>91</v>
      </c>
      <c r="H197">
        <v>0.01</v>
      </c>
      <c r="I197">
        <v>0.01</v>
      </c>
      <c r="J197">
        <v>0.01</v>
      </c>
      <c r="K197">
        <v>0.01</v>
      </c>
      <c r="L197">
        <v>360</v>
      </c>
      <c r="M197" t="s">
        <v>291</v>
      </c>
      <c r="N197" s="118">
        <f t="shared" si="52"/>
        <v>11</v>
      </c>
    </row>
    <row r="198" spans="1:14" x14ac:dyDescent="0.25">
      <c r="A198" t="s">
        <v>91</v>
      </c>
      <c r="B198" t="s">
        <v>72</v>
      </c>
      <c r="C198" t="s">
        <v>29</v>
      </c>
      <c r="D198" s="38">
        <f t="shared" si="61"/>
        <v>42885</v>
      </c>
      <c r="E198" s="38">
        <f t="shared" si="60"/>
        <v>42896</v>
      </c>
      <c r="F198">
        <v>91</v>
      </c>
      <c r="G198">
        <v>365</v>
      </c>
      <c r="H198">
        <v>0.01</v>
      </c>
      <c r="I198">
        <v>0.01</v>
      </c>
      <c r="J198">
        <v>0.01</v>
      </c>
      <c r="K198">
        <v>0.01</v>
      </c>
      <c r="L198">
        <v>360</v>
      </c>
      <c r="M198" t="s">
        <v>291</v>
      </c>
      <c r="N198" s="118">
        <f t="shared" si="52"/>
        <v>11</v>
      </c>
    </row>
    <row r="199" spans="1:14" x14ac:dyDescent="0.25">
      <c r="A199" t="s">
        <v>91</v>
      </c>
      <c r="B199" t="s">
        <v>72</v>
      </c>
      <c r="C199" t="s">
        <v>29</v>
      </c>
      <c r="D199" s="38">
        <f t="shared" si="61"/>
        <v>42885</v>
      </c>
      <c r="E199" s="38">
        <f t="shared" si="60"/>
        <v>42896</v>
      </c>
      <c r="F199">
        <v>365</v>
      </c>
      <c r="G199">
        <v>740</v>
      </c>
      <c r="H199">
        <v>0.01</v>
      </c>
      <c r="I199">
        <v>0.01</v>
      </c>
      <c r="J199">
        <v>0.01</v>
      </c>
      <c r="K199">
        <v>0.01</v>
      </c>
      <c r="L199">
        <v>360</v>
      </c>
      <c r="M199" t="s">
        <v>291</v>
      </c>
      <c r="N199" s="118">
        <f t="shared" si="52"/>
        <v>11</v>
      </c>
    </row>
    <row r="200" spans="1:14" x14ac:dyDescent="0.25">
      <c r="A200" t="s">
        <v>186</v>
      </c>
      <c r="B200" t="s">
        <v>72</v>
      </c>
      <c r="C200" t="s">
        <v>29</v>
      </c>
      <c r="D200" s="38">
        <f>+Parameters!$B$4-1</f>
        <v>42865</v>
      </c>
      <c r="E200" s="38">
        <f>+D200+10</f>
        <v>42875</v>
      </c>
      <c r="F200">
        <v>1</v>
      </c>
      <c r="G200">
        <v>7</v>
      </c>
      <c r="H200">
        <v>0.03</v>
      </c>
      <c r="I200">
        <v>0.03</v>
      </c>
      <c r="J200">
        <v>0.03</v>
      </c>
      <c r="K200">
        <v>0.03</v>
      </c>
      <c r="L200">
        <v>360</v>
      </c>
      <c r="M200" t="s">
        <v>291</v>
      </c>
      <c r="N200" s="118">
        <f t="shared" si="52"/>
        <v>10</v>
      </c>
    </row>
    <row r="201" spans="1:14" x14ac:dyDescent="0.25">
      <c r="A201" t="s">
        <v>186</v>
      </c>
      <c r="B201" t="s">
        <v>72</v>
      </c>
      <c r="C201" t="s">
        <v>29</v>
      </c>
      <c r="D201" s="38">
        <f>+Parameters!$B$4-1</f>
        <v>42865</v>
      </c>
      <c r="E201" s="38">
        <f t="shared" ref="E201:E204" si="62">+D201+10</f>
        <v>42875</v>
      </c>
      <c r="F201">
        <v>7</v>
      </c>
      <c r="G201">
        <v>31</v>
      </c>
      <c r="H201">
        <v>0.03</v>
      </c>
      <c r="I201">
        <v>0.03</v>
      </c>
      <c r="J201">
        <v>0.03</v>
      </c>
      <c r="K201">
        <v>0.03</v>
      </c>
      <c r="L201">
        <v>360</v>
      </c>
      <c r="M201" t="s">
        <v>291</v>
      </c>
      <c r="N201" s="118">
        <f t="shared" si="52"/>
        <v>10</v>
      </c>
    </row>
    <row r="202" spans="1:14" x14ac:dyDescent="0.25">
      <c r="A202" t="s">
        <v>186</v>
      </c>
      <c r="B202" t="s">
        <v>72</v>
      </c>
      <c r="C202" t="s">
        <v>29</v>
      </c>
      <c r="D202" s="38">
        <f>+Parameters!$B$4-1</f>
        <v>42865</v>
      </c>
      <c r="E202" s="38">
        <f t="shared" si="62"/>
        <v>42875</v>
      </c>
      <c r="F202">
        <v>31</v>
      </c>
      <c r="G202">
        <v>91</v>
      </c>
      <c r="H202">
        <v>0.03</v>
      </c>
      <c r="I202">
        <v>0.03</v>
      </c>
      <c r="J202">
        <v>0.03</v>
      </c>
      <c r="K202">
        <v>0.03</v>
      </c>
      <c r="L202">
        <v>360</v>
      </c>
      <c r="M202" t="s">
        <v>291</v>
      </c>
      <c r="N202" s="118">
        <f t="shared" si="52"/>
        <v>10</v>
      </c>
    </row>
    <row r="203" spans="1:14" x14ac:dyDescent="0.25">
      <c r="A203" t="s">
        <v>186</v>
      </c>
      <c r="B203" t="s">
        <v>72</v>
      </c>
      <c r="C203" t="s">
        <v>29</v>
      </c>
      <c r="D203" s="38">
        <f>+Parameters!$B$4-1</f>
        <v>42865</v>
      </c>
      <c r="E203" s="38">
        <f t="shared" si="62"/>
        <v>42875</v>
      </c>
      <c r="F203">
        <v>91</v>
      </c>
      <c r="G203">
        <v>365</v>
      </c>
      <c r="H203">
        <v>0.03</v>
      </c>
      <c r="I203">
        <v>0.03</v>
      </c>
      <c r="J203">
        <v>0.03</v>
      </c>
      <c r="K203">
        <v>0.03</v>
      </c>
      <c r="L203">
        <v>360</v>
      </c>
      <c r="M203" t="s">
        <v>291</v>
      </c>
      <c r="N203" s="118">
        <f t="shared" si="52"/>
        <v>10</v>
      </c>
    </row>
    <row r="204" spans="1:14" x14ac:dyDescent="0.25">
      <c r="A204" t="s">
        <v>186</v>
      </c>
      <c r="B204" t="s">
        <v>72</v>
      </c>
      <c r="C204" t="s">
        <v>29</v>
      </c>
      <c r="D204" s="38">
        <f>+Parameters!$B$4-1</f>
        <v>42865</v>
      </c>
      <c r="E204" s="38">
        <f t="shared" si="62"/>
        <v>42875</v>
      </c>
      <c r="F204">
        <v>365</v>
      </c>
      <c r="G204">
        <v>4000</v>
      </c>
      <c r="H204">
        <v>0.03</v>
      </c>
      <c r="I204">
        <v>0.03</v>
      </c>
      <c r="J204">
        <v>0.03</v>
      </c>
      <c r="K204">
        <v>0.03</v>
      </c>
      <c r="L204">
        <v>360</v>
      </c>
      <c r="M204" t="s">
        <v>291</v>
      </c>
      <c r="N204" s="118">
        <f t="shared" si="52"/>
        <v>10</v>
      </c>
    </row>
    <row r="205" spans="1:14" x14ac:dyDescent="0.25">
      <c r="A205" s="8" t="s">
        <v>186</v>
      </c>
      <c r="B205" s="8" t="s">
        <v>72</v>
      </c>
      <c r="C205" s="8" t="s">
        <v>29</v>
      </c>
      <c r="D205" s="9">
        <f>+E204</f>
        <v>42875</v>
      </c>
      <c r="E205" s="9">
        <f>+D205+10</f>
        <v>42885</v>
      </c>
      <c r="F205" s="8">
        <v>1</v>
      </c>
      <c r="G205" s="8">
        <v>7</v>
      </c>
      <c r="H205" s="8">
        <v>0.03</v>
      </c>
      <c r="I205" s="8">
        <v>0.03</v>
      </c>
      <c r="J205" s="8">
        <v>0.03</v>
      </c>
      <c r="K205" s="8">
        <v>0.03</v>
      </c>
      <c r="L205" s="8">
        <v>360</v>
      </c>
      <c r="M205" s="8" t="s">
        <v>291</v>
      </c>
      <c r="N205" s="118">
        <f t="shared" si="52"/>
        <v>10</v>
      </c>
    </row>
    <row r="206" spans="1:14" x14ac:dyDescent="0.25">
      <c r="A206" s="8" t="s">
        <v>186</v>
      </c>
      <c r="B206" s="8" t="s">
        <v>72</v>
      </c>
      <c r="C206" s="8" t="s">
        <v>29</v>
      </c>
      <c r="D206" s="9">
        <f>+D205</f>
        <v>42875</v>
      </c>
      <c r="E206" s="9">
        <f t="shared" ref="E206:E209" si="63">+D206+10</f>
        <v>42885</v>
      </c>
      <c r="F206" s="8">
        <v>7</v>
      </c>
      <c r="G206" s="8">
        <v>31</v>
      </c>
      <c r="H206" s="8">
        <v>0.03</v>
      </c>
      <c r="I206" s="8">
        <v>0.03</v>
      </c>
      <c r="J206" s="8">
        <v>0.03</v>
      </c>
      <c r="K206" s="8">
        <v>0.03</v>
      </c>
      <c r="L206" s="8">
        <v>360</v>
      </c>
      <c r="M206" s="8" t="s">
        <v>291</v>
      </c>
      <c r="N206" s="118">
        <f t="shared" si="52"/>
        <v>10</v>
      </c>
    </row>
    <row r="207" spans="1:14" x14ac:dyDescent="0.25">
      <c r="A207" s="8" t="s">
        <v>186</v>
      </c>
      <c r="B207" s="8" t="s">
        <v>72</v>
      </c>
      <c r="C207" s="8" t="s">
        <v>29</v>
      </c>
      <c r="D207" s="9">
        <f t="shared" ref="D207:D209" si="64">+D206</f>
        <v>42875</v>
      </c>
      <c r="E207" s="9">
        <f t="shared" si="63"/>
        <v>42885</v>
      </c>
      <c r="F207" s="8">
        <v>31</v>
      </c>
      <c r="G207" s="8">
        <v>91</v>
      </c>
      <c r="H207" s="8">
        <v>0.03</v>
      </c>
      <c r="I207" s="8">
        <v>0.03</v>
      </c>
      <c r="J207" s="8">
        <v>0.03</v>
      </c>
      <c r="K207" s="8">
        <v>0.03</v>
      </c>
      <c r="L207" s="8">
        <v>360</v>
      </c>
      <c r="M207" s="8" t="s">
        <v>291</v>
      </c>
      <c r="N207" s="118">
        <f t="shared" si="52"/>
        <v>10</v>
      </c>
    </row>
    <row r="208" spans="1:14" x14ac:dyDescent="0.25">
      <c r="A208" s="8" t="s">
        <v>186</v>
      </c>
      <c r="B208" s="8" t="s">
        <v>72</v>
      </c>
      <c r="C208" s="8" t="s">
        <v>29</v>
      </c>
      <c r="D208" s="9">
        <f t="shared" si="64"/>
        <v>42875</v>
      </c>
      <c r="E208" s="9">
        <f t="shared" si="63"/>
        <v>42885</v>
      </c>
      <c r="F208" s="8">
        <v>91</v>
      </c>
      <c r="G208" s="8">
        <v>365</v>
      </c>
      <c r="H208" s="8">
        <v>0.03</v>
      </c>
      <c r="I208" s="8">
        <v>0.03</v>
      </c>
      <c r="J208" s="8">
        <v>0.03</v>
      </c>
      <c r="K208" s="8">
        <v>0.03</v>
      </c>
      <c r="L208" s="8">
        <v>360</v>
      </c>
      <c r="M208" s="8" t="s">
        <v>291</v>
      </c>
      <c r="N208" s="118">
        <f t="shared" si="52"/>
        <v>10</v>
      </c>
    </row>
    <row r="209" spans="1:14" x14ac:dyDescent="0.25">
      <c r="A209" s="8" t="s">
        <v>186</v>
      </c>
      <c r="B209" s="8" t="s">
        <v>72</v>
      </c>
      <c r="C209" s="8" t="s">
        <v>29</v>
      </c>
      <c r="D209" s="9">
        <f t="shared" si="64"/>
        <v>42875</v>
      </c>
      <c r="E209" s="9">
        <f t="shared" si="63"/>
        <v>42885</v>
      </c>
      <c r="F209" s="8">
        <v>365</v>
      </c>
      <c r="G209" s="8">
        <v>4000</v>
      </c>
      <c r="H209" s="8">
        <v>0.03</v>
      </c>
      <c r="I209" s="8">
        <v>0.03</v>
      </c>
      <c r="J209" s="8">
        <v>0.03</v>
      </c>
      <c r="K209" s="8">
        <v>0.03</v>
      </c>
      <c r="L209" s="8">
        <v>360</v>
      </c>
      <c r="M209" s="8" t="s">
        <v>291</v>
      </c>
      <c r="N209" s="118">
        <f t="shared" si="52"/>
        <v>10</v>
      </c>
    </row>
    <row r="210" spans="1:14" x14ac:dyDescent="0.25">
      <c r="A210" t="s">
        <v>186</v>
      </c>
      <c r="B210" t="s">
        <v>72</v>
      </c>
      <c r="C210" t="s">
        <v>29</v>
      </c>
      <c r="D210" s="38">
        <f>+E209</f>
        <v>42885</v>
      </c>
      <c r="E210" s="38">
        <f>+D210+11</f>
        <v>42896</v>
      </c>
      <c r="F210">
        <v>1</v>
      </c>
      <c r="G210">
        <v>7</v>
      </c>
      <c r="H210">
        <v>0.03</v>
      </c>
      <c r="I210">
        <v>0.03</v>
      </c>
      <c r="J210">
        <v>0.03</v>
      </c>
      <c r="K210">
        <v>0.03</v>
      </c>
      <c r="L210">
        <v>360</v>
      </c>
      <c r="M210" t="s">
        <v>291</v>
      </c>
      <c r="N210" s="118">
        <f t="shared" si="52"/>
        <v>11</v>
      </c>
    </row>
    <row r="211" spans="1:14" x14ac:dyDescent="0.25">
      <c r="A211" t="s">
        <v>186</v>
      </c>
      <c r="B211" t="s">
        <v>72</v>
      </c>
      <c r="C211" t="s">
        <v>29</v>
      </c>
      <c r="D211" s="38">
        <f>+D210</f>
        <v>42885</v>
      </c>
      <c r="E211" s="38">
        <f t="shared" ref="E211:E214" si="65">+D211+11</f>
        <v>42896</v>
      </c>
      <c r="F211">
        <v>7</v>
      </c>
      <c r="G211">
        <v>31</v>
      </c>
      <c r="H211">
        <v>0.03</v>
      </c>
      <c r="I211">
        <v>0.03</v>
      </c>
      <c r="J211">
        <v>0.03</v>
      </c>
      <c r="K211">
        <v>0.03</v>
      </c>
      <c r="L211">
        <v>360</v>
      </c>
      <c r="M211" t="s">
        <v>291</v>
      </c>
      <c r="N211" s="118">
        <f t="shared" si="52"/>
        <v>11</v>
      </c>
    </row>
    <row r="212" spans="1:14" x14ac:dyDescent="0.25">
      <c r="A212" t="s">
        <v>186</v>
      </c>
      <c r="B212" t="s">
        <v>72</v>
      </c>
      <c r="C212" t="s">
        <v>29</v>
      </c>
      <c r="D212" s="38">
        <f t="shared" ref="D212:D214" si="66">+D211</f>
        <v>42885</v>
      </c>
      <c r="E212" s="38">
        <f t="shared" si="65"/>
        <v>42896</v>
      </c>
      <c r="F212">
        <v>31</v>
      </c>
      <c r="G212">
        <v>91</v>
      </c>
      <c r="H212">
        <v>0.03</v>
      </c>
      <c r="I212">
        <v>0.03</v>
      </c>
      <c r="J212">
        <v>0.03</v>
      </c>
      <c r="K212">
        <v>0.03</v>
      </c>
      <c r="L212">
        <v>360</v>
      </c>
      <c r="M212" t="s">
        <v>291</v>
      </c>
      <c r="N212" s="118">
        <f t="shared" si="52"/>
        <v>11</v>
      </c>
    </row>
    <row r="213" spans="1:14" x14ac:dyDescent="0.25">
      <c r="A213" t="s">
        <v>186</v>
      </c>
      <c r="B213" t="s">
        <v>72</v>
      </c>
      <c r="C213" t="s">
        <v>29</v>
      </c>
      <c r="D213" s="38">
        <f t="shared" si="66"/>
        <v>42885</v>
      </c>
      <c r="E213" s="38">
        <f t="shared" si="65"/>
        <v>42896</v>
      </c>
      <c r="F213">
        <v>91</v>
      </c>
      <c r="G213">
        <v>365</v>
      </c>
      <c r="H213">
        <v>0.03</v>
      </c>
      <c r="I213">
        <v>0.03</v>
      </c>
      <c r="J213">
        <v>0.03</v>
      </c>
      <c r="K213">
        <v>0.03</v>
      </c>
      <c r="L213">
        <v>360</v>
      </c>
      <c r="M213" t="s">
        <v>291</v>
      </c>
      <c r="N213" s="118">
        <f t="shared" si="52"/>
        <v>11</v>
      </c>
    </row>
    <row r="214" spans="1:14" x14ac:dyDescent="0.25">
      <c r="A214" t="s">
        <v>186</v>
      </c>
      <c r="B214" t="s">
        <v>72</v>
      </c>
      <c r="C214" t="s">
        <v>29</v>
      </c>
      <c r="D214" s="38">
        <f t="shared" si="66"/>
        <v>42885</v>
      </c>
      <c r="E214" s="38">
        <f t="shared" si="65"/>
        <v>42896</v>
      </c>
      <c r="F214">
        <v>365</v>
      </c>
      <c r="G214">
        <v>4000</v>
      </c>
      <c r="H214">
        <v>0.03</v>
      </c>
      <c r="I214">
        <v>0.03</v>
      </c>
      <c r="J214">
        <v>0.03</v>
      </c>
      <c r="K214">
        <v>0.03</v>
      </c>
      <c r="L214">
        <v>360</v>
      </c>
      <c r="M214" t="s">
        <v>291</v>
      </c>
      <c r="N214" s="118">
        <f t="shared" si="52"/>
        <v>11</v>
      </c>
    </row>
    <row r="215" spans="1:14" x14ac:dyDescent="0.25">
      <c r="A215" s="8" t="s">
        <v>41</v>
      </c>
      <c r="B215" s="8" t="s">
        <v>178</v>
      </c>
      <c r="C215" s="8" t="s">
        <v>29</v>
      </c>
      <c r="D215" s="9">
        <f>+Parameters!$B$5-1</f>
        <v>42865</v>
      </c>
      <c r="E215" s="9">
        <f>+D215+10</f>
        <v>42875</v>
      </c>
      <c r="F215" s="8">
        <v>1</v>
      </c>
      <c r="G215" s="8">
        <v>7</v>
      </c>
      <c r="H215" s="8">
        <v>0.1</v>
      </c>
      <c r="I215" s="8">
        <v>0.10500000000000001</v>
      </c>
      <c r="J215" s="8">
        <v>0.10500000000000001</v>
      </c>
      <c r="K215" s="8">
        <v>0.11000000000000001</v>
      </c>
      <c r="L215" s="8">
        <v>365</v>
      </c>
      <c r="M215" s="8" t="s">
        <v>216</v>
      </c>
      <c r="N215" s="118">
        <f t="shared" ref="N215:N255" si="67">+E215-D215</f>
        <v>10</v>
      </c>
    </row>
    <row r="216" spans="1:14" x14ac:dyDescent="0.25">
      <c r="A216" s="8" t="s">
        <v>41</v>
      </c>
      <c r="B216" s="8" t="s">
        <v>178</v>
      </c>
      <c r="C216" s="8" t="s">
        <v>29</v>
      </c>
      <c r="D216" s="9">
        <f>+Parameters!$B$5-1</f>
        <v>42865</v>
      </c>
      <c r="E216" s="9">
        <f t="shared" ref="E216:E222" si="68">+D216+10</f>
        <v>42875</v>
      </c>
      <c r="F216" s="8">
        <v>7</v>
      </c>
      <c r="G216" s="8">
        <v>31</v>
      </c>
      <c r="H216" s="8">
        <v>0.10500000000000001</v>
      </c>
      <c r="I216" s="8">
        <v>0.11000000000000001</v>
      </c>
      <c r="J216" s="8">
        <v>0.11000000000000001</v>
      </c>
      <c r="K216" s="8">
        <v>0.11500000000000002</v>
      </c>
      <c r="L216" s="8">
        <v>365</v>
      </c>
      <c r="M216" s="8" t="s">
        <v>216</v>
      </c>
      <c r="N216" s="118">
        <f t="shared" si="67"/>
        <v>10</v>
      </c>
    </row>
    <row r="217" spans="1:14" x14ac:dyDescent="0.25">
      <c r="A217" s="8" t="s">
        <v>41</v>
      </c>
      <c r="B217" s="8" t="s">
        <v>178</v>
      </c>
      <c r="C217" s="8" t="s">
        <v>29</v>
      </c>
      <c r="D217" s="9">
        <f>+Parameters!$B$5-1</f>
        <v>42865</v>
      </c>
      <c r="E217" s="9">
        <f t="shared" si="68"/>
        <v>42875</v>
      </c>
      <c r="F217" s="8">
        <v>31</v>
      </c>
      <c r="G217" s="8">
        <v>91</v>
      </c>
      <c r="H217" s="8">
        <v>0.11000000000000001</v>
      </c>
      <c r="I217" s="8">
        <v>0.11500000000000002</v>
      </c>
      <c r="J217" s="8">
        <v>0.11500000000000002</v>
      </c>
      <c r="K217" s="8">
        <v>0.12000000000000002</v>
      </c>
      <c r="L217" s="8">
        <v>365</v>
      </c>
      <c r="M217" s="8" t="s">
        <v>216</v>
      </c>
      <c r="N217" s="118">
        <f t="shared" si="67"/>
        <v>10</v>
      </c>
    </row>
    <row r="218" spans="1:14" x14ac:dyDescent="0.25">
      <c r="A218" s="8" t="s">
        <v>41</v>
      </c>
      <c r="B218" s="8" t="s">
        <v>178</v>
      </c>
      <c r="C218" s="8" t="s">
        <v>29</v>
      </c>
      <c r="D218" s="9">
        <f>+Parameters!$B$5-1</f>
        <v>42865</v>
      </c>
      <c r="E218" s="9">
        <f t="shared" si="68"/>
        <v>42875</v>
      </c>
      <c r="F218" s="8">
        <v>91</v>
      </c>
      <c r="G218" s="8">
        <v>182</v>
      </c>
      <c r="H218" s="8">
        <v>0.11500000000000002</v>
      </c>
      <c r="I218" s="8">
        <v>0.12000000000000002</v>
      </c>
      <c r="J218" s="8">
        <v>0.12000000000000002</v>
      </c>
      <c r="K218" s="8">
        <v>0.12500000000000003</v>
      </c>
      <c r="L218" s="8">
        <v>365</v>
      </c>
      <c r="M218" s="8" t="s">
        <v>216</v>
      </c>
      <c r="N218" s="118">
        <f t="shared" si="67"/>
        <v>10</v>
      </c>
    </row>
    <row r="219" spans="1:14" x14ac:dyDescent="0.25">
      <c r="A219" s="8" t="s">
        <v>41</v>
      </c>
      <c r="B219" s="8" t="s">
        <v>178</v>
      </c>
      <c r="C219" s="8" t="s">
        <v>29</v>
      </c>
      <c r="D219" s="9">
        <f>+Parameters!$B$5-1</f>
        <v>42865</v>
      </c>
      <c r="E219" s="9">
        <f t="shared" si="68"/>
        <v>42875</v>
      </c>
      <c r="F219" s="8">
        <v>182</v>
      </c>
      <c r="G219" s="8">
        <v>365</v>
      </c>
      <c r="H219" s="8">
        <v>0.12000000000000002</v>
      </c>
      <c r="I219" s="8">
        <v>0.12500000000000003</v>
      </c>
      <c r="J219" s="8">
        <v>0.12500000000000003</v>
      </c>
      <c r="K219" s="8">
        <v>0.13000000000000003</v>
      </c>
      <c r="L219" s="8">
        <v>365</v>
      </c>
      <c r="M219" s="8" t="s">
        <v>216</v>
      </c>
      <c r="N219" s="118">
        <f t="shared" si="67"/>
        <v>10</v>
      </c>
    </row>
    <row r="220" spans="1:14" x14ac:dyDescent="0.25">
      <c r="A220" s="8" t="s">
        <v>41</v>
      </c>
      <c r="B220" s="8" t="s">
        <v>178</v>
      </c>
      <c r="C220" s="8" t="s">
        <v>29</v>
      </c>
      <c r="D220" s="9">
        <f>+Parameters!$B$5-1</f>
        <v>42865</v>
      </c>
      <c r="E220" s="9">
        <f t="shared" si="68"/>
        <v>42875</v>
      </c>
      <c r="F220" s="8">
        <v>365</v>
      </c>
      <c r="G220" s="8">
        <v>730</v>
      </c>
      <c r="H220" s="8">
        <v>0.12500000000000003</v>
      </c>
      <c r="I220" s="8">
        <v>0.13000000000000003</v>
      </c>
      <c r="J220" s="8">
        <v>0.13000000000000003</v>
      </c>
      <c r="K220" s="8">
        <v>0.13500000000000004</v>
      </c>
      <c r="L220" s="8">
        <v>365</v>
      </c>
      <c r="M220" s="8" t="s">
        <v>216</v>
      </c>
      <c r="N220" s="118">
        <f t="shared" si="67"/>
        <v>10</v>
      </c>
    </row>
    <row r="221" spans="1:14" x14ac:dyDescent="0.25">
      <c r="A221" s="8" t="s">
        <v>41</v>
      </c>
      <c r="B221" s="8" t="s">
        <v>178</v>
      </c>
      <c r="C221" s="8" t="s">
        <v>29</v>
      </c>
      <c r="D221" s="9">
        <f>+Parameters!$B$5-1</f>
        <v>42865</v>
      </c>
      <c r="E221" s="9">
        <f t="shared" si="68"/>
        <v>42875</v>
      </c>
      <c r="F221" s="8">
        <v>730</v>
      </c>
      <c r="G221" s="8">
        <v>1080</v>
      </c>
      <c r="H221" s="8">
        <v>0.13000000000000003</v>
      </c>
      <c r="I221" s="8">
        <v>0.13500000000000004</v>
      </c>
      <c r="J221" s="8">
        <v>0.13500000000000004</v>
      </c>
      <c r="K221" s="8">
        <v>0.14000000000000004</v>
      </c>
      <c r="L221" s="8">
        <v>365</v>
      </c>
      <c r="M221" s="8" t="s">
        <v>216</v>
      </c>
      <c r="N221" s="118">
        <f t="shared" si="67"/>
        <v>10</v>
      </c>
    </row>
    <row r="222" spans="1:14" x14ac:dyDescent="0.25">
      <c r="A222" s="8" t="s">
        <v>41</v>
      </c>
      <c r="B222" s="8" t="s">
        <v>178</v>
      </c>
      <c r="C222" s="8" t="s">
        <v>29</v>
      </c>
      <c r="D222" s="9">
        <f>+Parameters!$B$5-1</f>
        <v>42865</v>
      </c>
      <c r="E222" s="9">
        <f t="shared" si="68"/>
        <v>42875</v>
      </c>
      <c r="F222" s="8">
        <v>1080</v>
      </c>
      <c r="G222" s="8">
        <v>4000</v>
      </c>
      <c r="H222" s="8">
        <v>0.13500000000000004</v>
      </c>
      <c r="I222" s="8">
        <v>0.14000000000000004</v>
      </c>
      <c r="J222" s="8">
        <v>0.14000000000000004</v>
      </c>
      <c r="K222" s="8">
        <v>0.14500000000000005</v>
      </c>
      <c r="L222" s="8">
        <v>365</v>
      </c>
      <c r="M222" s="8" t="s">
        <v>216</v>
      </c>
      <c r="N222" s="118">
        <f t="shared" si="67"/>
        <v>10</v>
      </c>
    </row>
    <row r="223" spans="1:14" x14ac:dyDescent="0.25">
      <c r="A223" t="s">
        <v>41</v>
      </c>
      <c r="B223" t="s">
        <v>178</v>
      </c>
      <c r="C223" t="s">
        <v>29</v>
      </c>
      <c r="D223" s="38">
        <f>+E222</f>
        <v>42875</v>
      </c>
      <c r="E223" s="38">
        <f>+D223+10</f>
        <v>42885</v>
      </c>
      <c r="F223">
        <v>1</v>
      </c>
      <c r="G223">
        <v>7</v>
      </c>
      <c r="H223">
        <v>0.10500000000000001</v>
      </c>
      <c r="I223">
        <v>0.11000000000000001</v>
      </c>
      <c r="J223">
        <v>0.115</v>
      </c>
      <c r="K223">
        <v>0.12000000000000001</v>
      </c>
      <c r="L223">
        <v>365</v>
      </c>
      <c r="M223" t="s">
        <v>216</v>
      </c>
      <c r="N223" s="118">
        <f t="shared" si="67"/>
        <v>10</v>
      </c>
    </row>
    <row r="224" spans="1:14" x14ac:dyDescent="0.25">
      <c r="A224" t="s">
        <v>41</v>
      </c>
      <c r="B224" t="s">
        <v>178</v>
      </c>
      <c r="C224" t="s">
        <v>29</v>
      </c>
      <c r="D224" s="38">
        <f>+D223</f>
        <v>42875</v>
      </c>
      <c r="E224" s="38">
        <f t="shared" ref="E224:E230" si="69">+D224+10</f>
        <v>42885</v>
      </c>
      <c r="F224">
        <v>7</v>
      </c>
      <c r="G224">
        <v>31</v>
      </c>
      <c r="H224">
        <v>0.11000000000000001</v>
      </c>
      <c r="I224">
        <v>0.11500000000000002</v>
      </c>
      <c r="J224">
        <v>0.12000000000000001</v>
      </c>
      <c r="K224">
        <v>0.125</v>
      </c>
      <c r="L224">
        <v>365</v>
      </c>
      <c r="M224" t="s">
        <v>216</v>
      </c>
      <c r="N224" s="118">
        <f t="shared" si="67"/>
        <v>10</v>
      </c>
    </row>
    <row r="225" spans="1:14" x14ac:dyDescent="0.25">
      <c r="A225" t="s">
        <v>41</v>
      </c>
      <c r="B225" t="s">
        <v>178</v>
      </c>
      <c r="C225" t="s">
        <v>29</v>
      </c>
      <c r="D225" s="38">
        <f t="shared" ref="D225:D230" si="70">+D224</f>
        <v>42875</v>
      </c>
      <c r="E225" s="38">
        <f t="shared" si="69"/>
        <v>42885</v>
      </c>
      <c r="F225">
        <v>31</v>
      </c>
      <c r="G225">
        <v>91</v>
      </c>
      <c r="H225">
        <v>0.11500000000000002</v>
      </c>
      <c r="I225">
        <v>0.12000000000000002</v>
      </c>
      <c r="J225">
        <v>0.125</v>
      </c>
      <c r="K225">
        <v>0.13</v>
      </c>
      <c r="L225">
        <v>365</v>
      </c>
      <c r="M225" t="s">
        <v>216</v>
      </c>
      <c r="N225" s="118">
        <f t="shared" si="67"/>
        <v>10</v>
      </c>
    </row>
    <row r="226" spans="1:14" x14ac:dyDescent="0.25">
      <c r="A226" t="s">
        <v>41</v>
      </c>
      <c r="B226" t="s">
        <v>178</v>
      </c>
      <c r="C226" t="s">
        <v>29</v>
      </c>
      <c r="D226" s="38">
        <f t="shared" si="70"/>
        <v>42875</v>
      </c>
      <c r="E226" s="38">
        <f t="shared" si="69"/>
        <v>42885</v>
      </c>
      <c r="F226">
        <v>91</v>
      </c>
      <c r="G226">
        <v>182</v>
      </c>
      <c r="H226">
        <v>0.12000000000000002</v>
      </c>
      <c r="I226">
        <v>0.12500000000000003</v>
      </c>
      <c r="J226">
        <v>0.13</v>
      </c>
      <c r="K226">
        <v>0.13500000000000001</v>
      </c>
      <c r="L226">
        <v>365</v>
      </c>
      <c r="M226" t="s">
        <v>216</v>
      </c>
      <c r="N226" s="118">
        <f t="shared" si="67"/>
        <v>10</v>
      </c>
    </row>
    <row r="227" spans="1:14" x14ac:dyDescent="0.25">
      <c r="A227" t="s">
        <v>41</v>
      </c>
      <c r="B227" t="s">
        <v>178</v>
      </c>
      <c r="C227" t="s">
        <v>29</v>
      </c>
      <c r="D227" s="38">
        <f t="shared" si="70"/>
        <v>42875</v>
      </c>
      <c r="E227" s="38">
        <f t="shared" si="69"/>
        <v>42885</v>
      </c>
      <c r="F227">
        <v>182</v>
      </c>
      <c r="G227">
        <v>365</v>
      </c>
      <c r="H227">
        <v>0.12500000000000003</v>
      </c>
      <c r="I227">
        <v>0.13000000000000003</v>
      </c>
      <c r="J227">
        <v>0.13500000000000001</v>
      </c>
      <c r="K227">
        <v>0.14000000000000001</v>
      </c>
      <c r="L227">
        <v>365</v>
      </c>
      <c r="M227" t="s">
        <v>216</v>
      </c>
      <c r="N227" s="118">
        <f t="shared" si="67"/>
        <v>10</v>
      </c>
    </row>
    <row r="228" spans="1:14" x14ac:dyDescent="0.25">
      <c r="A228" t="s">
        <v>41</v>
      </c>
      <c r="B228" t="s">
        <v>178</v>
      </c>
      <c r="C228" t="s">
        <v>29</v>
      </c>
      <c r="D228" s="38">
        <f t="shared" si="70"/>
        <v>42875</v>
      </c>
      <c r="E228" s="38">
        <f t="shared" si="69"/>
        <v>42885</v>
      </c>
      <c r="F228">
        <v>365</v>
      </c>
      <c r="G228">
        <v>730</v>
      </c>
      <c r="H228">
        <v>0.13000000000000003</v>
      </c>
      <c r="I228">
        <v>0.13500000000000004</v>
      </c>
      <c r="J228">
        <v>0.14000000000000001</v>
      </c>
      <c r="K228">
        <v>0.14500000000000002</v>
      </c>
      <c r="L228">
        <v>365</v>
      </c>
      <c r="M228" t="s">
        <v>216</v>
      </c>
      <c r="N228" s="118">
        <f t="shared" si="67"/>
        <v>10</v>
      </c>
    </row>
    <row r="229" spans="1:14" x14ac:dyDescent="0.25">
      <c r="A229" t="s">
        <v>41</v>
      </c>
      <c r="B229" t="s">
        <v>178</v>
      </c>
      <c r="C229" t="s">
        <v>29</v>
      </c>
      <c r="D229" s="38">
        <f t="shared" si="70"/>
        <v>42875</v>
      </c>
      <c r="E229" s="38">
        <f t="shared" si="69"/>
        <v>42885</v>
      </c>
      <c r="F229">
        <v>730</v>
      </c>
      <c r="G229">
        <v>1080</v>
      </c>
      <c r="H229">
        <v>0.13500000000000004</v>
      </c>
      <c r="I229">
        <v>0.14000000000000004</v>
      </c>
      <c r="J229">
        <v>0.14500000000000002</v>
      </c>
      <c r="K229">
        <v>0.15000000000000002</v>
      </c>
      <c r="L229">
        <v>365</v>
      </c>
      <c r="M229" t="s">
        <v>216</v>
      </c>
      <c r="N229" s="118">
        <f t="shared" si="67"/>
        <v>10</v>
      </c>
    </row>
    <row r="230" spans="1:14" x14ac:dyDescent="0.25">
      <c r="A230" t="s">
        <v>41</v>
      </c>
      <c r="B230" t="s">
        <v>178</v>
      </c>
      <c r="C230" t="s">
        <v>29</v>
      </c>
      <c r="D230" s="38">
        <f t="shared" si="70"/>
        <v>42875</v>
      </c>
      <c r="E230" s="38">
        <f t="shared" si="69"/>
        <v>42885</v>
      </c>
      <c r="F230">
        <v>1080</v>
      </c>
      <c r="G230">
        <v>4000</v>
      </c>
      <c r="H230">
        <v>0.14000000000000004</v>
      </c>
      <c r="I230">
        <v>0.14500000000000005</v>
      </c>
      <c r="J230">
        <v>0.15000000000000002</v>
      </c>
      <c r="K230">
        <v>0.15500000000000003</v>
      </c>
      <c r="L230">
        <v>365</v>
      </c>
      <c r="M230" t="s">
        <v>216</v>
      </c>
      <c r="N230" s="118">
        <f t="shared" si="67"/>
        <v>10</v>
      </c>
    </row>
    <row r="231" spans="1:14" x14ac:dyDescent="0.25">
      <c r="A231" s="8" t="s">
        <v>41</v>
      </c>
      <c r="B231" s="8" t="s">
        <v>178</v>
      </c>
      <c r="C231" s="8" t="s">
        <v>29</v>
      </c>
      <c r="D231" s="9">
        <f>+E230</f>
        <v>42885</v>
      </c>
      <c r="E231" s="9">
        <f>+D231+11</f>
        <v>42896</v>
      </c>
      <c r="F231" s="8">
        <v>1</v>
      </c>
      <c r="G231" s="8">
        <v>7</v>
      </c>
      <c r="H231" s="8">
        <v>0.115</v>
      </c>
      <c r="I231" s="8">
        <v>0.12000000000000001</v>
      </c>
      <c r="J231" s="8">
        <v>0.115</v>
      </c>
      <c r="K231" s="8">
        <v>0.12000000000000001</v>
      </c>
      <c r="L231" s="8">
        <v>365</v>
      </c>
      <c r="M231" s="8" t="s">
        <v>216</v>
      </c>
      <c r="N231" s="118">
        <f t="shared" si="67"/>
        <v>11</v>
      </c>
    </row>
    <row r="232" spans="1:14" x14ac:dyDescent="0.25">
      <c r="A232" s="8" t="s">
        <v>41</v>
      </c>
      <c r="B232" s="8" t="s">
        <v>178</v>
      </c>
      <c r="C232" s="8" t="s">
        <v>29</v>
      </c>
      <c r="D232" s="9">
        <f>+D231</f>
        <v>42885</v>
      </c>
      <c r="E232" s="9">
        <f t="shared" ref="E232:E238" si="71">+D232+11</f>
        <v>42896</v>
      </c>
      <c r="F232" s="8">
        <v>7</v>
      </c>
      <c r="G232" s="8">
        <v>31</v>
      </c>
      <c r="H232" s="8">
        <v>0.12000000000000001</v>
      </c>
      <c r="I232" s="8">
        <v>0.125</v>
      </c>
      <c r="J232" s="8">
        <v>0.12000000000000001</v>
      </c>
      <c r="K232" s="8">
        <v>0.125</v>
      </c>
      <c r="L232" s="8">
        <v>365</v>
      </c>
      <c r="M232" s="8" t="s">
        <v>216</v>
      </c>
      <c r="N232" s="118">
        <f t="shared" si="67"/>
        <v>11</v>
      </c>
    </row>
    <row r="233" spans="1:14" x14ac:dyDescent="0.25">
      <c r="A233" s="8" t="s">
        <v>41</v>
      </c>
      <c r="B233" s="8" t="s">
        <v>178</v>
      </c>
      <c r="C233" s="8" t="s">
        <v>29</v>
      </c>
      <c r="D233" s="9">
        <f t="shared" ref="D233:D238" si="72">+D232</f>
        <v>42885</v>
      </c>
      <c r="E233" s="9">
        <f t="shared" si="71"/>
        <v>42896</v>
      </c>
      <c r="F233" s="8">
        <v>31</v>
      </c>
      <c r="G233" s="8">
        <v>91</v>
      </c>
      <c r="H233" s="8">
        <v>0.125</v>
      </c>
      <c r="I233" s="8">
        <v>0.13</v>
      </c>
      <c r="J233" s="8">
        <v>0.125</v>
      </c>
      <c r="K233" s="8">
        <v>0.13</v>
      </c>
      <c r="L233" s="8">
        <v>365</v>
      </c>
      <c r="M233" s="8" t="s">
        <v>216</v>
      </c>
      <c r="N233" s="118">
        <f t="shared" si="67"/>
        <v>11</v>
      </c>
    </row>
    <row r="234" spans="1:14" x14ac:dyDescent="0.25">
      <c r="A234" s="8" t="s">
        <v>41</v>
      </c>
      <c r="B234" s="8" t="s">
        <v>178</v>
      </c>
      <c r="C234" s="8" t="s">
        <v>29</v>
      </c>
      <c r="D234" s="9">
        <f t="shared" si="72"/>
        <v>42885</v>
      </c>
      <c r="E234" s="9">
        <f t="shared" si="71"/>
        <v>42896</v>
      </c>
      <c r="F234" s="8">
        <v>91</v>
      </c>
      <c r="G234" s="8">
        <v>182</v>
      </c>
      <c r="H234" s="8">
        <v>0.13</v>
      </c>
      <c r="I234" s="8">
        <v>0.13500000000000001</v>
      </c>
      <c r="J234" s="8">
        <v>0.13</v>
      </c>
      <c r="K234" s="8">
        <v>0.13500000000000001</v>
      </c>
      <c r="L234" s="8">
        <v>365</v>
      </c>
      <c r="M234" s="8" t="s">
        <v>216</v>
      </c>
      <c r="N234" s="118">
        <f t="shared" si="67"/>
        <v>11</v>
      </c>
    </row>
    <row r="235" spans="1:14" x14ac:dyDescent="0.25">
      <c r="A235" s="8" t="s">
        <v>41</v>
      </c>
      <c r="B235" s="8" t="s">
        <v>178</v>
      </c>
      <c r="C235" s="8" t="s">
        <v>29</v>
      </c>
      <c r="D235" s="9">
        <f t="shared" si="72"/>
        <v>42885</v>
      </c>
      <c r="E235" s="9">
        <f t="shared" si="71"/>
        <v>42896</v>
      </c>
      <c r="F235" s="8">
        <v>182</v>
      </c>
      <c r="G235" s="8">
        <v>365</v>
      </c>
      <c r="H235" s="8">
        <v>0.13500000000000001</v>
      </c>
      <c r="I235" s="8">
        <v>0.14000000000000001</v>
      </c>
      <c r="J235" s="8">
        <v>0.13500000000000001</v>
      </c>
      <c r="K235" s="8">
        <v>0.14000000000000001</v>
      </c>
      <c r="L235" s="8">
        <v>365</v>
      </c>
      <c r="M235" s="8" t="s">
        <v>216</v>
      </c>
      <c r="N235" s="118">
        <f t="shared" si="67"/>
        <v>11</v>
      </c>
    </row>
    <row r="236" spans="1:14" x14ac:dyDescent="0.25">
      <c r="A236" s="8" t="s">
        <v>41</v>
      </c>
      <c r="B236" s="8" t="s">
        <v>178</v>
      </c>
      <c r="C236" s="8" t="s">
        <v>29</v>
      </c>
      <c r="D236" s="9">
        <f t="shared" si="72"/>
        <v>42885</v>
      </c>
      <c r="E236" s="9">
        <f t="shared" si="71"/>
        <v>42896</v>
      </c>
      <c r="F236" s="8">
        <v>365</v>
      </c>
      <c r="G236" s="8">
        <v>730</v>
      </c>
      <c r="H236" s="8">
        <v>0.14000000000000001</v>
      </c>
      <c r="I236" s="8">
        <v>0.14500000000000002</v>
      </c>
      <c r="J236" s="8">
        <v>0.14000000000000001</v>
      </c>
      <c r="K236" s="8">
        <v>0.14500000000000002</v>
      </c>
      <c r="L236" s="8">
        <v>365</v>
      </c>
      <c r="M236" s="8" t="s">
        <v>216</v>
      </c>
      <c r="N236" s="118">
        <f t="shared" si="67"/>
        <v>11</v>
      </c>
    </row>
    <row r="237" spans="1:14" x14ac:dyDescent="0.25">
      <c r="A237" s="8" t="s">
        <v>41</v>
      </c>
      <c r="B237" s="8" t="s">
        <v>178</v>
      </c>
      <c r="C237" s="8" t="s">
        <v>29</v>
      </c>
      <c r="D237" s="9">
        <f t="shared" si="72"/>
        <v>42885</v>
      </c>
      <c r="E237" s="9">
        <f t="shared" si="71"/>
        <v>42896</v>
      </c>
      <c r="F237" s="8">
        <v>730</v>
      </c>
      <c r="G237" s="8">
        <v>1080</v>
      </c>
      <c r="H237" s="8">
        <v>0.14500000000000002</v>
      </c>
      <c r="I237" s="8">
        <v>0.15000000000000002</v>
      </c>
      <c r="J237" s="8">
        <v>0.14500000000000002</v>
      </c>
      <c r="K237" s="8">
        <v>0.15000000000000002</v>
      </c>
      <c r="L237" s="8">
        <v>365</v>
      </c>
      <c r="M237" s="8" t="s">
        <v>216</v>
      </c>
      <c r="N237" s="118">
        <f t="shared" si="67"/>
        <v>11</v>
      </c>
    </row>
    <row r="238" spans="1:14" x14ac:dyDescent="0.25">
      <c r="A238" s="8" t="s">
        <v>41</v>
      </c>
      <c r="B238" s="8" t="s">
        <v>178</v>
      </c>
      <c r="C238" s="8" t="s">
        <v>29</v>
      </c>
      <c r="D238" s="9">
        <f t="shared" si="72"/>
        <v>42885</v>
      </c>
      <c r="E238" s="9">
        <f t="shared" si="71"/>
        <v>42896</v>
      </c>
      <c r="F238" s="8">
        <v>1080</v>
      </c>
      <c r="G238" s="8">
        <v>4000</v>
      </c>
      <c r="H238" s="8">
        <v>0.15000000000000002</v>
      </c>
      <c r="I238" s="8">
        <v>0.15500000000000003</v>
      </c>
      <c r="J238" s="8">
        <v>0.15000000000000002</v>
      </c>
      <c r="K238" s="8">
        <v>0.15500000000000003</v>
      </c>
      <c r="L238" s="8">
        <v>365</v>
      </c>
      <c r="M238" s="8" t="s">
        <v>216</v>
      </c>
      <c r="N238" s="118">
        <f t="shared" si="67"/>
        <v>11</v>
      </c>
    </row>
    <row r="239" spans="1:14" x14ac:dyDescent="0.25">
      <c r="A239" t="s">
        <v>232</v>
      </c>
      <c r="B239" t="s">
        <v>0</v>
      </c>
      <c r="C239" t="s">
        <v>232</v>
      </c>
      <c r="D239" s="38">
        <f>+Parameters!$B$5-1</f>
        <v>42865</v>
      </c>
      <c r="E239" s="38">
        <f>+D239+60</f>
        <v>42925</v>
      </c>
      <c r="F239">
        <v>1</v>
      </c>
      <c r="G239">
        <v>36000</v>
      </c>
      <c r="H239">
        <v>1</v>
      </c>
      <c r="I239">
        <v>1</v>
      </c>
      <c r="J239">
        <v>1</v>
      </c>
      <c r="K239">
        <v>1</v>
      </c>
      <c r="L239">
        <v>0</v>
      </c>
      <c r="M239" t="s">
        <v>216</v>
      </c>
      <c r="N239" s="118">
        <f t="shared" si="67"/>
        <v>60</v>
      </c>
    </row>
    <row r="240" spans="1:14" x14ac:dyDescent="0.25">
      <c r="A240" t="s">
        <v>44</v>
      </c>
      <c r="B240" t="s">
        <v>0</v>
      </c>
      <c r="C240" t="s">
        <v>44</v>
      </c>
      <c r="D240" s="38">
        <f>+Parameters!$B$5-1</f>
        <v>42865</v>
      </c>
      <c r="E240" s="38">
        <f>+D240+10</f>
        <v>42875</v>
      </c>
      <c r="F240">
        <v>1</v>
      </c>
      <c r="G240">
        <v>36000</v>
      </c>
      <c r="H240">
        <v>2.88</v>
      </c>
      <c r="I240">
        <v>2.88</v>
      </c>
      <c r="J240">
        <v>3.1</v>
      </c>
      <c r="K240">
        <v>3.1</v>
      </c>
      <c r="L240">
        <v>0</v>
      </c>
      <c r="M240" t="s">
        <v>216</v>
      </c>
      <c r="N240" s="118">
        <f t="shared" si="67"/>
        <v>10</v>
      </c>
    </row>
    <row r="241" spans="1:14" x14ac:dyDescent="0.25">
      <c r="A241" t="s">
        <v>44</v>
      </c>
      <c r="B241" t="s">
        <v>0</v>
      </c>
      <c r="C241" t="s">
        <v>44</v>
      </c>
      <c r="D241" s="38">
        <f>+E240</f>
        <v>42875</v>
      </c>
      <c r="E241" s="38">
        <f>+D241+10</f>
        <v>42885</v>
      </c>
      <c r="F241">
        <v>1</v>
      </c>
      <c r="G241">
        <v>36000</v>
      </c>
      <c r="H241">
        <v>3.1</v>
      </c>
      <c r="I241">
        <v>3.1</v>
      </c>
      <c r="J241">
        <v>3.2</v>
      </c>
      <c r="K241">
        <v>3.2</v>
      </c>
      <c r="L241">
        <v>0</v>
      </c>
      <c r="M241" t="s">
        <v>216</v>
      </c>
      <c r="N241" s="118">
        <f t="shared" si="67"/>
        <v>10</v>
      </c>
    </row>
    <row r="242" spans="1:14" x14ac:dyDescent="0.25">
      <c r="A242" t="s">
        <v>44</v>
      </c>
      <c r="B242" t="s">
        <v>0</v>
      </c>
      <c r="C242" t="s">
        <v>44</v>
      </c>
      <c r="D242" s="38">
        <v>42420</v>
      </c>
      <c r="E242" s="38">
        <f>+D242+11</f>
        <v>42431</v>
      </c>
      <c r="F242">
        <v>1</v>
      </c>
      <c r="G242">
        <v>36000</v>
      </c>
      <c r="H242">
        <v>3.2</v>
      </c>
      <c r="I242">
        <v>3.2</v>
      </c>
      <c r="J242">
        <v>3.5</v>
      </c>
      <c r="K242">
        <v>3.5</v>
      </c>
      <c r="L242">
        <v>0</v>
      </c>
      <c r="M242" t="s">
        <v>216</v>
      </c>
      <c r="N242" s="118">
        <f t="shared" si="67"/>
        <v>11</v>
      </c>
    </row>
    <row r="243" spans="1:14" x14ac:dyDescent="0.25">
      <c r="A243" t="s">
        <v>44</v>
      </c>
      <c r="B243" t="s">
        <v>0</v>
      </c>
      <c r="C243" t="s">
        <v>44</v>
      </c>
      <c r="D243" s="38">
        <v>42431</v>
      </c>
      <c r="E243" s="38">
        <f>+D243+28</f>
        <v>42459</v>
      </c>
      <c r="F243">
        <v>1</v>
      </c>
      <c r="G243">
        <v>36000</v>
      </c>
      <c r="H243">
        <v>3.5</v>
      </c>
      <c r="I243">
        <v>3.5</v>
      </c>
      <c r="J243">
        <v>3.5</v>
      </c>
      <c r="K243">
        <v>3.5</v>
      </c>
      <c r="L243">
        <v>0</v>
      </c>
      <c r="M243" t="s">
        <v>216</v>
      </c>
      <c r="N243" s="118">
        <f t="shared" si="67"/>
        <v>28</v>
      </c>
    </row>
    <row r="244" spans="1:14" x14ac:dyDescent="0.25">
      <c r="A244" s="8" t="s">
        <v>71</v>
      </c>
      <c r="B244" s="8" t="s">
        <v>72</v>
      </c>
      <c r="C244" s="8" t="s">
        <v>29</v>
      </c>
      <c r="D244" s="9">
        <f>+Parameters!$B$5-1</f>
        <v>42865</v>
      </c>
      <c r="E244" s="9">
        <f>+D244+10</f>
        <v>42875</v>
      </c>
      <c r="F244" s="8">
        <v>1</v>
      </c>
      <c r="G244" s="8">
        <v>7</v>
      </c>
      <c r="H244" s="8">
        <v>0.1</v>
      </c>
      <c r="I244" s="8">
        <v>0.10500000000000001</v>
      </c>
      <c r="J244" s="8">
        <v>0.105</v>
      </c>
      <c r="K244" s="8">
        <v>0.11</v>
      </c>
      <c r="L244" s="8">
        <v>360</v>
      </c>
      <c r="M244" s="8" t="s">
        <v>216</v>
      </c>
      <c r="N244" s="118">
        <f t="shared" si="67"/>
        <v>10</v>
      </c>
    </row>
    <row r="245" spans="1:14" x14ac:dyDescent="0.25">
      <c r="A245" s="8" t="s">
        <v>71</v>
      </c>
      <c r="B245" s="8" t="s">
        <v>72</v>
      </c>
      <c r="C245" s="8" t="s">
        <v>29</v>
      </c>
      <c r="D245" s="9">
        <f>+Parameters!$B$5-1</f>
        <v>42865</v>
      </c>
      <c r="E245" s="9">
        <f t="shared" ref="E245:E247" si="73">+D245+10</f>
        <v>42875</v>
      </c>
      <c r="F245" s="8">
        <v>7</v>
      </c>
      <c r="G245" s="8">
        <v>31</v>
      </c>
      <c r="H245" s="8">
        <v>0.10500000000000001</v>
      </c>
      <c r="I245" s="8">
        <v>0.11000000000000001</v>
      </c>
      <c r="J245" s="8">
        <v>0.11</v>
      </c>
      <c r="K245" s="8">
        <v>0.115</v>
      </c>
      <c r="L245" s="8">
        <v>360</v>
      </c>
      <c r="M245" s="8" t="s">
        <v>216</v>
      </c>
      <c r="N245" s="118">
        <f t="shared" si="67"/>
        <v>10</v>
      </c>
    </row>
    <row r="246" spans="1:14" x14ac:dyDescent="0.25">
      <c r="A246" s="8" t="s">
        <v>71</v>
      </c>
      <c r="B246" s="8" t="s">
        <v>72</v>
      </c>
      <c r="C246" s="8" t="s">
        <v>29</v>
      </c>
      <c r="D246" s="9">
        <f>+Parameters!$B$5-1</f>
        <v>42865</v>
      </c>
      <c r="E246" s="9">
        <f t="shared" si="73"/>
        <v>42875</v>
      </c>
      <c r="F246" s="8">
        <v>31</v>
      </c>
      <c r="G246" s="8">
        <v>91</v>
      </c>
      <c r="H246" s="8">
        <v>0.11000000000000001</v>
      </c>
      <c r="I246" s="8">
        <v>0.11500000000000002</v>
      </c>
      <c r="J246" s="8">
        <v>0.115</v>
      </c>
      <c r="K246" s="8">
        <v>0.12000000000000001</v>
      </c>
      <c r="L246" s="8">
        <v>360</v>
      </c>
      <c r="M246" s="8" t="s">
        <v>216</v>
      </c>
      <c r="N246" s="118">
        <f t="shared" si="67"/>
        <v>10</v>
      </c>
    </row>
    <row r="247" spans="1:14" x14ac:dyDescent="0.25">
      <c r="A247" s="8" t="s">
        <v>71</v>
      </c>
      <c r="B247" s="8" t="s">
        <v>72</v>
      </c>
      <c r="C247" s="8" t="s">
        <v>29</v>
      </c>
      <c r="D247" s="9">
        <f>+Parameters!$B$5-1</f>
        <v>42865</v>
      </c>
      <c r="E247" s="9">
        <f t="shared" si="73"/>
        <v>42875</v>
      </c>
      <c r="F247" s="8">
        <v>91</v>
      </c>
      <c r="G247" s="8">
        <v>182</v>
      </c>
      <c r="H247" s="8">
        <v>0.11500000000000002</v>
      </c>
      <c r="I247" s="8">
        <v>0.12000000000000002</v>
      </c>
      <c r="J247" s="8">
        <v>0.12000000000000001</v>
      </c>
      <c r="K247" s="8">
        <v>0.125</v>
      </c>
      <c r="L247" s="8">
        <v>360</v>
      </c>
      <c r="M247" s="8" t="s">
        <v>216</v>
      </c>
      <c r="N247" s="118">
        <f t="shared" si="67"/>
        <v>10</v>
      </c>
    </row>
    <row r="248" spans="1:14" x14ac:dyDescent="0.25">
      <c r="A248" t="s">
        <v>71</v>
      </c>
      <c r="B248" t="s">
        <v>72</v>
      </c>
      <c r="C248" t="s">
        <v>29</v>
      </c>
      <c r="D248" s="38">
        <f>+E247</f>
        <v>42875</v>
      </c>
      <c r="E248" s="38">
        <f>+D248+10</f>
        <v>42885</v>
      </c>
      <c r="F248">
        <v>1</v>
      </c>
      <c r="G248">
        <v>7</v>
      </c>
      <c r="H248">
        <v>0.105</v>
      </c>
      <c r="I248">
        <v>0.11</v>
      </c>
      <c r="J248">
        <v>0.1</v>
      </c>
      <c r="K248">
        <v>0.10500000000000001</v>
      </c>
      <c r="L248">
        <v>360</v>
      </c>
      <c r="M248" t="s">
        <v>216</v>
      </c>
      <c r="N248" s="118">
        <f t="shared" si="67"/>
        <v>10</v>
      </c>
    </row>
    <row r="249" spans="1:14" x14ac:dyDescent="0.25">
      <c r="A249" t="s">
        <v>71</v>
      </c>
      <c r="B249" t="s">
        <v>72</v>
      </c>
      <c r="C249" t="s">
        <v>29</v>
      </c>
      <c r="D249" s="38">
        <f>+D248</f>
        <v>42875</v>
      </c>
      <c r="E249" s="38">
        <f t="shared" ref="E249:E251" si="74">+D249+10</f>
        <v>42885</v>
      </c>
      <c r="F249">
        <v>7</v>
      </c>
      <c r="G249">
        <v>31</v>
      </c>
      <c r="H249">
        <v>0.11</v>
      </c>
      <c r="I249">
        <v>0.115</v>
      </c>
      <c r="J249">
        <v>0.10500000000000001</v>
      </c>
      <c r="K249">
        <v>0.11000000000000001</v>
      </c>
      <c r="L249">
        <v>360</v>
      </c>
      <c r="M249" t="s">
        <v>216</v>
      </c>
      <c r="N249" s="118">
        <f t="shared" si="67"/>
        <v>10</v>
      </c>
    </row>
    <row r="250" spans="1:14" x14ac:dyDescent="0.25">
      <c r="A250" t="s">
        <v>71</v>
      </c>
      <c r="B250" t="s">
        <v>72</v>
      </c>
      <c r="C250" t="s">
        <v>29</v>
      </c>
      <c r="D250" s="38">
        <f t="shared" ref="D250:D251" si="75">+D249</f>
        <v>42875</v>
      </c>
      <c r="E250" s="38">
        <f t="shared" si="74"/>
        <v>42885</v>
      </c>
      <c r="F250">
        <v>31</v>
      </c>
      <c r="G250">
        <v>91</v>
      </c>
      <c r="H250">
        <v>0.115</v>
      </c>
      <c r="I250">
        <v>0.12000000000000001</v>
      </c>
      <c r="J250">
        <v>0.11000000000000001</v>
      </c>
      <c r="K250">
        <v>0.11500000000000002</v>
      </c>
      <c r="L250">
        <v>360</v>
      </c>
      <c r="M250" t="s">
        <v>216</v>
      </c>
      <c r="N250" s="118">
        <f t="shared" si="67"/>
        <v>10</v>
      </c>
    </row>
    <row r="251" spans="1:14" x14ac:dyDescent="0.25">
      <c r="A251" t="s">
        <v>71</v>
      </c>
      <c r="B251" t="s">
        <v>72</v>
      </c>
      <c r="C251" t="s">
        <v>29</v>
      </c>
      <c r="D251" s="38">
        <f t="shared" si="75"/>
        <v>42875</v>
      </c>
      <c r="E251" s="38">
        <f t="shared" si="74"/>
        <v>42885</v>
      </c>
      <c r="F251">
        <v>91</v>
      </c>
      <c r="G251">
        <v>182</v>
      </c>
      <c r="H251">
        <v>0.12000000000000001</v>
      </c>
      <c r="I251">
        <v>0.125</v>
      </c>
      <c r="J251">
        <v>0.11500000000000002</v>
      </c>
      <c r="K251">
        <v>0.12000000000000002</v>
      </c>
      <c r="L251">
        <v>360</v>
      </c>
      <c r="M251" t="s">
        <v>216</v>
      </c>
      <c r="N251" s="118">
        <f t="shared" si="67"/>
        <v>10</v>
      </c>
    </row>
    <row r="252" spans="1:14" x14ac:dyDescent="0.25">
      <c r="A252" s="8" t="s">
        <v>71</v>
      </c>
      <c r="B252" s="8" t="s">
        <v>72</v>
      </c>
      <c r="C252" s="8" t="s">
        <v>29</v>
      </c>
      <c r="D252" s="9">
        <f>+E251</f>
        <v>42885</v>
      </c>
      <c r="E252" s="9">
        <f>+D252+11</f>
        <v>42896</v>
      </c>
      <c r="F252" s="8">
        <v>1</v>
      </c>
      <c r="G252" s="8">
        <v>7</v>
      </c>
      <c r="H252" s="8">
        <v>0.1</v>
      </c>
      <c r="I252" s="8">
        <v>0.10500000000000001</v>
      </c>
      <c r="J252" s="8">
        <v>0.1</v>
      </c>
      <c r="K252" s="8">
        <v>0.10500000000000001</v>
      </c>
      <c r="L252" s="8">
        <v>360</v>
      </c>
      <c r="M252" s="8" t="s">
        <v>216</v>
      </c>
      <c r="N252" s="118">
        <f t="shared" si="67"/>
        <v>11</v>
      </c>
    </row>
    <row r="253" spans="1:14" x14ac:dyDescent="0.25">
      <c r="A253" s="8" t="s">
        <v>71</v>
      </c>
      <c r="B253" s="8" t="s">
        <v>72</v>
      </c>
      <c r="C253" s="8" t="s">
        <v>29</v>
      </c>
      <c r="D253" s="9">
        <f>+D252</f>
        <v>42885</v>
      </c>
      <c r="E253" s="9">
        <f t="shared" ref="E253:E255" si="76">+D253+11</f>
        <v>42896</v>
      </c>
      <c r="F253" s="8">
        <v>7</v>
      </c>
      <c r="G253" s="8">
        <v>31</v>
      </c>
      <c r="H253" s="8">
        <v>0.10500000000000001</v>
      </c>
      <c r="I253" s="8">
        <v>0.11000000000000001</v>
      </c>
      <c r="J253" s="8">
        <v>0.10500000000000001</v>
      </c>
      <c r="K253" s="8">
        <v>0.11000000000000001</v>
      </c>
      <c r="L253" s="8">
        <v>360</v>
      </c>
      <c r="M253" s="8" t="s">
        <v>216</v>
      </c>
      <c r="N253" s="118">
        <f t="shared" si="67"/>
        <v>11</v>
      </c>
    </row>
    <row r="254" spans="1:14" x14ac:dyDescent="0.25">
      <c r="A254" s="8" t="s">
        <v>71</v>
      </c>
      <c r="B254" s="8" t="s">
        <v>72</v>
      </c>
      <c r="C254" s="8" t="s">
        <v>29</v>
      </c>
      <c r="D254" s="9">
        <f t="shared" ref="D254:D255" si="77">+D253</f>
        <v>42885</v>
      </c>
      <c r="E254" s="9">
        <f t="shared" si="76"/>
        <v>42896</v>
      </c>
      <c r="F254" s="8">
        <v>31</v>
      </c>
      <c r="G254" s="8">
        <v>91</v>
      </c>
      <c r="H254" s="8">
        <v>0.11000000000000001</v>
      </c>
      <c r="I254" s="8">
        <v>0.11500000000000002</v>
      </c>
      <c r="J254" s="8">
        <v>0.11000000000000001</v>
      </c>
      <c r="K254" s="8">
        <v>0.11500000000000002</v>
      </c>
      <c r="L254" s="8">
        <v>360</v>
      </c>
      <c r="M254" s="8" t="s">
        <v>216</v>
      </c>
      <c r="N254" s="118">
        <f t="shared" si="67"/>
        <v>11</v>
      </c>
    </row>
    <row r="255" spans="1:14" x14ac:dyDescent="0.25">
      <c r="A255" s="8" t="s">
        <v>71</v>
      </c>
      <c r="B255" s="8" t="s">
        <v>72</v>
      </c>
      <c r="C255" s="8" t="s">
        <v>29</v>
      </c>
      <c r="D255" s="9">
        <f t="shared" si="77"/>
        <v>42885</v>
      </c>
      <c r="E255" s="9">
        <f t="shared" si="76"/>
        <v>42896</v>
      </c>
      <c r="F255" s="8">
        <v>91</v>
      </c>
      <c r="G255" s="8">
        <v>182</v>
      </c>
      <c r="H255" s="8">
        <v>0.11500000000000002</v>
      </c>
      <c r="I255" s="8">
        <v>0.12000000000000002</v>
      </c>
      <c r="J255" s="8">
        <v>0.11500000000000002</v>
      </c>
      <c r="K255" s="8">
        <v>0.12000000000000002</v>
      </c>
      <c r="L255" s="8">
        <v>360</v>
      </c>
      <c r="M255" s="8" t="s">
        <v>216</v>
      </c>
      <c r="N255" s="118">
        <f t="shared" si="67"/>
        <v>11</v>
      </c>
    </row>
    <row r="256" spans="1:14" x14ac:dyDescent="0.25">
      <c r="A256" s="8" t="s">
        <v>41</v>
      </c>
      <c r="B256" s="8" t="s">
        <v>178</v>
      </c>
      <c r="C256" s="8" t="s">
        <v>29</v>
      </c>
      <c r="D256" s="9">
        <f>+Parameters!$B$6-1</f>
        <v>42865</v>
      </c>
      <c r="E256" s="9">
        <f>+D256+10</f>
        <v>42875</v>
      </c>
      <c r="F256" s="8">
        <v>1</v>
      </c>
      <c r="G256" s="8">
        <v>7</v>
      </c>
      <c r="H256" s="8">
        <v>0.1</v>
      </c>
      <c r="I256" s="8">
        <v>0.10500000000000001</v>
      </c>
      <c r="J256" s="8">
        <v>0.10500000000000001</v>
      </c>
      <c r="K256" s="8">
        <v>0.11000000000000001</v>
      </c>
      <c r="L256" s="8">
        <v>365</v>
      </c>
      <c r="M256" s="8" t="s">
        <v>227</v>
      </c>
      <c r="N256" s="118">
        <f t="shared" ref="N256:N288" si="78">+E256-D256</f>
        <v>10</v>
      </c>
    </row>
    <row r="257" spans="1:14" x14ac:dyDescent="0.25">
      <c r="A257" s="8" t="s">
        <v>41</v>
      </c>
      <c r="B257" s="8" t="s">
        <v>178</v>
      </c>
      <c r="C257" s="8" t="s">
        <v>29</v>
      </c>
      <c r="D257" s="9">
        <f>+Parameters!$B$6-1</f>
        <v>42865</v>
      </c>
      <c r="E257" s="9">
        <f t="shared" ref="E257:E263" si="79">+D257+10</f>
        <v>42875</v>
      </c>
      <c r="F257" s="8">
        <v>7</v>
      </c>
      <c r="G257" s="8">
        <v>31</v>
      </c>
      <c r="H257" s="8">
        <v>0.10500000000000001</v>
      </c>
      <c r="I257" s="8">
        <v>0.11000000000000001</v>
      </c>
      <c r="J257" s="8">
        <v>0.11000000000000001</v>
      </c>
      <c r="K257" s="8">
        <v>0.11500000000000002</v>
      </c>
      <c r="L257" s="8">
        <v>365</v>
      </c>
      <c r="M257" s="8" t="s">
        <v>227</v>
      </c>
      <c r="N257" s="118">
        <f t="shared" si="78"/>
        <v>10</v>
      </c>
    </row>
    <row r="258" spans="1:14" x14ac:dyDescent="0.25">
      <c r="A258" s="8" t="s">
        <v>41</v>
      </c>
      <c r="B258" s="8" t="s">
        <v>178</v>
      </c>
      <c r="C258" s="8" t="s">
        <v>29</v>
      </c>
      <c r="D258" s="9">
        <f>+Parameters!$B$6-1</f>
        <v>42865</v>
      </c>
      <c r="E258" s="9">
        <f t="shared" si="79"/>
        <v>42875</v>
      </c>
      <c r="F258" s="8">
        <v>31</v>
      </c>
      <c r="G258" s="8">
        <v>91</v>
      </c>
      <c r="H258" s="8">
        <v>0.11000000000000001</v>
      </c>
      <c r="I258" s="8">
        <v>0.11500000000000002</v>
      </c>
      <c r="J258" s="8">
        <v>0.11500000000000002</v>
      </c>
      <c r="K258" s="8">
        <v>0.12000000000000002</v>
      </c>
      <c r="L258" s="8">
        <v>365</v>
      </c>
      <c r="M258" s="8" t="s">
        <v>227</v>
      </c>
      <c r="N258" s="118">
        <f t="shared" si="78"/>
        <v>10</v>
      </c>
    </row>
    <row r="259" spans="1:14" x14ac:dyDescent="0.25">
      <c r="A259" s="8" t="s">
        <v>41</v>
      </c>
      <c r="B259" s="8" t="s">
        <v>178</v>
      </c>
      <c r="C259" s="8" t="s">
        <v>29</v>
      </c>
      <c r="D259" s="9">
        <f>+Parameters!$B$6-1</f>
        <v>42865</v>
      </c>
      <c r="E259" s="9">
        <f t="shared" si="79"/>
        <v>42875</v>
      </c>
      <c r="F259" s="8">
        <v>91</v>
      </c>
      <c r="G259" s="8">
        <v>182</v>
      </c>
      <c r="H259" s="8">
        <v>0.11500000000000002</v>
      </c>
      <c r="I259" s="8">
        <v>0.12000000000000002</v>
      </c>
      <c r="J259" s="8">
        <v>0.12000000000000002</v>
      </c>
      <c r="K259" s="8">
        <v>0.12500000000000003</v>
      </c>
      <c r="L259" s="8">
        <v>365</v>
      </c>
      <c r="M259" s="8" t="s">
        <v>227</v>
      </c>
      <c r="N259" s="118">
        <f t="shared" si="78"/>
        <v>10</v>
      </c>
    </row>
    <row r="260" spans="1:14" x14ac:dyDescent="0.25">
      <c r="A260" s="8" t="s">
        <v>41</v>
      </c>
      <c r="B260" s="8" t="s">
        <v>178</v>
      </c>
      <c r="C260" s="8" t="s">
        <v>29</v>
      </c>
      <c r="D260" s="9">
        <f>+Parameters!$B$6-1</f>
        <v>42865</v>
      </c>
      <c r="E260" s="9">
        <f t="shared" si="79"/>
        <v>42875</v>
      </c>
      <c r="F260" s="8">
        <v>182</v>
      </c>
      <c r="G260" s="8">
        <v>365</v>
      </c>
      <c r="H260" s="8">
        <v>0.12000000000000002</v>
      </c>
      <c r="I260" s="8">
        <v>0.12500000000000003</v>
      </c>
      <c r="J260" s="8">
        <v>0.12500000000000003</v>
      </c>
      <c r="K260" s="8">
        <v>0.13000000000000003</v>
      </c>
      <c r="L260" s="8">
        <v>365</v>
      </c>
      <c r="M260" s="8" t="s">
        <v>227</v>
      </c>
      <c r="N260" s="118">
        <f t="shared" si="78"/>
        <v>10</v>
      </c>
    </row>
    <row r="261" spans="1:14" x14ac:dyDescent="0.25">
      <c r="A261" s="8" t="s">
        <v>41</v>
      </c>
      <c r="B261" s="8" t="s">
        <v>178</v>
      </c>
      <c r="C261" s="8" t="s">
        <v>29</v>
      </c>
      <c r="D261" s="9">
        <f>+Parameters!$B$6-1</f>
        <v>42865</v>
      </c>
      <c r="E261" s="9">
        <f t="shared" si="79"/>
        <v>42875</v>
      </c>
      <c r="F261" s="8">
        <v>365</v>
      </c>
      <c r="G261" s="8">
        <v>730</v>
      </c>
      <c r="H261" s="8">
        <v>0.12500000000000003</v>
      </c>
      <c r="I261" s="8">
        <v>0.13000000000000003</v>
      </c>
      <c r="J261" s="8">
        <v>0.13000000000000003</v>
      </c>
      <c r="K261" s="8">
        <v>0.13500000000000004</v>
      </c>
      <c r="L261" s="8">
        <v>365</v>
      </c>
      <c r="M261" s="8" t="s">
        <v>227</v>
      </c>
      <c r="N261" s="118">
        <f t="shared" si="78"/>
        <v>10</v>
      </c>
    </row>
    <row r="262" spans="1:14" x14ac:dyDescent="0.25">
      <c r="A262" s="8" t="s">
        <v>41</v>
      </c>
      <c r="B262" s="8" t="s">
        <v>178</v>
      </c>
      <c r="C262" s="8" t="s">
        <v>29</v>
      </c>
      <c r="D262" s="9">
        <f>+Parameters!$B$6-1</f>
        <v>42865</v>
      </c>
      <c r="E262" s="9">
        <f t="shared" si="79"/>
        <v>42875</v>
      </c>
      <c r="F262" s="8">
        <v>730</v>
      </c>
      <c r="G262" s="8">
        <v>1080</v>
      </c>
      <c r="H262" s="8">
        <v>0.13000000000000003</v>
      </c>
      <c r="I262" s="8">
        <v>0.13500000000000004</v>
      </c>
      <c r="J262" s="8">
        <v>0.13500000000000004</v>
      </c>
      <c r="K262" s="8">
        <v>0.14000000000000004</v>
      </c>
      <c r="L262" s="8">
        <v>365</v>
      </c>
      <c r="M262" s="8" t="s">
        <v>227</v>
      </c>
      <c r="N262" s="118">
        <f t="shared" si="78"/>
        <v>10</v>
      </c>
    </row>
    <row r="263" spans="1:14" x14ac:dyDescent="0.25">
      <c r="A263" s="8" t="s">
        <v>41</v>
      </c>
      <c r="B263" s="8" t="s">
        <v>178</v>
      </c>
      <c r="C263" s="8" t="s">
        <v>29</v>
      </c>
      <c r="D263" s="9">
        <f>+Parameters!$B$6-1</f>
        <v>42865</v>
      </c>
      <c r="E263" s="9">
        <f t="shared" si="79"/>
        <v>42875</v>
      </c>
      <c r="F263" s="8">
        <v>1080</v>
      </c>
      <c r="G263" s="8">
        <v>4000</v>
      </c>
      <c r="H263" s="8">
        <v>0.13500000000000004</v>
      </c>
      <c r="I263" s="8">
        <v>0.14000000000000004</v>
      </c>
      <c r="J263" s="8">
        <v>0.14000000000000004</v>
      </c>
      <c r="K263" s="8">
        <v>0.14500000000000005</v>
      </c>
      <c r="L263" s="8">
        <v>365</v>
      </c>
      <c r="M263" s="8" t="s">
        <v>227</v>
      </c>
      <c r="N263" s="118">
        <f t="shared" si="78"/>
        <v>10</v>
      </c>
    </row>
    <row r="264" spans="1:14" x14ac:dyDescent="0.25">
      <c r="A264" t="s">
        <v>41</v>
      </c>
      <c r="B264" t="s">
        <v>178</v>
      </c>
      <c r="C264" t="s">
        <v>29</v>
      </c>
      <c r="D264" s="38">
        <f>+E263</f>
        <v>42875</v>
      </c>
      <c r="E264" s="38">
        <f>+D264+10</f>
        <v>42885</v>
      </c>
      <c r="F264">
        <v>1</v>
      </c>
      <c r="G264">
        <v>7</v>
      </c>
      <c r="H264">
        <v>0.10500000000000001</v>
      </c>
      <c r="I264">
        <v>0.11000000000000001</v>
      </c>
      <c r="J264">
        <v>0.115</v>
      </c>
      <c r="K264">
        <v>0.12000000000000001</v>
      </c>
      <c r="L264">
        <v>365</v>
      </c>
      <c r="M264" t="s">
        <v>227</v>
      </c>
      <c r="N264" s="118">
        <f t="shared" si="78"/>
        <v>10</v>
      </c>
    </row>
    <row r="265" spans="1:14" x14ac:dyDescent="0.25">
      <c r="A265" t="s">
        <v>41</v>
      </c>
      <c r="B265" t="s">
        <v>178</v>
      </c>
      <c r="C265" t="s">
        <v>29</v>
      </c>
      <c r="D265" s="38">
        <f>+D264</f>
        <v>42875</v>
      </c>
      <c r="E265" s="38">
        <f t="shared" ref="E265:E271" si="80">+D265+10</f>
        <v>42885</v>
      </c>
      <c r="F265">
        <v>7</v>
      </c>
      <c r="G265">
        <v>31</v>
      </c>
      <c r="H265">
        <v>0.11000000000000001</v>
      </c>
      <c r="I265">
        <v>0.11500000000000002</v>
      </c>
      <c r="J265">
        <v>0.12000000000000001</v>
      </c>
      <c r="K265">
        <v>0.125</v>
      </c>
      <c r="L265">
        <v>365</v>
      </c>
      <c r="M265" t="s">
        <v>227</v>
      </c>
      <c r="N265" s="118">
        <f t="shared" si="78"/>
        <v>10</v>
      </c>
    </row>
    <row r="266" spans="1:14" x14ac:dyDescent="0.25">
      <c r="A266" t="s">
        <v>41</v>
      </c>
      <c r="B266" t="s">
        <v>178</v>
      </c>
      <c r="C266" t="s">
        <v>29</v>
      </c>
      <c r="D266" s="38">
        <f t="shared" ref="D266:D271" si="81">+D265</f>
        <v>42875</v>
      </c>
      <c r="E266" s="38">
        <f t="shared" si="80"/>
        <v>42885</v>
      </c>
      <c r="F266">
        <v>31</v>
      </c>
      <c r="G266">
        <v>91</v>
      </c>
      <c r="H266">
        <v>0.11500000000000002</v>
      </c>
      <c r="I266">
        <v>0.12000000000000002</v>
      </c>
      <c r="J266">
        <v>0.125</v>
      </c>
      <c r="K266">
        <v>0.13</v>
      </c>
      <c r="L266">
        <v>365</v>
      </c>
      <c r="M266" t="s">
        <v>227</v>
      </c>
      <c r="N266" s="118">
        <f t="shared" si="78"/>
        <v>10</v>
      </c>
    </row>
    <row r="267" spans="1:14" x14ac:dyDescent="0.25">
      <c r="A267" t="s">
        <v>41</v>
      </c>
      <c r="B267" t="s">
        <v>178</v>
      </c>
      <c r="C267" t="s">
        <v>29</v>
      </c>
      <c r="D267" s="38">
        <f t="shared" si="81"/>
        <v>42875</v>
      </c>
      <c r="E267" s="38">
        <f t="shared" si="80"/>
        <v>42885</v>
      </c>
      <c r="F267">
        <v>91</v>
      </c>
      <c r="G267">
        <v>182</v>
      </c>
      <c r="H267">
        <v>0.12000000000000002</v>
      </c>
      <c r="I267">
        <v>0.12500000000000003</v>
      </c>
      <c r="J267">
        <v>0.13</v>
      </c>
      <c r="K267">
        <v>0.13500000000000001</v>
      </c>
      <c r="L267">
        <v>365</v>
      </c>
      <c r="M267" t="s">
        <v>227</v>
      </c>
      <c r="N267" s="118">
        <f t="shared" si="78"/>
        <v>10</v>
      </c>
    </row>
    <row r="268" spans="1:14" x14ac:dyDescent="0.25">
      <c r="A268" t="s">
        <v>41</v>
      </c>
      <c r="B268" t="s">
        <v>178</v>
      </c>
      <c r="C268" t="s">
        <v>29</v>
      </c>
      <c r="D268" s="38">
        <f t="shared" si="81"/>
        <v>42875</v>
      </c>
      <c r="E268" s="38">
        <f t="shared" si="80"/>
        <v>42885</v>
      </c>
      <c r="F268">
        <v>182</v>
      </c>
      <c r="G268">
        <v>365</v>
      </c>
      <c r="H268">
        <v>0.12500000000000003</v>
      </c>
      <c r="I268">
        <v>0.13000000000000003</v>
      </c>
      <c r="J268">
        <v>0.13500000000000001</v>
      </c>
      <c r="K268">
        <v>0.14000000000000001</v>
      </c>
      <c r="L268">
        <v>365</v>
      </c>
      <c r="M268" t="s">
        <v>227</v>
      </c>
      <c r="N268" s="118">
        <f t="shared" si="78"/>
        <v>10</v>
      </c>
    </row>
    <row r="269" spans="1:14" x14ac:dyDescent="0.25">
      <c r="A269" t="s">
        <v>41</v>
      </c>
      <c r="B269" t="s">
        <v>178</v>
      </c>
      <c r="C269" t="s">
        <v>29</v>
      </c>
      <c r="D269" s="38">
        <f t="shared" si="81"/>
        <v>42875</v>
      </c>
      <c r="E269" s="38">
        <f t="shared" si="80"/>
        <v>42885</v>
      </c>
      <c r="F269">
        <v>365</v>
      </c>
      <c r="G269">
        <v>730</v>
      </c>
      <c r="H269">
        <v>0.13000000000000003</v>
      </c>
      <c r="I269">
        <v>0.13500000000000004</v>
      </c>
      <c r="J269">
        <v>0.14000000000000001</v>
      </c>
      <c r="K269">
        <v>0.14500000000000002</v>
      </c>
      <c r="L269">
        <v>365</v>
      </c>
      <c r="M269" t="s">
        <v>227</v>
      </c>
      <c r="N269" s="118">
        <f t="shared" si="78"/>
        <v>10</v>
      </c>
    </row>
    <row r="270" spans="1:14" x14ac:dyDescent="0.25">
      <c r="A270" t="s">
        <v>41</v>
      </c>
      <c r="B270" t="s">
        <v>178</v>
      </c>
      <c r="C270" t="s">
        <v>29</v>
      </c>
      <c r="D270" s="38">
        <f t="shared" si="81"/>
        <v>42875</v>
      </c>
      <c r="E270" s="38">
        <f t="shared" si="80"/>
        <v>42885</v>
      </c>
      <c r="F270">
        <v>730</v>
      </c>
      <c r="G270">
        <v>1080</v>
      </c>
      <c r="H270">
        <v>0.13500000000000004</v>
      </c>
      <c r="I270">
        <v>0.14000000000000004</v>
      </c>
      <c r="J270">
        <v>0.14500000000000002</v>
      </c>
      <c r="K270">
        <v>0.15000000000000002</v>
      </c>
      <c r="L270">
        <v>365</v>
      </c>
      <c r="M270" t="s">
        <v>227</v>
      </c>
      <c r="N270" s="118">
        <f t="shared" si="78"/>
        <v>10</v>
      </c>
    </row>
    <row r="271" spans="1:14" x14ac:dyDescent="0.25">
      <c r="A271" t="s">
        <v>41</v>
      </c>
      <c r="B271" t="s">
        <v>178</v>
      </c>
      <c r="C271" t="s">
        <v>29</v>
      </c>
      <c r="D271" s="38">
        <f t="shared" si="81"/>
        <v>42875</v>
      </c>
      <c r="E271" s="38">
        <f t="shared" si="80"/>
        <v>42885</v>
      </c>
      <c r="F271">
        <v>1080</v>
      </c>
      <c r="G271">
        <v>4000</v>
      </c>
      <c r="H271">
        <v>0.14000000000000004</v>
      </c>
      <c r="I271">
        <v>0.14500000000000005</v>
      </c>
      <c r="J271">
        <v>0.15000000000000002</v>
      </c>
      <c r="K271">
        <v>0.15500000000000003</v>
      </c>
      <c r="L271">
        <v>365</v>
      </c>
      <c r="M271" t="s">
        <v>227</v>
      </c>
      <c r="N271" s="118">
        <f t="shared" si="78"/>
        <v>10</v>
      </c>
    </row>
    <row r="272" spans="1:14" x14ac:dyDescent="0.25">
      <c r="A272" s="8" t="s">
        <v>41</v>
      </c>
      <c r="B272" s="8" t="s">
        <v>178</v>
      </c>
      <c r="C272" s="8" t="s">
        <v>29</v>
      </c>
      <c r="D272" s="9">
        <f>+E271</f>
        <v>42885</v>
      </c>
      <c r="E272" s="9">
        <f>+D272+11</f>
        <v>42896</v>
      </c>
      <c r="F272" s="8">
        <v>1</v>
      </c>
      <c r="G272" s="8">
        <v>7</v>
      </c>
      <c r="H272" s="8">
        <v>0.115</v>
      </c>
      <c r="I272" s="8">
        <v>0.12000000000000001</v>
      </c>
      <c r="J272" s="8">
        <v>0.115</v>
      </c>
      <c r="K272" s="8">
        <v>0.12000000000000001</v>
      </c>
      <c r="L272" s="8">
        <v>365</v>
      </c>
      <c r="M272" s="8" t="s">
        <v>227</v>
      </c>
      <c r="N272" s="118">
        <f t="shared" si="78"/>
        <v>11</v>
      </c>
    </row>
    <row r="273" spans="1:14" x14ac:dyDescent="0.25">
      <c r="A273" s="8" t="s">
        <v>41</v>
      </c>
      <c r="B273" s="8" t="s">
        <v>178</v>
      </c>
      <c r="C273" s="8" t="s">
        <v>29</v>
      </c>
      <c r="D273" s="9">
        <f>+D272</f>
        <v>42885</v>
      </c>
      <c r="E273" s="9">
        <f t="shared" ref="E273:E279" si="82">+D273+11</f>
        <v>42896</v>
      </c>
      <c r="F273" s="8">
        <v>7</v>
      </c>
      <c r="G273" s="8">
        <v>31</v>
      </c>
      <c r="H273" s="8">
        <v>0.12000000000000001</v>
      </c>
      <c r="I273" s="8">
        <v>0.125</v>
      </c>
      <c r="J273" s="8">
        <v>0.12000000000000001</v>
      </c>
      <c r="K273" s="8">
        <v>0.125</v>
      </c>
      <c r="L273" s="8">
        <v>365</v>
      </c>
      <c r="M273" s="8" t="s">
        <v>227</v>
      </c>
      <c r="N273" s="118">
        <f t="shared" si="78"/>
        <v>11</v>
      </c>
    </row>
    <row r="274" spans="1:14" x14ac:dyDescent="0.25">
      <c r="A274" s="8" t="s">
        <v>41</v>
      </c>
      <c r="B274" s="8" t="s">
        <v>178</v>
      </c>
      <c r="C274" s="8" t="s">
        <v>29</v>
      </c>
      <c r="D274" s="9">
        <f t="shared" ref="D274:D279" si="83">+D273</f>
        <v>42885</v>
      </c>
      <c r="E274" s="9">
        <f t="shared" si="82"/>
        <v>42896</v>
      </c>
      <c r="F274" s="8">
        <v>31</v>
      </c>
      <c r="G274" s="8">
        <v>91</v>
      </c>
      <c r="H274" s="8">
        <v>0.125</v>
      </c>
      <c r="I274" s="8">
        <v>0.13</v>
      </c>
      <c r="J274" s="8">
        <v>0.125</v>
      </c>
      <c r="K274" s="8">
        <v>0.13</v>
      </c>
      <c r="L274" s="8">
        <v>365</v>
      </c>
      <c r="M274" s="8" t="s">
        <v>227</v>
      </c>
      <c r="N274" s="118">
        <f t="shared" si="78"/>
        <v>11</v>
      </c>
    </row>
    <row r="275" spans="1:14" x14ac:dyDescent="0.25">
      <c r="A275" s="8" t="s">
        <v>41</v>
      </c>
      <c r="B275" s="8" t="s">
        <v>178</v>
      </c>
      <c r="C275" s="8" t="s">
        <v>29</v>
      </c>
      <c r="D275" s="9">
        <f t="shared" si="83"/>
        <v>42885</v>
      </c>
      <c r="E275" s="9">
        <f t="shared" si="82"/>
        <v>42896</v>
      </c>
      <c r="F275" s="8">
        <v>91</v>
      </c>
      <c r="G275" s="8">
        <v>182</v>
      </c>
      <c r="H275" s="8">
        <v>0.13</v>
      </c>
      <c r="I275" s="8">
        <v>0.13500000000000001</v>
      </c>
      <c r="J275" s="8">
        <v>0.13</v>
      </c>
      <c r="K275" s="8">
        <v>0.13500000000000001</v>
      </c>
      <c r="L275" s="8">
        <v>365</v>
      </c>
      <c r="M275" s="8" t="s">
        <v>227</v>
      </c>
      <c r="N275" s="118">
        <f t="shared" si="78"/>
        <v>11</v>
      </c>
    </row>
    <row r="276" spans="1:14" x14ac:dyDescent="0.25">
      <c r="A276" s="8" t="s">
        <v>41</v>
      </c>
      <c r="B276" s="8" t="s">
        <v>178</v>
      </c>
      <c r="C276" s="8" t="s">
        <v>29</v>
      </c>
      <c r="D276" s="9">
        <f t="shared" si="83"/>
        <v>42885</v>
      </c>
      <c r="E276" s="9">
        <f t="shared" si="82"/>
        <v>42896</v>
      </c>
      <c r="F276" s="8">
        <v>182</v>
      </c>
      <c r="G276" s="8">
        <v>365</v>
      </c>
      <c r="H276" s="8">
        <v>0.13500000000000001</v>
      </c>
      <c r="I276" s="8">
        <v>0.14000000000000001</v>
      </c>
      <c r="J276" s="8">
        <v>0.13500000000000001</v>
      </c>
      <c r="K276" s="8">
        <v>0.14000000000000001</v>
      </c>
      <c r="L276" s="8">
        <v>365</v>
      </c>
      <c r="M276" s="8" t="s">
        <v>227</v>
      </c>
      <c r="N276" s="118">
        <f t="shared" si="78"/>
        <v>11</v>
      </c>
    </row>
    <row r="277" spans="1:14" x14ac:dyDescent="0.25">
      <c r="A277" s="8" t="s">
        <v>41</v>
      </c>
      <c r="B277" s="8" t="s">
        <v>178</v>
      </c>
      <c r="C277" s="8" t="s">
        <v>29</v>
      </c>
      <c r="D277" s="9">
        <f t="shared" si="83"/>
        <v>42885</v>
      </c>
      <c r="E277" s="9">
        <f t="shared" si="82"/>
        <v>42896</v>
      </c>
      <c r="F277" s="8">
        <v>365</v>
      </c>
      <c r="G277" s="8">
        <v>730</v>
      </c>
      <c r="H277" s="8">
        <v>0.14000000000000001</v>
      </c>
      <c r="I277" s="8">
        <v>0.14500000000000002</v>
      </c>
      <c r="J277" s="8">
        <v>0.14000000000000001</v>
      </c>
      <c r="K277" s="8">
        <v>0.14500000000000002</v>
      </c>
      <c r="L277" s="8">
        <v>365</v>
      </c>
      <c r="M277" s="8" t="s">
        <v>227</v>
      </c>
      <c r="N277" s="118">
        <f t="shared" si="78"/>
        <v>11</v>
      </c>
    </row>
    <row r="278" spans="1:14" x14ac:dyDescent="0.25">
      <c r="A278" s="8" t="s">
        <v>41</v>
      </c>
      <c r="B278" s="8" t="s">
        <v>178</v>
      </c>
      <c r="C278" s="8" t="s">
        <v>29</v>
      </c>
      <c r="D278" s="9">
        <f t="shared" si="83"/>
        <v>42885</v>
      </c>
      <c r="E278" s="9">
        <f t="shared" si="82"/>
        <v>42896</v>
      </c>
      <c r="F278" s="8">
        <v>730</v>
      </c>
      <c r="G278" s="8">
        <v>1080</v>
      </c>
      <c r="H278" s="8">
        <v>0.14500000000000002</v>
      </c>
      <c r="I278" s="8">
        <v>0.15000000000000002</v>
      </c>
      <c r="J278" s="8">
        <v>0.14500000000000002</v>
      </c>
      <c r="K278" s="8">
        <v>0.15000000000000002</v>
      </c>
      <c r="L278" s="8">
        <v>365</v>
      </c>
      <c r="M278" s="8" t="s">
        <v>227</v>
      </c>
      <c r="N278" s="118">
        <f t="shared" si="78"/>
        <v>11</v>
      </c>
    </row>
    <row r="279" spans="1:14" x14ac:dyDescent="0.25">
      <c r="A279" s="8" t="s">
        <v>41</v>
      </c>
      <c r="B279" s="8" t="s">
        <v>178</v>
      </c>
      <c r="C279" s="8" t="s">
        <v>29</v>
      </c>
      <c r="D279" s="9">
        <f t="shared" si="83"/>
        <v>42885</v>
      </c>
      <c r="E279" s="9">
        <f t="shared" si="82"/>
        <v>42896</v>
      </c>
      <c r="F279" s="8">
        <v>1080</v>
      </c>
      <c r="G279" s="8">
        <v>4000</v>
      </c>
      <c r="H279" s="8">
        <v>0.15000000000000002</v>
      </c>
      <c r="I279" s="8">
        <v>0.15500000000000003</v>
      </c>
      <c r="J279" s="8">
        <v>0.15000000000000002</v>
      </c>
      <c r="K279" s="8">
        <v>0.15500000000000003</v>
      </c>
      <c r="L279" s="8">
        <v>365</v>
      </c>
      <c r="M279" s="8" t="s">
        <v>227</v>
      </c>
      <c r="N279" s="118">
        <f t="shared" si="78"/>
        <v>11</v>
      </c>
    </row>
    <row r="280" spans="1:14" x14ac:dyDescent="0.25">
      <c r="A280" t="s">
        <v>232</v>
      </c>
      <c r="B280" t="s">
        <v>0</v>
      </c>
      <c r="C280" t="s">
        <v>232</v>
      </c>
      <c r="D280" s="38">
        <f>+Parameters!$B$5-1</f>
        <v>42865</v>
      </c>
      <c r="E280" s="38">
        <f>+D280+60</f>
        <v>42925</v>
      </c>
      <c r="F280">
        <v>1</v>
      </c>
      <c r="G280">
        <v>36000</v>
      </c>
      <c r="H280">
        <v>1</v>
      </c>
      <c r="I280">
        <v>1</v>
      </c>
      <c r="J280">
        <v>1</v>
      </c>
      <c r="K280">
        <v>1</v>
      </c>
      <c r="L280">
        <v>0</v>
      </c>
      <c r="M280" t="s">
        <v>227</v>
      </c>
      <c r="N280" s="118">
        <f t="shared" si="78"/>
        <v>60</v>
      </c>
    </row>
    <row r="281" spans="1:14" x14ac:dyDescent="0.25">
      <c r="A281" t="s">
        <v>44</v>
      </c>
      <c r="B281" t="s">
        <v>0</v>
      </c>
      <c r="C281" t="s">
        <v>44</v>
      </c>
      <c r="D281" s="38">
        <f>+Parameters!$B$5-1</f>
        <v>42865</v>
      </c>
      <c r="E281" s="38">
        <f>+D281+10</f>
        <v>42875</v>
      </c>
      <c r="F281">
        <v>1</v>
      </c>
      <c r="G281">
        <v>36000</v>
      </c>
      <c r="H281">
        <v>2.88</v>
      </c>
      <c r="I281">
        <v>2.88</v>
      </c>
      <c r="J281">
        <v>3.1</v>
      </c>
      <c r="K281">
        <v>3.1</v>
      </c>
      <c r="L281">
        <v>0</v>
      </c>
      <c r="M281" t="s">
        <v>227</v>
      </c>
      <c r="N281" s="118">
        <f t="shared" si="78"/>
        <v>10</v>
      </c>
    </row>
    <row r="282" spans="1:14" x14ac:dyDescent="0.25">
      <c r="A282" t="s">
        <v>44</v>
      </c>
      <c r="B282" t="s">
        <v>0</v>
      </c>
      <c r="C282" t="s">
        <v>44</v>
      </c>
      <c r="D282" s="38">
        <f>+E281</f>
        <v>42875</v>
      </c>
      <c r="E282" s="38">
        <f>+D282+10</f>
        <v>42885</v>
      </c>
      <c r="F282">
        <v>1</v>
      </c>
      <c r="G282">
        <v>36000</v>
      </c>
      <c r="H282">
        <v>3.1</v>
      </c>
      <c r="I282">
        <v>3.1</v>
      </c>
      <c r="J282">
        <v>3.2</v>
      </c>
      <c r="K282">
        <v>3.2</v>
      </c>
      <c r="L282">
        <v>0</v>
      </c>
      <c r="M282" t="s">
        <v>227</v>
      </c>
      <c r="N282" s="118">
        <f t="shared" si="78"/>
        <v>10</v>
      </c>
    </row>
    <row r="283" spans="1:14" x14ac:dyDescent="0.25">
      <c r="A283" t="s">
        <v>44</v>
      </c>
      <c r="B283" t="s">
        <v>0</v>
      </c>
      <c r="C283" t="s">
        <v>44</v>
      </c>
      <c r="D283" s="38">
        <f>+E282</f>
        <v>42885</v>
      </c>
      <c r="E283" s="38">
        <f>+D283+11</f>
        <v>42896</v>
      </c>
      <c r="F283">
        <v>1</v>
      </c>
      <c r="G283">
        <v>36000</v>
      </c>
      <c r="H283">
        <v>3.2</v>
      </c>
      <c r="I283">
        <v>3.2</v>
      </c>
      <c r="J283">
        <v>3.5</v>
      </c>
      <c r="K283">
        <v>3.5</v>
      </c>
      <c r="L283">
        <v>0</v>
      </c>
      <c r="M283" t="s">
        <v>227</v>
      </c>
      <c r="N283" s="118">
        <f t="shared" si="78"/>
        <v>11</v>
      </c>
    </row>
    <row r="284" spans="1:14" x14ac:dyDescent="0.25">
      <c r="A284" t="s">
        <v>44</v>
      </c>
      <c r="B284" t="s">
        <v>0</v>
      </c>
      <c r="C284" t="s">
        <v>44</v>
      </c>
      <c r="D284" s="38">
        <f>+E283</f>
        <v>42896</v>
      </c>
      <c r="E284" s="38">
        <f>+D284+28</f>
        <v>42924</v>
      </c>
      <c r="F284">
        <v>1</v>
      </c>
      <c r="G284">
        <v>36000</v>
      </c>
      <c r="H284">
        <v>3.5</v>
      </c>
      <c r="I284">
        <v>3.5</v>
      </c>
      <c r="J284">
        <v>3.5</v>
      </c>
      <c r="K284">
        <v>3.5</v>
      </c>
      <c r="L284">
        <v>0</v>
      </c>
      <c r="M284" t="s">
        <v>227</v>
      </c>
      <c r="N284" s="118">
        <f t="shared" si="78"/>
        <v>28</v>
      </c>
    </row>
    <row r="285" spans="1:14" x14ac:dyDescent="0.25">
      <c r="A285" s="8" t="s">
        <v>71</v>
      </c>
      <c r="B285" s="8" t="s">
        <v>72</v>
      </c>
      <c r="C285" s="8" t="s">
        <v>29</v>
      </c>
      <c r="D285" s="9">
        <f>+Parameters!$B$6-1</f>
        <v>42865</v>
      </c>
      <c r="E285" s="9">
        <f>+D285+10</f>
        <v>42875</v>
      </c>
      <c r="F285" s="8">
        <v>1</v>
      </c>
      <c r="G285" s="8">
        <v>7</v>
      </c>
      <c r="H285" s="8">
        <v>0.1</v>
      </c>
      <c r="I285" s="8">
        <v>0.10500000000000001</v>
      </c>
      <c r="J285" s="8">
        <v>0.105</v>
      </c>
      <c r="K285" s="8">
        <v>0.11</v>
      </c>
      <c r="L285" s="8">
        <v>360</v>
      </c>
      <c r="M285" s="8" t="s">
        <v>227</v>
      </c>
      <c r="N285" s="118">
        <f t="shared" si="78"/>
        <v>10</v>
      </c>
    </row>
    <row r="286" spans="1:14" x14ac:dyDescent="0.25">
      <c r="A286" s="8" t="s">
        <v>71</v>
      </c>
      <c r="B286" s="8" t="s">
        <v>72</v>
      </c>
      <c r="C286" s="8" t="s">
        <v>29</v>
      </c>
      <c r="D286" s="9">
        <f>+Parameters!$B$6-1</f>
        <v>42865</v>
      </c>
      <c r="E286" s="9">
        <f t="shared" ref="E286:E288" si="84">+D286+10</f>
        <v>42875</v>
      </c>
      <c r="F286" s="8">
        <v>7</v>
      </c>
      <c r="G286" s="8">
        <v>31</v>
      </c>
      <c r="H286" s="8">
        <v>0.10500000000000001</v>
      </c>
      <c r="I286" s="8">
        <v>0.11000000000000001</v>
      </c>
      <c r="J286" s="8">
        <v>0.11</v>
      </c>
      <c r="K286" s="8">
        <v>0.115</v>
      </c>
      <c r="L286" s="8">
        <v>360</v>
      </c>
      <c r="M286" s="8" t="s">
        <v>227</v>
      </c>
      <c r="N286" s="118">
        <f t="shared" si="78"/>
        <v>10</v>
      </c>
    </row>
    <row r="287" spans="1:14" x14ac:dyDescent="0.25">
      <c r="A287" s="8" t="s">
        <v>71</v>
      </c>
      <c r="B287" s="8" t="s">
        <v>72</v>
      </c>
      <c r="C287" s="8" t="s">
        <v>29</v>
      </c>
      <c r="D287" s="9">
        <f>+Parameters!$B$6-1</f>
        <v>42865</v>
      </c>
      <c r="E287" s="9">
        <f t="shared" si="84"/>
        <v>42875</v>
      </c>
      <c r="F287" s="8">
        <v>31</v>
      </c>
      <c r="G287" s="8">
        <v>91</v>
      </c>
      <c r="H287" s="8">
        <v>0.11000000000000001</v>
      </c>
      <c r="I287" s="8">
        <v>0.11500000000000002</v>
      </c>
      <c r="J287" s="8">
        <v>0.115</v>
      </c>
      <c r="K287" s="8">
        <v>0.12000000000000001</v>
      </c>
      <c r="L287" s="8">
        <v>360</v>
      </c>
      <c r="M287" s="8" t="s">
        <v>227</v>
      </c>
      <c r="N287" s="118">
        <f t="shared" si="78"/>
        <v>10</v>
      </c>
    </row>
    <row r="288" spans="1:14" x14ac:dyDescent="0.25">
      <c r="A288" s="8" t="s">
        <v>71</v>
      </c>
      <c r="B288" s="8" t="s">
        <v>72</v>
      </c>
      <c r="C288" s="8" t="s">
        <v>29</v>
      </c>
      <c r="D288" s="9">
        <f>+Parameters!$B$6-1</f>
        <v>42865</v>
      </c>
      <c r="E288" s="9">
        <f t="shared" si="84"/>
        <v>42875</v>
      </c>
      <c r="F288" s="8">
        <v>91</v>
      </c>
      <c r="G288" s="8">
        <v>182</v>
      </c>
      <c r="H288" s="8">
        <v>0.11500000000000002</v>
      </c>
      <c r="I288" s="8">
        <v>0.12000000000000002</v>
      </c>
      <c r="J288" s="8">
        <v>0.12000000000000001</v>
      </c>
      <c r="K288" s="8">
        <v>0.125</v>
      </c>
      <c r="L288" s="8">
        <v>360</v>
      </c>
      <c r="M288" s="8" t="s">
        <v>227</v>
      </c>
      <c r="N288" s="118">
        <f t="shared" si="78"/>
        <v>10</v>
      </c>
    </row>
    <row r="289" spans="1:14" x14ac:dyDescent="0.25">
      <c r="A289" t="s">
        <v>71</v>
      </c>
      <c r="B289" t="s">
        <v>72</v>
      </c>
      <c r="C289" t="s">
        <v>29</v>
      </c>
      <c r="D289" s="38">
        <f>+E288</f>
        <v>42875</v>
      </c>
      <c r="E289" s="38">
        <f>+D289+10</f>
        <v>42885</v>
      </c>
      <c r="F289">
        <v>1</v>
      </c>
      <c r="G289">
        <v>7</v>
      </c>
      <c r="H289">
        <v>0.105</v>
      </c>
      <c r="I289">
        <v>0.11</v>
      </c>
      <c r="J289">
        <v>0.1</v>
      </c>
      <c r="K289">
        <v>0.10500000000000001</v>
      </c>
      <c r="L289">
        <v>360</v>
      </c>
      <c r="M289" t="s">
        <v>227</v>
      </c>
      <c r="N289" s="118">
        <f t="shared" ref="N289:N328" si="85">+E289-D289</f>
        <v>10</v>
      </c>
    </row>
    <row r="290" spans="1:14" x14ac:dyDescent="0.25">
      <c r="A290" t="s">
        <v>71</v>
      </c>
      <c r="B290" t="s">
        <v>72</v>
      </c>
      <c r="C290" t="s">
        <v>29</v>
      </c>
      <c r="D290" s="38">
        <f>+D289</f>
        <v>42875</v>
      </c>
      <c r="E290" s="38">
        <f t="shared" ref="E290:E292" si="86">+D290+10</f>
        <v>42885</v>
      </c>
      <c r="F290">
        <v>7</v>
      </c>
      <c r="G290">
        <v>31</v>
      </c>
      <c r="H290">
        <v>0.11</v>
      </c>
      <c r="I290">
        <v>0.115</v>
      </c>
      <c r="J290">
        <v>0.10500000000000001</v>
      </c>
      <c r="K290">
        <v>0.11000000000000001</v>
      </c>
      <c r="L290">
        <v>360</v>
      </c>
      <c r="M290" t="s">
        <v>227</v>
      </c>
      <c r="N290" s="118">
        <f t="shared" si="85"/>
        <v>10</v>
      </c>
    </row>
    <row r="291" spans="1:14" x14ac:dyDescent="0.25">
      <c r="A291" t="s">
        <v>71</v>
      </c>
      <c r="B291" t="s">
        <v>72</v>
      </c>
      <c r="C291" t="s">
        <v>29</v>
      </c>
      <c r="D291" s="38">
        <f t="shared" ref="D291:D292" si="87">+D290</f>
        <v>42875</v>
      </c>
      <c r="E291" s="38">
        <f t="shared" si="86"/>
        <v>42885</v>
      </c>
      <c r="F291">
        <v>31</v>
      </c>
      <c r="G291">
        <v>91</v>
      </c>
      <c r="H291">
        <v>0.115</v>
      </c>
      <c r="I291">
        <v>0.12000000000000001</v>
      </c>
      <c r="J291">
        <v>0.11000000000000001</v>
      </c>
      <c r="K291">
        <v>0.11500000000000002</v>
      </c>
      <c r="L291">
        <v>360</v>
      </c>
      <c r="M291" t="s">
        <v>227</v>
      </c>
      <c r="N291" s="118">
        <f t="shared" si="85"/>
        <v>10</v>
      </c>
    </row>
    <row r="292" spans="1:14" x14ac:dyDescent="0.25">
      <c r="A292" t="s">
        <v>71</v>
      </c>
      <c r="B292" t="s">
        <v>72</v>
      </c>
      <c r="C292" t="s">
        <v>29</v>
      </c>
      <c r="D292" s="38">
        <f t="shared" si="87"/>
        <v>42875</v>
      </c>
      <c r="E292" s="38">
        <f t="shared" si="86"/>
        <v>42885</v>
      </c>
      <c r="F292">
        <v>91</v>
      </c>
      <c r="G292">
        <v>182</v>
      </c>
      <c r="H292">
        <v>0.12000000000000001</v>
      </c>
      <c r="I292">
        <v>0.125</v>
      </c>
      <c r="J292">
        <v>0.11500000000000002</v>
      </c>
      <c r="K292">
        <v>0.12000000000000002</v>
      </c>
      <c r="L292">
        <v>360</v>
      </c>
      <c r="M292" t="s">
        <v>227</v>
      </c>
      <c r="N292" s="118">
        <f t="shared" si="85"/>
        <v>10</v>
      </c>
    </row>
    <row r="293" spans="1:14" x14ac:dyDescent="0.25">
      <c r="A293" s="8" t="s">
        <v>71</v>
      </c>
      <c r="B293" s="8" t="s">
        <v>72</v>
      </c>
      <c r="C293" s="8" t="s">
        <v>29</v>
      </c>
      <c r="D293" s="9">
        <f>+E292</f>
        <v>42885</v>
      </c>
      <c r="E293" s="9">
        <f>+D293+11</f>
        <v>42896</v>
      </c>
      <c r="F293" s="8">
        <v>1</v>
      </c>
      <c r="G293" s="8">
        <v>7</v>
      </c>
      <c r="H293" s="8">
        <v>0.1</v>
      </c>
      <c r="I293" s="8">
        <v>0.10500000000000001</v>
      </c>
      <c r="J293" s="8">
        <v>0.1</v>
      </c>
      <c r="K293" s="8">
        <v>0.10500000000000001</v>
      </c>
      <c r="L293" s="8">
        <v>360</v>
      </c>
      <c r="M293" s="8" t="s">
        <v>227</v>
      </c>
      <c r="N293" s="118">
        <f t="shared" si="85"/>
        <v>11</v>
      </c>
    </row>
    <row r="294" spans="1:14" x14ac:dyDescent="0.25">
      <c r="A294" s="8" t="s">
        <v>71</v>
      </c>
      <c r="B294" s="8" t="s">
        <v>72</v>
      </c>
      <c r="C294" s="8" t="s">
        <v>29</v>
      </c>
      <c r="D294" s="9">
        <f>+D293</f>
        <v>42885</v>
      </c>
      <c r="E294" s="9">
        <f t="shared" ref="E294:E296" si="88">+D294+11</f>
        <v>42896</v>
      </c>
      <c r="F294" s="8">
        <v>7</v>
      </c>
      <c r="G294" s="8">
        <v>31</v>
      </c>
      <c r="H294" s="8">
        <v>0.10500000000000001</v>
      </c>
      <c r="I294" s="8">
        <v>0.11000000000000001</v>
      </c>
      <c r="J294" s="8">
        <v>0.10500000000000001</v>
      </c>
      <c r="K294" s="8">
        <v>0.11000000000000001</v>
      </c>
      <c r="L294" s="8">
        <v>360</v>
      </c>
      <c r="M294" s="8" t="s">
        <v>227</v>
      </c>
      <c r="N294" s="118">
        <f t="shared" si="85"/>
        <v>11</v>
      </c>
    </row>
    <row r="295" spans="1:14" x14ac:dyDescent="0.25">
      <c r="A295" s="8" t="s">
        <v>71</v>
      </c>
      <c r="B295" s="8" t="s">
        <v>72</v>
      </c>
      <c r="C295" s="8" t="s">
        <v>29</v>
      </c>
      <c r="D295" s="9">
        <f t="shared" ref="D295:D296" si="89">+D294</f>
        <v>42885</v>
      </c>
      <c r="E295" s="9">
        <f t="shared" si="88"/>
        <v>42896</v>
      </c>
      <c r="F295" s="8">
        <v>31</v>
      </c>
      <c r="G295" s="8">
        <v>91</v>
      </c>
      <c r="H295" s="8">
        <v>0.11000000000000001</v>
      </c>
      <c r="I295" s="8">
        <v>0.11500000000000002</v>
      </c>
      <c r="J295" s="8">
        <v>0.11000000000000001</v>
      </c>
      <c r="K295" s="8">
        <v>0.11500000000000002</v>
      </c>
      <c r="L295" s="8">
        <v>360</v>
      </c>
      <c r="M295" s="8" t="s">
        <v>227</v>
      </c>
      <c r="N295" s="118">
        <f t="shared" si="85"/>
        <v>11</v>
      </c>
    </row>
    <row r="296" spans="1:14" x14ac:dyDescent="0.25">
      <c r="A296" s="8" t="s">
        <v>71</v>
      </c>
      <c r="B296" s="8" t="s">
        <v>72</v>
      </c>
      <c r="C296" s="8" t="s">
        <v>29</v>
      </c>
      <c r="D296" s="9">
        <f t="shared" si="89"/>
        <v>42885</v>
      </c>
      <c r="E296" s="9">
        <f t="shared" si="88"/>
        <v>42896</v>
      </c>
      <c r="F296" s="8">
        <v>91</v>
      </c>
      <c r="G296" s="8">
        <v>182</v>
      </c>
      <c r="H296" s="8">
        <v>0.11500000000000002</v>
      </c>
      <c r="I296" s="8">
        <v>0.12000000000000002</v>
      </c>
      <c r="J296" s="8">
        <v>0.11500000000000002</v>
      </c>
      <c r="K296" s="8">
        <v>0.12000000000000002</v>
      </c>
      <c r="L296" s="8">
        <v>360</v>
      </c>
      <c r="M296" s="8" t="s">
        <v>227</v>
      </c>
      <c r="N296" s="118">
        <f t="shared" si="85"/>
        <v>11</v>
      </c>
    </row>
    <row r="297" spans="1:14" x14ac:dyDescent="0.25">
      <c r="A297" t="s">
        <v>91</v>
      </c>
      <c r="B297" t="s">
        <v>72</v>
      </c>
      <c r="C297" t="s">
        <v>29</v>
      </c>
      <c r="D297" s="38">
        <f>+Parameters!$B$5-1</f>
        <v>42865</v>
      </c>
      <c r="E297" s="38">
        <f>+D297+10</f>
        <v>42875</v>
      </c>
      <c r="F297">
        <v>1</v>
      </c>
      <c r="G297">
        <v>7</v>
      </c>
      <c r="H297">
        <v>0.01</v>
      </c>
      <c r="I297">
        <v>0.01</v>
      </c>
      <c r="J297">
        <v>0.01</v>
      </c>
      <c r="K297">
        <v>0.01</v>
      </c>
      <c r="L297">
        <v>360</v>
      </c>
      <c r="M297" t="s">
        <v>227</v>
      </c>
      <c r="N297" s="118">
        <f t="shared" si="85"/>
        <v>10</v>
      </c>
    </row>
    <row r="298" spans="1:14" x14ac:dyDescent="0.25">
      <c r="A298" t="s">
        <v>91</v>
      </c>
      <c r="B298" t="s">
        <v>72</v>
      </c>
      <c r="C298" t="s">
        <v>29</v>
      </c>
      <c r="D298" s="38">
        <f>+Parameters!$B$5-1</f>
        <v>42865</v>
      </c>
      <c r="E298" s="38">
        <f t="shared" ref="E298:E301" si="90">+D298+10</f>
        <v>42875</v>
      </c>
      <c r="F298">
        <v>7</v>
      </c>
      <c r="G298">
        <v>31</v>
      </c>
      <c r="H298">
        <v>0.01</v>
      </c>
      <c r="I298">
        <v>0.01</v>
      </c>
      <c r="J298">
        <v>0.01</v>
      </c>
      <c r="K298">
        <v>0.01</v>
      </c>
      <c r="L298">
        <v>360</v>
      </c>
      <c r="M298" t="s">
        <v>227</v>
      </c>
      <c r="N298" s="118">
        <f t="shared" si="85"/>
        <v>10</v>
      </c>
    </row>
    <row r="299" spans="1:14" x14ac:dyDescent="0.25">
      <c r="A299" t="s">
        <v>91</v>
      </c>
      <c r="B299" t="s">
        <v>72</v>
      </c>
      <c r="C299" t="s">
        <v>29</v>
      </c>
      <c r="D299" s="38">
        <f>+Parameters!$B$5-1</f>
        <v>42865</v>
      </c>
      <c r="E299" s="38">
        <f t="shared" si="90"/>
        <v>42875</v>
      </c>
      <c r="F299">
        <v>31</v>
      </c>
      <c r="G299">
        <v>91</v>
      </c>
      <c r="H299">
        <v>0.01</v>
      </c>
      <c r="I299">
        <v>0.01</v>
      </c>
      <c r="J299">
        <v>0.01</v>
      </c>
      <c r="K299">
        <v>0.01</v>
      </c>
      <c r="L299">
        <v>360</v>
      </c>
      <c r="M299" t="s">
        <v>227</v>
      </c>
      <c r="N299" s="118">
        <f t="shared" si="85"/>
        <v>10</v>
      </c>
    </row>
    <row r="300" spans="1:14" x14ac:dyDescent="0.25">
      <c r="A300" t="s">
        <v>91</v>
      </c>
      <c r="B300" t="s">
        <v>72</v>
      </c>
      <c r="C300" t="s">
        <v>29</v>
      </c>
      <c r="D300" s="38">
        <f>+Parameters!$B$5-1</f>
        <v>42865</v>
      </c>
      <c r="E300" s="38">
        <f t="shared" si="90"/>
        <v>42875</v>
      </c>
      <c r="F300">
        <v>91</v>
      </c>
      <c r="G300">
        <v>365</v>
      </c>
      <c r="H300">
        <v>0.01</v>
      </c>
      <c r="I300">
        <v>0.01</v>
      </c>
      <c r="J300">
        <v>0.01</v>
      </c>
      <c r="K300">
        <v>0.01</v>
      </c>
      <c r="L300">
        <v>360</v>
      </c>
      <c r="M300" t="s">
        <v>227</v>
      </c>
      <c r="N300" s="118">
        <f t="shared" si="85"/>
        <v>10</v>
      </c>
    </row>
    <row r="301" spans="1:14" x14ac:dyDescent="0.25">
      <c r="A301" t="s">
        <v>91</v>
      </c>
      <c r="B301" t="s">
        <v>72</v>
      </c>
      <c r="C301" t="s">
        <v>29</v>
      </c>
      <c r="D301" s="38">
        <f>+Parameters!$B$5-1</f>
        <v>42865</v>
      </c>
      <c r="E301" s="38">
        <f t="shared" si="90"/>
        <v>42875</v>
      </c>
      <c r="F301">
        <v>365</v>
      </c>
      <c r="G301">
        <v>730</v>
      </c>
      <c r="H301">
        <v>0.01</v>
      </c>
      <c r="I301">
        <v>0.01</v>
      </c>
      <c r="J301">
        <v>0.01</v>
      </c>
      <c r="K301">
        <v>0.01</v>
      </c>
      <c r="L301">
        <v>360</v>
      </c>
      <c r="M301" t="s">
        <v>227</v>
      </c>
      <c r="N301" s="118">
        <f t="shared" si="85"/>
        <v>10</v>
      </c>
    </row>
    <row r="302" spans="1:14" x14ac:dyDescent="0.25">
      <c r="A302" s="8" t="s">
        <v>91</v>
      </c>
      <c r="B302" s="8" t="s">
        <v>72</v>
      </c>
      <c r="C302" s="8" t="s">
        <v>29</v>
      </c>
      <c r="D302" s="9">
        <f>+E301</f>
        <v>42875</v>
      </c>
      <c r="E302" s="9">
        <f>+D302+10</f>
        <v>42885</v>
      </c>
      <c r="F302" s="8">
        <v>1</v>
      </c>
      <c r="G302" s="8">
        <v>7</v>
      </c>
      <c r="H302" s="8">
        <v>0.01</v>
      </c>
      <c r="I302" s="8">
        <v>0.01</v>
      </c>
      <c r="J302" s="8">
        <v>0.01</v>
      </c>
      <c r="K302" s="8">
        <v>0.01</v>
      </c>
      <c r="L302" s="8">
        <v>360</v>
      </c>
      <c r="M302" s="8" t="s">
        <v>227</v>
      </c>
      <c r="N302" s="118">
        <f t="shared" si="85"/>
        <v>10</v>
      </c>
    </row>
    <row r="303" spans="1:14" x14ac:dyDescent="0.25">
      <c r="A303" s="8" t="s">
        <v>91</v>
      </c>
      <c r="B303" s="8" t="s">
        <v>72</v>
      </c>
      <c r="C303" s="8" t="s">
        <v>29</v>
      </c>
      <c r="D303" s="9">
        <f>+D302</f>
        <v>42875</v>
      </c>
      <c r="E303" s="9">
        <f t="shared" ref="E303:E306" si="91">+D303+10</f>
        <v>42885</v>
      </c>
      <c r="F303" s="8">
        <v>7</v>
      </c>
      <c r="G303" s="8">
        <v>31</v>
      </c>
      <c r="H303" s="8">
        <v>0.01</v>
      </c>
      <c r="I303" s="8">
        <v>0.01</v>
      </c>
      <c r="J303" s="8">
        <v>0.01</v>
      </c>
      <c r="K303" s="8">
        <v>0.01</v>
      </c>
      <c r="L303" s="8">
        <v>360</v>
      </c>
      <c r="M303" s="8" t="s">
        <v>227</v>
      </c>
      <c r="N303" s="118">
        <f t="shared" si="85"/>
        <v>10</v>
      </c>
    </row>
    <row r="304" spans="1:14" x14ac:dyDescent="0.25">
      <c r="A304" s="8" t="s">
        <v>91</v>
      </c>
      <c r="B304" s="8" t="s">
        <v>72</v>
      </c>
      <c r="C304" s="8" t="s">
        <v>29</v>
      </c>
      <c r="D304" s="9">
        <f t="shared" ref="D304:D306" si="92">+D303</f>
        <v>42875</v>
      </c>
      <c r="E304" s="9">
        <f t="shared" si="91"/>
        <v>42885</v>
      </c>
      <c r="F304" s="8">
        <v>31</v>
      </c>
      <c r="G304" s="8">
        <v>91</v>
      </c>
      <c r="H304" s="8">
        <v>0.01</v>
      </c>
      <c r="I304" s="8">
        <v>0.01</v>
      </c>
      <c r="J304" s="8">
        <v>0.01</v>
      </c>
      <c r="K304" s="8">
        <v>0.01</v>
      </c>
      <c r="L304" s="8">
        <v>360</v>
      </c>
      <c r="M304" s="8" t="s">
        <v>227</v>
      </c>
      <c r="N304" s="118">
        <f t="shared" si="85"/>
        <v>10</v>
      </c>
    </row>
    <row r="305" spans="1:14" x14ac:dyDescent="0.25">
      <c r="A305" s="8" t="s">
        <v>91</v>
      </c>
      <c r="B305" s="8" t="s">
        <v>72</v>
      </c>
      <c r="C305" s="8" t="s">
        <v>29</v>
      </c>
      <c r="D305" s="9">
        <f t="shared" si="92"/>
        <v>42875</v>
      </c>
      <c r="E305" s="9">
        <f t="shared" si="91"/>
        <v>42885</v>
      </c>
      <c r="F305" s="8">
        <v>91</v>
      </c>
      <c r="G305" s="8">
        <v>365</v>
      </c>
      <c r="H305" s="8">
        <v>0.01</v>
      </c>
      <c r="I305" s="8">
        <v>0.01</v>
      </c>
      <c r="J305" s="8">
        <v>0.01</v>
      </c>
      <c r="K305" s="8">
        <v>0.01</v>
      </c>
      <c r="L305" s="8">
        <v>360</v>
      </c>
      <c r="M305" s="8" t="s">
        <v>227</v>
      </c>
      <c r="N305" s="118">
        <f t="shared" si="85"/>
        <v>10</v>
      </c>
    </row>
    <row r="306" spans="1:14" x14ac:dyDescent="0.25">
      <c r="A306" s="8" t="s">
        <v>91</v>
      </c>
      <c r="B306" s="8" t="s">
        <v>72</v>
      </c>
      <c r="C306" s="8" t="s">
        <v>29</v>
      </c>
      <c r="D306" s="9">
        <f t="shared" si="92"/>
        <v>42875</v>
      </c>
      <c r="E306" s="9">
        <f t="shared" si="91"/>
        <v>42885</v>
      </c>
      <c r="F306" s="8">
        <v>365</v>
      </c>
      <c r="G306" s="8">
        <v>730</v>
      </c>
      <c r="H306" s="8">
        <v>0.01</v>
      </c>
      <c r="I306" s="8">
        <v>0.01</v>
      </c>
      <c r="J306" s="8">
        <v>0.01</v>
      </c>
      <c r="K306" s="8">
        <v>0.01</v>
      </c>
      <c r="L306" s="8">
        <v>360</v>
      </c>
      <c r="M306" s="8" t="s">
        <v>227</v>
      </c>
      <c r="N306" s="118">
        <f t="shared" si="85"/>
        <v>10</v>
      </c>
    </row>
    <row r="307" spans="1:14" x14ac:dyDescent="0.25">
      <c r="A307" t="s">
        <v>91</v>
      </c>
      <c r="B307" t="s">
        <v>72</v>
      </c>
      <c r="C307" t="s">
        <v>29</v>
      </c>
      <c r="D307" s="38">
        <f>+E306</f>
        <v>42885</v>
      </c>
      <c r="E307" s="38">
        <f>+D307+11</f>
        <v>42896</v>
      </c>
      <c r="F307">
        <v>1</v>
      </c>
      <c r="G307">
        <v>7</v>
      </c>
      <c r="H307">
        <v>0.01</v>
      </c>
      <c r="I307">
        <v>0.01</v>
      </c>
      <c r="J307">
        <v>0.01</v>
      </c>
      <c r="K307">
        <v>0.01</v>
      </c>
      <c r="L307">
        <v>360</v>
      </c>
      <c r="M307" t="s">
        <v>227</v>
      </c>
      <c r="N307" s="118">
        <f t="shared" si="85"/>
        <v>11</v>
      </c>
    </row>
    <row r="308" spans="1:14" x14ac:dyDescent="0.25">
      <c r="A308" t="s">
        <v>91</v>
      </c>
      <c r="B308" t="s">
        <v>72</v>
      </c>
      <c r="C308" t="s">
        <v>29</v>
      </c>
      <c r="D308" s="38">
        <f>+D307</f>
        <v>42885</v>
      </c>
      <c r="E308" s="38">
        <f t="shared" ref="E308:E311" si="93">+D308+11</f>
        <v>42896</v>
      </c>
      <c r="F308">
        <v>7</v>
      </c>
      <c r="G308">
        <v>31</v>
      </c>
      <c r="H308">
        <v>0.01</v>
      </c>
      <c r="I308">
        <v>0.01</v>
      </c>
      <c r="J308">
        <v>0.01</v>
      </c>
      <c r="K308">
        <v>0.01</v>
      </c>
      <c r="L308">
        <v>360</v>
      </c>
      <c r="M308" t="s">
        <v>227</v>
      </c>
      <c r="N308" s="118">
        <f t="shared" si="85"/>
        <v>11</v>
      </c>
    </row>
    <row r="309" spans="1:14" x14ac:dyDescent="0.25">
      <c r="A309" t="s">
        <v>91</v>
      </c>
      <c r="B309" t="s">
        <v>72</v>
      </c>
      <c r="C309" t="s">
        <v>29</v>
      </c>
      <c r="D309" s="38">
        <f t="shared" ref="D309:D311" si="94">+D308</f>
        <v>42885</v>
      </c>
      <c r="E309" s="38">
        <f t="shared" si="93"/>
        <v>42896</v>
      </c>
      <c r="F309">
        <v>31</v>
      </c>
      <c r="G309">
        <v>91</v>
      </c>
      <c r="H309">
        <v>0.01</v>
      </c>
      <c r="I309">
        <v>0.01</v>
      </c>
      <c r="J309">
        <v>0.01</v>
      </c>
      <c r="K309">
        <v>0.01</v>
      </c>
      <c r="L309">
        <v>360</v>
      </c>
      <c r="M309" t="s">
        <v>227</v>
      </c>
      <c r="N309" s="118">
        <f t="shared" si="85"/>
        <v>11</v>
      </c>
    </row>
    <row r="310" spans="1:14" x14ac:dyDescent="0.25">
      <c r="A310" t="s">
        <v>91</v>
      </c>
      <c r="B310" t="s">
        <v>72</v>
      </c>
      <c r="C310" t="s">
        <v>29</v>
      </c>
      <c r="D310" s="38">
        <f t="shared" si="94"/>
        <v>42885</v>
      </c>
      <c r="E310" s="38">
        <f t="shared" si="93"/>
        <v>42896</v>
      </c>
      <c r="F310">
        <v>91</v>
      </c>
      <c r="G310">
        <v>365</v>
      </c>
      <c r="H310">
        <v>0.01</v>
      </c>
      <c r="I310">
        <v>0.01</v>
      </c>
      <c r="J310">
        <v>0.01</v>
      </c>
      <c r="K310">
        <v>0.01</v>
      </c>
      <c r="L310">
        <v>360</v>
      </c>
      <c r="M310" t="s">
        <v>227</v>
      </c>
      <c r="N310" s="118">
        <f t="shared" si="85"/>
        <v>11</v>
      </c>
    </row>
    <row r="311" spans="1:14" x14ac:dyDescent="0.25">
      <c r="A311" t="s">
        <v>91</v>
      </c>
      <c r="B311" t="s">
        <v>72</v>
      </c>
      <c r="C311" t="s">
        <v>29</v>
      </c>
      <c r="D311" s="38">
        <f t="shared" si="94"/>
        <v>42885</v>
      </c>
      <c r="E311" s="38">
        <f t="shared" si="93"/>
        <v>42896</v>
      </c>
      <c r="F311">
        <v>365</v>
      </c>
      <c r="G311">
        <v>740</v>
      </c>
      <c r="H311">
        <v>0.01</v>
      </c>
      <c r="I311">
        <v>0.01</v>
      </c>
      <c r="J311">
        <v>0.01</v>
      </c>
      <c r="K311">
        <v>0.01</v>
      </c>
      <c r="L311">
        <v>360</v>
      </c>
      <c r="M311" t="s">
        <v>227</v>
      </c>
      <c r="N311" s="118">
        <f t="shared" si="85"/>
        <v>11</v>
      </c>
    </row>
    <row r="312" spans="1:14" x14ac:dyDescent="0.25">
      <c r="A312" t="s">
        <v>186</v>
      </c>
      <c r="B312" t="s">
        <v>72</v>
      </c>
      <c r="C312" t="s">
        <v>29</v>
      </c>
      <c r="D312" s="38">
        <f>+Parameters!$B$6-1</f>
        <v>42865</v>
      </c>
      <c r="E312" s="38">
        <f>+D312+10</f>
        <v>42875</v>
      </c>
      <c r="F312">
        <v>1</v>
      </c>
      <c r="G312">
        <v>7</v>
      </c>
      <c r="H312">
        <v>0.03</v>
      </c>
      <c r="I312">
        <v>0.03</v>
      </c>
      <c r="J312">
        <v>0.03</v>
      </c>
      <c r="K312">
        <v>0.03</v>
      </c>
      <c r="L312">
        <v>360</v>
      </c>
      <c r="M312" t="s">
        <v>227</v>
      </c>
      <c r="N312" s="118">
        <f t="shared" si="85"/>
        <v>10</v>
      </c>
    </row>
    <row r="313" spans="1:14" x14ac:dyDescent="0.25">
      <c r="A313" t="s">
        <v>186</v>
      </c>
      <c r="B313" t="s">
        <v>72</v>
      </c>
      <c r="C313" t="s">
        <v>29</v>
      </c>
      <c r="D313" s="38">
        <f>+Parameters!$B$6-1</f>
        <v>42865</v>
      </c>
      <c r="E313" s="38">
        <f t="shared" ref="E313:E316" si="95">+D313+10</f>
        <v>42875</v>
      </c>
      <c r="F313">
        <v>7</v>
      </c>
      <c r="G313">
        <v>31</v>
      </c>
      <c r="H313">
        <v>0.03</v>
      </c>
      <c r="I313">
        <v>0.03</v>
      </c>
      <c r="J313">
        <v>0.03</v>
      </c>
      <c r="K313">
        <v>0.03</v>
      </c>
      <c r="L313">
        <v>360</v>
      </c>
      <c r="M313" t="s">
        <v>227</v>
      </c>
      <c r="N313" s="118">
        <f t="shared" si="85"/>
        <v>10</v>
      </c>
    </row>
    <row r="314" spans="1:14" x14ac:dyDescent="0.25">
      <c r="A314" t="s">
        <v>186</v>
      </c>
      <c r="B314" t="s">
        <v>72</v>
      </c>
      <c r="C314" t="s">
        <v>29</v>
      </c>
      <c r="D314" s="38">
        <f>+Parameters!$B$6-1</f>
        <v>42865</v>
      </c>
      <c r="E314" s="38">
        <f t="shared" si="95"/>
        <v>42875</v>
      </c>
      <c r="F314">
        <v>31</v>
      </c>
      <c r="G314">
        <v>91</v>
      </c>
      <c r="H314">
        <v>0.03</v>
      </c>
      <c r="I314">
        <v>0.03</v>
      </c>
      <c r="J314">
        <v>0.03</v>
      </c>
      <c r="K314">
        <v>0.03</v>
      </c>
      <c r="L314">
        <v>360</v>
      </c>
      <c r="M314" t="s">
        <v>227</v>
      </c>
      <c r="N314" s="118">
        <f t="shared" si="85"/>
        <v>10</v>
      </c>
    </row>
    <row r="315" spans="1:14" x14ac:dyDescent="0.25">
      <c r="A315" t="s">
        <v>186</v>
      </c>
      <c r="B315" t="s">
        <v>72</v>
      </c>
      <c r="C315" t="s">
        <v>29</v>
      </c>
      <c r="D315" s="38">
        <f>+Parameters!$B$6-1</f>
        <v>42865</v>
      </c>
      <c r="E315" s="38">
        <f t="shared" si="95"/>
        <v>42875</v>
      </c>
      <c r="F315">
        <v>91</v>
      </c>
      <c r="G315">
        <v>365</v>
      </c>
      <c r="H315">
        <v>0.03</v>
      </c>
      <c r="I315">
        <v>0.03</v>
      </c>
      <c r="J315">
        <v>0.03</v>
      </c>
      <c r="K315">
        <v>0.03</v>
      </c>
      <c r="L315">
        <v>360</v>
      </c>
      <c r="M315" t="s">
        <v>227</v>
      </c>
      <c r="N315" s="118">
        <f t="shared" si="85"/>
        <v>10</v>
      </c>
    </row>
    <row r="316" spans="1:14" x14ac:dyDescent="0.25">
      <c r="A316" t="s">
        <v>186</v>
      </c>
      <c r="B316" t="s">
        <v>72</v>
      </c>
      <c r="C316" t="s">
        <v>29</v>
      </c>
      <c r="D316" s="38">
        <f>+Parameters!$B$6-1</f>
        <v>42865</v>
      </c>
      <c r="E316" s="38">
        <f t="shared" si="95"/>
        <v>42875</v>
      </c>
      <c r="F316">
        <v>365</v>
      </c>
      <c r="G316">
        <v>4000</v>
      </c>
      <c r="H316">
        <v>0.03</v>
      </c>
      <c r="I316">
        <v>0.03</v>
      </c>
      <c r="J316">
        <v>0.03</v>
      </c>
      <c r="K316">
        <v>0.03</v>
      </c>
      <c r="L316">
        <v>360</v>
      </c>
      <c r="M316" t="s">
        <v>227</v>
      </c>
      <c r="N316" s="118">
        <f t="shared" si="85"/>
        <v>10</v>
      </c>
    </row>
    <row r="317" spans="1:14" x14ac:dyDescent="0.25">
      <c r="A317" s="8" t="s">
        <v>186</v>
      </c>
      <c r="B317" s="8" t="s">
        <v>72</v>
      </c>
      <c r="C317" s="8" t="s">
        <v>29</v>
      </c>
      <c r="D317" s="9">
        <f>+E316</f>
        <v>42875</v>
      </c>
      <c r="E317" s="9">
        <f>+D317+10</f>
        <v>42885</v>
      </c>
      <c r="F317" s="8">
        <v>1</v>
      </c>
      <c r="G317" s="8">
        <v>7</v>
      </c>
      <c r="H317" s="8">
        <v>0.03</v>
      </c>
      <c r="I317" s="8">
        <v>0.03</v>
      </c>
      <c r="J317" s="8">
        <v>0.03</v>
      </c>
      <c r="K317" s="8">
        <v>0.03</v>
      </c>
      <c r="L317" s="8">
        <v>360</v>
      </c>
      <c r="M317" s="8" t="s">
        <v>227</v>
      </c>
      <c r="N317" s="118">
        <f t="shared" si="85"/>
        <v>10</v>
      </c>
    </row>
    <row r="318" spans="1:14" x14ac:dyDescent="0.25">
      <c r="A318" s="8" t="s">
        <v>186</v>
      </c>
      <c r="B318" s="8" t="s">
        <v>72</v>
      </c>
      <c r="C318" s="8" t="s">
        <v>29</v>
      </c>
      <c r="D318" s="9">
        <f>+D317</f>
        <v>42875</v>
      </c>
      <c r="E318" s="9">
        <f t="shared" ref="E318:E321" si="96">+D318+10</f>
        <v>42885</v>
      </c>
      <c r="F318" s="8">
        <v>7</v>
      </c>
      <c r="G318" s="8">
        <v>31</v>
      </c>
      <c r="H318" s="8">
        <v>0.03</v>
      </c>
      <c r="I318" s="8">
        <v>0.03</v>
      </c>
      <c r="J318" s="8">
        <v>0.03</v>
      </c>
      <c r="K318" s="8">
        <v>0.03</v>
      </c>
      <c r="L318" s="8">
        <v>360</v>
      </c>
      <c r="M318" s="8" t="s">
        <v>227</v>
      </c>
      <c r="N318" s="118">
        <f t="shared" si="85"/>
        <v>10</v>
      </c>
    </row>
    <row r="319" spans="1:14" x14ac:dyDescent="0.25">
      <c r="A319" s="8" t="s">
        <v>186</v>
      </c>
      <c r="B319" s="8" t="s">
        <v>72</v>
      </c>
      <c r="C319" s="8" t="s">
        <v>29</v>
      </c>
      <c r="D319" s="9">
        <f t="shared" ref="D319:D321" si="97">+D318</f>
        <v>42875</v>
      </c>
      <c r="E319" s="9">
        <f t="shared" si="96"/>
        <v>42885</v>
      </c>
      <c r="F319" s="8">
        <v>31</v>
      </c>
      <c r="G319" s="8">
        <v>91</v>
      </c>
      <c r="H319" s="8">
        <v>0.03</v>
      </c>
      <c r="I319" s="8">
        <v>0.03</v>
      </c>
      <c r="J319" s="8">
        <v>0.03</v>
      </c>
      <c r="K319" s="8">
        <v>0.03</v>
      </c>
      <c r="L319" s="8">
        <v>360</v>
      </c>
      <c r="M319" s="8" t="s">
        <v>227</v>
      </c>
      <c r="N319" s="118">
        <f t="shared" si="85"/>
        <v>10</v>
      </c>
    </row>
    <row r="320" spans="1:14" x14ac:dyDescent="0.25">
      <c r="A320" s="8" t="s">
        <v>186</v>
      </c>
      <c r="B320" s="8" t="s">
        <v>72</v>
      </c>
      <c r="C320" s="8" t="s">
        <v>29</v>
      </c>
      <c r="D320" s="9">
        <f t="shared" si="97"/>
        <v>42875</v>
      </c>
      <c r="E320" s="9">
        <f t="shared" si="96"/>
        <v>42885</v>
      </c>
      <c r="F320" s="8">
        <v>91</v>
      </c>
      <c r="G320" s="8">
        <v>365</v>
      </c>
      <c r="H320" s="8">
        <v>0.03</v>
      </c>
      <c r="I320" s="8">
        <v>0.03</v>
      </c>
      <c r="J320" s="8">
        <v>0.03</v>
      </c>
      <c r="K320" s="8">
        <v>0.03</v>
      </c>
      <c r="L320" s="8">
        <v>360</v>
      </c>
      <c r="M320" s="8" t="s">
        <v>227</v>
      </c>
      <c r="N320" s="118">
        <f t="shared" si="85"/>
        <v>10</v>
      </c>
    </row>
    <row r="321" spans="1:14" x14ac:dyDescent="0.25">
      <c r="A321" s="8" t="s">
        <v>186</v>
      </c>
      <c r="B321" s="8" t="s">
        <v>72</v>
      </c>
      <c r="C321" s="8" t="s">
        <v>29</v>
      </c>
      <c r="D321" s="9">
        <f t="shared" si="97"/>
        <v>42875</v>
      </c>
      <c r="E321" s="9">
        <f t="shared" si="96"/>
        <v>42885</v>
      </c>
      <c r="F321" s="8">
        <v>365</v>
      </c>
      <c r="G321" s="8">
        <v>4000</v>
      </c>
      <c r="H321" s="8">
        <v>0.03</v>
      </c>
      <c r="I321" s="8">
        <v>0.03</v>
      </c>
      <c r="J321" s="8">
        <v>0.03</v>
      </c>
      <c r="K321" s="8">
        <v>0.03</v>
      </c>
      <c r="L321" s="8">
        <v>360</v>
      </c>
      <c r="M321" s="8" t="s">
        <v>227</v>
      </c>
      <c r="N321" s="118">
        <f t="shared" si="85"/>
        <v>10</v>
      </c>
    </row>
    <row r="322" spans="1:14" x14ac:dyDescent="0.25">
      <c r="A322" t="s">
        <v>186</v>
      </c>
      <c r="B322" t="s">
        <v>72</v>
      </c>
      <c r="C322" t="s">
        <v>29</v>
      </c>
      <c r="D322" s="38">
        <f>+E321</f>
        <v>42885</v>
      </c>
      <c r="E322" s="38">
        <f>+D322+11</f>
        <v>42896</v>
      </c>
      <c r="F322">
        <v>1</v>
      </c>
      <c r="G322">
        <v>7</v>
      </c>
      <c r="H322">
        <v>0.03</v>
      </c>
      <c r="I322">
        <v>0.03</v>
      </c>
      <c r="J322">
        <v>0.03</v>
      </c>
      <c r="K322">
        <v>0.03</v>
      </c>
      <c r="L322">
        <v>360</v>
      </c>
      <c r="M322" t="s">
        <v>227</v>
      </c>
      <c r="N322" s="118">
        <f t="shared" si="85"/>
        <v>11</v>
      </c>
    </row>
    <row r="323" spans="1:14" x14ac:dyDescent="0.25">
      <c r="A323" t="s">
        <v>186</v>
      </c>
      <c r="B323" t="s">
        <v>72</v>
      </c>
      <c r="C323" t="s">
        <v>29</v>
      </c>
      <c r="D323" s="38">
        <f>+D322</f>
        <v>42885</v>
      </c>
      <c r="E323" s="38">
        <f t="shared" ref="E323:E326" si="98">+D323+11</f>
        <v>42896</v>
      </c>
      <c r="F323">
        <v>7</v>
      </c>
      <c r="G323">
        <v>31</v>
      </c>
      <c r="H323">
        <v>0.03</v>
      </c>
      <c r="I323">
        <v>0.03</v>
      </c>
      <c r="J323">
        <v>0.03</v>
      </c>
      <c r="K323">
        <v>0.03</v>
      </c>
      <c r="L323">
        <v>360</v>
      </c>
      <c r="M323" t="s">
        <v>227</v>
      </c>
      <c r="N323" s="118">
        <f t="shared" si="85"/>
        <v>11</v>
      </c>
    </row>
    <row r="324" spans="1:14" x14ac:dyDescent="0.25">
      <c r="A324" t="s">
        <v>186</v>
      </c>
      <c r="B324" t="s">
        <v>72</v>
      </c>
      <c r="C324" t="s">
        <v>29</v>
      </c>
      <c r="D324" s="38">
        <f t="shared" ref="D324:D326" si="99">+D323</f>
        <v>42885</v>
      </c>
      <c r="E324" s="38">
        <f t="shared" si="98"/>
        <v>42896</v>
      </c>
      <c r="F324">
        <v>31</v>
      </c>
      <c r="G324">
        <v>91</v>
      </c>
      <c r="H324">
        <v>0.03</v>
      </c>
      <c r="I324">
        <v>0.03</v>
      </c>
      <c r="J324">
        <v>0.03</v>
      </c>
      <c r="K324">
        <v>0.03</v>
      </c>
      <c r="L324">
        <v>360</v>
      </c>
      <c r="M324" t="s">
        <v>227</v>
      </c>
      <c r="N324" s="118">
        <f t="shared" si="85"/>
        <v>11</v>
      </c>
    </row>
    <row r="325" spans="1:14" x14ac:dyDescent="0.25">
      <c r="A325" t="s">
        <v>186</v>
      </c>
      <c r="B325" t="s">
        <v>72</v>
      </c>
      <c r="C325" t="s">
        <v>29</v>
      </c>
      <c r="D325" s="38">
        <f t="shared" si="99"/>
        <v>42885</v>
      </c>
      <c r="E325" s="38">
        <f t="shared" si="98"/>
        <v>42896</v>
      </c>
      <c r="F325">
        <v>91</v>
      </c>
      <c r="G325">
        <v>365</v>
      </c>
      <c r="H325">
        <v>0.03</v>
      </c>
      <c r="I325">
        <v>0.03</v>
      </c>
      <c r="J325">
        <v>0.03</v>
      </c>
      <c r="K325">
        <v>0.03</v>
      </c>
      <c r="L325">
        <v>360</v>
      </c>
      <c r="M325" t="s">
        <v>227</v>
      </c>
      <c r="N325" s="118">
        <f t="shared" si="85"/>
        <v>11</v>
      </c>
    </row>
    <row r="326" spans="1:14" x14ac:dyDescent="0.25">
      <c r="A326" t="s">
        <v>186</v>
      </c>
      <c r="B326" t="s">
        <v>72</v>
      </c>
      <c r="C326" t="s">
        <v>29</v>
      </c>
      <c r="D326" s="38">
        <f t="shared" si="99"/>
        <v>42885</v>
      </c>
      <c r="E326" s="38">
        <f t="shared" si="98"/>
        <v>42896</v>
      </c>
      <c r="F326">
        <v>365</v>
      </c>
      <c r="G326">
        <v>4000</v>
      </c>
      <c r="H326">
        <v>0.03</v>
      </c>
      <c r="I326">
        <v>0.03</v>
      </c>
      <c r="J326">
        <v>0.03</v>
      </c>
      <c r="K326">
        <v>0.03</v>
      </c>
      <c r="L326">
        <v>360</v>
      </c>
      <c r="M326" t="s">
        <v>227</v>
      </c>
      <c r="N326" s="118">
        <f t="shared" si="85"/>
        <v>11</v>
      </c>
    </row>
    <row r="327" spans="1:14" x14ac:dyDescent="0.25">
      <c r="A327" s="8" t="s">
        <v>41</v>
      </c>
      <c r="B327" s="8" t="s">
        <v>178</v>
      </c>
      <c r="C327" s="8" t="s">
        <v>29</v>
      </c>
      <c r="D327" s="9">
        <f>+Parameters!$B$7-1</f>
        <v>42858</v>
      </c>
      <c r="E327" s="9">
        <f>+D327+10</f>
        <v>42868</v>
      </c>
      <c r="F327" s="8">
        <v>1</v>
      </c>
      <c r="G327" s="8">
        <v>7</v>
      </c>
      <c r="H327" s="8">
        <v>0.1</v>
      </c>
      <c r="I327" s="8">
        <v>0.10500000000000001</v>
      </c>
      <c r="J327" s="8">
        <v>0.10500000000000001</v>
      </c>
      <c r="K327" s="8">
        <v>0.11000000000000001</v>
      </c>
      <c r="L327" s="8">
        <v>365</v>
      </c>
      <c r="M327" s="8" t="s">
        <v>245</v>
      </c>
      <c r="N327" s="118">
        <f t="shared" si="85"/>
        <v>10</v>
      </c>
    </row>
    <row r="328" spans="1:14" x14ac:dyDescent="0.25">
      <c r="A328" s="8" t="s">
        <v>41</v>
      </c>
      <c r="B328" s="8" t="s">
        <v>178</v>
      </c>
      <c r="C328" s="8" t="s">
        <v>29</v>
      </c>
      <c r="D328" s="9">
        <f>+Parameters!$B$7-1</f>
        <v>42858</v>
      </c>
      <c r="E328" s="9">
        <f t="shared" ref="E328:E334" si="100">+D328+10</f>
        <v>42868</v>
      </c>
      <c r="F328" s="8">
        <v>7</v>
      </c>
      <c r="G328" s="8">
        <v>31</v>
      </c>
      <c r="H328" s="8">
        <v>0.10500000000000001</v>
      </c>
      <c r="I328" s="8">
        <v>0.11000000000000001</v>
      </c>
      <c r="J328" s="8">
        <v>0.11000000000000001</v>
      </c>
      <c r="K328" s="8">
        <v>0.11500000000000002</v>
      </c>
      <c r="L328" s="8">
        <v>365</v>
      </c>
      <c r="M328" s="8" t="s">
        <v>245</v>
      </c>
      <c r="N328" s="118">
        <f t="shared" si="85"/>
        <v>10</v>
      </c>
    </row>
    <row r="329" spans="1:14" x14ac:dyDescent="0.25">
      <c r="A329" s="8" t="s">
        <v>41</v>
      </c>
      <c r="B329" s="8" t="s">
        <v>178</v>
      </c>
      <c r="C329" s="8" t="s">
        <v>29</v>
      </c>
      <c r="D329" s="9">
        <f>+Parameters!$B$7-1</f>
        <v>42858</v>
      </c>
      <c r="E329" s="9">
        <f t="shared" si="100"/>
        <v>42868</v>
      </c>
      <c r="F329" s="8">
        <v>31</v>
      </c>
      <c r="G329" s="8">
        <v>91</v>
      </c>
      <c r="H329" s="8">
        <v>0.11000000000000001</v>
      </c>
      <c r="I329" s="8">
        <v>0.11500000000000002</v>
      </c>
      <c r="J329" s="8">
        <v>0.11500000000000002</v>
      </c>
      <c r="K329" s="8">
        <v>0.12000000000000002</v>
      </c>
      <c r="L329" s="8">
        <v>365</v>
      </c>
      <c r="M329" s="8" t="s">
        <v>245</v>
      </c>
      <c r="N329" s="118">
        <f t="shared" ref="N329:N392" si="101">+E329-D329</f>
        <v>10</v>
      </c>
    </row>
    <row r="330" spans="1:14" x14ac:dyDescent="0.25">
      <c r="A330" s="8" t="s">
        <v>41</v>
      </c>
      <c r="B330" s="8" t="s">
        <v>178</v>
      </c>
      <c r="C330" s="8" t="s">
        <v>29</v>
      </c>
      <c r="D330" s="9">
        <f>+Parameters!$B$7-1</f>
        <v>42858</v>
      </c>
      <c r="E330" s="9">
        <f t="shared" si="100"/>
        <v>42868</v>
      </c>
      <c r="F330" s="8">
        <v>91</v>
      </c>
      <c r="G330" s="8">
        <v>182</v>
      </c>
      <c r="H330" s="8">
        <v>0.11500000000000002</v>
      </c>
      <c r="I330" s="8">
        <v>0.12000000000000002</v>
      </c>
      <c r="J330" s="8">
        <v>0.12000000000000002</v>
      </c>
      <c r="K330" s="8">
        <v>0.12500000000000003</v>
      </c>
      <c r="L330" s="8">
        <v>365</v>
      </c>
      <c r="M330" s="8" t="s">
        <v>245</v>
      </c>
      <c r="N330" s="118">
        <f t="shared" si="101"/>
        <v>10</v>
      </c>
    </row>
    <row r="331" spans="1:14" x14ac:dyDescent="0.25">
      <c r="A331" s="8" t="s">
        <v>41</v>
      </c>
      <c r="B331" s="8" t="s">
        <v>178</v>
      </c>
      <c r="C331" s="8" t="s">
        <v>29</v>
      </c>
      <c r="D331" s="9">
        <f>+Parameters!$B$7-1</f>
        <v>42858</v>
      </c>
      <c r="E331" s="9">
        <f t="shared" si="100"/>
        <v>42868</v>
      </c>
      <c r="F331" s="8">
        <v>182</v>
      </c>
      <c r="G331" s="8">
        <v>365</v>
      </c>
      <c r="H331" s="8">
        <v>0.12000000000000002</v>
      </c>
      <c r="I331" s="8">
        <v>0.12500000000000003</v>
      </c>
      <c r="J331" s="8">
        <v>0.12500000000000003</v>
      </c>
      <c r="K331" s="8">
        <v>0.13000000000000003</v>
      </c>
      <c r="L331" s="8">
        <v>365</v>
      </c>
      <c r="M331" s="8" t="s">
        <v>245</v>
      </c>
      <c r="N331" s="118">
        <f t="shared" si="101"/>
        <v>10</v>
      </c>
    </row>
    <row r="332" spans="1:14" x14ac:dyDescent="0.25">
      <c r="A332" s="8" t="s">
        <v>41</v>
      </c>
      <c r="B332" s="8" t="s">
        <v>178</v>
      </c>
      <c r="C332" s="8" t="s">
        <v>29</v>
      </c>
      <c r="D332" s="9">
        <f>+Parameters!$B$7-1</f>
        <v>42858</v>
      </c>
      <c r="E332" s="9">
        <f t="shared" si="100"/>
        <v>42868</v>
      </c>
      <c r="F332" s="8">
        <v>365</v>
      </c>
      <c r="G332" s="8">
        <v>730</v>
      </c>
      <c r="H332" s="8">
        <v>0.12500000000000003</v>
      </c>
      <c r="I332" s="8">
        <v>0.13000000000000003</v>
      </c>
      <c r="J332" s="8">
        <v>0.13000000000000003</v>
      </c>
      <c r="K332" s="8">
        <v>0.13500000000000004</v>
      </c>
      <c r="L332" s="8">
        <v>365</v>
      </c>
      <c r="M332" s="8" t="s">
        <v>245</v>
      </c>
      <c r="N332" s="118">
        <f t="shared" si="101"/>
        <v>10</v>
      </c>
    </row>
    <row r="333" spans="1:14" x14ac:dyDescent="0.25">
      <c r="A333" s="8" t="s">
        <v>41</v>
      </c>
      <c r="B333" s="8" t="s">
        <v>178</v>
      </c>
      <c r="C333" s="8" t="s">
        <v>29</v>
      </c>
      <c r="D333" s="9">
        <f>+Parameters!$B$7-1</f>
        <v>42858</v>
      </c>
      <c r="E333" s="9">
        <f t="shared" si="100"/>
        <v>42868</v>
      </c>
      <c r="F333" s="8">
        <v>730</v>
      </c>
      <c r="G333" s="8">
        <v>1080</v>
      </c>
      <c r="H333" s="8">
        <v>0.13000000000000003</v>
      </c>
      <c r="I333" s="8">
        <v>0.13500000000000004</v>
      </c>
      <c r="J333" s="8">
        <v>0.13500000000000004</v>
      </c>
      <c r="K333" s="8">
        <v>0.14000000000000004</v>
      </c>
      <c r="L333" s="8">
        <v>365</v>
      </c>
      <c r="M333" s="8" t="s">
        <v>245</v>
      </c>
      <c r="N333" s="118">
        <f t="shared" si="101"/>
        <v>10</v>
      </c>
    </row>
    <row r="334" spans="1:14" x14ac:dyDescent="0.25">
      <c r="A334" s="8" t="s">
        <v>41</v>
      </c>
      <c r="B334" s="8" t="s">
        <v>178</v>
      </c>
      <c r="C334" s="8" t="s">
        <v>29</v>
      </c>
      <c r="D334" s="9">
        <f>+Parameters!$B$7-1</f>
        <v>42858</v>
      </c>
      <c r="E334" s="9">
        <f t="shared" si="100"/>
        <v>42868</v>
      </c>
      <c r="F334" s="8">
        <v>1080</v>
      </c>
      <c r="G334" s="8">
        <v>4000</v>
      </c>
      <c r="H334" s="8">
        <v>0.13500000000000004</v>
      </c>
      <c r="I334" s="8">
        <v>0.14000000000000004</v>
      </c>
      <c r="J334" s="8">
        <v>0.14000000000000004</v>
      </c>
      <c r="K334" s="8">
        <v>0.14500000000000005</v>
      </c>
      <c r="L334" s="8">
        <v>365</v>
      </c>
      <c r="M334" s="8" t="s">
        <v>245</v>
      </c>
      <c r="N334" s="118">
        <f t="shared" si="101"/>
        <v>10</v>
      </c>
    </row>
    <row r="335" spans="1:14" x14ac:dyDescent="0.25">
      <c r="A335" t="s">
        <v>41</v>
      </c>
      <c r="B335" t="s">
        <v>178</v>
      </c>
      <c r="C335" t="s">
        <v>29</v>
      </c>
      <c r="D335" s="38">
        <f>+E334</f>
        <v>42868</v>
      </c>
      <c r="E335" s="38">
        <f>+D335+10</f>
        <v>42878</v>
      </c>
      <c r="F335">
        <v>1</v>
      </c>
      <c r="G335">
        <v>7</v>
      </c>
      <c r="H335">
        <v>0.10500000000000001</v>
      </c>
      <c r="I335">
        <v>0.11000000000000001</v>
      </c>
      <c r="J335">
        <v>0.115</v>
      </c>
      <c r="K335">
        <v>0.12000000000000001</v>
      </c>
      <c r="L335">
        <v>365</v>
      </c>
      <c r="M335" t="s">
        <v>245</v>
      </c>
      <c r="N335" s="118">
        <f t="shared" si="101"/>
        <v>10</v>
      </c>
    </row>
    <row r="336" spans="1:14" x14ac:dyDescent="0.25">
      <c r="A336" t="s">
        <v>41</v>
      </c>
      <c r="B336" t="s">
        <v>178</v>
      </c>
      <c r="C336" t="s">
        <v>29</v>
      </c>
      <c r="D336" s="38">
        <f>+D335</f>
        <v>42868</v>
      </c>
      <c r="E336" s="38">
        <f t="shared" ref="E336:E342" si="102">+D336+10</f>
        <v>42878</v>
      </c>
      <c r="F336">
        <v>7</v>
      </c>
      <c r="G336">
        <v>31</v>
      </c>
      <c r="H336">
        <v>0.11000000000000001</v>
      </c>
      <c r="I336">
        <v>0.11500000000000002</v>
      </c>
      <c r="J336">
        <v>0.12000000000000001</v>
      </c>
      <c r="K336">
        <v>0.125</v>
      </c>
      <c r="L336">
        <v>365</v>
      </c>
      <c r="M336" t="s">
        <v>245</v>
      </c>
      <c r="N336" s="118">
        <f t="shared" si="101"/>
        <v>10</v>
      </c>
    </row>
    <row r="337" spans="1:14" x14ac:dyDescent="0.25">
      <c r="A337" t="s">
        <v>41</v>
      </c>
      <c r="B337" t="s">
        <v>178</v>
      </c>
      <c r="C337" t="s">
        <v>29</v>
      </c>
      <c r="D337" s="38">
        <f t="shared" ref="D337:D342" si="103">+D336</f>
        <v>42868</v>
      </c>
      <c r="E337" s="38">
        <f t="shared" si="102"/>
        <v>42878</v>
      </c>
      <c r="F337">
        <v>31</v>
      </c>
      <c r="G337">
        <v>91</v>
      </c>
      <c r="H337">
        <v>0.11500000000000002</v>
      </c>
      <c r="I337">
        <v>0.12000000000000002</v>
      </c>
      <c r="J337">
        <v>0.125</v>
      </c>
      <c r="K337">
        <v>0.13</v>
      </c>
      <c r="L337">
        <v>365</v>
      </c>
      <c r="M337" t="s">
        <v>245</v>
      </c>
      <c r="N337" s="118">
        <f t="shared" si="101"/>
        <v>10</v>
      </c>
    </row>
    <row r="338" spans="1:14" x14ac:dyDescent="0.25">
      <c r="A338" t="s">
        <v>41</v>
      </c>
      <c r="B338" t="s">
        <v>178</v>
      </c>
      <c r="C338" t="s">
        <v>29</v>
      </c>
      <c r="D338" s="38">
        <f t="shared" si="103"/>
        <v>42868</v>
      </c>
      <c r="E338" s="38">
        <f t="shared" si="102"/>
        <v>42878</v>
      </c>
      <c r="F338">
        <v>91</v>
      </c>
      <c r="G338">
        <v>182</v>
      </c>
      <c r="H338">
        <v>0.12000000000000002</v>
      </c>
      <c r="I338">
        <v>0.12500000000000003</v>
      </c>
      <c r="J338">
        <v>0.13</v>
      </c>
      <c r="K338">
        <v>0.13500000000000001</v>
      </c>
      <c r="L338">
        <v>365</v>
      </c>
      <c r="M338" t="s">
        <v>245</v>
      </c>
      <c r="N338" s="118">
        <f t="shared" si="101"/>
        <v>10</v>
      </c>
    </row>
    <row r="339" spans="1:14" x14ac:dyDescent="0.25">
      <c r="A339" t="s">
        <v>41</v>
      </c>
      <c r="B339" t="s">
        <v>178</v>
      </c>
      <c r="C339" t="s">
        <v>29</v>
      </c>
      <c r="D339" s="38">
        <f t="shared" si="103"/>
        <v>42868</v>
      </c>
      <c r="E339" s="38">
        <f t="shared" si="102"/>
        <v>42878</v>
      </c>
      <c r="F339">
        <v>182</v>
      </c>
      <c r="G339">
        <v>365</v>
      </c>
      <c r="H339">
        <v>0.12500000000000003</v>
      </c>
      <c r="I339">
        <v>0.13000000000000003</v>
      </c>
      <c r="J339">
        <v>0.13500000000000001</v>
      </c>
      <c r="K339">
        <v>0.14000000000000001</v>
      </c>
      <c r="L339">
        <v>365</v>
      </c>
      <c r="M339" t="s">
        <v>245</v>
      </c>
      <c r="N339" s="118">
        <f t="shared" si="101"/>
        <v>10</v>
      </c>
    </row>
    <row r="340" spans="1:14" x14ac:dyDescent="0.25">
      <c r="A340" t="s">
        <v>41</v>
      </c>
      <c r="B340" t="s">
        <v>178</v>
      </c>
      <c r="C340" t="s">
        <v>29</v>
      </c>
      <c r="D340" s="38">
        <f t="shared" si="103"/>
        <v>42868</v>
      </c>
      <c r="E340" s="38">
        <f t="shared" si="102"/>
        <v>42878</v>
      </c>
      <c r="F340">
        <v>365</v>
      </c>
      <c r="G340">
        <v>730</v>
      </c>
      <c r="H340">
        <v>0.13000000000000003</v>
      </c>
      <c r="I340">
        <v>0.13500000000000004</v>
      </c>
      <c r="J340">
        <v>0.14000000000000001</v>
      </c>
      <c r="K340">
        <v>0.14500000000000002</v>
      </c>
      <c r="L340">
        <v>365</v>
      </c>
      <c r="M340" t="s">
        <v>245</v>
      </c>
      <c r="N340" s="118">
        <f t="shared" si="101"/>
        <v>10</v>
      </c>
    </row>
    <row r="341" spans="1:14" x14ac:dyDescent="0.25">
      <c r="A341" t="s">
        <v>41</v>
      </c>
      <c r="B341" t="s">
        <v>178</v>
      </c>
      <c r="C341" t="s">
        <v>29</v>
      </c>
      <c r="D341" s="38">
        <f t="shared" si="103"/>
        <v>42868</v>
      </c>
      <c r="E341" s="38">
        <f t="shared" si="102"/>
        <v>42878</v>
      </c>
      <c r="F341">
        <v>730</v>
      </c>
      <c r="G341">
        <v>1080</v>
      </c>
      <c r="H341">
        <v>0.13500000000000004</v>
      </c>
      <c r="I341">
        <v>0.14000000000000004</v>
      </c>
      <c r="J341">
        <v>0.14500000000000002</v>
      </c>
      <c r="K341">
        <v>0.15000000000000002</v>
      </c>
      <c r="L341">
        <v>365</v>
      </c>
      <c r="M341" t="s">
        <v>245</v>
      </c>
      <c r="N341" s="118">
        <f t="shared" si="101"/>
        <v>10</v>
      </c>
    </row>
    <row r="342" spans="1:14" x14ac:dyDescent="0.25">
      <c r="A342" t="s">
        <v>41</v>
      </c>
      <c r="B342" t="s">
        <v>178</v>
      </c>
      <c r="C342" t="s">
        <v>29</v>
      </c>
      <c r="D342" s="38">
        <f t="shared" si="103"/>
        <v>42868</v>
      </c>
      <c r="E342" s="38">
        <f t="shared" si="102"/>
        <v>42878</v>
      </c>
      <c r="F342">
        <v>1080</v>
      </c>
      <c r="G342">
        <v>4000</v>
      </c>
      <c r="H342">
        <v>0.14000000000000004</v>
      </c>
      <c r="I342">
        <v>0.14500000000000005</v>
      </c>
      <c r="J342">
        <v>0.15000000000000002</v>
      </c>
      <c r="K342">
        <v>0.15500000000000003</v>
      </c>
      <c r="L342">
        <v>365</v>
      </c>
      <c r="M342" t="s">
        <v>245</v>
      </c>
      <c r="N342" s="118">
        <f t="shared" si="101"/>
        <v>10</v>
      </c>
    </row>
    <row r="343" spans="1:14" x14ac:dyDescent="0.25">
      <c r="A343" s="8" t="s">
        <v>41</v>
      </c>
      <c r="B343" s="8" t="s">
        <v>178</v>
      </c>
      <c r="C343" s="8" t="s">
        <v>29</v>
      </c>
      <c r="D343" s="9">
        <f>+E342</f>
        <v>42878</v>
      </c>
      <c r="E343" s="9">
        <f>+D343+11</f>
        <v>42889</v>
      </c>
      <c r="F343" s="8">
        <v>1</v>
      </c>
      <c r="G343" s="8">
        <v>7</v>
      </c>
      <c r="H343" s="8">
        <v>0.115</v>
      </c>
      <c r="I343" s="8">
        <v>0.12000000000000001</v>
      </c>
      <c r="J343" s="8">
        <v>0.115</v>
      </c>
      <c r="K343" s="8">
        <v>0.12000000000000001</v>
      </c>
      <c r="L343" s="8">
        <v>365</v>
      </c>
      <c r="M343" s="8" t="s">
        <v>245</v>
      </c>
      <c r="N343" s="118">
        <f t="shared" si="101"/>
        <v>11</v>
      </c>
    </row>
    <row r="344" spans="1:14" x14ac:dyDescent="0.25">
      <c r="A344" s="8" t="s">
        <v>41</v>
      </c>
      <c r="B344" s="8" t="s">
        <v>178</v>
      </c>
      <c r="C344" s="8" t="s">
        <v>29</v>
      </c>
      <c r="D344" s="9">
        <f>+D343</f>
        <v>42878</v>
      </c>
      <c r="E344" s="9">
        <f t="shared" ref="E344:E350" si="104">+D344+11</f>
        <v>42889</v>
      </c>
      <c r="F344" s="8">
        <v>7</v>
      </c>
      <c r="G344" s="8">
        <v>31</v>
      </c>
      <c r="H344" s="8">
        <v>0.12000000000000001</v>
      </c>
      <c r="I344" s="8">
        <v>0.125</v>
      </c>
      <c r="J344" s="8">
        <v>0.12000000000000001</v>
      </c>
      <c r="K344" s="8">
        <v>0.125</v>
      </c>
      <c r="L344" s="8">
        <v>365</v>
      </c>
      <c r="M344" s="8" t="s">
        <v>245</v>
      </c>
      <c r="N344" s="118">
        <f t="shared" si="101"/>
        <v>11</v>
      </c>
    </row>
    <row r="345" spans="1:14" x14ac:dyDescent="0.25">
      <c r="A345" s="8" t="s">
        <v>41</v>
      </c>
      <c r="B345" s="8" t="s">
        <v>178</v>
      </c>
      <c r="C345" s="8" t="s">
        <v>29</v>
      </c>
      <c r="D345" s="9">
        <f t="shared" ref="D345:D350" si="105">+D344</f>
        <v>42878</v>
      </c>
      <c r="E345" s="9">
        <f t="shared" si="104"/>
        <v>42889</v>
      </c>
      <c r="F345" s="8">
        <v>31</v>
      </c>
      <c r="G345" s="8">
        <v>91</v>
      </c>
      <c r="H345" s="8">
        <v>0.125</v>
      </c>
      <c r="I345" s="8">
        <v>0.13</v>
      </c>
      <c r="J345" s="8">
        <v>0.125</v>
      </c>
      <c r="K345" s="8">
        <v>0.13</v>
      </c>
      <c r="L345" s="8">
        <v>365</v>
      </c>
      <c r="M345" s="8" t="s">
        <v>245</v>
      </c>
      <c r="N345" s="118">
        <f t="shared" si="101"/>
        <v>11</v>
      </c>
    </row>
    <row r="346" spans="1:14" x14ac:dyDescent="0.25">
      <c r="A346" s="8" t="s">
        <v>41</v>
      </c>
      <c r="B346" s="8" t="s">
        <v>178</v>
      </c>
      <c r="C346" s="8" t="s">
        <v>29</v>
      </c>
      <c r="D346" s="9">
        <f t="shared" si="105"/>
        <v>42878</v>
      </c>
      <c r="E346" s="9">
        <f t="shared" si="104"/>
        <v>42889</v>
      </c>
      <c r="F346" s="8">
        <v>91</v>
      </c>
      <c r="G346" s="8">
        <v>182</v>
      </c>
      <c r="H346" s="8">
        <v>0.13</v>
      </c>
      <c r="I346" s="8">
        <v>0.13500000000000001</v>
      </c>
      <c r="J346" s="8">
        <v>0.13</v>
      </c>
      <c r="K346" s="8">
        <v>0.13500000000000001</v>
      </c>
      <c r="L346" s="8">
        <v>365</v>
      </c>
      <c r="M346" s="8" t="s">
        <v>245</v>
      </c>
      <c r="N346" s="118">
        <f t="shared" si="101"/>
        <v>11</v>
      </c>
    </row>
    <row r="347" spans="1:14" x14ac:dyDescent="0.25">
      <c r="A347" s="8" t="s">
        <v>41</v>
      </c>
      <c r="B347" s="8" t="s">
        <v>178</v>
      </c>
      <c r="C347" s="8" t="s">
        <v>29</v>
      </c>
      <c r="D347" s="9">
        <f t="shared" si="105"/>
        <v>42878</v>
      </c>
      <c r="E347" s="9">
        <f t="shared" si="104"/>
        <v>42889</v>
      </c>
      <c r="F347" s="8">
        <v>182</v>
      </c>
      <c r="G347" s="8">
        <v>365</v>
      </c>
      <c r="H347" s="8">
        <v>0.13500000000000001</v>
      </c>
      <c r="I347" s="8">
        <v>0.14000000000000001</v>
      </c>
      <c r="J347" s="8">
        <v>0.13500000000000001</v>
      </c>
      <c r="K347" s="8">
        <v>0.14000000000000001</v>
      </c>
      <c r="L347" s="8">
        <v>365</v>
      </c>
      <c r="M347" s="8" t="s">
        <v>245</v>
      </c>
      <c r="N347" s="118">
        <f t="shared" si="101"/>
        <v>11</v>
      </c>
    </row>
    <row r="348" spans="1:14" x14ac:dyDescent="0.25">
      <c r="A348" s="8" t="s">
        <v>41</v>
      </c>
      <c r="B348" s="8" t="s">
        <v>178</v>
      </c>
      <c r="C348" s="8" t="s">
        <v>29</v>
      </c>
      <c r="D348" s="9">
        <f t="shared" si="105"/>
        <v>42878</v>
      </c>
      <c r="E348" s="9">
        <f t="shared" si="104"/>
        <v>42889</v>
      </c>
      <c r="F348" s="8">
        <v>365</v>
      </c>
      <c r="G348" s="8">
        <v>730</v>
      </c>
      <c r="H348" s="8">
        <v>0.14000000000000001</v>
      </c>
      <c r="I348" s="8">
        <v>0.14500000000000002</v>
      </c>
      <c r="J348" s="8">
        <v>0.14000000000000001</v>
      </c>
      <c r="K348" s="8">
        <v>0.14500000000000002</v>
      </c>
      <c r="L348" s="8">
        <v>365</v>
      </c>
      <c r="M348" s="8" t="s">
        <v>245</v>
      </c>
      <c r="N348" s="118">
        <f t="shared" si="101"/>
        <v>11</v>
      </c>
    </row>
    <row r="349" spans="1:14" x14ac:dyDescent="0.25">
      <c r="A349" s="8" t="s">
        <v>41</v>
      </c>
      <c r="B349" s="8" t="s">
        <v>178</v>
      </c>
      <c r="C349" s="8" t="s">
        <v>29</v>
      </c>
      <c r="D349" s="9">
        <f t="shared" si="105"/>
        <v>42878</v>
      </c>
      <c r="E349" s="9">
        <f t="shared" si="104"/>
        <v>42889</v>
      </c>
      <c r="F349" s="8">
        <v>730</v>
      </c>
      <c r="G349" s="8">
        <v>1080</v>
      </c>
      <c r="H349" s="8">
        <v>0.14500000000000002</v>
      </c>
      <c r="I349" s="8">
        <v>0.15000000000000002</v>
      </c>
      <c r="J349" s="8">
        <v>0.14500000000000002</v>
      </c>
      <c r="K349" s="8">
        <v>0.15000000000000002</v>
      </c>
      <c r="L349" s="8">
        <v>365</v>
      </c>
      <c r="M349" s="8" t="s">
        <v>245</v>
      </c>
      <c r="N349" s="118">
        <f t="shared" si="101"/>
        <v>11</v>
      </c>
    </row>
    <row r="350" spans="1:14" x14ac:dyDescent="0.25">
      <c r="A350" s="8" t="s">
        <v>41</v>
      </c>
      <c r="B350" s="8" t="s">
        <v>178</v>
      </c>
      <c r="C350" s="8" t="s">
        <v>29</v>
      </c>
      <c r="D350" s="9">
        <f t="shared" si="105"/>
        <v>42878</v>
      </c>
      <c r="E350" s="9">
        <f t="shared" si="104"/>
        <v>42889</v>
      </c>
      <c r="F350" s="8">
        <v>1080</v>
      </c>
      <c r="G350" s="8">
        <v>4000</v>
      </c>
      <c r="H350" s="8">
        <v>0.15000000000000002</v>
      </c>
      <c r="I350" s="8">
        <v>0.15500000000000003</v>
      </c>
      <c r="J350" s="8">
        <v>0.15000000000000002</v>
      </c>
      <c r="K350" s="8">
        <v>0.15500000000000003</v>
      </c>
      <c r="L350" s="8">
        <v>365</v>
      </c>
      <c r="M350" s="8" t="s">
        <v>245</v>
      </c>
      <c r="N350" s="118">
        <f t="shared" si="101"/>
        <v>11</v>
      </c>
    </row>
    <row r="351" spans="1:14" x14ac:dyDescent="0.25">
      <c r="A351" t="s">
        <v>232</v>
      </c>
      <c r="B351" t="s">
        <v>0</v>
      </c>
      <c r="C351" t="s">
        <v>232</v>
      </c>
      <c r="D351" s="38">
        <f>+Parameters!$B$7-1</f>
        <v>42858</v>
      </c>
      <c r="E351" s="38">
        <f>+D351+60</f>
        <v>42918</v>
      </c>
      <c r="F351">
        <v>1</v>
      </c>
      <c r="G351">
        <v>36000</v>
      </c>
      <c r="H351">
        <v>1</v>
      </c>
      <c r="I351">
        <v>1</v>
      </c>
      <c r="J351">
        <v>1</v>
      </c>
      <c r="K351">
        <v>1</v>
      </c>
      <c r="L351">
        <v>0</v>
      </c>
      <c r="M351" t="s">
        <v>245</v>
      </c>
      <c r="N351" s="118">
        <f t="shared" si="101"/>
        <v>60</v>
      </c>
    </row>
    <row r="352" spans="1:14" x14ac:dyDescent="0.25">
      <c r="A352" t="s">
        <v>44</v>
      </c>
      <c r="B352" t="s">
        <v>0</v>
      </c>
      <c r="C352" t="s">
        <v>44</v>
      </c>
      <c r="D352" s="38">
        <f>+Parameters!$B$7-1</f>
        <v>42858</v>
      </c>
      <c r="E352" s="38">
        <f>+D352+1</f>
        <v>42859</v>
      </c>
      <c r="F352">
        <v>1</v>
      </c>
      <c r="G352">
        <v>36000</v>
      </c>
      <c r="H352">
        <v>2.88</v>
      </c>
      <c r="I352">
        <v>2.88</v>
      </c>
      <c r="J352">
        <v>2.875</v>
      </c>
      <c r="K352">
        <v>2.875</v>
      </c>
      <c r="L352">
        <v>0</v>
      </c>
      <c r="M352" t="s">
        <v>245</v>
      </c>
      <c r="N352" s="118">
        <f t="shared" si="101"/>
        <v>1</v>
      </c>
    </row>
    <row r="353" spans="1:14" x14ac:dyDescent="0.25">
      <c r="A353" t="s">
        <v>44</v>
      </c>
      <c r="B353" t="s">
        <v>0</v>
      </c>
      <c r="C353" t="s">
        <v>44</v>
      </c>
      <c r="D353" s="38">
        <f>+E352</f>
        <v>42859</v>
      </c>
      <c r="E353" s="38">
        <f>+D353+3</f>
        <v>42862</v>
      </c>
      <c r="F353">
        <v>1</v>
      </c>
      <c r="G353">
        <v>36000</v>
      </c>
      <c r="H353">
        <v>3</v>
      </c>
      <c r="I353">
        <v>3</v>
      </c>
      <c r="J353">
        <v>3.5</v>
      </c>
      <c r="K353">
        <v>3.5</v>
      </c>
      <c r="L353">
        <v>0</v>
      </c>
      <c r="M353" t="s">
        <v>245</v>
      </c>
      <c r="N353" s="118">
        <f t="shared" si="101"/>
        <v>3</v>
      </c>
    </row>
    <row r="354" spans="1:14" x14ac:dyDescent="0.25">
      <c r="A354" t="s">
        <v>44</v>
      </c>
      <c r="B354" t="s">
        <v>0</v>
      </c>
      <c r="C354" t="s">
        <v>44</v>
      </c>
      <c r="D354" s="38">
        <f>+E353</f>
        <v>42862</v>
      </c>
      <c r="E354" s="38">
        <f>+D354+11</f>
        <v>42873</v>
      </c>
      <c r="F354">
        <v>1</v>
      </c>
      <c r="G354">
        <v>36000</v>
      </c>
      <c r="H354">
        <v>3.5</v>
      </c>
      <c r="I354">
        <v>3.5</v>
      </c>
      <c r="J354">
        <v>3.7</v>
      </c>
      <c r="K354">
        <v>3.7</v>
      </c>
      <c r="L354">
        <v>0</v>
      </c>
      <c r="M354" t="s">
        <v>245</v>
      </c>
      <c r="N354" s="118">
        <f t="shared" si="101"/>
        <v>11</v>
      </c>
    </row>
    <row r="355" spans="1:14" x14ac:dyDescent="0.25">
      <c r="A355" t="s">
        <v>44</v>
      </c>
      <c r="B355" t="s">
        <v>0</v>
      </c>
      <c r="C355" t="s">
        <v>44</v>
      </c>
      <c r="D355" s="38">
        <f>+E354</f>
        <v>42873</v>
      </c>
      <c r="E355" s="38">
        <f>+D355+28</f>
        <v>42901</v>
      </c>
      <c r="F355">
        <v>1</v>
      </c>
      <c r="G355">
        <v>36000</v>
      </c>
      <c r="H355">
        <v>3.5</v>
      </c>
      <c r="I355">
        <v>3.5</v>
      </c>
      <c r="J355">
        <v>3.5</v>
      </c>
      <c r="K355">
        <v>3.5</v>
      </c>
      <c r="L355">
        <v>0</v>
      </c>
      <c r="M355" t="s">
        <v>245</v>
      </c>
      <c r="N355" s="118">
        <f t="shared" si="101"/>
        <v>28</v>
      </c>
    </row>
    <row r="356" spans="1:14" x14ac:dyDescent="0.25">
      <c r="A356" s="8" t="s">
        <v>71</v>
      </c>
      <c r="B356" s="8" t="s">
        <v>72</v>
      </c>
      <c r="C356" s="8" t="s">
        <v>29</v>
      </c>
      <c r="D356" s="9">
        <f>+Parameters!$B$7-1</f>
        <v>42858</v>
      </c>
      <c r="E356" s="9">
        <f>+D356+10</f>
        <v>42868</v>
      </c>
      <c r="F356" s="8">
        <v>1</v>
      </c>
      <c r="G356" s="8">
        <v>7</v>
      </c>
      <c r="H356" s="8">
        <v>0.1</v>
      </c>
      <c r="I356" s="8">
        <v>0.10500000000000001</v>
      </c>
      <c r="J356" s="8">
        <v>0.105</v>
      </c>
      <c r="K356" s="8">
        <v>0.11</v>
      </c>
      <c r="L356" s="8">
        <v>360</v>
      </c>
      <c r="M356" s="8" t="s">
        <v>245</v>
      </c>
      <c r="N356" s="118">
        <f t="shared" si="101"/>
        <v>10</v>
      </c>
    </row>
    <row r="357" spans="1:14" x14ac:dyDescent="0.25">
      <c r="A357" s="8" t="s">
        <v>71</v>
      </c>
      <c r="B357" s="8" t="s">
        <v>72</v>
      </c>
      <c r="C357" s="8" t="s">
        <v>29</v>
      </c>
      <c r="D357" s="9">
        <f>+Parameters!$B$7-1</f>
        <v>42858</v>
      </c>
      <c r="E357" s="9">
        <f t="shared" ref="E357:E359" si="106">+D357+10</f>
        <v>42868</v>
      </c>
      <c r="F357" s="8">
        <v>7</v>
      </c>
      <c r="G357" s="8">
        <v>31</v>
      </c>
      <c r="H357" s="8">
        <v>0.10500000000000001</v>
      </c>
      <c r="I357" s="8">
        <v>0.11000000000000001</v>
      </c>
      <c r="J357" s="8">
        <v>0.11</v>
      </c>
      <c r="K357" s="8">
        <v>0.115</v>
      </c>
      <c r="L357" s="8">
        <v>360</v>
      </c>
      <c r="M357" s="8" t="s">
        <v>245</v>
      </c>
      <c r="N357" s="118">
        <f t="shared" si="101"/>
        <v>10</v>
      </c>
    </row>
    <row r="358" spans="1:14" x14ac:dyDescent="0.25">
      <c r="A358" s="8" t="s">
        <v>71</v>
      </c>
      <c r="B358" s="8" t="s">
        <v>72</v>
      </c>
      <c r="C358" s="8" t="s">
        <v>29</v>
      </c>
      <c r="D358" s="9">
        <f>+Parameters!$B$7-1</f>
        <v>42858</v>
      </c>
      <c r="E358" s="9">
        <f t="shared" si="106"/>
        <v>42868</v>
      </c>
      <c r="F358" s="8">
        <v>31</v>
      </c>
      <c r="G358" s="8">
        <v>91</v>
      </c>
      <c r="H358" s="8">
        <v>0.11000000000000001</v>
      </c>
      <c r="I358" s="8">
        <v>0.11500000000000002</v>
      </c>
      <c r="J358" s="8">
        <v>0.115</v>
      </c>
      <c r="K358" s="8">
        <v>0.12000000000000001</v>
      </c>
      <c r="L358" s="8">
        <v>360</v>
      </c>
      <c r="M358" s="8" t="s">
        <v>245</v>
      </c>
      <c r="N358" s="118">
        <f t="shared" si="101"/>
        <v>10</v>
      </c>
    </row>
    <row r="359" spans="1:14" x14ac:dyDescent="0.25">
      <c r="A359" s="8" t="s">
        <v>71</v>
      </c>
      <c r="B359" s="8" t="s">
        <v>72</v>
      </c>
      <c r="C359" s="8" t="s">
        <v>29</v>
      </c>
      <c r="D359" s="9">
        <f>+Parameters!$B$7-1</f>
        <v>42858</v>
      </c>
      <c r="E359" s="9">
        <f t="shared" si="106"/>
        <v>42868</v>
      </c>
      <c r="F359" s="8">
        <v>91</v>
      </c>
      <c r="G359" s="8">
        <v>182</v>
      </c>
      <c r="H359" s="8">
        <v>0.11500000000000002</v>
      </c>
      <c r="I359" s="8">
        <v>0.12000000000000002</v>
      </c>
      <c r="J359" s="8">
        <v>0.12000000000000001</v>
      </c>
      <c r="K359" s="8">
        <v>0.125</v>
      </c>
      <c r="L359" s="8">
        <v>360</v>
      </c>
      <c r="M359" s="8" t="s">
        <v>245</v>
      </c>
      <c r="N359" s="118">
        <f t="shared" si="101"/>
        <v>10</v>
      </c>
    </row>
    <row r="360" spans="1:14" x14ac:dyDescent="0.25">
      <c r="A360" t="s">
        <v>71</v>
      </c>
      <c r="B360" t="s">
        <v>72</v>
      </c>
      <c r="C360" t="s">
        <v>29</v>
      </c>
      <c r="D360" s="38">
        <f>+E359</f>
        <v>42868</v>
      </c>
      <c r="E360" s="38">
        <f>+D360+10</f>
        <v>42878</v>
      </c>
      <c r="F360">
        <v>1</v>
      </c>
      <c r="G360">
        <v>7</v>
      </c>
      <c r="H360">
        <v>0.105</v>
      </c>
      <c r="I360">
        <v>0.11</v>
      </c>
      <c r="J360">
        <v>0.1</v>
      </c>
      <c r="K360">
        <v>0.10500000000000001</v>
      </c>
      <c r="L360">
        <v>360</v>
      </c>
      <c r="M360" t="s">
        <v>245</v>
      </c>
      <c r="N360" s="118">
        <f t="shared" si="101"/>
        <v>10</v>
      </c>
    </row>
    <row r="361" spans="1:14" x14ac:dyDescent="0.25">
      <c r="A361" t="s">
        <v>71</v>
      </c>
      <c r="B361" t="s">
        <v>72</v>
      </c>
      <c r="C361" t="s">
        <v>29</v>
      </c>
      <c r="D361" s="38">
        <f>+D360</f>
        <v>42868</v>
      </c>
      <c r="E361" s="38">
        <f t="shared" ref="E361:E363" si="107">+D361+10</f>
        <v>42878</v>
      </c>
      <c r="F361">
        <v>7</v>
      </c>
      <c r="G361">
        <v>31</v>
      </c>
      <c r="H361">
        <v>0.11</v>
      </c>
      <c r="I361">
        <v>0.115</v>
      </c>
      <c r="J361">
        <v>0.10500000000000001</v>
      </c>
      <c r="K361">
        <v>0.11000000000000001</v>
      </c>
      <c r="L361">
        <v>360</v>
      </c>
      <c r="M361" t="s">
        <v>245</v>
      </c>
      <c r="N361" s="118">
        <f t="shared" si="101"/>
        <v>10</v>
      </c>
    </row>
    <row r="362" spans="1:14" x14ac:dyDescent="0.25">
      <c r="A362" t="s">
        <v>71</v>
      </c>
      <c r="B362" t="s">
        <v>72</v>
      </c>
      <c r="C362" t="s">
        <v>29</v>
      </c>
      <c r="D362" s="38">
        <f t="shared" ref="D362:D363" si="108">+D361</f>
        <v>42868</v>
      </c>
      <c r="E362" s="38">
        <f t="shared" si="107"/>
        <v>42878</v>
      </c>
      <c r="F362">
        <v>31</v>
      </c>
      <c r="G362">
        <v>91</v>
      </c>
      <c r="H362">
        <v>0.115</v>
      </c>
      <c r="I362">
        <v>0.12000000000000001</v>
      </c>
      <c r="J362">
        <v>0.11000000000000001</v>
      </c>
      <c r="K362">
        <v>0.11500000000000002</v>
      </c>
      <c r="L362">
        <v>360</v>
      </c>
      <c r="M362" t="s">
        <v>245</v>
      </c>
      <c r="N362" s="118">
        <f t="shared" si="101"/>
        <v>10</v>
      </c>
    </row>
    <row r="363" spans="1:14" x14ac:dyDescent="0.25">
      <c r="A363" t="s">
        <v>71</v>
      </c>
      <c r="B363" t="s">
        <v>72</v>
      </c>
      <c r="C363" t="s">
        <v>29</v>
      </c>
      <c r="D363" s="38">
        <f t="shared" si="108"/>
        <v>42868</v>
      </c>
      <c r="E363" s="38">
        <f t="shared" si="107"/>
        <v>42878</v>
      </c>
      <c r="F363">
        <v>91</v>
      </c>
      <c r="G363">
        <v>182</v>
      </c>
      <c r="H363">
        <v>0.12000000000000001</v>
      </c>
      <c r="I363">
        <v>0.125</v>
      </c>
      <c r="J363">
        <v>0.11500000000000002</v>
      </c>
      <c r="K363">
        <v>0.12000000000000002</v>
      </c>
      <c r="L363">
        <v>360</v>
      </c>
      <c r="M363" t="s">
        <v>245</v>
      </c>
      <c r="N363" s="118">
        <f t="shared" si="101"/>
        <v>10</v>
      </c>
    </row>
    <row r="364" spans="1:14" x14ac:dyDescent="0.25">
      <c r="A364" s="8" t="s">
        <v>71</v>
      </c>
      <c r="B364" s="8" t="s">
        <v>72</v>
      </c>
      <c r="C364" s="8" t="s">
        <v>29</v>
      </c>
      <c r="D364" s="9">
        <f>+E363</f>
        <v>42878</v>
      </c>
      <c r="E364" s="9">
        <f>+D364+11</f>
        <v>42889</v>
      </c>
      <c r="F364" s="8">
        <v>1</v>
      </c>
      <c r="G364" s="8">
        <v>7</v>
      </c>
      <c r="H364" s="8">
        <v>0.1</v>
      </c>
      <c r="I364" s="8">
        <v>0.10500000000000001</v>
      </c>
      <c r="J364" s="8">
        <v>0.1</v>
      </c>
      <c r="K364" s="8">
        <v>0.10500000000000001</v>
      </c>
      <c r="L364" s="8">
        <v>360</v>
      </c>
      <c r="M364" s="8" t="s">
        <v>245</v>
      </c>
      <c r="N364" s="118">
        <f t="shared" si="101"/>
        <v>11</v>
      </c>
    </row>
    <row r="365" spans="1:14" x14ac:dyDescent="0.25">
      <c r="A365" s="8" t="s">
        <v>71</v>
      </c>
      <c r="B365" s="8" t="s">
        <v>72</v>
      </c>
      <c r="C365" s="8" t="s">
        <v>29</v>
      </c>
      <c r="D365" s="9">
        <f>+D364</f>
        <v>42878</v>
      </c>
      <c r="E365" s="9">
        <f t="shared" ref="E365:E367" si="109">+D365+11</f>
        <v>42889</v>
      </c>
      <c r="F365" s="8">
        <v>7</v>
      </c>
      <c r="G365" s="8">
        <v>31</v>
      </c>
      <c r="H365" s="8">
        <v>0.10500000000000001</v>
      </c>
      <c r="I365" s="8">
        <v>0.11000000000000001</v>
      </c>
      <c r="J365" s="8">
        <v>0.10500000000000001</v>
      </c>
      <c r="K365" s="8">
        <v>0.11000000000000001</v>
      </c>
      <c r="L365" s="8">
        <v>360</v>
      </c>
      <c r="M365" s="8" t="s">
        <v>245</v>
      </c>
      <c r="N365" s="118">
        <f t="shared" si="101"/>
        <v>11</v>
      </c>
    </row>
    <row r="366" spans="1:14" x14ac:dyDescent="0.25">
      <c r="A366" s="8" t="s">
        <v>71</v>
      </c>
      <c r="B366" s="8" t="s">
        <v>72</v>
      </c>
      <c r="C366" s="8" t="s">
        <v>29</v>
      </c>
      <c r="D366" s="9">
        <f t="shared" ref="D366:D367" si="110">+D365</f>
        <v>42878</v>
      </c>
      <c r="E366" s="9">
        <f t="shared" si="109"/>
        <v>42889</v>
      </c>
      <c r="F366" s="8">
        <v>31</v>
      </c>
      <c r="G366" s="8">
        <v>91</v>
      </c>
      <c r="H366" s="8">
        <v>0.11000000000000001</v>
      </c>
      <c r="I366" s="8">
        <v>0.11500000000000002</v>
      </c>
      <c r="J366" s="8">
        <v>0.11000000000000001</v>
      </c>
      <c r="K366" s="8">
        <v>0.11500000000000002</v>
      </c>
      <c r="L366" s="8">
        <v>360</v>
      </c>
      <c r="M366" s="8" t="s">
        <v>245</v>
      </c>
      <c r="N366" s="118">
        <f t="shared" si="101"/>
        <v>11</v>
      </c>
    </row>
    <row r="367" spans="1:14" x14ac:dyDescent="0.25">
      <c r="A367" s="8" t="s">
        <v>71</v>
      </c>
      <c r="B367" s="8" t="s">
        <v>72</v>
      </c>
      <c r="C367" s="8" t="s">
        <v>29</v>
      </c>
      <c r="D367" s="9">
        <f t="shared" si="110"/>
        <v>42878</v>
      </c>
      <c r="E367" s="9">
        <f t="shared" si="109"/>
        <v>42889</v>
      </c>
      <c r="F367" s="8">
        <v>91</v>
      </c>
      <c r="G367" s="8">
        <v>182</v>
      </c>
      <c r="H367" s="8">
        <v>0.11500000000000002</v>
      </c>
      <c r="I367" s="8">
        <v>0.12000000000000002</v>
      </c>
      <c r="J367" s="8">
        <v>0.11500000000000002</v>
      </c>
      <c r="K367" s="8">
        <v>0.12000000000000002</v>
      </c>
      <c r="L367" s="8">
        <v>360</v>
      </c>
      <c r="M367" s="8" t="s">
        <v>245</v>
      </c>
      <c r="N367" s="118">
        <f t="shared" si="101"/>
        <v>11</v>
      </c>
    </row>
    <row r="368" spans="1:14" x14ac:dyDescent="0.25">
      <c r="A368" t="s">
        <v>91</v>
      </c>
      <c r="B368" t="s">
        <v>72</v>
      </c>
      <c r="C368" t="s">
        <v>29</v>
      </c>
      <c r="D368" s="38">
        <f>+Parameters!$B$7-1</f>
        <v>42858</v>
      </c>
      <c r="E368" s="38">
        <f>+D368+10</f>
        <v>42868</v>
      </c>
      <c r="F368">
        <v>1</v>
      </c>
      <c r="G368">
        <v>7</v>
      </c>
      <c r="H368">
        <v>0.01</v>
      </c>
      <c r="I368">
        <v>0.01</v>
      </c>
      <c r="J368">
        <v>0.01</v>
      </c>
      <c r="K368">
        <v>0.01</v>
      </c>
      <c r="L368">
        <v>360</v>
      </c>
      <c r="M368" t="s">
        <v>245</v>
      </c>
      <c r="N368" s="118">
        <f t="shared" si="101"/>
        <v>10</v>
      </c>
    </row>
    <row r="369" spans="1:14" x14ac:dyDescent="0.25">
      <c r="A369" t="s">
        <v>91</v>
      </c>
      <c r="B369" t="s">
        <v>72</v>
      </c>
      <c r="C369" t="s">
        <v>29</v>
      </c>
      <c r="D369" s="38">
        <f>+Parameters!$B$7-1</f>
        <v>42858</v>
      </c>
      <c r="E369" s="38">
        <f t="shared" ref="E369:E372" si="111">+D369+10</f>
        <v>42868</v>
      </c>
      <c r="F369">
        <v>7</v>
      </c>
      <c r="G369">
        <v>31</v>
      </c>
      <c r="H369">
        <v>0.01</v>
      </c>
      <c r="I369">
        <v>0.01</v>
      </c>
      <c r="J369">
        <v>0.01</v>
      </c>
      <c r="K369">
        <v>0.01</v>
      </c>
      <c r="L369">
        <v>360</v>
      </c>
      <c r="M369" t="s">
        <v>245</v>
      </c>
      <c r="N369" s="118">
        <f t="shared" si="101"/>
        <v>10</v>
      </c>
    </row>
    <row r="370" spans="1:14" x14ac:dyDescent="0.25">
      <c r="A370" t="s">
        <v>91</v>
      </c>
      <c r="B370" t="s">
        <v>72</v>
      </c>
      <c r="C370" t="s">
        <v>29</v>
      </c>
      <c r="D370" s="38">
        <f>+Parameters!$B$7-1</f>
        <v>42858</v>
      </c>
      <c r="E370" s="38">
        <f t="shared" si="111"/>
        <v>42868</v>
      </c>
      <c r="F370">
        <v>31</v>
      </c>
      <c r="G370">
        <v>91</v>
      </c>
      <c r="H370">
        <v>0.01</v>
      </c>
      <c r="I370">
        <v>0.01</v>
      </c>
      <c r="J370">
        <v>0.01</v>
      </c>
      <c r="K370">
        <v>0.01</v>
      </c>
      <c r="L370">
        <v>360</v>
      </c>
      <c r="M370" t="s">
        <v>245</v>
      </c>
      <c r="N370" s="118">
        <f t="shared" si="101"/>
        <v>10</v>
      </c>
    </row>
    <row r="371" spans="1:14" x14ac:dyDescent="0.25">
      <c r="A371" t="s">
        <v>91</v>
      </c>
      <c r="B371" t="s">
        <v>72</v>
      </c>
      <c r="C371" t="s">
        <v>29</v>
      </c>
      <c r="D371" s="38">
        <f>+Parameters!$B$7-1</f>
        <v>42858</v>
      </c>
      <c r="E371" s="38">
        <f t="shared" si="111"/>
        <v>42868</v>
      </c>
      <c r="F371">
        <v>91</v>
      </c>
      <c r="G371">
        <v>365</v>
      </c>
      <c r="H371">
        <v>0.01</v>
      </c>
      <c r="I371">
        <v>0.01</v>
      </c>
      <c r="J371">
        <v>0.01</v>
      </c>
      <c r="K371">
        <v>0.01</v>
      </c>
      <c r="L371">
        <v>360</v>
      </c>
      <c r="M371" t="s">
        <v>245</v>
      </c>
      <c r="N371" s="118">
        <f t="shared" si="101"/>
        <v>10</v>
      </c>
    </row>
    <row r="372" spans="1:14" x14ac:dyDescent="0.25">
      <c r="A372" t="s">
        <v>91</v>
      </c>
      <c r="B372" t="s">
        <v>72</v>
      </c>
      <c r="C372" t="s">
        <v>29</v>
      </c>
      <c r="D372" s="38">
        <f>+Parameters!$B$7-1</f>
        <v>42858</v>
      </c>
      <c r="E372" s="38">
        <f t="shared" si="111"/>
        <v>42868</v>
      </c>
      <c r="F372">
        <v>365</v>
      </c>
      <c r="G372">
        <v>730</v>
      </c>
      <c r="H372">
        <v>0.01</v>
      </c>
      <c r="I372">
        <v>0.01</v>
      </c>
      <c r="J372">
        <v>0.01</v>
      </c>
      <c r="K372">
        <v>0.01</v>
      </c>
      <c r="L372">
        <v>360</v>
      </c>
      <c r="M372" t="s">
        <v>245</v>
      </c>
      <c r="N372" s="118">
        <f t="shared" si="101"/>
        <v>10</v>
      </c>
    </row>
    <row r="373" spans="1:14" x14ac:dyDescent="0.25">
      <c r="A373" s="8" t="s">
        <v>91</v>
      </c>
      <c r="B373" s="8" t="s">
        <v>72</v>
      </c>
      <c r="C373" s="8" t="s">
        <v>29</v>
      </c>
      <c r="D373" s="9">
        <f>+E372</f>
        <v>42868</v>
      </c>
      <c r="E373" s="9">
        <f>+D373+10</f>
        <v>42878</v>
      </c>
      <c r="F373" s="8">
        <v>1</v>
      </c>
      <c r="G373" s="8">
        <v>7</v>
      </c>
      <c r="H373" s="8">
        <v>0.01</v>
      </c>
      <c r="I373" s="8">
        <v>0.01</v>
      </c>
      <c r="J373" s="8">
        <v>0.01</v>
      </c>
      <c r="K373" s="8">
        <v>0.01</v>
      </c>
      <c r="L373" s="8">
        <v>360</v>
      </c>
      <c r="M373" s="8" t="s">
        <v>245</v>
      </c>
      <c r="N373" s="118">
        <f t="shared" si="101"/>
        <v>10</v>
      </c>
    </row>
    <row r="374" spans="1:14" x14ac:dyDescent="0.25">
      <c r="A374" s="8" t="s">
        <v>91</v>
      </c>
      <c r="B374" s="8" t="s">
        <v>72</v>
      </c>
      <c r="C374" s="8" t="s">
        <v>29</v>
      </c>
      <c r="D374" s="9">
        <f>+D373</f>
        <v>42868</v>
      </c>
      <c r="E374" s="9">
        <f t="shared" ref="E374:E377" si="112">+D374+10</f>
        <v>42878</v>
      </c>
      <c r="F374" s="8">
        <v>7</v>
      </c>
      <c r="G374" s="8">
        <v>31</v>
      </c>
      <c r="H374" s="8">
        <v>0.01</v>
      </c>
      <c r="I374" s="8">
        <v>0.01</v>
      </c>
      <c r="J374" s="8">
        <v>0.01</v>
      </c>
      <c r="K374" s="8">
        <v>0.01</v>
      </c>
      <c r="L374" s="8">
        <v>360</v>
      </c>
      <c r="M374" s="8" t="s">
        <v>245</v>
      </c>
      <c r="N374" s="118">
        <f t="shared" si="101"/>
        <v>10</v>
      </c>
    </row>
    <row r="375" spans="1:14" x14ac:dyDescent="0.25">
      <c r="A375" s="8" t="s">
        <v>91</v>
      </c>
      <c r="B375" s="8" t="s">
        <v>72</v>
      </c>
      <c r="C375" s="8" t="s">
        <v>29</v>
      </c>
      <c r="D375" s="9">
        <f t="shared" ref="D375:D377" si="113">+D374</f>
        <v>42868</v>
      </c>
      <c r="E375" s="9">
        <f t="shared" si="112"/>
        <v>42878</v>
      </c>
      <c r="F375" s="8">
        <v>31</v>
      </c>
      <c r="G375" s="8">
        <v>91</v>
      </c>
      <c r="H375" s="8">
        <v>0.01</v>
      </c>
      <c r="I375" s="8">
        <v>0.01</v>
      </c>
      <c r="J375" s="8">
        <v>0.01</v>
      </c>
      <c r="K375" s="8">
        <v>0.01</v>
      </c>
      <c r="L375" s="8">
        <v>360</v>
      </c>
      <c r="M375" s="8" t="s">
        <v>245</v>
      </c>
      <c r="N375" s="118">
        <f t="shared" si="101"/>
        <v>10</v>
      </c>
    </row>
    <row r="376" spans="1:14" x14ac:dyDescent="0.25">
      <c r="A376" s="8" t="s">
        <v>91</v>
      </c>
      <c r="B376" s="8" t="s">
        <v>72</v>
      </c>
      <c r="C376" s="8" t="s">
        <v>29</v>
      </c>
      <c r="D376" s="9">
        <f t="shared" si="113"/>
        <v>42868</v>
      </c>
      <c r="E376" s="9">
        <f t="shared" si="112"/>
        <v>42878</v>
      </c>
      <c r="F376" s="8">
        <v>91</v>
      </c>
      <c r="G376" s="8">
        <v>365</v>
      </c>
      <c r="H376" s="8">
        <v>0.01</v>
      </c>
      <c r="I376" s="8">
        <v>0.01</v>
      </c>
      <c r="J376" s="8">
        <v>0.01</v>
      </c>
      <c r="K376" s="8">
        <v>0.01</v>
      </c>
      <c r="L376" s="8">
        <v>360</v>
      </c>
      <c r="M376" s="8" t="s">
        <v>245</v>
      </c>
      <c r="N376" s="118">
        <f t="shared" si="101"/>
        <v>10</v>
      </c>
    </row>
    <row r="377" spans="1:14" x14ac:dyDescent="0.25">
      <c r="A377" s="8" t="s">
        <v>91</v>
      </c>
      <c r="B377" s="8" t="s">
        <v>72</v>
      </c>
      <c r="C377" s="8" t="s">
        <v>29</v>
      </c>
      <c r="D377" s="9">
        <f t="shared" si="113"/>
        <v>42868</v>
      </c>
      <c r="E377" s="9">
        <f t="shared" si="112"/>
        <v>42878</v>
      </c>
      <c r="F377" s="8">
        <v>365</v>
      </c>
      <c r="G377" s="8">
        <v>730</v>
      </c>
      <c r="H377" s="8">
        <v>0.01</v>
      </c>
      <c r="I377" s="8">
        <v>0.01</v>
      </c>
      <c r="J377" s="8">
        <v>0.01</v>
      </c>
      <c r="K377" s="8">
        <v>0.01</v>
      </c>
      <c r="L377" s="8">
        <v>360</v>
      </c>
      <c r="M377" s="8" t="s">
        <v>245</v>
      </c>
      <c r="N377" s="118">
        <f t="shared" si="101"/>
        <v>10</v>
      </c>
    </row>
    <row r="378" spans="1:14" x14ac:dyDescent="0.25">
      <c r="A378" t="s">
        <v>91</v>
      </c>
      <c r="B378" t="s">
        <v>72</v>
      </c>
      <c r="C378" t="s">
        <v>29</v>
      </c>
      <c r="D378" s="38">
        <f>+E377</f>
        <v>42878</v>
      </c>
      <c r="E378" s="38">
        <f>+D378+11</f>
        <v>42889</v>
      </c>
      <c r="F378">
        <v>1</v>
      </c>
      <c r="G378">
        <v>7</v>
      </c>
      <c r="H378">
        <v>0.01</v>
      </c>
      <c r="I378">
        <v>0.01</v>
      </c>
      <c r="J378">
        <v>0.01</v>
      </c>
      <c r="K378">
        <v>0.01</v>
      </c>
      <c r="L378">
        <v>360</v>
      </c>
      <c r="M378" t="s">
        <v>245</v>
      </c>
      <c r="N378" s="118">
        <f t="shared" si="101"/>
        <v>11</v>
      </c>
    </row>
    <row r="379" spans="1:14" x14ac:dyDescent="0.25">
      <c r="A379" t="s">
        <v>91</v>
      </c>
      <c r="B379" t="s">
        <v>72</v>
      </c>
      <c r="C379" t="s">
        <v>29</v>
      </c>
      <c r="D379" s="38">
        <f>+D378</f>
        <v>42878</v>
      </c>
      <c r="E379" s="38">
        <f t="shared" ref="E379:E382" si="114">+D379+11</f>
        <v>42889</v>
      </c>
      <c r="F379">
        <v>7</v>
      </c>
      <c r="G379">
        <v>31</v>
      </c>
      <c r="H379">
        <v>0.01</v>
      </c>
      <c r="I379">
        <v>0.01</v>
      </c>
      <c r="J379">
        <v>0.01</v>
      </c>
      <c r="K379">
        <v>0.01</v>
      </c>
      <c r="L379">
        <v>360</v>
      </c>
      <c r="M379" t="s">
        <v>245</v>
      </c>
      <c r="N379" s="118">
        <f t="shared" si="101"/>
        <v>11</v>
      </c>
    </row>
    <row r="380" spans="1:14" x14ac:dyDescent="0.25">
      <c r="A380" t="s">
        <v>91</v>
      </c>
      <c r="B380" t="s">
        <v>72</v>
      </c>
      <c r="C380" t="s">
        <v>29</v>
      </c>
      <c r="D380" s="38">
        <f t="shared" ref="D380:D382" si="115">+D379</f>
        <v>42878</v>
      </c>
      <c r="E380" s="38">
        <f t="shared" si="114"/>
        <v>42889</v>
      </c>
      <c r="F380">
        <v>31</v>
      </c>
      <c r="G380">
        <v>91</v>
      </c>
      <c r="H380">
        <v>0.01</v>
      </c>
      <c r="I380">
        <v>0.01</v>
      </c>
      <c r="J380">
        <v>0.01</v>
      </c>
      <c r="K380">
        <v>0.01</v>
      </c>
      <c r="L380">
        <v>360</v>
      </c>
      <c r="M380" t="s">
        <v>245</v>
      </c>
      <c r="N380" s="118">
        <f t="shared" si="101"/>
        <v>11</v>
      </c>
    </row>
    <row r="381" spans="1:14" x14ac:dyDescent="0.25">
      <c r="A381" t="s">
        <v>91</v>
      </c>
      <c r="B381" t="s">
        <v>72</v>
      </c>
      <c r="C381" t="s">
        <v>29</v>
      </c>
      <c r="D381" s="38">
        <f t="shared" si="115"/>
        <v>42878</v>
      </c>
      <c r="E381" s="38">
        <f t="shared" si="114"/>
        <v>42889</v>
      </c>
      <c r="F381">
        <v>91</v>
      </c>
      <c r="G381">
        <v>365</v>
      </c>
      <c r="H381">
        <v>0.01</v>
      </c>
      <c r="I381">
        <v>0.01</v>
      </c>
      <c r="J381">
        <v>0.01</v>
      </c>
      <c r="K381">
        <v>0.01</v>
      </c>
      <c r="L381">
        <v>360</v>
      </c>
      <c r="M381" t="s">
        <v>245</v>
      </c>
      <c r="N381" s="118">
        <f t="shared" si="101"/>
        <v>11</v>
      </c>
    </row>
    <row r="382" spans="1:14" x14ac:dyDescent="0.25">
      <c r="A382" t="s">
        <v>91</v>
      </c>
      <c r="B382" t="s">
        <v>72</v>
      </c>
      <c r="C382" t="s">
        <v>29</v>
      </c>
      <c r="D382" s="38">
        <f t="shared" si="115"/>
        <v>42878</v>
      </c>
      <c r="E382" s="38">
        <f t="shared" si="114"/>
        <v>42889</v>
      </c>
      <c r="F382">
        <v>365</v>
      </c>
      <c r="G382">
        <v>740</v>
      </c>
      <c r="H382">
        <v>0.01</v>
      </c>
      <c r="I382">
        <v>0.01</v>
      </c>
      <c r="J382">
        <v>0.01</v>
      </c>
      <c r="K382">
        <v>0.01</v>
      </c>
      <c r="L382">
        <v>360</v>
      </c>
      <c r="M382" t="s">
        <v>245</v>
      </c>
      <c r="N382" s="118">
        <f t="shared" si="101"/>
        <v>11</v>
      </c>
    </row>
    <row r="383" spans="1:14" x14ac:dyDescent="0.25">
      <c r="A383" s="8" t="s">
        <v>71</v>
      </c>
      <c r="B383" s="8" t="s">
        <v>72</v>
      </c>
      <c r="C383" s="8" t="s">
        <v>30</v>
      </c>
      <c r="D383" s="9">
        <f>+Parameters!$B$7-1</f>
        <v>42858</v>
      </c>
      <c r="E383" s="9">
        <f>+D383+10</f>
        <v>42868</v>
      </c>
      <c r="F383" s="8">
        <v>1</v>
      </c>
      <c r="G383" s="8">
        <v>7</v>
      </c>
      <c r="H383" s="8">
        <v>0.01</v>
      </c>
      <c r="I383" s="8">
        <v>1.0999999999999999E-2</v>
      </c>
      <c r="J383" s="8">
        <v>1.2500000000000001E-2</v>
      </c>
      <c r="K383" s="8">
        <v>1.3500000000000002E-2</v>
      </c>
      <c r="L383" s="8">
        <v>360</v>
      </c>
      <c r="M383" s="8" t="s">
        <v>245</v>
      </c>
      <c r="N383" s="118">
        <f t="shared" si="101"/>
        <v>10</v>
      </c>
    </row>
    <row r="384" spans="1:14" x14ac:dyDescent="0.25">
      <c r="A384" s="8" t="s">
        <v>71</v>
      </c>
      <c r="B384" s="8" t="s">
        <v>72</v>
      </c>
      <c r="C384" s="8" t="s">
        <v>30</v>
      </c>
      <c r="D384" s="9">
        <f>+Parameters!$B$7-1</f>
        <v>42858</v>
      </c>
      <c r="E384" s="9">
        <f t="shared" ref="E384:E390" si="116">+D384+10</f>
        <v>42868</v>
      </c>
      <c r="F384" s="8">
        <v>7</v>
      </c>
      <c r="G384" s="8">
        <v>31</v>
      </c>
      <c r="H384" s="8">
        <v>1.0999999999999999E-2</v>
      </c>
      <c r="I384" s="8">
        <v>1.2E-2</v>
      </c>
      <c r="J384" s="8">
        <v>1.3500000000000002E-2</v>
      </c>
      <c r="K384" s="8">
        <v>1.4500000000000002E-2</v>
      </c>
      <c r="L384" s="8">
        <v>360</v>
      </c>
      <c r="M384" s="8" t="s">
        <v>245</v>
      </c>
      <c r="N384" s="118">
        <f t="shared" si="101"/>
        <v>10</v>
      </c>
    </row>
    <row r="385" spans="1:14" x14ac:dyDescent="0.25">
      <c r="A385" s="8" t="s">
        <v>71</v>
      </c>
      <c r="B385" s="8" t="s">
        <v>72</v>
      </c>
      <c r="C385" s="8" t="s">
        <v>30</v>
      </c>
      <c r="D385" s="9">
        <f>+Parameters!$B$7-1</f>
        <v>42858</v>
      </c>
      <c r="E385" s="9">
        <f t="shared" si="116"/>
        <v>42868</v>
      </c>
      <c r="F385" s="8">
        <v>31</v>
      </c>
      <c r="G385" s="8">
        <v>91</v>
      </c>
      <c r="H385" s="8">
        <v>1.2E-2</v>
      </c>
      <c r="I385" s="8">
        <v>1.3000000000000001E-2</v>
      </c>
      <c r="J385" s="8">
        <v>1.4500000000000002E-2</v>
      </c>
      <c r="K385" s="8">
        <v>1.5500000000000003E-2</v>
      </c>
      <c r="L385" s="8">
        <v>360</v>
      </c>
      <c r="M385" s="8" t="s">
        <v>245</v>
      </c>
      <c r="N385" s="118">
        <f t="shared" si="101"/>
        <v>10</v>
      </c>
    </row>
    <row r="386" spans="1:14" x14ac:dyDescent="0.25">
      <c r="A386" s="8" t="s">
        <v>71</v>
      </c>
      <c r="B386" s="8" t="s">
        <v>72</v>
      </c>
      <c r="C386" s="8" t="s">
        <v>30</v>
      </c>
      <c r="D386" s="9">
        <f>+Parameters!$B$7-1</f>
        <v>42858</v>
      </c>
      <c r="E386" s="9">
        <f t="shared" si="116"/>
        <v>42868</v>
      </c>
      <c r="F386" s="8">
        <v>91</v>
      </c>
      <c r="G386" s="8">
        <v>182</v>
      </c>
      <c r="H386" s="8">
        <v>1.3000000000000001E-2</v>
      </c>
      <c r="I386" s="8">
        <v>1.4000000000000002E-2</v>
      </c>
      <c r="J386" s="8">
        <v>1.5500000000000003E-2</v>
      </c>
      <c r="K386" s="8">
        <v>1.6500000000000004E-2</v>
      </c>
      <c r="L386" s="8">
        <v>360</v>
      </c>
      <c r="M386" s="8" t="s">
        <v>245</v>
      </c>
      <c r="N386" s="118">
        <f t="shared" si="101"/>
        <v>10</v>
      </c>
    </row>
    <row r="387" spans="1:14" x14ac:dyDescent="0.25">
      <c r="A387" s="8" t="s">
        <v>71</v>
      </c>
      <c r="B387" s="8" t="s">
        <v>72</v>
      </c>
      <c r="C387" s="8" t="s">
        <v>30</v>
      </c>
      <c r="D387" s="9">
        <f>+Parameters!$B$7-1</f>
        <v>42858</v>
      </c>
      <c r="E387" s="9">
        <f t="shared" si="116"/>
        <v>42868</v>
      </c>
      <c r="F387" s="8">
        <v>182</v>
      </c>
      <c r="G387" s="8">
        <v>365</v>
      </c>
      <c r="H387" s="8">
        <v>1.4000000000000002E-2</v>
      </c>
      <c r="I387" s="8">
        <v>1.5000000000000003E-2</v>
      </c>
      <c r="J387" s="8">
        <v>1.6500000000000004E-2</v>
      </c>
      <c r="K387" s="8">
        <v>1.7500000000000005E-2</v>
      </c>
      <c r="L387" s="8">
        <v>360</v>
      </c>
      <c r="M387" s="8" t="s">
        <v>245</v>
      </c>
      <c r="N387" s="118">
        <f t="shared" si="101"/>
        <v>10</v>
      </c>
    </row>
    <row r="388" spans="1:14" x14ac:dyDescent="0.25">
      <c r="A388" s="8" t="s">
        <v>71</v>
      </c>
      <c r="B388" s="8" t="s">
        <v>72</v>
      </c>
      <c r="C388" s="8" t="s">
        <v>30</v>
      </c>
      <c r="D388" s="9">
        <f>+Parameters!$B$7-1</f>
        <v>42858</v>
      </c>
      <c r="E388" s="9">
        <f t="shared" si="116"/>
        <v>42868</v>
      </c>
      <c r="F388" s="8">
        <v>365</v>
      </c>
      <c r="G388" s="8">
        <v>730</v>
      </c>
      <c r="H388" s="8">
        <v>1.5000000000000003E-2</v>
      </c>
      <c r="I388" s="8">
        <v>1.6000000000000004E-2</v>
      </c>
      <c r="J388" s="8">
        <v>1.7500000000000005E-2</v>
      </c>
      <c r="K388" s="8">
        <v>1.8500000000000006E-2</v>
      </c>
      <c r="L388" s="8">
        <v>360</v>
      </c>
      <c r="M388" s="8" t="s">
        <v>245</v>
      </c>
      <c r="N388" s="118">
        <f t="shared" si="101"/>
        <v>10</v>
      </c>
    </row>
    <row r="389" spans="1:14" x14ac:dyDescent="0.25">
      <c r="A389" s="8" t="s">
        <v>71</v>
      </c>
      <c r="B389" s="8" t="s">
        <v>72</v>
      </c>
      <c r="C389" s="8" t="s">
        <v>30</v>
      </c>
      <c r="D389" s="9">
        <f>+Parameters!$B$7-1</f>
        <v>42858</v>
      </c>
      <c r="E389" s="9">
        <f t="shared" si="116"/>
        <v>42868</v>
      </c>
      <c r="F389" s="8">
        <v>730</v>
      </c>
      <c r="G389" s="8">
        <v>1080</v>
      </c>
      <c r="H389" s="8">
        <v>1.6000000000000004E-2</v>
      </c>
      <c r="I389" s="8">
        <v>1.7000000000000005E-2</v>
      </c>
      <c r="J389" s="8">
        <v>1.8500000000000006E-2</v>
      </c>
      <c r="K389" s="8">
        <v>1.9500000000000007E-2</v>
      </c>
      <c r="L389" s="8">
        <v>360</v>
      </c>
      <c r="M389" s="8" t="s">
        <v>245</v>
      </c>
      <c r="N389" s="118">
        <f t="shared" si="101"/>
        <v>10</v>
      </c>
    </row>
    <row r="390" spans="1:14" x14ac:dyDescent="0.25">
      <c r="A390" s="8" t="s">
        <v>71</v>
      </c>
      <c r="B390" s="8" t="s">
        <v>72</v>
      </c>
      <c r="C390" s="8" t="s">
        <v>30</v>
      </c>
      <c r="D390" s="9">
        <f>+Parameters!$B$7-1</f>
        <v>42858</v>
      </c>
      <c r="E390" s="9">
        <f t="shared" si="116"/>
        <v>42868</v>
      </c>
      <c r="F390" s="8">
        <v>1080</v>
      </c>
      <c r="G390" s="8">
        <v>1440</v>
      </c>
      <c r="H390" s="8">
        <v>1.7000000000000005E-2</v>
      </c>
      <c r="I390" s="8">
        <v>1.8000000000000006E-2</v>
      </c>
      <c r="J390" s="8">
        <v>1.9500000000000007E-2</v>
      </c>
      <c r="K390" s="8">
        <v>2.0500000000000008E-2</v>
      </c>
      <c r="L390" s="8">
        <v>360</v>
      </c>
      <c r="M390" s="8" t="s">
        <v>245</v>
      </c>
      <c r="N390" s="118">
        <f t="shared" si="101"/>
        <v>10</v>
      </c>
    </row>
    <row r="391" spans="1:14" x14ac:dyDescent="0.25">
      <c r="A391" t="s">
        <v>71</v>
      </c>
      <c r="B391" t="s">
        <v>72</v>
      </c>
      <c r="C391" t="s">
        <v>30</v>
      </c>
      <c r="D391" s="38">
        <f>+E390</f>
        <v>42868</v>
      </c>
      <c r="E391" s="38">
        <f>+D391+10</f>
        <v>42878</v>
      </c>
      <c r="F391">
        <v>1</v>
      </c>
      <c r="G391">
        <v>7</v>
      </c>
      <c r="H391">
        <v>1.2500000000000001E-2</v>
      </c>
      <c r="I391">
        <v>1.3500000000000002E-2</v>
      </c>
      <c r="J391">
        <v>1.35E-2</v>
      </c>
      <c r="K391">
        <v>1.4499999999999999E-2</v>
      </c>
      <c r="L391">
        <v>360</v>
      </c>
      <c r="M391" t="s">
        <v>245</v>
      </c>
      <c r="N391" s="118">
        <f t="shared" si="101"/>
        <v>10</v>
      </c>
    </row>
    <row r="392" spans="1:14" x14ac:dyDescent="0.25">
      <c r="A392" t="s">
        <v>71</v>
      </c>
      <c r="B392" t="s">
        <v>72</v>
      </c>
      <c r="C392" t="s">
        <v>30</v>
      </c>
      <c r="D392" s="38">
        <f>+D391</f>
        <v>42868</v>
      </c>
      <c r="E392" s="38">
        <f t="shared" ref="E392:E398" si="117">+D392+10</f>
        <v>42878</v>
      </c>
      <c r="F392">
        <v>7</v>
      </c>
      <c r="G392">
        <v>31</v>
      </c>
      <c r="H392">
        <v>1.3500000000000002E-2</v>
      </c>
      <c r="I392">
        <v>1.4500000000000002E-2</v>
      </c>
      <c r="J392">
        <v>1.4499999999999999E-2</v>
      </c>
      <c r="K392">
        <v>1.55E-2</v>
      </c>
      <c r="L392">
        <v>360</v>
      </c>
      <c r="M392" t="s">
        <v>245</v>
      </c>
      <c r="N392" s="118">
        <f t="shared" si="101"/>
        <v>10</v>
      </c>
    </row>
    <row r="393" spans="1:14" x14ac:dyDescent="0.25">
      <c r="A393" t="s">
        <v>71</v>
      </c>
      <c r="B393" t="s">
        <v>72</v>
      </c>
      <c r="C393" t="s">
        <v>30</v>
      </c>
      <c r="D393" s="38">
        <f t="shared" ref="D393:D398" si="118">+D392</f>
        <v>42868</v>
      </c>
      <c r="E393" s="38">
        <f t="shared" si="117"/>
        <v>42878</v>
      </c>
      <c r="F393">
        <v>31</v>
      </c>
      <c r="G393">
        <v>91</v>
      </c>
      <c r="H393">
        <v>1.4500000000000002E-2</v>
      </c>
      <c r="I393">
        <v>1.5500000000000003E-2</v>
      </c>
      <c r="J393">
        <v>1.55E-2</v>
      </c>
      <c r="K393">
        <v>1.6500000000000001E-2</v>
      </c>
      <c r="L393">
        <v>360</v>
      </c>
      <c r="M393" t="s">
        <v>245</v>
      </c>
      <c r="N393" s="118">
        <f t="shared" ref="N393:N456" si="119">+E393-D393</f>
        <v>10</v>
      </c>
    </row>
    <row r="394" spans="1:14" x14ac:dyDescent="0.25">
      <c r="A394" t="s">
        <v>71</v>
      </c>
      <c r="B394" t="s">
        <v>72</v>
      </c>
      <c r="C394" t="s">
        <v>30</v>
      </c>
      <c r="D394" s="38">
        <f t="shared" si="118"/>
        <v>42868</v>
      </c>
      <c r="E394" s="38">
        <f t="shared" si="117"/>
        <v>42878</v>
      </c>
      <c r="F394">
        <v>91</v>
      </c>
      <c r="G394">
        <v>182</v>
      </c>
      <c r="H394">
        <v>1.5500000000000003E-2</v>
      </c>
      <c r="I394">
        <v>1.6500000000000004E-2</v>
      </c>
      <c r="J394">
        <v>1.6500000000000001E-2</v>
      </c>
      <c r="K394">
        <v>1.7500000000000002E-2</v>
      </c>
      <c r="L394">
        <v>360</v>
      </c>
      <c r="M394" t="s">
        <v>245</v>
      </c>
      <c r="N394" s="118">
        <f t="shared" si="119"/>
        <v>10</v>
      </c>
    </row>
    <row r="395" spans="1:14" x14ac:dyDescent="0.25">
      <c r="A395" t="s">
        <v>71</v>
      </c>
      <c r="B395" t="s">
        <v>72</v>
      </c>
      <c r="C395" t="s">
        <v>30</v>
      </c>
      <c r="D395" s="38">
        <f t="shared" si="118"/>
        <v>42868</v>
      </c>
      <c r="E395" s="38">
        <f t="shared" si="117"/>
        <v>42878</v>
      </c>
      <c r="F395">
        <v>182</v>
      </c>
      <c r="G395">
        <v>365</v>
      </c>
      <c r="H395">
        <v>1.6500000000000004E-2</v>
      </c>
      <c r="I395">
        <v>1.7500000000000005E-2</v>
      </c>
      <c r="J395">
        <v>1.7500000000000002E-2</v>
      </c>
      <c r="K395">
        <v>1.8500000000000003E-2</v>
      </c>
      <c r="L395">
        <v>360</v>
      </c>
      <c r="M395" t="s">
        <v>245</v>
      </c>
      <c r="N395" s="118">
        <f t="shared" si="119"/>
        <v>10</v>
      </c>
    </row>
    <row r="396" spans="1:14" x14ac:dyDescent="0.25">
      <c r="A396" t="s">
        <v>71</v>
      </c>
      <c r="B396" t="s">
        <v>72</v>
      </c>
      <c r="C396" t="s">
        <v>30</v>
      </c>
      <c r="D396" s="38">
        <f t="shared" si="118"/>
        <v>42868</v>
      </c>
      <c r="E396" s="38">
        <f t="shared" si="117"/>
        <v>42878</v>
      </c>
      <c r="F396">
        <v>365</v>
      </c>
      <c r="G396">
        <v>730</v>
      </c>
      <c r="H396">
        <v>1.7500000000000005E-2</v>
      </c>
      <c r="I396">
        <v>1.8500000000000006E-2</v>
      </c>
      <c r="J396">
        <v>1.8500000000000003E-2</v>
      </c>
      <c r="K396">
        <v>1.9500000000000003E-2</v>
      </c>
      <c r="L396">
        <v>360</v>
      </c>
      <c r="M396" t="s">
        <v>245</v>
      </c>
      <c r="N396" s="118">
        <f t="shared" si="119"/>
        <v>10</v>
      </c>
    </row>
    <row r="397" spans="1:14" x14ac:dyDescent="0.25">
      <c r="A397" t="s">
        <v>71</v>
      </c>
      <c r="B397" t="s">
        <v>72</v>
      </c>
      <c r="C397" t="s">
        <v>30</v>
      </c>
      <c r="D397" s="38">
        <f t="shared" si="118"/>
        <v>42868</v>
      </c>
      <c r="E397" s="38">
        <f t="shared" si="117"/>
        <v>42878</v>
      </c>
      <c r="F397">
        <v>730</v>
      </c>
      <c r="G397">
        <v>1080</v>
      </c>
      <c r="H397">
        <v>1.8500000000000006E-2</v>
      </c>
      <c r="I397">
        <v>1.9500000000000007E-2</v>
      </c>
      <c r="J397">
        <v>1.9500000000000003E-2</v>
      </c>
      <c r="K397">
        <v>2.0500000000000004E-2</v>
      </c>
      <c r="L397">
        <v>360</v>
      </c>
      <c r="M397" t="s">
        <v>245</v>
      </c>
      <c r="N397" s="118">
        <f t="shared" si="119"/>
        <v>10</v>
      </c>
    </row>
    <row r="398" spans="1:14" x14ac:dyDescent="0.25">
      <c r="A398" t="s">
        <v>71</v>
      </c>
      <c r="B398" t="s">
        <v>72</v>
      </c>
      <c r="C398" t="s">
        <v>30</v>
      </c>
      <c r="D398" s="38">
        <f t="shared" si="118"/>
        <v>42868</v>
      </c>
      <c r="E398" s="38">
        <f t="shared" si="117"/>
        <v>42878</v>
      </c>
      <c r="F398">
        <v>1080</v>
      </c>
      <c r="G398">
        <v>1440</v>
      </c>
      <c r="H398">
        <v>1.9500000000000007E-2</v>
      </c>
      <c r="I398">
        <v>2.0500000000000008E-2</v>
      </c>
      <c r="J398">
        <v>2.0500000000000004E-2</v>
      </c>
      <c r="K398">
        <v>2.1500000000000005E-2</v>
      </c>
      <c r="L398">
        <v>360</v>
      </c>
      <c r="M398" t="s">
        <v>245</v>
      </c>
      <c r="N398" s="118">
        <f t="shared" si="119"/>
        <v>10</v>
      </c>
    </row>
    <row r="399" spans="1:14" x14ac:dyDescent="0.25">
      <c r="A399" s="8" t="s">
        <v>71</v>
      </c>
      <c r="B399" s="8" t="s">
        <v>72</v>
      </c>
      <c r="C399" s="8" t="s">
        <v>30</v>
      </c>
      <c r="D399" s="9">
        <f>+E398</f>
        <v>42878</v>
      </c>
      <c r="E399" s="9">
        <f>+D399+11</f>
        <v>42889</v>
      </c>
      <c r="F399" s="8">
        <v>1</v>
      </c>
      <c r="G399" s="8">
        <v>7</v>
      </c>
      <c r="H399" s="8">
        <v>1.35E-2</v>
      </c>
      <c r="I399" s="8">
        <v>1.4499999999999999E-2</v>
      </c>
      <c r="J399" s="8">
        <v>1.35E-2</v>
      </c>
      <c r="K399" s="8">
        <v>1.8499999999999999E-2</v>
      </c>
      <c r="L399" s="8">
        <v>360</v>
      </c>
      <c r="M399" s="8" t="s">
        <v>245</v>
      </c>
      <c r="N399" s="118">
        <f t="shared" si="119"/>
        <v>11</v>
      </c>
    </row>
    <row r="400" spans="1:14" x14ac:dyDescent="0.25">
      <c r="A400" s="8" t="s">
        <v>71</v>
      </c>
      <c r="B400" s="8" t="s">
        <v>72</v>
      </c>
      <c r="C400" s="8" t="s">
        <v>30</v>
      </c>
      <c r="D400" s="9">
        <f>+D399</f>
        <v>42878</v>
      </c>
      <c r="E400" s="9">
        <f t="shared" ref="E400:E406" si="120">+D400+11</f>
        <v>42889</v>
      </c>
      <c r="F400" s="8">
        <v>7</v>
      </c>
      <c r="G400" s="8">
        <v>31</v>
      </c>
      <c r="H400" s="8">
        <v>1.4499999999999999E-2</v>
      </c>
      <c r="I400" s="8">
        <v>1.55E-2</v>
      </c>
      <c r="J400" s="8">
        <v>1.4499999999999999E-2</v>
      </c>
      <c r="K400" s="8">
        <v>1.95E-2</v>
      </c>
      <c r="L400" s="8">
        <v>360</v>
      </c>
      <c r="M400" s="8" t="s">
        <v>245</v>
      </c>
      <c r="N400" s="118">
        <f t="shared" si="119"/>
        <v>11</v>
      </c>
    </row>
    <row r="401" spans="1:14" x14ac:dyDescent="0.25">
      <c r="A401" s="8" t="s">
        <v>71</v>
      </c>
      <c r="B401" s="8" t="s">
        <v>72</v>
      </c>
      <c r="C401" s="8" t="s">
        <v>30</v>
      </c>
      <c r="D401" s="9">
        <f t="shared" ref="D401:D406" si="121">+D400</f>
        <v>42878</v>
      </c>
      <c r="E401" s="9">
        <f t="shared" si="120"/>
        <v>42889</v>
      </c>
      <c r="F401" s="8">
        <v>31</v>
      </c>
      <c r="G401" s="8">
        <v>91</v>
      </c>
      <c r="H401" s="8">
        <v>1.55E-2</v>
      </c>
      <c r="I401" s="8">
        <v>1.6500000000000001E-2</v>
      </c>
      <c r="J401" s="8">
        <v>1.55E-2</v>
      </c>
      <c r="K401" s="8">
        <v>2.0500000000000001E-2</v>
      </c>
      <c r="L401" s="8">
        <v>360</v>
      </c>
      <c r="M401" s="8" t="s">
        <v>245</v>
      </c>
      <c r="N401" s="118">
        <f t="shared" si="119"/>
        <v>11</v>
      </c>
    </row>
    <row r="402" spans="1:14" x14ac:dyDescent="0.25">
      <c r="A402" s="8" t="s">
        <v>71</v>
      </c>
      <c r="B402" s="8" t="s">
        <v>72</v>
      </c>
      <c r="C402" s="8" t="s">
        <v>30</v>
      </c>
      <c r="D402" s="9">
        <f t="shared" si="121"/>
        <v>42878</v>
      </c>
      <c r="E402" s="9">
        <f t="shared" si="120"/>
        <v>42889</v>
      </c>
      <c r="F402" s="8">
        <v>91</v>
      </c>
      <c r="G402" s="8">
        <v>182</v>
      </c>
      <c r="H402" s="8">
        <v>1.6500000000000001E-2</v>
      </c>
      <c r="I402" s="8">
        <v>1.7500000000000002E-2</v>
      </c>
      <c r="J402" s="8">
        <v>1.6500000000000001E-2</v>
      </c>
      <c r="K402" s="8">
        <v>2.1500000000000002E-2</v>
      </c>
      <c r="L402" s="8">
        <v>360</v>
      </c>
      <c r="M402" s="8" t="s">
        <v>245</v>
      </c>
      <c r="N402" s="118">
        <f t="shared" si="119"/>
        <v>11</v>
      </c>
    </row>
    <row r="403" spans="1:14" x14ac:dyDescent="0.25">
      <c r="A403" s="8" t="s">
        <v>71</v>
      </c>
      <c r="B403" s="8" t="s">
        <v>72</v>
      </c>
      <c r="C403" s="8" t="s">
        <v>30</v>
      </c>
      <c r="D403" s="9">
        <f t="shared" si="121"/>
        <v>42878</v>
      </c>
      <c r="E403" s="9">
        <f t="shared" si="120"/>
        <v>42889</v>
      </c>
      <c r="F403" s="8">
        <v>182</v>
      </c>
      <c r="G403" s="8">
        <v>365</v>
      </c>
      <c r="H403" s="8">
        <v>1.7500000000000002E-2</v>
      </c>
      <c r="I403" s="8">
        <v>1.8500000000000003E-2</v>
      </c>
      <c r="J403" s="8">
        <v>1.7500000000000002E-2</v>
      </c>
      <c r="K403" s="8">
        <v>2.2500000000000003E-2</v>
      </c>
      <c r="L403" s="8">
        <v>360</v>
      </c>
      <c r="M403" s="8" t="s">
        <v>245</v>
      </c>
      <c r="N403" s="118">
        <f t="shared" si="119"/>
        <v>11</v>
      </c>
    </row>
    <row r="404" spans="1:14" x14ac:dyDescent="0.25">
      <c r="A404" s="8" t="s">
        <v>71</v>
      </c>
      <c r="B404" s="8" t="s">
        <v>72</v>
      </c>
      <c r="C404" s="8" t="s">
        <v>30</v>
      </c>
      <c r="D404" s="9">
        <f t="shared" si="121"/>
        <v>42878</v>
      </c>
      <c r="E404" s="9">
        <f t="shared" si="120"/>
        <v>42889</v>
      </c>
      <c r="F404" s="8">
        <v>365</v>
      </c>
      <c r="G404" s="8">
        <v>730</v>
      </c>
      <c r="H404" s="8">
        <v>1.8500000000000003E-2</v>
      </c>
      <c r="I404" s="8">
        <v>1.9500000000000003E-2</v>
      </c>
      <c r="J404" s="8">
        <v>1.8500000000000003E-2</v>
      </c>
      <c r="K404" s="8">
        <v>2.3500000000000004E-2</v>
      </c>
      <c r="L404" s="8">
        <v>360</v>
      </c>
      <c r="M404" s="8" t="s">
        <v>245</v>
      </c>
      <c r="N404" s="118">
        <f t="shared" si="119"/>
        <v>11</v>
      </c>
    </row>
    <row r="405" spans="1:14" x14ac:dyDescent="0.25">
      <c r="A405" s="8" t="s">
        <v>71</v>
      </c>
      <c r="B405" s="8" t="s">
        <v>72</v>
      </c>
      <c r="C405" s="8" t="s">
        <v>30</v>
      </c>
      <c r="D405" s="9">
        <f t="shared" si="121"/>
        <v>42878</v>
      </c>
      <c r="E405" s="9">
        <f t="shared" si="120"/>
        <v>42889</v>
      </c>
      <c r="F405" s="8">
        <v>730</v>
      </c>
      <c r="G405" s="8">
        <v>1080</v>
      </c>
      <c r="H405" s="8">
        <v>1.9500000000000003E-2</v>
      </c>
      <c r="I405" s="8">
        <v>2.0500000000000004E-2</v>
      </c>
      <c r="J405" s="8">
        <v>1.9500000000000003E-2</v>
      </c>
      <c r="K405" s="8">
        <v>2.4500000000000004E-2</v>
      </c>
      <c r="L405" s="8">
        <v>360</v>
      </c>
      <c r="M405" s="8" t="s">
        <v>245</v>
      </c>
      <c r="N405" s="118">
        <f t="shared" si="119"/>
        <v>11</v>
      </c>
    </row>
    <row r="406" spans="1:14" x14ac:dyDescent="0.25">
      <c r="A406" s="8" t="s">
        <v>71</v>
      </c>
      <c r="B406" s="8" t="s">
        <v>72</v>
      </c>
      <c r="C406" s="8" t="s">
        <v>30</v>
      </c>
      <c r="D406" s="9">
        <f t="shared" si="121"/>
        <v>42878</v>
      </c>
      <c r="E406" s="9">
        <f t="shared" si="120"/>
        <v>42889</v>
      </c>
      <c r="F406" s="8">
        <v>1080</v>
      </c>
      <c r="G406" s="8">
        <v>1440</v>
      </c>
      <c r="H406" s="8">
        <v>2.0500000000000004E-2</v>
      </c>
      <c r="I406" s="8">
        <v>2.1500000000000005E-2</v>
      </c>
      <c r="J406" s="8">
        <v>2.0500000000000004E-2</v>
      </c>
      <c r="K406" s="8">
        <v>2.5500000000000005E-2</v>
      </c>
      <c r="L406" s="8">
        <v>360</v>
      </c>
      <c r="M406" s="8" t="s">
        <v>245</v>
      </c>
      <c r="N406" s="118">
        <f t="shared" si="119"/>
        <v>11</v>
      </c>
    </row>
    <row r="407" spans="1:14" x14ac:dyDescent="0.25">
      <c r="A407" t="s">
        <v>186</v>
      </c>
      <c r="B407" t="s">
        <v>72</v>
      </c>
      <c r="C407" t="s">
        <v>29</v>
      </c>
      <c r="D407" s="38">
        <f>+Parameters!$B$7-1</f>
        <v>42858</v>
      </c>
      <c r="E407" s="38">
        <f>+D407+10</f>
        <v>42868</v>
      </c>
      <c r="F407">
        <v>1</v>
      </c>
      <c r="G407">
        <v>7</v>
      </c>
      <c r="H407">
        <v>0.03</v>
      </c>
      <c r="I407">
        <v>0.03</v>
      </c>
      <c r="J407">
        <v>0.03</v>
      </c>
      <c r="K407">
        <v>0.03</v>
      </c>
      <c r="L407">
        <v>360</v>
      </c>
      <c r="M407" t="s">
        <v>245</v>
      </c>
      <c r="N407" s="118">
        <f t="shared" si="119"/>
        <v>10</v>
      </c>
    </row>
    <row r="408" spans="1:14" x14ac:dyDescent="0.25">
      <c r="A408" t="s">
        <v>186</v>
      </c>
      <c r="B408" t="s">
        <v>72</v>
      </c>
      <c r="C408" t="s">
        <v>29</v>
      </c>
      <c r="D408" s="38">
        <f>+Parameters!$B$7-1</f>
        <v>42858</v>
      </c>
      <c r="E408" s="38">
        <f t="shared" ref="E408:E411" si="122">+D408+10</f>
        <v>42868</v>
      </c>
      <c r="F408">
        <v>7</v>
      </c>
      <c r="G408">
        <v>31</v>
      </c>
      <c r="H408">
        <v>0.03</v>
      </c>
      <c r="I408">
        <v>0.03</v>
      </c>
      <c r="J408">
        <v>0.03</v>
      </c>
      <c r="K408">
        <v>0.03</v>
      </c>
      <c r="L408">
        <v>360</v>
      </c>
      <c r="M408" t="s">
        <v>245</v>
      </c>
      <c r="N408" s="118">
        <f t="shared" si="119"/>
        <v>10</v>
      </c>
    </row>
    <row r="409" spans="1:14" x14ac:dyDescent="0.25">
      <c r="A409" t="s">
        <v>186</v>
      </c>
      <c r="B409" t="s">
        <v>72</v>
      </c>
      <c r="C409" t="s">
        <v>29</v>
      </c>
      <c r="D409" s="38">
        <f>+Parameters!$B$7-1</f>
        <v>42858</v>
      </c>
      <c r="E409" s="38">
        <f t="shared" si="122"/>
        <v>42868</v>
      </c>
      <c r="F409">
        <v>31</v>
      </c>
      <c r="G409">
        <v>91</v>
      </c>
      <c r="H409">
        <v>0.03</v>
      </c>
      <c r="I409">
        <v>0.03</v>
      </c>
      <c r="J409">
        <v>0.03</v>
      </c>
      <c r="K409">
        <v>0.03</v>
      </c>
      <c r="L409">
        <v>360</v>
      </c>
      <c r="M409" t="s">
        <v>245</v>
      </c>
      <c r="N409" s="118">
        <f t="shared" si="119"/>
        <v>10</v>
      </c>
    </row>
    <row r="410" spans="1:14" x14ac:dyDescent="0.25">
      <c r="A410" t="s">
        <v>186</v>
      </c>
      <c r="B410" t="s">
        <v>72</v>
      </c>
      <c r="C410" t="s">
        <v>29</v>
      </c>
      <c r="D410" s="38">
        <f>+Parameters!$B$7-1</f>
        <v>42858</v>
      </c>
      <c r="E410" s="38">
        <f t="shared" si="122"/>
        <v>42868</v>
      </c>
      <c r="F410">
        <v>91</v>
      </c>
      <c r="G410">
        <v>365</v>
      </c>
      <c r="H410">
        <v>0.03</v>
      </c>
      <c r="I410">
        <v>0.03</v>
      </c>
      <c r="J410">
        <v>0.03</v>
      </c>
      <c r="K410">
        <v>0.03</v>
      </c>
      <c r="L410">
        <v>360</v>
      </c>
      <c r="M410" t="s">
        <v>245</v>
      </c>
      <c r="N410" s="118">
        <f t="shared" si="119"/>
        <v>10</v>
      </c>
    </row>
    <row r="411" spans="1:14" x14ac:dyDescent="0.25">
      <c r="A411" t="s">
        <v>186</v>
      </c>
      <c r="B411" t="s">
        <v>72</v>
      </c>
      <c r="C411" t="s">
        <v>29</v>
      </c>
      <c r="D411" s="38">
        <f>+Parameters!$B$7-1</f>
        <v>42858</v>
      </c>
      <c r="E411" s="38">
        <f t="shared" si="122"/>
        <v>42868</v>
      </c>
      <c r="F411">
        <v>365</v>
      </c>
      <c r="G411">
        <v>4000</v>
      </c>
      <c r="H411">
        <v>0.03</v>
      </c>
      <c r="I411">
        <v>0.03</v>
      </c>
      <c r="J411">
        <v>0.03</v>
      </c>
      <c r="K411">
        <v>0.03</v>
      </c>
      <c r="L411">
        <v>360</v>
      </c>
      <c r="M411" t="s">
        <v>245</v>
      </c>
      <c r="N411" s="118">
        <f t="shared" si="119"/>
        <v>10</v>
      </c>
    </row>
    <row r="412" spans="1:14" x14ac:dyDescent="0.25">
      <c r="A412" s="8" t="s">
        <v>186</v>
      </c>
      <c r="B412" s="8" t="s">
        <v>72</v>
      </c>
      <c r="C412" s="8" t="s">
        <v>29</v>
      </c>
      <c r="D412" s="9">
        <f>+E411</f>
        <v>42868</v>
      </c>
      <c r="E412" s="9">
        <f>+D412+10</f>
        <v>42878</v>
      </c>
      <c r="F412" s="8">
        <v>1</v>
      </c>
      <c r="G412" s="8">
        <v>7</v>
      </c>
      <c r="H412" s="8">
        <v>0.03</v>
      </c>
      <c r="I412" s="8">
        <v>0.03</v>
      </c>
      <c r="J412" s="8">
        <v>0.03</v>
      </c>
      <c r="K412" s="8">
        <v>0.03</v>
      </c>
      <c r="L412" s="8">
        <v>360</v>
      </c>
      <c r="M412" s="8" t="s">
        <v>245</v>
      </c>
      <c r="N412" s="118">
        <f t="shared" si="119"/>
        <v>10</v>
      </c>
    </row>
    <row r="413" spans="1:14" x14ac:dyDescent="0.25">
      <c r="A413" s="8" t="s">
        <v>186</v>
      </c>
      <c r="B413" s="8" t="s">
        <v>72</v>
      </c>
      <c r="C413" s="8" t="s">
        <v>29</v>
      </c>
      <c r="D413" s="9">
        <f>+D412</f>
        <v>42868</v>
      </c>
      <c r="E413" s="9">
        <f t="shared" ref="E413:E416" si="123">+D413+10</f>
        <v>42878</v>
      </c>
      <c r="F413" s="8">
        <v>7</v>
      </c>
      <c r="G413" s="8">
        <v>31</v>
      </c>
      <c r="H413" s="8">
        <v>0.03</v>
      </c>
      <c r="I413" s="8">
        <v>0.03</v>
      </c>
      <c r="J413" s="8">
        <v>0.03</v>
      </c>
      <c r="K413" s="8">
        <v>0.03</v>
      </c>
      <c r="L413" s="8">
        <v>360</v>
      </c>
      <c r="M413" s="8" t="s">
        <v>245</v>
      </c>
      <c r="N413" s="118">
        <f t="shared" si="119"/>
        <v>10</v>
      </c>
    </row>
    <row r="414" spans="1:14" x14ac:dyDescent="0.25">
      <c r="A414" s="8" t="s">
        <v>186</v>
      </c>
      <c r="B414" s="8" t="s">
        <v>72</v>
      </c>
      <c r="C414" s="8" t="s">
        <v>29</v>
      </c>
      <c r="D414" s="9">
        <f t="shared" ref="D414:D416" si="124">+D413</f>
        <v>42868</v>
      </c>
      <c r="E414" s="9">
        <f t="shared" si="123"/>
        <v>42878</v>
      </c>
      <c r="F414" s="8">
        <v>31</v>
      </c>
      <c r="G414" s="8">
        <v>91</v>
      </c>
      <c r="H414" s="8">
        <v>0.03</v>
      </c>
      <c r="I414" s="8">
        <v>0.03</v>
      </c>
      <c r="J414" s="8">
        <v>0.03</v>
      </c>
      <c r="K414" s="8">
        <v>0.03</v>
      </c>
      <c r="L414" s="8">
        <v>360</v>
      </c>
      <c r="M414" s="8" t="s">
        <v>245</v>
      </c>
      <c r="N414" s="118">
        <f t="shared" si="119"/>
        <v>10</v>
      </c>
    </row>
    <row r="415" spans="1:14" x14ac:dyDescent="0.25">
      <c r="A415" s="8" t="s">
        <v>186</v>
      </c>
      <c r="B415" s="8" t="s">
        <v>72</v>
      </c>
      <c r="C415" s="8" t="s">
        <v>29</v>
      </c>
      <c r="D415" s="9">
        <f t="shared" si="124"/>
        <v>42868</v>
      </c>
      <c r="E415" s="9">
        <f t="shared" si="123"/>
        <v>42878</v>
      </c>
      <c r="F415" s="8">
        <v>91</v>
      </c>
      <c r="G415" s="8">
        <v>365</v>
      </c>
      <c r="H415" s="8">
        <v>0.03</v>
      </c>
      <c r="I415" s="8">
        <v>0.03</v>
      </c>
      <c r="J415" s="8">
        <v>0.03</v>
      </c>
      <c r="K415" s="8">
        <v>0.03</v>
      </c>
      <c r="L415" s="8">
        <v>360</v>
      </c>
      <c r="M415" s="8" t="s">
        <v>245</v>
      </c>
      <c r="N415" s="118">
        <f t="shared" si="119"/>
        <v>10</v>
      </c>
    </row>
    <row r="416" spans="1:14" x14ac:dyDescent="0.25">
      <c r="A416" s="8" t="s">
        <v>186</v>
      </c>
      <c r="B416" s="8" t="s">
        <v>72</v>
      </c>
      <c r="C416" s="8" t="s">
        <v>29</v>
      </c>
      <c r="D416" s="9">
        <f t="shared" si="124"/>
        <v>42868</v>
      </c>
      <c r="E416" s="9">
        <f t="shared" si="123"/>
        <v>42878</v>
      </c>
      <c r="F416" s="8">
        <v>365</v>
      </c>
      <c r="G416" s="8">
        <v>4000</v>
      </c>
      <c r="H416" s="8">
        <v>0.03</v>
      </c>
      <c r="I416" s="8">
        <v>0.03</v>
      </c>
      <c r="J416" s="8">
        <v>0.03</v>
      </c>
      <c r="K416" s="8">
        <v>0.03</v>
      </c>
      <c r="L416" s="8">
        <v>360</v>
      </c>
      <c r="M416" s="8" t="s">
        <v>245</v>
      </c>
      <c r="N416" s="118">
        <f t="shared" si="119"/>
        <v>10</v>
      </c>
    </row>
    <row r="417" spans="1:14" x14ac:dyDescent="0.25">
      <c r="A417" t="s">
        <v>186</v>
      </c>
      <c r="B417" t="s">
        <v>72</v>
      </c>
      <c r="C417" t="s">
        <v>29</v>
      </c>
      <c r="D417" s="38">
        <f>+E416</f>
        <v>42878</v>
      </c>
      <c r="E417" s="38">
        <f>+D417+11</f>
        <v>42889</v>
      </c>
      <c r="F417">
        <v>1</v>
      </c>
      <c r="G417">
        <v>7</v>
      </c>
      <c r="H417">
        <v>0.03</v>
      </c>
      <c r="I417">
        <v>0.03</v>
      </c>
      <c r="J417">
        <v>0.03</v>
      </c>
      <c r="K417">
        <v>0.03</v>
      </c>
      <c r="L417">
        <v>360</v>
      </c>
      <c r="M417" t="s">
        <v>245</v>
      </c>
      <c r="N417" s="118">
        <f t="shared" si="119"/>
        <v>11</v>
      </c>
    </row>
    <row r="418" spans="1:14" x14ac:dyDescent="0.25">
      <c r="A418" t="s">
        <v>186</v>
      </c>
      <c r="B418" t="s">
        <v>72</v>
      </c>
      <c r="C418" t="s">
        <v>29</v>
      </c>
      <c r="D418" s="38">
        <f>+D417</f>
        <v>42878</v>
      </c>
      <c r="E418" s="38">
        <f t="shared" ref="E418:E421" si="125">+D418+11</f>
        <v>42889</v>
      </c>
      <c r="F418">
        <v>7</v>
      </c>
      <c r="G418">
        <v>31</v>
      </c>
      <c r="H418">
        <v>0.03</v>
      </c>
      <c r="I418">
        <v>0.03</v>
      </c>
      <c r="J418">
        <v>0.03</v>
      </c>
      <c r="K418">
        <v>0.03</v>
      </c>
      <c r="L418">
        <v>360</v>
      </c>
      <c r="M418" t="s">
        <v>245</v>
      </c>
      <c r="N418" s="118">
        <f t="shared" si="119"/>
        <v>11</v>
      </c>
    </row>
    <row r="419" spans="1:14" x14ac:dyDescent="0.25">
      <c r="A419" t="s">
        <v>186</v>
      </c>
      <c r="B419" t="s">
        <v>72</v>
      </c>
      <c r="C419" t="s">
        <v>29</v>
      </c>
      <c r="D419" s="38">
        <f t="shared" ref="D419:D421" si="126">+D418</f>
        <v>42878</v>
      </c>
      <c r="E419" s="38">
        <f t="shared" si="125"/>
        <v>42889</v>
      </c>
      <c r="F419">
        <v>31</v>
      </c>
      <c r="G419">
        <v>91</v>
      </c>
      <c r="H419">
        <v>0.03</v>
      </c>
      <c r="I419">
        <v>0.03</v>
      </c>
      <c r="J419">
        <v>0.03</v>
      </c>
      <c r="K419">
        <v>0.03</v>
      </c>
      <c r="L419">
        <v>360</v>
      </c>
      <c r="M419" t="s">
        <v>245</v>
      </c>
      <c r="N419" s="118">
        <f t="shared" si="119"/>
        <v>11</v>
      </c>
    </row>
    <row r="420" spans="1:14" x14ac:dyDescent="0.25">
      <c r="A420" t="s">
        <v>186</v>
      </c>
      <c r="B420" t="s">
        <v>72</v>
      </c>
      <c r="C420" t="s">
        <v>29</v>
      </c>
      <c r="D420" s="38">
        <f t="shared" si="126"/>
        <v>42878</v>
      </c>
      <c r="E420" s="38">
        <f t="shared" si="125"/>
        <v>42889</v>
      </c>
      <c r="F420">
        <v>91</v>
      </c>
      <c r="G420">
        <v>365</v>
      </c>
      <c r="H420">
        <v>0.03</v>
      </c>
      <c r="I420">
        <v>0.03</v>
      </c>
      <c r="J420">
        <v>0.03</v>
      </c>
      <c r="K420">
        <v>0.03</v>
      </c>
      <c r="L420">
        <v>360</v>
      </c>
      <c r="M420" t="s">
        <v>245</v>
      </c>
      <c r="N420" s="118">
        <f t="shared" si="119"/>
        <v>11</v>
      </c>
    </row>
    <row r="421" spans="1:14" x14ac:dyDescent="0.25">
      <c r="A421" t="s">
        <v>186</v>
      </c>
      <c r="B421" t="s">
        <v>72</v>
      </c>
      <c r="C421" t="s">
        <v>29</v>
      </c>
      <c r="D421" s="38">
        <f t="shared" si="126"/>
        <v>42878</v>
      </c>
      <c r="E421" s="38">
        <f t="shared" si="125"/>
        <v>42889</v>
      </c>
      <c r="F421">
        <v>365</v>
      </c>
      <c r="G421">
        <v>4000</v>
      </c>
      <c r="H421">
        <v>0.03</v>
      </c>
      <c r="I421">
        <v>0.03</v>
      </c>
      <c r="J421">
        <v>0.03</v>
      </c>
      <c r="K421">
        <v>0.03</v>
      </c>
      <c r="L421">
        <v>360</v>
      </c>
      <c r="M421" t="s">
        <v>245</v>
      </c>
      <c r="N421" s="118">
        <f t="shared" si="119"/>
        <v>11</v>
      </c>
    </row>
    <row r="422" spans="1:14" x14ac:dyDescent="0.25">
      <c r="A422" s="8" t="s">
        <v>91</v>
      </c>
      <c r="B422" s="8" t="s">
        <v>72</v>
      </c>
      <c r="C422" s="8" t="s">
        <v>30</v>
      </c>
      <c r="D422" s="9">
        <f>+Parameters!$B$7-1</f>
        <v>42858</v>
      </c>
      <c r="E422" s="9">
        <f>+D422+10</f>
        <v>42868</v>
      </c>
      <c r="F422" s="8">
        <v>1</v>
      </c>
      <c r="G422" s="8">
        <v>7</v>
      </c>
      <c r="H422" s="8">
        <v>0.01</v>
      </c>
      <c r="I422" s="8">
        <v>0.01</v>
      </c>
      <c r="J422" s="8">
        <v>0.01</v>
      </c>
      <c r="K422" s="8">
        <v>0.01</v>
      </c>
      <c r="L422" s="8">
        <v>360</v>
      </c>
      <c r="M422" s="8" t="s">
        <v>245</v>
      </c>
      <c r="N422" s="122">
        <f t="shared" si="119"/>
        <v>10</v>
      </c>
    </row>
    <row r="423" spans="1:14" x14ac:dyDescent="0.25">
      <c r="A423" s="8" t="s">
        <v>91</v>
      </c>
      <c r="B423" s="8" t="s">
        <v>72</v>
      </c>
      <c r="C423" s="8" t="s">
        <v>30</v>
      </c>
      <c r="D423" s="9">
        <f>+Parameters!$B$7-1</f>
        <v>42858</v>
      </c>
      <c r="E423" s="9">
        <f t="shared" ref="E423:E426" si="127">+D423+10</f>
        <v>42868</v>
      </c>
      <c r="F423" s="8">
        <v>7</v>
      </c>
      <c r="G423" s="8">
        <v>31</v>
      </c>
      <c r="H423" s="8">
        <v>0.01</v>
      </c>
      <c r="I423" s="8">
        <v>0.01</v>
      </c>
      <c r="J423" s="8">
        <v>0.01</v>
      </c>
      <c r="K423" s="8">
        <v>0.01</v>
      </c>
      <c r="L423" s="8">
        <v>360</v>
      </c>
      <c r="M423" s="8" t="s">
        <v>245</v>
      </c>
      <c r="N423" s="122">
        <f t="shared" si="119"/>
        <v>10</v>
      </c>
    </row>
    <row r="424" spans="1:14" x14ac:dyDescent="0.25">
      <c r="A424" s="8" t="s">
        <v>91</v>
      </c>
      <c r="B424" s="8" t="s">
        <v>72</v>
      </c>
      <c r="C424" s="8" t="s">
        <v>30</v>
      </c>
      <c r="D424" s="9">
        <f>+Parameters!$B$7-1</f>
        <v>42858</v>
      </c>
      <c r="E424" s="9">
        <f t="shared" si="127"/>
        <v>42868</v>
      </c>
      <c r="F424" s="8">
        <v>31</v>
      </c>
      <c r="G424" s="8">
        <v>91</v>
      </c>
      <c r="H424" s="8">
        <v>0.01</v>
      </c>
      <c r="I424" s="8">
        <v>0.01</v>
      </c>
      <c r="J424" s="8">
        <v>0.01</v>
      </c>
      <c r="K424" s="8">
        <v>0.01</v>
      </c>
      <c r="L424" s="8">
        <v>360</v>
      </c>
      <c r="M424" s="8" t="s">
        <v>245</v>
      </c>
      <c r="N424" s="122">
        <f t="shared" si="119"/>
        <v>10</v>
      </c>
    </row>
    <row r="425" spans="1:14" x14ac:dyDescent="0.25">
      <c r="A425" s="8" t="s">
        <v>91</v>
      </c>
      <c r="B425" s="8" t="s">
        <v>72</v>
      </c>
      <c r="C425" s="8" t="s">
        <v>30</v>
      </c>
      <c r="D425" s="9">
        <f>+Parameters!$B$7-1</f>
        <v>42858</v>
      </c>
      <c r="E425" s="9">
        <f t="shared" si="127"/>
        <v>42868</v>
      </c>
      <c r="F425" s="8">
        <v>91</v>
      </c>
      <c r="G425" s="8">
        <v>365</v>
      </c>
      <c r="H425" s="8">
        <v>0.01</v>
      </c>
      <c r="I425" s="8">
        <v>0.01</v>
      </c>
      <c r="J425" s="8">
        <v>0.01</v>
      </c>
      <c r="K425" s="8">
        <v>0.01</v>
      </c>
      <c r="L425" s="8">
        <v>360</v>
      </c>
      <c r="M425" s="8" t="s">
        <v>245</v>
      </c>
      <c r="N425" s="122">
        <f t="shared" si="119"/>
        <v>10</v>
      </c>
    </row>
    <row r="426" spans="1:14" x14ac:dyDescent="0.25">
      <c r="A426" s="8" t="s">
        <v>91</v>
      </c>
      <c r="B426" s="8" t="s">
        <v>72</v>
      </c>
      <c r="C426" s="8" t="s">
        <v>30</v>
      </c>
      <c r="D426" s="9">
        <f>+Parameters!$B$7-1</f>
        <v>42858</v>
      </c>
      <c r="E426" s="9">
        <f t="shared" si="127"/>
        <v>42868</v>
      </c>
      <c r="F426" s="8">
        <v>365</v>
      </c>
      <c r="G426" s="8">
        <v>730</v>
      </c>
      <c r="H426" s="8">
        <v>0.01</v>
      </c>
      <c r="I426" s="8">
        <v>0.01</v>
      </c>
      <c r="J426" s="8">
        <v>0.01</v>
      </c>
      <c r="K426" s="8">
        <v>0.01</v>
      </c>
      <c r="L426" s="8">
        <v>360</v>
      </c>
      <c r="M426" s="8" t="s">
        <v>245</v>
      </c>
      <c r="N426" s="122">
        <f t="shared" si="119"/>
        <v>10</v>
      </c>
    </row>
    <row r="427" spans="1:14" x14ac:dyDescent="0.25">
      <c r="A427" t="s">
        <v>91</v>
      </c>
      <c r="B427" t="s">
        <v>72</v>
      </c>
      <c r="C427" t="s">
        <v>30</v>
      </c>
      <c r="D427" s="38">
        <f>+E426</f>
        <v>42868</v>
      </c>
      <c r="E427" s="38">
        <f>+D427+10</f>
        <v>42878</v>
      </c>
      <c r="F427">
        <v>1</v>
      </c>
      <c r="G427">
        <v>7</v>
      </c>
      <c r="H427">
        <v>0.01</v>
      </c>
      <c r="I427">
        <v>0.01</v>
      </c>
      <c r="J427">
        <v>0.01</v>
      </c>
      <c r="K427">
        <v>0.01</v>
      </c>
      <c r="L427">
        <v>360</v>
      </c>
      <c r="M427" t="s">
        <v>245</v>
      </c>
      <c r="N427" s="118">
        <f t="shared" si="119"/>
        <v>10</v>
      </c>
    </row>
    <row r="428" spans="1:14" x14ac:dyDescent="0.25">
      <c r="A428" t="s">
        <v>91</v>
      </c>
      <c r="B428" t="s">
        <v>72</v>
      </c>
      <c r="C428" t="s">
        <v>30</v>
      </c>
      <c r="D428" s="38">
        <f>+D427</f>
        <v>42868</v>
      </c>
      <c r="E428" s="38">
        <f>+D428+10</f>
        <v>42878</v>
      </c>
      <c r="F428">
        <v>7</v>
      </c>
      <c r="G428">
        <v>31</v>
      </c>
      <c r="H428">
        <v>0.01</v>
      </c>
      <c r="I428">
        <v>0.01</v>
      </c>
      <c r="J428">
        <v>0.01</v>
      </c>
      <c r="K428">
        <v>0.01</v>
      </c>
      <c r="L428">
        <v>360</v>
      </c>
      <c r="M428" t="s">
        <v>245</v>
      </c>
      <c r="N428" s="118">
        <f t="shared" si="119"/>
        <v>10</v>
      </c>
    </row>
    <row r="429" spans="1:14" x14ac:dyDescent="0.25">
      <c r="A429" t="s">
        <v>91</v>
      </c>
      <c r="B429" t="s">
        <v>72</v>
      </c>
      <c r="C429" t="s">
        <v>30</v>
      </c>
      <c r="D429" s="38">
        <f t="shared" ref="D429:D431" si="128">+D428</f>
        <v>42868</v>
      </c>
      <c r="E429" s="38">
        <f t="shared" ref="E429:E431" si="129">+D429+10</f>
        <v>42878</v>
      </c>
      <c r="F429">
        <v>31</v>
      </c>
      <c r="G429">
        <v>91</v>
      </c>
      <c r="H429">
        <v>0.01</v>
      </c>
      <c r="I429">
        <v>0.01</v>
      </c>
      <c r="J429">
        <v>0.01</v>
      </c>
      <c r="K429">
        <v>0.01</v>
      </c>
      <c r="L429">
        <v>360</v>
      </c>
      <c r="M429" t="s">
        <v>245</v>
      </c>
      <c r="N429" s="118">
        <f t="shared" si="119"/>
        <v>10</v>
      </c>
    </row>
    <row r="430" spans="1:14" x14ac:dyDescent="0.25">
      <c r="A430" t="s">
        <v>91</v>
      </c>
      <c r="B430" t="s">
        <v>72</v>
      </c>
      <c r="C430" t="s">
        <v>30</v>
      </c>
      <c r="D430" s="38">
        <f t="shared" si="128"/>
        <v>42868</v>
      </c>
      <c r="E430" s="38">
        <f t="shared" si="129"/>
        <v>42878</v>
      </c>
      <c r="F430">
        <v>91</v>
      </c>
      <c r="G430">
        <v>365</v>
      </c>
      <c r="H430">
        <v>0.01</v>
      </c>
      <c r="I430">
        <v>0.01</v>
      </c>
      <c r="J430">
        <v>0.01</v>
      </c>
      <c r="K430">
        <v>0.01</v>
      </c>
      <c r="L430">
        <v>360</v>
      </c>
      <c r="M430" t="s">
        <v>245</v>
      </c>
      <c r="N430" s="118">
        <f t="shared" si="119"/>
        <v>10</v>
      </c>
    </row>
    <row r="431" spans="1:14" x14ac:dyDescent="0.25">
      <c r="A431" t="s">
        <v>91</v>
      </c>
      <c r="B431" t="s">
        <v>72</v>
      </c>
      <c r="C431" t="s">
        <v>30</v>
      </c>
      <c r="D431" s="38">
        <f t="shared" si="128"/>
        <v>42868</v>
      </c>
      <c r="E431" s="38">
        <f t="shared" si="129"/>
        <v>42878</v>
      </c>
      <c r="F431">
        <v>365</v>
      </c>
      <c r="G431">
        <v>730</v>
      </c>
      <c r="H431">
        <v>0.01</v>
      </c>
      <c r="I431">
        <v>0.01</v>
      </c>
      <c r="J431">
        <v>0.01</v>
      </c>
      <c r="K431">
        <v>0.01</v>
      </c>
      <c r="L431">
        <v>360</v>
      </c>
      <c r="M431" t="s">
        <v>245</v>
      </c>
      <c r="N431" s="118">
        <f t="shared" si="119"/>
        <v>10</v>
      </c>
    </row>
    <row r="432" spans="1:14" x14ac:dyDescent="0.25">
      <c r="A432" s="8" t="s">
        <v>91</v>
      </c>
      <c r="B432" s="8" t="s">
        <v>72</v>
      </c>
      <c r="C432" s="8" t="s">
        <v>30</v>
      </c>
      <c r="D432" s="9">
        <f>+E431</f>
        <v>42878</v>
      </c>
      <c r="E432" s="9">
        <f>+D432+11</f>
        <v>42889</v>
      </c>
      <c r="F432" s="8">
        <v>1</v>
      </c>
      <c r="G432" s="8">
        <v>7</v>
      </c>
      <c r="H432" s="8">
        <v>0.01</v>
      </c>
      <c r="I432" s="8">
        <v>0.01</v>
      </c>
      <c r="J432" s="8">
        <v>0.01</v>
      </c>
      <c r="K432" s="8">
        <v>0.01</v>
      </c>
      <c r="L432" s="8">
        <v>360</v>
      </c>
      <c r="M432" s="8" t="s">
        <v>245</v>
      </c>
      <c r="N432" s="122">
        <f t="shared" si="119"/>
        <v>11</v>
      </c>
    </row>
    <row r="433" spans="1:14" x14ac:dyDescent="0.25">
      <c r="A433" s="8" t="s">
        <v>91</v>
      </c>
      <c r="B433" s="8" t="s">
        <v>72</v>
      </c>
      <c r="C433" s="8" t="s">
        <v>30</v>
      </c>
      <c r="D433" s="9">
        <f>+D432</f>
        <v>42878</v>
      </c>
      <c r="E433" s="9">
        <f t="shared" ref="E433:E436" si="130">+D433+11</f>
        <v>42889</v>
      </c>
      <c r="F433" s="8">
        <v>7</v>
      </c>
      <c r="G433" s="8">
        <v>31</v>
      </c>
      <c r="H433" s="8">
        <v>0.01</v>
      </c>
      <c r="I433" s="8">
        <v>0.01</v>
      </c>
      <c r="J433" s="8">
        <v>0.01</v>
      </c>
      <c r="K433" s="8">
        <v>0.01</v>
      </c>
      <c r="L433" s="8">
        <v>360</v>
      </c>
      <c r="M433" s="8" t="s">
        <v>245</v>
      </c>
      <c r="N433" s="122">
        <f t="shared" si="119"/>
        <v>11</v>
      </c>
    </row>
    <row r="434" spans="1:14" x14ac:dyDescent="0.25">
      <c r="A434" s="8" t="s">
        <v>91</v>
      </c>
      <c r="B434" s="8" t="s">
        <v>72</v>
      </c>
      <c r="C434" s="8" t="s">
        <v>30</v>
      </c>
      <c r="D434" s="9">
        <f t="shared" ref="D434:D436" si="131">+D433</f>
        <v>42878</v>
      </c>
      <c r="E434" s="9">
        <f t="shared" si="130"/>
        <v>42889</v>
      </c>
      <c r="F434" s="8">
        <v>31</v>
      </c>
      <c r="G434" s="8">
        <v>91</v>
      </c>
      <c r="H434" s="8">
        <v>0.01</v>
      </c>
      <c r="I434" s="8">
        <v>0.01</v>
      </c>
      <c r="J434" s="8">
        <v>0.01</v>
      </c>
      <c r="K434" s="8">
        <v>0.01</v>
      </c>
      <c r="L434" s="8">
        <v>360</v>
      </c>
      <c r="M434" s="8" t="s">
        <v>245</v>
      </c>
      <c r="N434" s="122">
        <f t="shared" si="119"/>
        <v>11</v>
      </c>
    </row>
    <row r="435" spans="1:14" x14ac:dyDescent="0.25">
      <c r="A435" s="8" t="s">
        <v>91</v>
      </c>
      <c r="B435" s="8" t="s">
        <v>72</v>
      </c>
      <c r="C435" s="8" t="s">
        <v>30</v>
      </c>
      <c r="D435" s="9">
        <f t="shared" si="131"/>
        <v>42878</v>
      </c>
      <c r="E435" s="9">
        <f t="shared" si="130"/>
        <v>42889</v>
      </c>
      <c r="F435" s="8">
        <v>91</v>
      </c>
      <c r="G435" s="8">
        <v>365</v>
      </c>
      <c r="H435" s="8">
        <v>0.01</v>
      </c>
      <c r="I435" s="8">
        <v>0.01</v>
      </c>
      <c r="J435" s="8">
        <v>0.01</v>
      </c>
      <c r="K435" s="8">
        <v>0.01</v>
      </c>
      <c r="L435" s="8">
        <v>360</v>
      </c>
      <c r="M435" s="8" t="s">
        <v>245</v>
      </c>
      <c r="N435" s="122">
        <f t="shared" si="119"/>
        <v>11</v>
      </c>
    </row>
    <row r="436" spans="1:14" x14ac:dyDescent="0.25">
      <c r="A436" s="8" t="s">
        <v>91</v>
      </c>
      <c r="B436" s="8" t="s">
        <v>72</v>
      </c>
      <c r="C436" s="8" t="s">
        <v>30</v>
      </c>
      <c r="D436" s="9">
        <f t="shared" si="131"/>
        <v>42878</v>
      </c>
      <c r="E436" s="9">
        <f t="shared" si="130"/>
        <v>42889</v>
      </c>
      <c r="F436" s="8">
        <v>365</v>
      </c>
      <c r="G436" s="8">
        <v>740</v>
      </c>
      <c r="H436" s="8">
        <v>0.01</v>
      </c>
      <c r="I436" s="8">
        <v>0.01</v>
      </c>
      <c r="J436" s="8">
        <v>0.01</v>
      </c>
      <c r="K436" s="8">
        <v>0.01</v>
      </c>
      <c r="L436" s="8">
        <v>360</v>
      </c>
      <c r="M436" s="8" t="s">
        <v>245</v>
      </c>
      <c r="N436" s="122">
        <f t="shared" si="119"/>
        <v>11</v>
      </c>
    </row>
    <row r="437" spans="1:14" x14ac:dyDescent="0.25">
      <c r="A437" t="s">
        <v>186</v>
      </c>
      <c r="B437" t="s">
        <v>72</v>
      </c>
      <c r="C437" t="s">
        <v>30</v>
      </c>
      <c r="D437" s="38">
        <f>+Parameters!$B$7-1</f>
        <v>42858</v>
      </c>
      <c r="E437" s="38">
        <f>+D437+10</f>
        <v>42868</v>
      </c>
      <c r="F437">
        <v>1</v>
      </c>
      <c r="G437">
        <v>7</v>
      </c>
      <c r="H437">
        <v>0.03</v>
      </c>
      <c r="I437">
        <v>0.03</v>
      </c>
      <c r="J437">
        <v>0.03</v>
      </c>
      <c r="K437">
        <v>0.03</v>
      </c>
      <c r="L437">
        <v>360</v>
      </c>
      <c r="M437" t="s">
        <v>245</v>
      </c>
      <c r="N437" s="118">
        <f t="shared" si="119"/>
        <v>10</v>
      </c>
    </row>
    <row r="438" spans="1:14" x14ac:dyDescent="0.25">
      <c r="A438" t="s">
        <v>186</v>
      </c>
      <c r="B438" t="s">
        <v>72</v>
      </c>
      <c r="C438" t="s">
        <v>30</v>
      </c>
      <c r="D438" s="38">
        <f>+Parameters!$B$7-1</f>
        <v>42858</v>
      </c>
      <c r="E438" s="38">
        <f t="shared" ref="E438:E441" si="132">+D438+10</f>
        <v>42868</v>
      </c>
      <c r="F438">
        <v>7</v>
      </c>
      <c r="G438">
        <v>31</v>
      </c>
      <c r="H438">
        <v>0.03</v>
      </c>
      <c r="I438">
        <v>0.03</v>
      </c>
      <c r="J438">
        <v>0.03</v>
      </c>
      <c r="K438">
        <v>0.03</v>
      </c>
      <c r="L438">
        <v>360</v>
      </c>
      <c r="M438" t="s">
        <v>245</v>
      </c>
      <c r="N438" s="118">
        <f t="shared" si="119"/>
        <v>10</v>
      </c>
    </row>
    <row r="439" spans="1:14" x14ac:dyDescent="0.25">
      <c r="A439" t="s">
        <v>186</v>
      </c>
      <c r="B439" t="s">
        <v>72</v>
      </c>
      <c r="C439" t="s">
        <v>30</v>
      </c>
      <c r="D439" s="38">
        <f>+Parameters!$B$7-1</f>
        <v>42858</v>
      </c>
      <c r="E439" s="38">
        <f t="shared" si="132"/>
        <v>42868</v>
      </c>
      <c r="F439">
        <v>31</v>
      </c>
      <c r="G439">
        <v>91</v>
      </c>
      <c r="H439">
        <v>0.03</v>
      </c>
      <c r="I439">
        <v>0.03</v>
      </c>
      <c r="J439">
        <v>0.03</v>
      </c>
      <c r="K439">
        <v>0.03</v>
      </c>
      <c r="L439">
        <v>360</v>
      </c>
      <c r="M439" t="s">
        <v>245</v>
      </c>
      <c r="N439" s="118">
        <f t="shared" si="119"/>
        <v>10</v>
      </c>
    </row>
    <row r="440" spans="1:14" x14ac:dyDescent="0.25">
      <c r="A440" t="s">
        <v>186</v>
      </c>
      <c r="B440" t="s">
        <v>72</v>
      </c>
      <c r="C440" t="s">
        <v>30</v>
      </c>
      <c r="D440" s="38">
        <f>+Parameters!$B$7-1</f>
        <v>42858</v>
      </c>
      <c r="E440" s="38">
        <f t="shared" si="132"/>
        <v>42868</v>
      </c>
      <c r="F440">
        <v>91</v>
      </c>
      <c r="G440">
        <v>365</v>
      </c>
      <c r="H440">
        <v>0.03</v>
      </c>
      <c r="I440">
        <v>0.03</v>
      </c>
      <c r="J440">
        <v>0.03</v>
      </c>
      <c r="K440">
        <v>0.03</v>
      </c>
      <c r="L440">
        <v>360</v>
      </c>
      <c r="M440" t="s">
        <v>245</v>
      </c>
      <c r="N440" s="118">
        <f t="shared" si="119"/>
        <v>10</v>
      </c>
    </row>
    <row r="441" spans="1:14" x14ac:dyDescent="0.25">
      <c r="A441" t="s">
        <v>186</v>
      </c>
      <c r="B441" t="s">
        <v>72</v>
      </c>
      <c r="C441" t="s">
        <v>30</v>
      </c>
      <c r="D441" s="38">
        <f>+Parameters!$B$7-1</f>
        <v>42858</v>
      </c>
      <c r="E441" s="38">
        <f t="shared" si="132"/>
        <v>42868</v>
      </c>
      <c r="F441">
        <v>365</v>
      </c>
      <c r="G441">
        <v>4000</v>
      </c>
      <c r="H441">
        <v>0.03</v>
      </c>
      <c r="I441">
        <v>0.03</v>
      </c>
      <c r="J441">
        <v>0.03</v>
      </c>
      <c r="K441">
        <v>0.03</v>
      </c>
      <c r="L441">
        <v>360</v>
      </c>
      <c r="M441" t="s">
        <v>245</v>
      </c>
      <c r="N441" s="118">
        <f t="shared" si="119"/>
        <v>10</v>
      </c>
    </row>
    <row r="442" spans="1:14" x14ac:dyDescent="0.25">
      <c r="A442" s="8" t="s">
        <v>186</v>
      </c>
      <c r="B442" s="8" t="s">
        <v>72</v>
      </c>
      <c r="C442" s="8" t="s">
        <v>30</v>
      </c>
      <c r="D442" s="9">
        <f>+E441</f>
        <v>42868</v>
      </c>
      <c r="E442" s="9">
        <f>+D442+10</f>
        <v>42878</v>
      </c>
      <c r="F442" s="8">
        <v>1</v>
      </c>
      <c r="G442" s="8">
        <v>7</v>
      </c>
      <c r="H442" s="8">
        <v>0.03</v>
      </c>
      <c r="I442" s="8">
        <v>0.03</v>
      </c>
      <c r="J442" s="8">
        <v>0.03</v>
      </c>
      <c r="K442" s="8">
        <v>0.03</v>
      </c>
      <c r="L442" s="8">
        <v>360</v>
      </c>
      <c r="M442" s="8" t="s">
        <v>245</v>
      </c>
      <c r="N442" s="122">
        <f t="shared" si="119"/>
        <v>10</v>
      </c>
    </row>
    <row r="443" spans="1:14" x14ac:dyDescent="0.25">
      <c r="A443" s="8" t="s">
        <v>186</v>
      </c>
      <c r="B443" s="8" t="s">
        <v>72</v>
      </c>
      <c r="C443" s="8" t="s">
        <v>30</v>
      </c>
      <c r="D443" s="9">
        <f>+D442</f>
        <v>42868</v>
      </c>
      <c r="E443" s="9">
        <f t="shared" ref="E443:E446" si="133">+D443+10</f>
        <v>42878</v>
      </c>
      <c r="F443" s="8">
        <v>7</v>
      </c>
      <c r="G443" s="8">
        <v>31</v>
      </c>
      <c r="H443" s="8">
        <v>0.03</v>
      </c>
      <c r="I443" s="8">
        <v>0.03</v>
      </c>
      <c r="J443" s="8">
        <v>0.03</v>
      </c>
      <c r="K443" s="8">
        <v>0.03</v>
      </c>
      <c r="L443" s="8">
        <v>360</v>
      </c>
      <c r="M443" s="8" t="s">
        <v>245</v>
      </c>
      <c r="N443" s="122">
        <f t="shared" si="119"/>
        <v>10</v>
      </c>
    </row>
    <row r="444" spans="1:14" x14ac:dyDescent="0.25">
      <c r="A444" s="8" t="s">
        <v>186</v>
      </c>
      <c r="B444" s="8" t="s">
        <v>72</v>
      </c>
      <c r="C444" s="8" t="s">
        <v>30</v>
      </c>
      <c r="D444" s="9">
        <f t="shared" ref="D444:D446" si="134">+D443</f>
        <v>42868</v>
      </c>
      <c r="E444" s="9">
        <f t="shared" si="133"/>
        <v>42878</v>
      </c>
      <c r="F444" s="8">
        <v>31</v>
      </c>
      <c r="G444" s="8">
        <v>91</v>
      </c>
      <c r="H444" s="8">
        <v>0.03</v>
      </c>
      <c r="I444" s="8">
        <v>0.03</v>
      </c>
      <c r="J444" s="8">
        <v>0.03</v>
      </c>
      <c r="K444" s="8">
        <v>0.03</v>
      </c>
      <c r="L444" s="8">
        <v>360</v>
      </c>
      <c r="M444" s="8" t="s">
        <v>245</v>
      </c>
      <c r="N444" s="122">
        <f t="shared" si="119"/>
        <v>10</v>
      </c>
    </row>
    <row r="445" spans="1:14" x14ac:dyDescent="0.25">
      <c r="A445" s="8" t="s">
        <v>186</v>
      </c>
      <c r="B445" s="8" t="s">
        <v>72</v>
      </c>
      <c r="C445" s="8" t="s">
        <v>30</v>
      </c>
      <c r="D445" s="9">
        <f t="shared" si="134"/>
        <v>42868</v>
      </c>
      <c r="E445" s="9">
        <f t="shared" si="133"/>
        <v>42878</v>
      </c>
      <c r="F445" s="8">
        <v>91</v>
      </c>
      <c r="G445" s="8">
        <v>365</v>
      </c>
      <c r="H445" s="8">
        <v>0.03</v>
      </c>
      <c r="I445" s="8">
        <v>0.03</v>
      </c>
      <c r="J445" s="8">
        <v>0.03</v>
      </c>
      <c r="K445" s="8">
        <v>0.03</v>
      </c>
      <c r="L445" s="8">
        <v>360</v>
      </c>
      <c r="M445" s="8" t="s">
        <v>245</v>
      </c>
      <c r="N445" s="122">
        <f t="shared" si="119"/>
        <v>10</v>
      </c>
    </row>
    <row r="446" spans="1:14" x14ac:dyDescent="0.25">
      <c r="A446" s="8" t="s">
        <v>186</v>
      </c>
      <c r="B446" s="8" t="s">
        <v>72</v>
      </c>
      <c r="C446" s="8" t="s">
        <v>30</v>
      </c>
      <c r="D446" s="9">
        <f t="shared" si="134"/>
        <v>42868</v>
      </c>
      <c r="E446" s="9">
        <f t="shared" si="133"/>
        <v>42878</v>
      </c>
      <c r="F446" s="8">
        <v>365</v>
      </c>
      <c r="G446" s="8">
        <v>4000</v>
      </c>
      <c r="H446" s="8">
        <v>0.03</v>
      </c>
      <c r="I446" s="8">
        <v>0.03</v>
      </c>
      <c r="J446" s="8">
        <v>0.03</v>
      </c>
      <c r="K446" s="8">
        <v>0.03</v>
      </c>
      <c r="L446" s="8">
        <v>360</v>
      </c>
      <c r="M446" s="8" t="s">
        <v>245</v>
      </c>
      <c r="N446" s="122">
        <f t="shared" si="119"/>
        <v>10</v>
      </c>
    </row>
    <row r="447" spans="1:14" x14ac:dyDescent="0.25">
      <c r="A447" t="s">
        <v>186</v>
      </c>
      <c r="B447" t="s">
        <v>72</v>
      </c>
      <c r="C447" t="s">
        <v>30</v>
      </c>
      <c r="D447" s="38">
        <f>+E446</f>
        <v>42878</v>
      </c>
      <c r="E447" s="38">
        <f>+D447+11</f>
        <v>42889</v>
      </c>
      <c r="F447">
        <v>1</v>
      </c>
      <c r="G447">
        <v>7</v>
      </c>
      <c r="H447">
        <v>0.03</v>
      </c>
      <c r="I447">
        <v>0.03</v>
      </c>
      <c r="J447">
        <v>0.03</v>
      </c>
      <c r="K447">
        <v>0.03</v>
      </c>
      <c r="L447">
        <v>360</v>
      </c>
      <c r="M447" t="s">
        <v>245</v>
      </c>
      <c r="N447" s="118">
        <f t="shared" si="119"/>
        <v>11</v>
      </c>
    </row>
    <row r="448" spans="1:14" x14ac:dyDescent="0.25">
      <c r="A448" t="s">
        <v>186</v>
      </c>
      <c r="B448" t="s">
        <v>72</v>
      </c>
      <c r="C448" t="s">
        <v>30</v>
      </c>
      <c r="D448" s="38">
        <f>+D447</f>
        <v>42878</v>
      </c>
      <c r="E448" s="38">
        <f t="shared" ref="E448:E451" si="135">+D448+11</f>
        <v>42889</v>
      </c>
      <c r="F448">
        <v>7</v>
      </c>
      <c r="G448">
        <v>31</v>
      </c>
      <c r="H448">
        <v>0.03</v>
      </c>
      <c r="I448">
        <v>0.03</v>
      </c>
      <c r="J448">
        <v>0.03</v>
      </c>
      <c r="K448">
        <v>0.03</v>
      </c>
      <c r="L448">
        <v>360</v>
      </c>
      <c r="M448" t="s">
        <v>245</v>
      </c>
      <c r="N448" s="118">
        <f t="shared" si="119"/>
        <v>11</v>
      </c>
    </row>
    <row r="449" spans="1:14" x14ac:dyDescent="0.25">
      <c r="A449" t="s">
        <v>186</v>
      </c>
      <c r="B449" t="s">
        <v>72</v>
      </c>
      <c r="C449" t="s">
        <v>30</v>
      </c>
      <c r="D449" s="38">
        <f t="shared" ref="D449:D451" si="136">+D448</f>
        <v>42878</v>
      </c>
      <c r="E449" s="38">
        <f t="shared" si="135"/>
        <v>42889</v>
      </c>
      <c r="F449">
        <v>31</v>
      </c>
      <c r="G449">
        <v>91</v>
      </c>
      <c r="H449">
        <v>0.03</v>
      </c>
      <c r="I449">
        <v>0.03</v>
      </c>
      <c r="J449">
        <v>0.03</v>
      </c>
      <c r="K449">
        <v>0.03</v>
      </c>
      <c r="L449">
        <v>360</v>
      </c>
      <c r="M449" t="s">
        <v>245</v>
      </c>
      <c r="N449" s="118">
        <f t="shared" si="119"/>
        <v>11</v>
      </c>
    </row>
    <row r="450" spans="1:14" x14ac:dyDescent="0.25">
      <c r="A450" t="s">
        <v>186</v>
      </c>
      <c r="B450" t="s">
        <v>72</v>
      </c>
      <c r="C450" t="s">
        <v>30</v>
      </c>
      <c r="D450" s="38">
        <f t="shared" si="136"/>
        <v>42878</v>
      </c>
      <c r="E450" s="38">
        <f t="shared" si="135"/>
        <v>42889</v>
      </c>
      <c r="F450">
        <v>91</v>
      </c>
      <c r="G450">
        <v>365</v>
      </c>
      <c r="H450">
        <v>0.03</v>
      </c>
      <c r="I450">
        <v>0.03</v>
      </c>
      <c r="J450">
        <v>0.03</v>
      </c>
      <c r="K450">
        <v>0.03</v>
      </c>
      <c r="L450">
        <v>360</v>
      </c>
      <c r="M450" t="s">
        <v>245</v>
      </c>
      <c r="N450" s="118">
        <f t="shared" si="119"/>
        <v>11</v>
      </c>
    </row>
    <row r="451" spans="1:14" x14ac:dyDescent="0.25">
      <c r="A451" t="s">
        <v>186</v>
      </c>
      <c r="B451" t="s">
        <v>72</v>
      </c>
      <c r="C451" t="s">
        <v>30</v>
      </c>
      <c r="D451" s="38">
        <f t="shared" si="136"/>
        <v>42878</v>
      </c>
      <c r="E451" s="38">
        <f t="shared" si="135"/>
        <v>42889</v>
      </c>
      <c r="F451">
        <v>365</v>
      </c>
      <c r="G451">
        <v>4000</v>
      </c>
      <c r="H451">
        <v>0.03</v>
      </c>
      <c r="I451">
        <v>0.03</v>
      </c>
      <c r="J451">
        <v>0.03</v>
      </c>
      <c r="K451">
        <v>0.03</v>
      </c>
      <c r="L451">
        <v>360</v>
      </c>
      <c r="M451" t="s">
        <v>245</v>
      </c>
      <c r="N451" s="118">
        <f t="shared" si="119"/>
        <v>11</v>
      </c>
    </row>
    <row r="452" spans="1:14" x14ac:dyDescent="0.25">
      <c r="A452" s="8" t="s">
        <v>41</v>
      </c>
      <c r="B452" s="8" t="s">
        <v>178</v>
      </c>
      <c r="C452" s="8" t="s">
        <v>29</v>
      </c>
      <c r="D452" s="9">
        <f>+Parameters!$B$8-1</f>
        <v>42858</v>
      </c>
      <c r="E452" s="9">
        <f>+D452+10</f>
        <v>42868</v>
      </c>
      <c r="F452" s="8">
        <v>1</v>
      </c>
      <c r="G452" s="8">
        <v>7</v>
      </c>
      <c r="H452" s="8">
        <v>0.11</v>
      </c>
      <c r="I452" s="8">
        <v>0.125</v>
      </c>
      <c r="J452" s="8">
        <v>0.125</v>
      </c>
      <c r="K452" s="8">
        <v>0.14000000000000001</v>
      </c>
      <c r="L452" s="8">
        <v>365</v>
      </c>
      <c r="M452" s="8" t="s">
        <v>246</v>
      </c>
      <c r="N452" s="122">
        <f t="shared" si="119"/>
        <v>10</v>
      </c>
    </row>
    <row r="453" spans="1:14" x14ac:dyDescent="0.25">
      <c r="A453" s="8" t="s">
        <v>41</v>
      </c>
      <c r="B453" s="8" t="s">
        <v>178</v>
      </c>
      <c r="C453" s="8" t="s">
        <v>29</v>
      </c>
      <c r="D453" s="9">
        <f>+Parameters!$B$8-1</f>
        <v>42858</v>
      </c>
      <c r="E453" s="9">
        <f t="shared" ref="E453:E459" si="137">+D453+10</f>
        <v>42868</v>
      </c>
      <c r="F453" s="8">
        <v>7</v>
      </c>
      <c r="G453" s="8">
        <v>31</v>
      </c>
      <c r="H453" s="8">
        <v>0.13500000000000001</v>
      </c>
      <c r="I453" s="8">
        <v>0.15000000000000002</v>
      </c>
      <c r="J453" s="8">
        <v>0.13</v>
      </c>
      <c r="K453" s="8">
        <v>0.14500000000000002</v>
      </c>
      <c r="L453" s="8">
        <v>365</v>
      </c>
      <c r="M453" s="8" t="s">
        <v>246</v>
      </c>
      <c r="N453" s="122">
        <f t="shared" si="119"/>
        <v>10</v>
      </c>
    </row>
    <row r="454" spans="1:14" x14ac:dyDescent="0.25">
      <c r="A454" s="8" t="s">
        <v>41</v>
      </c>
      <c r="B454" s="8" t="s">
        <v>178</v>
      </c>
      <c r="C454" s="8" t="s">
        <v>29</v>
      </c>
      <c r="D454" s="9">
        <f>+Parameters!$B$8-1</f>
        <v>42858</v>
      </c>
      <c r="E454" s="9">
        <f t="shared" si="137"/>
        <v>42868</v>
      </c>
      <c r="F454" s="8">
        <v>31</v>
      </c>
      <c r="G454" s="8">
        <v>91</v>
      </c>
      <c r="H454" s="8">
        <v>0.16000000000000003</v>
      </c>
      <c r="I454" s="8">
        <v>0.17500000000000004</v>
      </c>
      <c r="J454" s="8">
        <v>0.13500000000000004</v>
      </c>
      <c r="K454" s="8">
        <v>0.15000000000000005</v>
      </c>
      <c r="L454" s="8">
        <v>365</v>
      </c>
      <c r="M454" s="8" t="s">
        <v>246</v>
      </c>
      <c r="N454" s="122">
        <f t="shared" si="119"/>
        <v>10</v>
      </c>
    </row>
    <row r="455" spans="1:14" x14ac:dyDescent="0.25">
      <c r="A455" s="8" t="s">
        <v>41</v>
      </c>
      <c r="B455" s="8" t="s">
        <v>178</v>
      </c>
      <c r="C455" s="8" t="s">
        <v>29</v>
      </c>
      <c r="D455" s="9">
        <f>+Parameters!$B$8-1</f>
        <v>42858</v>
      </c>
      <c r="E455" s="9">
        <f t="shared" si="137"/>
        <v>42868</v>
      </c>
      <c r="F455" s="8">
        <v>91</v>
      </c>
      <c r="G455" s="8">
        <v>182</v>
      </c>
      <c r="H455" s="8">
        <v>0.18500000000000005</v>
      </c>
      <c r="I455" s="8">
        <v>0.20000000000000007</v>
      </c>
      <c r="J455" s="8">
        <v>0.14000000000000004</v>
      </c>
      <c r="K455" s="8">
        <v>0.15500000000000005</v>
      </c>
      <c r="L455" s="8">
        <v>365</v>
      </c>
      <c r="M455" s="8" t="s">
        <v>246</v>
      </c>
      <c r="N455" s="122">
        <f t="shared" si="119"/>
        <v>10</v>
      </c>
    </row>
    <row r="456" spans="1:14" x14ac:dyDescent="0.25">
      <c r="A456" s="8" t="s">
        <v>41</v>
      </c>
      <c r="B456" s="8" t="s">
        <v>178</v>
      </c>
      <c r="C456" s="8" t="s">
        <v>29</v>
      </c>
      <c r="D456" s="9">
        <f>+Parameters!$B$8-1</f>
        <v>42858</v>
      </c>
      <c r="E456" s="9">
        <f t="shared" si="137"/>
        <v>42868</v>
      </c>
      <c r="F456" s="8">
        <v>182</v>
      </c>
      <c r="G456" s="8">
        <v>365</v>
      </c>
      <c r="H456" s="8">
        <v>0.21000000000000008</v>
      </c>
      <c r="I456" s="8">
        <v>0.22500000000000009</v>
      </c>
      <c r="J456" s="8">
        <v>0.14500000000000005</v>
      </c>
      <c r="K456" s="8">
        <v>0.16000000000000006</v>
      </c>
      <c r="L456" s="8">
        <v>365</v>
      </c>
      <c r="M456" s="8" t="s">
        <v>246</v>
      </c>
      <c r="N456" s="122">
        <f t="shared" si="119"/>
        <v>10</v>
      </c>
    </row>
    <row r="457" spans="1:14" x14ac:dyDescent="0.25">
      <c r="A457" s="8" t="s">
        <v>41</v>
      </c>
      <c r="B457" s="8" t="s">
        <v>178</v>
      </c>
      <c r="C457" s="8" t="s">
        <v>29</v>
      </c>
      <c r="D457" s="9">
        <f>+Parameters!$B$8-1</f>
        <v>42858</v>
      </c>
      <c r="E457" s="9">
        <f t="shared" si="137"/>
        <v>42868</v>
      </c>
      <c r="F457" s="8">
        <v>365</v>
      </c>
      <c r="G457" s="8">
        <v>730</v>
      </c>
      <c r="H457" s="8">
        <v>0.2350000000000001</v>
      </c>
      <c r="I457" s="8">
        <v>0.25000000000000011</v>
      </c>
      <c r="J457" s="8">
        <v>0.15000000000000005</v>
      </c>
      <c r="K457" s="8">
        <v>0.16500000000000006</v>
      </c>
      <c r="L457" s="8">
        <v>365</v>
      </c>
      <c r="M457" s="8" t="s">
        <v>246</v>
      </c>
      <c r="N457" s="122">
        <f t="shared" ref="N457:N505" si="138">+E457-D457</f>
        <v>10</v>
      </c>
    </row>
    <row r="458" spans="1:14" x14ac:dyDescent="0.25">
      <c r="A458" s="8" t="s">
        <v>41</v>
      </c>
      <c r="B458" s="8" t="s">
        <v>178</v>
      </c>
      <c r="C458" s="8" t="s">
        <v>29</v>
      </c>
      <c r="D458" s="9">
        <f>+Parameters!$B$8-1</f>
        <v>42858</v>
      </c>
      <c r="E458" s="9">
        <f t="shared" si="137"/>
        <v>42868</v>
      </c>
      <c r="F458" s="8">
        <v>730</v>
      </c>
      <c r="G458" s="8">
        <v>1080</v>
      </c>
      <c r="H458" s="8">
        <v>0.26000000000000012</v>
      </c>
      <c r="I458" s="8">
        <v>0.27500000000000013</v>
      </c>
      <c r="J458" s="8">
        <v>0.15500000000000005</v>
      </c>
      <c r="K458" s="8">
        <v>0.17000000000000007</v>
      </c>
      <c r="L458" s="8">
        <v>365</v>
      </c>
      <c r="M458" s="8" t="s">
        <v>246</v>
      </c>
      <c r="N458" s="122">
        <f t="shared" si="138"/>
        <v>10</v>
      </c>
    </row>
    <row r="459" spans="1:14" x14ac:dyDescent="0.25">
      <c r="A459" s="8" t="s">
        <v>41</v>
      </c>
      <c r="B459" s="8" t="s">
        <v>178</v>
      </c>
      <c r="C459" s="8" t="s">
        <v>29</v>
      </c>
      <c r="D459" s="9">
        <f>+Parameters!$B$8-1</f>
        <v>42858</v>
      </c>
      <c r="E459" s="9">
        <f t="shared" si="137"/>
        <v>42868</v>
      </c>
      <c r="F459" s="8">
        <v>1080</v>
      </c>
      <c r="G459" s="8">
        <v>4000</v>
      </c>
      <c r="H459" s="8">
        <v>0.28500000000000014</v>
      </c>
      <c r="I459" s="8">
        <v>0.30000000000000016</v>
      </c>
      <c r="J459" s="8">
        <v>0.16000000000000006</v>
      </c>
      <c r="K459" s="8">
        <v>0.17500000000000007</v>
      </c>
      <c r="L459" s="8">
        <v>365</v>
      </c>
      <c r="M459" s="8" t="s">
        <v>246</v>
      </c>
      <c r="N459" s="122">
        <f t="shared" si="138"/>
        <v>10</v>
      </c>
    </row>
    <row r="460" spans="1:14" x14ac:dyDescent="0.25">
      <c r="A460" t="s">
        <v>41</v>
      </c>
      <c r="B460" t="s">
        <v>178</v>
      </c>
      <c r="C460" t="s">
        <v>29</v>
      </c>
      <c r="D460" s="38">
        <f>+E459</f>
        <v>42868</v>
      </c>
      <c r="E460" s="38">
        <f>+D460+10</f>
        <v>42878</v>
      </c>
      <c r="F460">
        <v>1</v>
      </c>
      <c r="G460">
        <v>7</v>
      </c>
      <c r="H460">
        <v>0.115</v>
      </c>
      <c r="I460">
        <v>0.13</v>
      </c>
      <c r="J460">
        <v>0.13500000000000001</v>
      </c>
      <c r="K460">
        <v>0.15000000000000002</v>
      </c>
      <c r="L460">
        <v>365</v>
      </c>
      <c r="M460" t="s">
        <v>246</v>
      </c>
      <c r="N460" s="118">
        <f t="shared" si="138"/>
        <v>10</v>
      </c>
    </row>
    <row r="461" spans="1:14" x14ac:dyDescent="0.25">
      <c r="A461" t="s">
        <v>41</v>
      </c>
      <c r="B461" t="s">
        <v>178</v>
      </c>
      <c r="C461" t="s">
        <v>29</v>
      </c>
      <c r="D461" s="38">
        <f>+D460</f>
        <v>42868</v>
      </c>
      <c r="E461" s="38">
        <f t="shared" ref="E461:E467" si="139">+D461+10</f>
        <v>42878</v>
      </c>
      <c r="F461">
        <v>7</v>
      </c>
      <c r="G461">
        <v>31</v>
      </c>
      <c r="H461">
        <v>0.12000000000000001</v>
      </c>
      <c r="I461">
        <v>0.13500000000000001</v>
      </c>
      <c r="J461">
        <v>0.16000000000000003</v>
      </c>
      <c r="K461">
        <v>0.17500000000000004</v>
      </c>
      <c r="L461">
        <v>365</v>
      </c>
      <c r="M461" t="s">
        <v>246</v>
      </c>
      <c r="N461" s="118">
        <f t="shared" si="138"/>
        <v>10</v>
      </c>
    </row>
    <row r="462" spans="1:14" x14ac:dyDescent="0.25">
      <c r="A462" t="s">
        <v>41</v>
      </c>
      <c r="B462" t="s">
        <v>178</v>
      </c>
      <c r="C462" t="s">
        <v>29</v>
      </c>
      <c r="D462" s="38">
        <f t="shared" ref="D462:D467" si="140">+D461</f>
        <v>42868</v>
      </c>
      <c r="E462" s="38">
        <f t="shared" si="139"/>
        <v>42878</v>
      </c>
      <c r="F462">
        <v>31</v>
      </c>
      <c r="G462">
        <v>91</v>
      </c>
      <c r="H462">
        <v>0.12500000000000003</v>
      </c>
      <c r="I462">
        <v>0.14000000000000004</v>
      </c>
      <c r="J462">
        <v>0.18500000000000005</v>
      </c>
      <c r="K462">
        <v>0.20000000000000007</v>
      </c>
      <c r="L462">
        <v>365</v>
      </c>
      <c r="M462" t="s">
        <v>246</v>
      </c>
      <c r="N462" s="118">
        <f t="shared" si="138"/>
        <v>10</v>
      </c>
    </row>
    <row r="463" spans="1:14" x14ac:dyDescent="0.25">
      <c r="A463" t="s">
        <v>41</v>
      </c>
      <c r="B463" t="s">
        <v>178</v>
      </c>
      <c r="C463" t="s">
        <v>29</v>
      </c>
      <c r="D463" s="38">
        <f t="shared" si="140"/>
        <v>42868</v>
      </c>
      <c r="E463" s="38">
        <f t="shared" si="139"/>
        <v>42878</v>
      </c>
      <c r="F463">
        <v>91</v>
      </c>
      <c r="G463">
        <v>182</v>
      </c>
      <c r="H463">
        <v>0.13000000000000003</v>
      </c>
      <c r="I463">
        <v>0.14500000000000005</v>
      </c>
      <c r="J463">
        <v>0.21000000000000008</v>
      </c>
      <c r="K463">
        <v>0.22500000000000009</v>
      </c>
      <c r="L463">
        <v>365</v>
      </c>
      <c r="M463" t="s">
        <v>246</v>
      </c>
      <c r="N463" s="118">
        <f t="shared" si="138"/>
        <v>10</v>
      </c>
    </row>
    <row r="464" spans="1:14" x14ac:dyDescent="0.25">
      <c r="A464" t="s">
        <v>41</v>
      </c>
      <c r="B464" t="s">
        <v>178</v>
      </c>
      <c r="C464" t="s">
        <v>29</v>
      </c>
      <c r="D464" s="38">
        <f t="shared" si="140"/>
        <v>42868</v>
      </c>
      <c r="E464" s="38">
        <f t="shared" si="139"/>
        <v>42878</v>
      </c>
      <c r="F464">
        <v>182</v>
      </c>
      <c r="G464">
        <v>365</v>
      </c>
      <c r="H464">
        <v>0.13500000000000004</v>
      </c>
      <c r="I464">
        <v>0.15000000000000005</v>
      </c>
      <c r="J464">
        <v>0.2350000000000001</v>
      </c>
      <c r="K464">
        <v>0.25000000000000011</v>
      </c>
      <c r="L464">
        <v>365</v>
      </c>
      <c r="M464" t="s">
        <v>246</v>
      </c>
      <c r="N464" s="118">
        <f t="shared" si="138"/>
        <v>10</v>
      </c>
    </row>
    <row r="465" spans="1:14" x14ac:dyDescent="0.25">
      <c r="A465" t="s">
        <v>41</v>
      </c>
      <c r="B465" t="s">
        <v>178</v>
      </c>
      <c r="C465" t="s">
        <v>29</v>
      </c>
      <c r="D465" s="38">
        <f t="shared" si="140"/>
        <v>42868</v>
      </c>
      <c r="E465" s="38">
        <f t="shared" si="139"/>
        <v>42878</v>
      </c>
      <c r="F465">
        <v>365</v>
      </c>
      <c r="G465">
        <v>730</v>
      </c>
      <c r="H465">
        <v>0.14000000000000004</v>
      </c>
      <c r="I465">
        <v>0.15500000000000005</v>
      </c>
      <c r="J465">
        <v>0.26000000000000012</v>
      </c>
      <c r="K465">
        <v>0.27500000000000013</v>
      </c>
      <c r="L465">
        <v>365</v>
      </c>
      <c r="M465" t="s">
        <v>246</v>
      </c>
      <c r="N465" s="118">
        <f t="shared" si="138"/>
        <v>10</v>
      </c>
    </row>
    <row r="466" spans="1:14" x14ac:dyDescent="0.25">
      <c r="A466" t="s">
        <v>41</v>
      </c>
      <c r="B466" t="s">
        <v>178</v>
      </c>
      <c r="C466" t="s">
        <v>29</v>
      </c>
      <c r="D466" s="38">
        <f t="shared" si="140"/>
        <v>42868</v>
      </c>
      <c r="E466" s="38">
        <f t="shared" si="139"/>
        <v>42878</v>
      </c>
      <c r="F466">
        <v>730</v>
      </c>
      <c r="G466">
        <v>1080</v>
      </c>
      <c r="H466">
        <v>0.14500000000000005</v>
      </c>
      <c r="I466">
        <v>0.16000000000000006</v>
      </c>
      <c r="J466">
        <v>0.28500000000000014</v>
      </c>
      <c r="K466">
        <v>0.30000000000000016</v>
      </c>
      <c r="L466">
        <v>365</v>
      </c>
      <c r="M466" t="s">
        <v>246</v>
      </c>
      <c r="N466" s="118">
        <f t="shared" si="138"/>
        <v>10</v>
      </c>
    </row>
    <row r="467" spans="1:14" x14ac:dyDescent="0.25">
      <c r="A467" t="s">
        <v>41</v>
      </c>
      <c r="B467" t="s">
        <v>178</v>
      </c>
      <c r="C467" t="s">
        <v>29</v>
      </c>
      <c r="D467" s="38">
        <f t="shared" si="140"/>
        <v>42868</v>
      </c>
      <c r="E467" s="38">
        <f t="shared" si="139"/>
        <v>42878</v>
      </c>
      <c r="F467">
        <v>1080</v>
      </c>
      <c r="G467">
        <v>4000</v>
      </c>
      <c r="H467">
        <v>0.15000000000000005</v>
      </c>
      <c r="I467">
        <v>0.16500000000000006</v>
      </c>
      <c r="J467">
        <v>0.31000000000000016</v>
      </c>
      <c r="K467">
        <v>0.32500000000000018</v>
      </c>
      <c r="L467">
        <v>365</v>
      </c>
      <c r="M467" t="s">
        <v>246</v>
      </c>
      <c r="N467" s="118">
        <f t="shared" si="138"/>
        <v>10</v>
      </c>
    </row>
    <row r="468" spans="1:14" x14ac:dyDescent="0.25">
      <c r="A468" s="8" t="s">
        <v>41</v>
      </c>
      <c r="B468" s="8" t="s">
        <v>178</v>
      </c>
      <c r="C468" s="8" t="s">
        <v>29</v>
      </c>
      <c r="D468" s="9">
        <f>+E467</f>
        <v>42878</v>
      </c>
      <c r="E468" s="9">
        <f>+D468+11</f>
        <v>42889</v>
      </c>
      <c r="F468" s="8">
        <v>1</v>
      </c>
      <c r="G468" s="8">
        <v>7</v>
      </c>
      <c r="H468" s="8">
        <v>0.125</v>
      </c>
      <c r="I468" s="8">
        <v>0.14000000000000001</v>
      </c>
      <c r="J468" s="8">
        <v>0.13500000000000001</v>
      </c>
      <c r="K468" s="8">
        <v>0.15000000000000002</v>
      </c>
      <c r="L468" s="8">
        <v>365</v>
      </c>
      <c r="M468" s="8" t="s">
        <v>246</v>
      </c>
      <c r="N468" s="122">
        <f t="shared" si="138"/>
        <v>11</v>
      </c>
    </row>
    <row r="469" spans="1:14" x14ac:dyDescent="0.25">
      <c r="A469" s="8" t="s">
        <v>41</v>
      </c>
      <c r="B469" s="8" t="s">
        <v>178</v>
      </c>
      <c r="C469" s="8" t="s">
        <v>29</v>
      </c>
      <c r="D469" s="9">
        <f>+D468</f>
        <v>42878</v>
      </c>
      <c r="E469" s="9">
        <f t="shared" ref="E469:E475" si="141">+D469+11</f>
        <v>42889</v>
      </c>
      <c r="F469" s="8">
        <v>7</v>
      </c>
      <c r="G469" s="8">
        <v>31</v>
      </c>
      <c r="H469" s="8">
        <v>0.15000000000000002</v>
      </c>
      <c r="I469" s="8">
        <v>0.16500000000000004</v>
      </c>
      <c r="J469" s="8">
        <v>0.16000000000000003</v>
      </c>
      <c r="K469" s="8">
        <v>0.17500000000000004</v>
      </c>
      <c r="L469" s="8">
        <v>365</v>
      </c>
      <c r="M469" s="8" t="s">
        <v>246</v>
      </c>
      <c r="N469" s="122">
        <f t="shared" si="138"/>
        <v>11</v>
      </c>
    </row>
    <row r="470" spans="1:14" x14ac:dyDescent="0.25">
      <c r="A470" s="8" t="s">
        <v>41</v>
      </c>
      <c r="B470" s="8" t="s">
        <v>178</v>
      </c>
      <c r="C470" s="8" t="s">
        <v>29</v>
      </c>
      <c r="D470" s="9">
        <f t="shared" ref="D470:D475" si="142">+D469</f>
        <v>42878</v>
      </c>
      <c r="E470" s="9">
        <f t="shared" si="141"/>
        <v>42889</v>
      </c>
      <c r="F470" s="8">
        <v>31</v>
      </c>
      <c r="G470" s="8">
        <v>91</v>
      </c>
      <c r="H470" s="8">
        <v>0.17500000000000004</v>
      </c>
      <c r="I470" s="8">
        <v>0.19000000000000006</v>
      </c>
      <c r="J470" s="8">
        <v>0.18500000000000005</v>
      </c>
      <c r="K470" s="8">
        <v>0.20000000000000007</v>
      </c>
      <c r="L470" s="8">
        <v>365</v>
      </c>
      <c r="M470" s="8" t="s">
        <v>246</v>
      </c>
      <c r="N470" s="122">
        <f t="shared" si="138"/>
        <v>11</v>
      </c>
    </row>
    <row r="471" spans="1:14" x14ac:dyDescent="0.25">
      <c r="A471" s="8" t="s">
        <v>41</v>
      </c>
      <c r="B471" s="8" t="s">
        <v>178</v>
      </c>
      <c r="C471" s="8" t="s">
        <v>29</v>
      </c>
      <c r="D471" s="9">
        <f t="shared" si="142"/>
        <v>42878</v>
      </c>
      <c r="E471" s="9">
        <f t="shared" si="141"/>
        <v>42889</v>
      </c>
      <c r="F471" s="8">
        <v>91</v>
      </c>
      <c r="G471" s="8">
        <v>182</v>
      </c>
      <c r="H471" s="8">
        <v>0.20000000000000007</v>
      </c>
      <c r="I471" s="8">
        <v>0.21500000000000008</v>
      </c>
      <c r="J471" s="8">
        <v>0.21000000000000008</v>
      </c>
      <c r="K471" s="8">
        <v>0.22500000000000009</v>
      </c>
      <c r="L471" s="8">
        <v>365</v>
      </c>
      <c r="M471" s="8" t="s">
        <v>246</v>
      </c>
      <c r="N471" s="122">
        <f t="shared" si="138"/>
        <v>11</v>
      </c>
    </row>
    <row r="472" spans="1:14" x14ac:dyDescent="0.25">
      <c r="A472" s="8" t="s">
        <v>41</v>
      </c>
      <c r="B472" s="8" t="s">
        <v>178</v>
      </c>
      <c r="C472" s="8" t="s">
        <v>29</v>
      </c>
      <c r="D472" s="9">
        <f t="shared" si="142"/>
        <v>42878</v>
      </c>
      <c r="E472" s="9">
        <f t="shared" si="141"/>
        <v>42889</v>
      </c>
      <c r="F472" s="8">
        <v>182</v>
      </c>
      <c r="G472" s="8">
        <v>365</v>
      </c>
      <c r="H472" s="8">
        <v>0.22500000000000009</v>
      </c>
      <c r="I472" s="8">
        <v>0.2400000000000001</v>
      </c>
      <c r="J472" s="8">
        <v>0.2350000000000001</v>
      </c>
      <c r="K472" s="8">
        <v>0.25000000000000011</v>
      </c>
      <c r="L472" s="8">
        <v>365</v>
      </c>
      <c r="M472" s="8" t="s">
        <v>246</v>
      </c>
      <c r="N472" s="122">
        <f t="shared" si="138"/>
        <v>11</v>
      </c>
    </row>
    <row r="473" spans="1:14" x14ac:dyDescent="0.25">
      <c r="A473" s="8" t="s">
        <v>41</v>
      </c>
      <c r="B473" s="8" t="s">
        <v>178</v>
      </c>
      <c r="C473" s="8" t="s">
        <v>29</v>
      </c>
      <c r="D473" s="9">
        <f t="shared" si="142"/>
        <v>42878</v>
      </c>
      <c r="E473" s="9">
        <f t="shared" si="141"/>
        <v>42889</v>
      </c>
      <c r="F473" s="8">
        <v>365</v>
      </c>
      <c r="G473" s="8">
        <v>730</v>
      </c>
      <c r="H473" s="8">
        <v>0.25000000000000011</v>
      </c>
      <c r="I473" s="8">
        <v>0.26500000000000012</v>
      </c>
      <c r="J473" s="8">
        <v>0.26000000000000012</v>
      </c>
      <c r="K473" s="8">
        <v>0.27500000000000013</v>
      </c>
      <c r="L473" s="8">
        <v>365</v>
      </c>
      <c r="M473" s="8" t="s">
        <v>246</v>
      </c>
      <c r="N473" s="122">
        <f t="shared" si="138"/>
        <v>11</v>
      </c>
    </row>
    <row r="474" spans="1:14" x14ac:dyDescent="0.25">
      <c r="A474" s="8" t="s">
        <v>41</v>
      </c>
      <c r="B474" s="8" t="s">
        <v>178</v>
      </c>
      <c r="C474" s="8" t="s">
        <v>29</v>
      </c>
      <c r="D474" s="9">
        <f t="shared" si="142"/>
        <v>42878</v>
      </c>
      <c r="E474" s="9">
        <f t="shared" si="141"/>
        <v>42889</v>
      </c>
      <c r="F474" s="8">
        <v>730</v>
      </c>
      <c r="G474" s="8">
        <v>1080</v>
      </c>
      <c r="H474" s="8">
        <v>0.27500000000000013</v>
      </c>
      <c r="I474" s="8">
        <v>0.29000000000000015</v>
      </c>
      <c r="J474" s="8">
        <v>0.28500000000000014</v>
      </c>
      <c r="K474" s="8">
        <v>0.30000000000000016</v>
      </c>
      <c r="L474" s="8">
        <v>365</v>
      </c>
      <c r="M474" s="8" t="s">
        <v>246</v>
      </c>
      <c r="N474" s="122">
        <f t="shared" si="138"/>
        <v>11</v>
      </c>
    </row>
    <row r="475" spans="1:14" x14ac:dyDescent="0.25">
      <c r="A475" s="8" t="s">
        <v>41</v>
      </c>
      <c r="B475" s="8" t="s">
        <v>178</v>
      </c>
      <c r="C475" s="8" t="s">
        <v>29</v>
      </c>
      <c r="D475" s="9">
        <f t="shared" si="142"/>
        <v>42878</v>
      </c>
      <c r="E475" s="9">
        <f t="shared" si="141"/>
        <v>42889</v>
      </c>
      <c r="F475" s="8">
        <v>1080</v>
      </c>
      <c r="G475" s="8">
        <v>4000</v>
      </c>
      <c r="H475" s="8">
        <v>0.30000000000000016</v>
      </c>
      <c r="I475" s="8">
        <v>0.31500000000000017</v>
      </c>
      <c r="J475" s="8">
        <v>0.31000000000000016</v>
      </c>
      <c r="K475" s="8">
        <v>0.32500000000000018</v>
      </c>
      <c r="L475" s="8">
        <v>365</v>
      </c>
      <c r="M475" s="8" t="s">
        <v>246</v>
      </c>
      <c r="N475" s="122">
        <f t="shared" si="138"/>
        <v>11</v>
      </c>
    </row>
    <row r="476" spans="1:14" x14ac:dyDescent="0.25">
      <c r="A476" t="s">
        <v>232</v>
      </c>
      <c r="B476" t="s">
        <v>0</v>
      </c>
      <c r="C476" t="s">
        <v>232</v>
      </c>
      <c r="D476" s="38">
        <f>+Parameters!$B$8-1</f>
        <v>42858</v>
      </c>
      <c r="E476" s="38">
        <f>+D476+60</f>
        <v>42918</v>
      </c>
      <c r="F476">
        <v>1</v>
      </c>
      <c r="G476">
        <v>36000</v>
      </c>
      <c r="H476">
        <v>1</v>
      </c>
      <c r="I476">
        <v>1</v>
      </c>
      <c r="J476">
        <v>1</v>
      </c>
      <c r="K476">
        <v>1</v>
      </c>
      <c r="L476">
        <v>0</v>
      </c>
      <c r="M476" t="s">
        <v>246</v>
      </c>
      <c r="N476" s="118">
        <f t="shared" si="138"/>
        <v>60</v>
      </c>
    </row>
    <row r="477" spans="1:14" x14ac:dyDescent="0.25">
      <c r="A477" t="s">
        <v>44</v>
      </c>
      <c r="B477" t="s">
        <v>0</v>
      </c>
      <c r="C477" t="s">
        <v>44</v>
      </c>
      <c r="D477" s="38">
        <f>+Parameters!$B$8-1</f>
        <v>42858</v>
      </c>
      <c r="E477" s="38">
        <f>+D477+4</f>
        <v>42862</v>
      </c>
      <c r="F477">
        <v>1</v>
      </c>
      <c r="G477">
        <v>36000</v>
      </c>
      <c r="H477">
        <v>2.88</v>
      </c>
      <c r="I477">
        <v>2.88</v>
      </c>
      <c r="J477">
        <v>2.875</v>
      </c>
      <c r="K477">
        <v>2.875</v>
      </c>
      <c r="L477">
        <v>0</v>
      </c>
      <c r="M477" t="s">
        <v>246</v>
      </c>
      <c r="N477" s="118">
        <f t="shared" si="138"/>
        <v>4</v>
      </c>
    </row>
    <row r="478" spans="1:14" x14ac:dyDescent="0.25">
      <c r="A478" t="s">
        <v>44</v>
      </c>
      <c r="B478" t="s">
        <v>0</v>
      </c>
      <c r="C478" t="s">
        <v>44</v>
      </c>
      <c r="D478" s="38">
        <f>+E477</f>
        <v>42862</v>
      </c>
      <c r="E478" s="38">
        <f>+D478+16</f>
        <v>42878</v>
      </c>
      <c r="F478">
        <v>1</v>
      </c>
      <c r="G478">
        <v>36000</v>
      </c>
      <c r="H478">
        <v>2.875</v>
      </c>
      <c r="I478">
        <v>2.875</v>
      </c>
      <c r="J478">
        <v>3.5</v>
      </c>
      <c r="K478">
        <v>3.5</v>
      </c>
      <c r="L478">
        <v>0</v>
      </c>
      <c r="M478" t="s">
        <v>246</v>
      </c>
      <c r="N478" s="118">
        <f t="shared" si="138"/>
        <v>16</v>
      </c>
    </row>
    <row r="479" spans="1:14" x14ac:dyDescent="0.25">
      <c r="A479" t="s">
        <v>44</v>
      </c>
      <c r="B479" t="s">
        <v>0</v>
      </c>
      <c r="C479" t="s">
        <v>44</v>
      </c>
      <c r="D479" s="38">
        <f>+E478</f>
        <v>42878</v>
      </c>
      <c r="E479" s="38">
        <f>+D479+11</f>
        <v>42889</v>
      </c>
      <c r="F479">
        <v>1</v>
      </c>
      <c r="G479">
        <v>36000</v>
      </c>
      <c r="H479">
        <v>3.5</v>
      </c>
      <c r="I479">
        <v>3.5</v>
      </c>
      <c r="J479">
        <v>3.7</v>
      </c>
      <c r="K479">
        <v>3.7</v>
      </c>
      <c r="L479">
        <v>0</v>
      </c>
      <c r="M479" t="s">
        <v>246</v>
      </c>
      <c r="N479" s="118">
        <f t="shared" si="138"/>
        <v>11</v>
      </c>
    </row>
    <row r="480" spans="1:14" x14ac:dyDescent="0.25">
      <c r="A480" t="s">
        <v>44</v>
      </c>
      <c r="B480" t="s">
        <v>0</v>
      </c>
      <c r="C480" t="s">
        <v>44</v>
      </c>
      <c r="D480" s="38">
        <f>+E479</f>
        <v>42889</v>
      </c>
      <c r="E480" s="38">
        <f>+D480+28</f>
        <v>42917</v>
      </c>
      <c r="F480">
        <v>1</v>
      </c>
      <c r="G480">
        <v>36000</v>
      </c>
      <c r="H480">
        <v>3.5</v>
      </c>
      <c r="I480">
        <v>3.5</v>
      </c>
      <c r="J480">
        <v>3.5</v>
      </c>
      <c r="K480">
        <v>3.5</v>
      </c>
      <c r="L480">
        <v>0</v>
      </c>
      <c r="M480" t="s">
        <v>246</v>
      </c>
      <c r="N480" s="118">
        <f t="shared" si="138"/>
        <v>28</v>
      </c>
    </row>
    <row r="481" spans="1:14" x14ac:dyDescent="0.25">
      <c r="A481" s="8" t="s">
        <v>71</v>
      </c>
      <c r="B481" s="8" t="s">
        <v>72</v>
      </c>
      <c r="C481" s="8" t="s">
        <v>29</v>
      </c>
      <c r="D481" s="9">
        <f>+Parameters!$B$8-1</f>
        <v>42858</v>
      </c>
      <c r="E481" s="9">
        <f>+D481+10</f>
        <v>42868</v>
      </c>
      <c r="F481" s="8">
        <v>1</v>
      </c>
      <c r="G481" s="8">
        <v>7</v>
      </c>
      <c r="H481" s="8">
        <v>0.1</v>
      </c>
      <c r="I481" s="8">
        <v>0.10500000000000001</v>
      </c>
      <c r="J481" s="8">
        <v>0.105</v>
      </c>
      <c r="K481" s="8">
        <v>0.11</v>
      </c>
      <c r="L481" s="8">
        <v>360</v>
      </c>
      <c r="M481" s="8" t="s">
        <v>246</v>
      </c>
      <c r="N481" s="122">
        <f t="shared" si="138"/>
        <v>10</v>
      </c>
    </row>
    <row r="482" spans="1:14" x14ac:dyDescent="0.25">
      <c r="A482" s="8" t="s">
        <v>71</v>
      </c>
      <c r="B482" s="8" t="s">
        <v>72</v>
      </c>
      <c r="C482" s="8" t="s">
        <v>29</v>
      </c>
      <c r="D482" s="9">
        <f>+Parameters!$B$8-1</f>
        <v>42858</v>
      </c>
      <c r="E482" s="9">
        <f t="shared" ref="E482:E484" si="143">+D482+10</f>
        <v>42868</v>
      </c>
      <c r="F482" s="8">
        <v>7</v>
      </c>
      <c r="G482" s="8">
        <v>31</v>
      </c>
      <c r="H482" s="8">
        <v>0.10500000000000001</v>
      </c>
      <c r="I482" s="8">
        <v>0.11000000000000001</v>
      </c>
      <c r="J482" s="8">
        <v>0.11</v>
      </c>
      <c r="K482" s="8">
        <v>0.115</v>
      </c>
      <c r="L482" s="8">
        <v>360</v>
      </c>
      <c r="M482" s="8" t="s">
        <v>246</v>
      </c>
      <c r="N482" s="122">
        <f t="shared" si="138"/>
        <v>10</v>
      </c>
    </row>
    <row r="483" spans="1:14" x14ac:dyDescent="0.25">
      <c r="A483" s="8" t="s">
        <v>71</v>
      </c>
      <c r="B483" s="8" t="s">
        <v>72</v>
      </c>
      <c r="C483" s="8" t="s">
        <v>29</v>
      </c>
      <c r="D483" s="9">
        <f>+Parameters!$B$8-1</f>
        <v>42858</v>
      </c>
      <c r="E483" s="9">
        <f t="shared" si="143"/>
        <v>42868</v>
      </c>
      <c r="F483" s="8">
        <v>31</v>
      </c>
      <c r="G483" s="8">
        <v>91</v>
      </c>
      <c r="H483" s="8">
        <v>0.11000000000000001</v>
      </c>
      <c r="I483" s="8">
        <v>0.11500000000000002</v>
      </c>
      <c r="J483" s="8">
        <v>0.115</v>
      </c>
      <c r="K483" s="8">
        <v>0.12000000000000001</v>
      </c>
      <c r="L483" s="8">
        <v>360</v>
      </c>
      <c r="M483" s="8" t="s">
        <v>246</v>
      </c>
      <c r="N483" s="122">
        <f t="shared" si="138"/>
        <v>10</v>
      </c>
    </row>
    <row r="484" spans="1:14" x14ac:dyDescent="0.25">
      <c r="A484" s="8" t="s">
        <v>71</v>
      </c>
      <c r="B484" s="8" t="s">
        <v>72</v>
      </c>
      <c r="C484" s="8" t="s">
        <v>29</v>
      </c>
      <c r="D484" s="9">
        <f>+Parameters!$B$8-1</f>
        <v>42858</v>
      </c>
      <c r="E484" s="9">
        <f t="shared" si="143"/>
        <v>42868</v>
      </c>
      <c r="F484" s="8">
        <v>91</v>
      </c>
      <c r="G484" s="8">
        <v>182</v>
      </c>
      <c r="H484" s="8">
        <v>0.11500000000000002</v>
      </c>
      <c r="I484" s="8">
        <v>0.12000000000000002</v>
      </c>
      <c r="J484" s="8">
        <v>0.12000000000000001</v>
      </c>
      <c r="K484" s="8">
        <v>0.125</v>
      </c>
      <c r="L484" s="8">
        <v>360</v>
      </c>
      <c r="M484" s="8" t="s">
        <v>246</v>
      </c>
      <c r="N484" s="122">
        <f t="shared" si="138"/>
        <v>10</v>
      </c>
    </row>
    <row r="485" spans="1:14" x14ac:dyDescent="0.25">
      <c r="A485" t="s">
        <v>71</v>
      </c>
      <c r="B485" t="s">
        <v>72</v>
      </c>
      <c r="C485" t="s">
        <v>29</v>
      </c>
      <c r="D485" s="38">
        <f>+E484</f>
        <v>42868</v>
      </c>
      <c r="E485" s="38">
        <f>+D485+10</f>
        <v>42878</v>
      </c>
      <c r="F485">
        <v>1</v>
      </c>
      <c r="G485">
        <v>7</v>
      </c>
      <c r="H485">
        <v>0.105</v>
      </c>
      <c r="I485">
        <v>0.11</v>
      </c>
      <c r="J485">
        <v>0.1</v>
      </c>
      <c r="K485">
        <v>0.10500000000000001</v>
      </c>
      <c r="L485">
        <v>360</v>
      </c>
      <c r="M485" t="s">
        <v>246</v>
      </c>
      <c r="N485" s="118">
        <f t="shared" si="138"/>
        <v>10</v>
      </c>
    </row>
    <row r="486" spans="1:14" x14ac:dyDescent="0.25">
      <c r="A486" t="s">
        <v>71</v>
      </c>
      <c r="B486" t="s">
        <v>72</v>
      </c>
      <c r="C486" t="s">
        <v>29</v>
      </c>
      <c r="D486" s="38">
        <f>+D485</f>
        <v>42868</v>
      </c>
      <c r="E486" s="38">
        <f t="shared" ref="E486:E488" si="144">+D486+10</f>
        <v>42878</v>
      </c>
      <c r="F486">
        <v>7</v>
      </c>
      <c r="G486">
        <v>31</v>
      </c>
      <c r="H486">
        <v>0.11</v>
      </c>
      <c r="I486">
        <v>0.115</v>
      </c>
      <c r="J486">
        <v>0.10500000000000001</v>
      </c>
      <c r="K486">
        <v>0.11000000000000001</v>
      </c>
      <c r="L486">
        <v>360</v>
      </c>
      <c r="M486" t="s">
        <v>246</v>
      </c>
      <c r="N486" s="118">
        <f t="shared" si="138"/>
        <v>10</v>
      </c>
    </row>
    <row r="487" spans="1:14" x14ac:dyDescent="0.25">
      <c r="A487" t="s">
        <v>71</v>
      </c>
      <c r="B487" t="s">
        <v>72</v>
      </c>
      <c r="C487" t="s">
        <v>29</v>
      </c>
      <c r="D487" s="38">
        <f t="shared" ref="D487:D488" si="145">+D486</f>
        <v>42868</v>
      </c>
      <c r="E487" s="38">
        <f t="shared" si="144"/>
        <v>42878</v>
      </c>
      <c r="F487">
        <v>31</v>
      </c>
      <c r="G487">
        <v>91</v>
      </c>
      <c r="H487">
        <v>0.115</v>
      </c>
      <c r="I487">
        <v>0.12000000000000001</v>
      </c>
      <c r="J487">
        <v>0.11000000000000001</v>
      </c>
      <c r="K487">
        <v>0.11500000000000002</v>
      </c>
      <c r="L487">
        <v>360</v>
      </c>
      <c r="M487" t="s">
        <v>246</v>
      </c>
      <c r="N487" s="118">
        <f t="shared" si="138"/>
        <v>10</v>
      </c>
    </row>
    <row r="488" spans="1:14" x14ac:dyDescent="0.25">
      <c r="A488" t="s">
        <v>71</v>
      </c>
      <c r="B488" t="s">
        <v>72</v>
      </c>
      <c r="C488" t="s">
        <v>29</v>
      </c>
      <c r="D488" s="38">
        <f t="shared" si="145"/>
        <v>42868</v>
      </c>
      <c r="E488" s="38">
        <f t="shared" si="144"/>
        <v>42878</v>
      </c>
      <c r="F488">
        <v>91</v>
      </c>
      <c r="G488">
        <v>182</v>
      </c>
      <c r="H488">
        <v>0.12000000000000001</v>
      </c>
      <c r="I488">
        <v>0.125</v>
      </c>
      <c r="J488">
        <v>0.11500000000000002</v>
      </c>
      <c r="K488">
        <v>0.12000000000000002</v>
      </c>
      <c r="L488">
        <v>360</v>
      </c>
      <c r="M488" t="s">
        <v>246</v>
      </c>
      <c r="N488" s="118">
        <f t="shared" si="138"/>
        <v>10</v>
      </c>
    </row>
    <row r="489" spans="1:14" x14ac:dyDescent="0.25">
      <c r="A489" s="8" t="s">
        <v>71</v>
      </c>
      <c r="B489" s="8" t="s">
        <v>72</v>
      </c>
      <c r="C489" s="8" t="s">
        <v>29</v>
      </c>
      <c r="D489" s="9">
        <f>+E488</f>
        <v>42878</v>
      </c>
      <c r="E489" s="9">
        <f>+D489+11</f>
        <v>42889</v>
      </c>
      <c r="F489" s="8">
        <v>1</v>
      </c>
      <c r="G489" s="8">
        <v>7</v>
      </c>
      <c r="H489" s="8">
        <v>0.1</v>
      </c>
      <c r="I489" s="8">
        <v>0.10500000000000001</v>
      </c>
      <c r="J489" s="8">
        <v>0.1</v>
      </c>
      <c r="K489" s="8">
        <v>0.10500000000000001</v>
      </c>
      <c r="L489" s="8">
        <v>360</v>
      </c>
      <c r="M489" s="8" t="s">
        <v>246</v>
      </c>
      <c r="N489" s="122">
        <f t="shared" si="138"/>
        <v>11</v>
      </c>
    </row>
    <row r="490" spans="1:14" x14ac:dyDescent="0.25">
      <c r="A490" s="8" t="s">
        <v>71</v>
      </c>
      <c r="B490" s="8" t="s">
        <v>72</v>
      </c>
      <c r="C490" s="8" t="s">
        <v>29</v>
      </c>
      <c r="D490" s="9">
        <f>+D489</f>
        <v>42878</v>
      </c>
      <c r="E490" s="9">
        <f t="shared" ref="E490:E492" si="146">+D490+11</f>
        <v>42889</v>
      </c>
      <c r="F490" s="8">
        <v>7</v>
      </c>
      <c r="G490" s="8">
        <v>31</v>
      </c>
      <c r="H490" s="8">
        <v>0.10500000000000001</v>
      </c>
      <c r="I490" s="8">
        <v>0.11000000000000001</v>
      </c>
      <c r="J490" s="8">
        <v>0.10500000000000001</v>
      </c>
      <c r="K490" s="8">
        <v>0.11000000000000001</v>
      </c>
      <c r="L490" s="8">
        <v>360</v>
      </c>
      <c r="M490" s="8" t="s">
        <v>246</v>
      </c>
      <c r="N490" s="122">
        <f t="shared" si="138"/>
        <v>11</v>
      </c>
    </row>
    <row r="491" spans="1:14" x14ac:dyDescent="0.25">
      <c r="A491" s="8" t="s">
        <v>71</v>
      </c>
      <c r="B491" s="8" t="s">
        <v>72</v>
      </c>
      <c r="C491" s="8" t="s">
        <v>29</v>
      </c>
      <c r="D491" s="9">
        <f t="shared" ref="D491:D492" si="147">+D490</f>
        <v>42878</v>
      </c>
      <c r="E491" s="9">
        <f t="shared" si="146"/>
        <v>42889</v>
      </c>
      <c r="F491" s="8">
        <v>31</v>
      </c>
      <c r="G491" s="8">
        <v>91</v>
      </c>
      <c r="H491" s="8">
        <v>0.11000000000000001</v>
      </c>
      <c r="I491" s="8">
        <v>0.11500000000000002</v>
      </c>
      <c r="J491" s="8">
        <v>0.11000000000000001</v>
      </c>
      <c r="K491" s="8">
        <v>0.11500000000000002</v>
      </c>
      <c r="L491" s="8">
        <v>360</v>
      </c>
      <c r="M491" s="8" t="s">
        <v>246</v>
      </c>
      <c r="N491" s="122">
        <f t="shared" si="138"/>
        <v>11</v>
      </c>
    </row>
    <row r="492" spans="1:14" x14ac:dyDescent="0.25">
      <c r="A492" s="8" t="s">
        <v>71</v>
      </c>
      <c r="B492" s="8" t="s">
        <v>72</v>
      </c>
      <c r="C492" s="8" t="s">
        <v>29</v>
      </c>
      <c r="D492" s="9">
        <f t="shared" si="147"/>
        <v>42878</v>
      </c>
      <c r="E492" s="9">
        <f t="shared" si="146"/>
        <v>42889</v>
      </c>
      <c r="F492" s="8">
        <v>91</v>
      </c>
      <c r="G492" s="8">
        <v>182</v>
      </c>
      <c r="H492" s="8">
        <v>0.11500000000000002</v>
      </c>
      <c r="I492" s="8">
        <v>0.12000000000000002</v>
      </c>
      <c r="J492" s="8">
        <v>0.11500000000000002</v>
      </c>
      <c r="K492" s="8">
        <v>0.12000000000000002</v>
      </c>
      <c r="L492" s="8">
        <v>360</v>
      </c>
      <c r="M492" s="8" t="s">
        <v>246</v>
      </c>
      <c r="N492" s="122">
        <f t="shared" si="138"/>
        <v>11</v>
      </c>
    </row>
    <row r="493" spans="1:14" x14ac:dyDescent="0.25">
      <c r="A493" s="8" t="s">
        <v>71</v>
      </c>
      <c r="B493" s="8" t="s">
        <v>72</v>
      </c>
      <c r="C493" s="8" t="s">
        <v>30</v>
      </c>
      <c r="D493" s="9">
        <f>+Parameters!$B$8-1</f>
        <v>42858</v>
      </c>
      <c r="E493" s="9">
        <f>+D493+10</f>
        <v>42868</v>
      </c>
      <c r="F493" s="8">
        <v>1</v>
      </c>
      <c r="G493" s="8">
        <v>7</v>
      </c>
      <c r="H493" s="8">
        <v>0.01</v>
      </c>
      <c r="I493" s="8">
        <v>1.0999999999999999E-2</v>
      </c>
      <c r="J493" s="8">
        <v>1.2500000000000001E-2</v>
      </c>
      <c r="K493" s="8">
        <v>1.3500000000000002E-2</v>
      </c>
      <c r="L493" s="8">
        <v>360</v>
      </c>
      <c r="M493" s="8" t="s">
        <v>246</v>
      </c>
      <c r="N493" s="122">
        <f t="shared" si="138"/>
        <v>10</v>
      </c>
    </row>
    <row r="494" spans="1:14" x14ac:dyDescent="0.25">
      <c r="A494" s="8" t="s">
        <v>71</v>
      </c>
      <c r="B494" s="8" t="s">
        <v>72</v>
      </c>
      <c r="C494" s="8" t="s">
        <v>30</v>
      </c>
      <c r="D494" s="9">
        <f>+Parameters!$B$8-1</f>
        <v>42858</v>
      </c>
      <c r="E494" s="9">
        <f t="shared" ref="E494:E500" si="148">+D494+10</f>
        <v>42868</v>
      </c>
      <c r="F494" s="8">
        <v>7</v>
      </c>
      <c r="G494" s="8">
        <v>31</v>
      </c>
      <c r="H494" s="8">
        <v>1.0999999999999999E-2</v>
      </c>
      <c r="I494" s="8">
        <v>1.2E-2</v>
      </c>
      <c r="J494" s="8">
        <v>1.3500000000000002E-2</v>
      </c>
      <c r="K494" s="8">
        <v>1.4500000000000002E-2</v>
      </c>
      <c r="L494" s="8">
        <v>360</v>
      </c>
      <c r="M494" s="8" t="s">
        <v>246</v>
      </c>
      <c r="N494" s="122">
        <f t="shared" si="138"/>
        <v>10</v>
      </c>
    </row>
    <row r="495" spans="1:14" x14ac:dyDescent="0.25">
      <c r="A495" s="8" t="s">
        <v>71</v>
      </c>
      <c r="B495" s="8" t="s">
        <v>72</v>
      </c>
      <c r="C495" s="8" t="s">
        <v>30</v>
      </c>
      <c r="D495" s="9">
        <f>+Parameters!$B$8-1</f>
        <v>42858</v>
      </c>
      <c r="E495" s="9">
        <f t="shared" si="148"/>
        <v>42868</v>
      </c>
      <c r="F495" s="8">
        <v>31</v>
      </c>
      <c r="G495" s="8">
        <v>91</v>
      </c>
      <c r="H495" s="8">
        <v>1.2E-2</v>
      </c>
      <c r="I495" s="8">
        <v>1.3000000000000001E-2</v>
      </c>
      <c r="J495" s="8">
        <v>1.4500000000000002E-2</v>
      </c>
      <c r="K495" s="8">
        <v>1.5500000000000003E-2</v>
      </c>
      <c r="L495" s="8">
        <v>360</v>
      </c>
      <c r="M495" s="8" t="s">
        <v>246</v>
      </c>
      <c r="N495" s="122">
        <f t="shared" si="138"/>
        <v>10</v>
      </c>
    </row>
    <row r="496" spans="1:14" x14ac:dyDescent="0.25">
      <c r="A496" s="8" t="s">
        <v>71</v>
      </c>
      <c r="B496" s="8" t="s">
        <v>72</v>
      </c>
      <c r="C496" s="8" t="s">
        <v>30</v>
      </c>
      <c r="D496" s="9">
        <f>+Parameters!$B$8-1</f>
        <v>42858</v>
      </c>
      <c r="E496" s="9">
        <f t="shared" si="148"/>
        <v>42868</v>
      </c>
      <c r="F496" s="8">
        <v>91</v>
      </c>
      <c r="G496" s="8">
        <v>182</v>
      </c>
      <c r="H496" s="8">
        <v>1.3000000000000001E-2</v>
      </c>
      <c r="I496" s="8">
        <v>1.4000000000000002E-2</v>
      </c>
      <c r="J496" s="8">
        <v>1.5500000000000003E-2</v>
      </c>
      <c r="K496" s="8">
        <v>1.6500000000000004E-2</v>
      </c>
      <c r="L496" s="8">
        <v>360</v>
      </c>
      <c r="M496" s="8" t="s">
        <v>246</v>
      </c>
      <c r="N496" s="122">
        <f t="shared" si="138"/>
        <v>10</v>
      </c>
    </row>
    <row r="497" spans="1:14" x14ac:dyDescent="0.25">
      <c r="A497" s="8" t="s">
        <v>71</v>
      </c>
      <c r="B497" s="8" t="s">
        <v>72</v>
      </c>
      <c r="C497" s="8" t="s">
        <v>30</v>
      </c>
      <c r="D497" s="9">
        <f>+Parameters!$B$8-1</f>
        <v>42858</v>
      </c>
      <c r="E497" s="9">
        <f t="shared" si="148"/>
        <v>42868</v>
      </c>
      <c r="F497" s="8">
        <v>182</v>
      </c>
      <c r="G497" s="8">
        <v>365</v>
      </c>
      <c r="H497" s="8">
        <v>1.4000000000000002E-2</v>
      </c>
      <c r="I497" s="8">
        <v>1.5000000000000003E-2</v>
      </c>
      <c r="J497" s="8">
        <v>1.6500000000000004E-2</v>
      </c>
      <c r="K497" s="8">
        <v>1.7500000000000005E-2</v>
      </c>
      <c r="L497" s="8">
        <v>360</v>
      </c>
      <c r="M497" s="8" t="s">
        <v>246</v>
      </c>
      <c r="N497" s="122">
        <f t="shared" si="138"/>
        <v>10</v>
      </c>
    </row>
    <row r="498" spans="1:14" x14ac:dyDescent="0.25">
      <c r="A498" s="8" t="s">
        <v>71</v>
      </c>
      <c r="B498" s="8" t="s">
        <v>72</v>
      </c>
      <c r="C498" s="8" t="s">
        <v>30</v>
      </c>
      <c r="D498" s="9">
        <f>+Parameters!$B$8-1</f>
        <v>42858</v>
      </c>
      <c r="E498" s="9">
        <f t="shared" si="148"/>
        <v>42868</v>
      </c>
      <c r="F498" s="8">
        <v>365</v>
      </c>
      <c r="G498" s="8">
        <v>730</v>
      </c>
      <c r="H498" s="8">
        <v>1.5000000000000003E-2</v>
      </c>
      <c r="I498" s="8">
        <v>1.6000000000000004E-2</v>
      </c>
      <c r="J498" s="8">
        <v>1.7500000000000005E-2</v>
      </c>
      <c r="K498" s="8">
        <v>1.8500000000000006E-2</v>
      </c>
      <c r="L498" s="8">
        <v>360</v>
      </c>
      <c r="M498" s="8" t="s">
        <v>246</v>
      </c>
      <c r="N498" s="122">
        <f t="shared" si="138"/>
        <v>10</v>
      </c>
    </row>
    <row r="499" spans="1:14" x14ac:dyDescent="0.25">
      <c r="A499" s="8" t="s">
        <v>71</v>
      </c>
      <c r="B499" s="8" t="s">
        <v>72</v>
      </c>
      <c r="C499" s="8" t="s">
        <v>30</v>
      </c>
      <c r="D499" s="9">
        <f>+Parameters!$B$8-1</f>
        <v>42858</v>
      </c>
      <c r="E499" s="9">
        <f t="shared" si="148"/>
        <v>42868</v>
      </c>
      <c r="F499" s="8">
        <v>730</v>
      </c>
      <c r="G499" s="8">
        <v>1080</v>
      </c>
      <c r="H499" s="8">
        <v>1.6000000000000004E-2</v>
      </c>
      <c r="I499" s="8">
        <v>1.7000000000000005E-2</v>
      </c>
      <c r="J499" s="8">
        <v>1.8500000000000006E-2</v>
      </c>
      <c r="K499" s="8">
        <v>1.9500000000000007E-2</v>
      </c>
      <c r="L499" s="8">
        <v>360</v>
      </c>
      <c r="M499" s="8" t="s">
        <v>246</v>
      </c>
      <c r="N499" s="122">
        <f t="shared" si="138"/>
        <v>10</v>
      </c>
    </row>
    <row r="500" spans="1:14" x14ac:dyDescent="0.25">
      <c r="A500" s="8" t="s">
        <v>71</v>
      </c>
      <c r="B500" s="8" t="s">
        <v>72</v>
      </c>
      <c r="C500" s="8" t="s">
        <v>30</v>
      </c>
      <c r="D500" s="9">
        <f>+Parameters!$B$8-1</f>
        <v>42858</v>
      </c>
      <c r="E500" s="9">
        <f t="shared" si="148"/>
        <v>42868</v>
      </c>
      <c r="F500" s="8">
        <v>1080</v>
      </c>
      <c r="G500" s="8">
        <v>1440</v>
      </c>
      <c r="H500" s="8">
        <v>1.7000000000000005E-2</v>
      </c>
      <c r="I500" s="8">
        <v>1.8000000000000006E-2</v>
      </c>
      <c r="J500" s="8">
        <v>1.9500000000000007E-2</v>
      </c>
      <c r="K500" s="8">
        <v>2.0500000000000008E-2</v>
      </c>
      <c r="L500" s="8">
        <v>360</v>
      </c>
      <c r="M500" s="8" t="s">
        <v>246</v>
      </c>
      <c r="N500" s="122">
        <f t="shared" si="138"/>
        <v>10</v>
      </c>
    </row>
    <row r="501" spans="1:14" x14ac:dyDescent="0.25">
      <c r="A501" t="s">
        <v>71</v>
      </c>
      <c r="B501" t="s">
        <v>72</v>
      </c>
      <c r="C501" t="s">
        <v>30</v>
      </c>
      <c r="D501" s="38">
        <f>+E500</f>
        <v>42868</v>
      </c>
      <c r="E501" s="38">
        <f>+D501+10</f>
        <v>42878</v>
      </c>
      <c r="F501">
        <v>1</v>
      </c>
      <c r="G501">
        <v>7</v>
      </c>
      <c r="H501">
        <v>1.2500000000000001E-2</v>
      </c>
      <c r="I501">
        <v>1.3500000000000002E-2</v>
      </c>
      <c r="J501">
        <v>1.35E-2</v>
      </c>
      <c r="K501">
        <v>1.4499999999999999E-2</v>
      </c>
      <c r="L501">
        <v>360</v>
      </c>
      <c r="M501" t="s">
        <v>246</v>
      </c>
      <c r="N501" s="118">
        <f t="shared" si="138"/>
        <v>10</v>
      </c>
    </row>
    <row r="502" spans="1:14" x14ac:dyDescent="0.25">
      <c r="A502" t="s">
        <v>71</v>
      </c>
      <c r="B502" t="s">
        <v>72</v>
      </c>
      <c r="C502" t="s">
        <v>30</v>
      </c>
      <c r="D502" s="38">
        <f>+D501</f>
        <v>42868</v>
      </c>
      <c r="E502" s="38">
        <f t="shared" ref="E502:E508" si="149">+D502+10</f>
        <v>42878</v>
      </c>
      <c r="F502">
        <v>7</v>
      </c>
      <c r="G502">
        <v>31</v>
      </c>
      <c r="H502">
        <v>1.3500000000000002E-2</v>
      </c>
      <c r="I502">
        <v>1.4500000000000002E-2</v>
      </c>
      <c r="J502">
        <v>1.4499999999999999E-2</v>
      </c>
      <c r="K502">
        <v>1.55E-2</v>
      </c>
      <c r="L502">
        <v>360</v>
      </c>
      <c r="M502" t="s">
        <v>246</v>
      </c>
      <c r="N502" s="118">
        <f t="shared" si="138"/>
        <v>10</v>
      </c>
    </row>
    <row r="503" spans="1:14" x14ac:dyDescent="0.25">
      <c r="A503" t="s">
        <v>71</v>
      </c>
      <c r="B503" t="s">
        <v>72</v>
      </c>
      <c r="C503" t="s">
        <v>30</v>
      </c>
      <c r="D503" s="38">
        <f t="shared" ref="D503:D508" si="150">+D502</f>
        <v>42868</v>
      </c>
      <c r="E503" s="38">
        <f t="shared" si="149"/>
        <v>42878</v>
      </c>
      <c r="F503">
        <v>31</v>
      </c>
      <c r="G503">
        <v>91</v>
      </c>
      <c r="H503">
        <v>1.4500000000000002E-2</v>
      </c>
      <c r="I503">
        <v>1.5500000000000003E-2</v>
      </c>
      <c r="J503">
        <v>1.55E-2</v>
      </c>
      <c r="K503">
        <v>1.6500000000000001E-2</v>
      </c>
      <c r="L503">
        <v>360</v>
      </c>
      <c r="M503" t="s">
        <v>246</v>
      </c>
      <c r="N503" s="118">
        <f t="shared" si="138"/>
        <v>10</v>
      </c>
    </row>
    <row r="504" spans="1:14" x14ac:dyDescent="0.25">
      <c r="A504" t="s">
        <v>71</v>
      </c>
      <c r="B504" t="s">
        <v>72</v>
      </c>
      <c r="C504" t="s">
        <v>30</v>
      </c>
      <c r="D504" s="38">
        <f t="shared" si="150"/>
        <v>42868</v>
      </c>
      <c r="E504" s="38">
        <f t="shared" si="149"/>
        <v>42878</v>
      </c>
      <c r="F504">
        <v>91</v>
      </c>
      <c r="G504">
        <v>182</v>
      </c>
      <c r="H504">
        <v>1.5500000000000003E-2</v>
      </c>
      <c r="I504">
        <v>1.6500000000000004E-2</v>
      </c>
      <c r="J504">
        <v>1.6500000000000001E-2</v>
      </c>
      <c r="K504">
        <v>1.7500000000000002E-2</v>
      </c>
      <c r="L504">
        <v>360</v>
      </c>
      <c r="M504" t="s">
        <v>246</v>
      </c>
      <c r="N504" s="118">
        <f t="shared" si="138"/>
        <v>10</v>
      </c>
    </row>
    <row r="505" spans="1:14" x14ac:dyDescent="0.25">
      <c r="A505" t="s">
        <v>71</v>
      </c>
      <c r="B505" t="s">
        <v>72</v>
      </c>
      <c r="C505" t="s">
        <v>30</v>
      </c>
      <c r="D505" s="38">
        <f t="shared" si="150"/>
        <v>42868</v>
      </c>
      <c r="E505" s="38">
        <f t="shared" si="149"/>
        <v>42878</v>
      </c>
      <c r="F505">
        <v>182</v>
      </c>
      <c r="G505">
        <v>365</v>
      </c>
      <c r="H505">
        <v>1.6500000000000004E-2</v>
      </c>
      <c r="I505">
        <v>1.7500000000000005E-2</v>
      </c>
      <c r="J505">
        <v>1.7500000000000002E-2</v>
      </c>
      <c r="K505">
        <v>1.8500000000000003E-2</v>
      </c>
      <c r="L505">
        <v>360</v>
      </c>
      <c r="M505" t="s">
        <v>246</v>
      </c>
      <c r="N505" s="118">
        <f t="shared" si="138"/>
        <v>10</v>
      </c>
    </row>
    <row r="506" spans="1:14" x14ac:dyDescent="0.25">
      <c r="A506" t="s">
        <v>71</v>
      </c>
      <c r="B506" t="s">
        <v>72</v>
      </c>
      <c r="C506" t="s">
        <v>30</v>
      </c>
      <c r="D506" s="38">
        <f t="shared" si="150"/>
        <v>42868</v>
      </c>
      <c r="E506" s="38">
        <f t="shared" si="149"/>
        <v>42878</v>
      </c>
      <c r="F506">
        <v>365</v>
      </c>
      <c r="G506">
        <v>730</v>
      </c>
      <c r="H506">
        <v>1.7500000000000005E-2</v>
      </c>
      <c r="I506">
        <v>1.8500000000000006E-2</v>
      </c>
      <c r="J506">
        <v>1.8500000000000003E-2</v>
      </c>
      <c r="K506">
        <v>1.9500000000000003E-2</v>
      </c>
      <c r="L506">
        <v>360</v>
      </c>
      <c r="M506" t="s">
        <v>246</v>
      </c>
      <c r="N506" s="118">
        <f t="shared" ref="N506:N524" si="151">+E506-D506</f>
        <v>10</v>
      </c>
    </row>
    <row r="507" spans="1:14" x14ac:dyDescent="0.25">
      <c r="A507" t="s">
        <v>71</v>
      </c>
      <c r="B507" t="s">
        <v>72</v>
      </c>
      <c r="C507" t="s">
        <v>30</v>
      </c>
      <c r="D507" s="38">
        <f t="shared" si="150"/>
        <v>42868</v>
      </c>
      <c r="E507" s="38">
        <f t="shared" si="149"/>
        <v>42878</v>
      </c>
      <c r="F507">
        <v>730</v>
      </c>
      <c r="G507">
        <v>1080</v>
      </c>
      <c r="H507">
        <v>1.8500000000000006E-2</v>
      </c>
      <c r="I507">
        <v>1.9500000000000007E-2</v>
      </c>
      <c r="J507">
        <v>1.9500000000000003E-2</v>
      </c>
      <c r="K507">
        <v>2.0500000000000004E-2</v>
      </c>
      <c r="L507">
        <v>360</v>
      </c>
      <c r="M507" t="s">
        <v>246</v>
      </c>
      <c r="N507" s="118">
        <f t="shared" si="151"/>
        <v>10</v>
      </c>
    </row>
    <row r="508" spans="1:14" x14ac:dyDescent="0.25">
      <c r="A508" t="s">
        <v>71</v>
      </c>
      <c r="B508" t="s">
        <v>72</v>
      </c>
      <c r="C508" t="s">
        <v>30</v>
      </c>
      <c r="D508" s="38">
        <f t="shared" si="150"/>
        <v>42868</v>
      </c>
      <c r="E508" s="38">
        <f t="shared" si="149"/>
        <v>42878</v>
      </c>
      <c r="F508">
        <v>1080</v>
      </c>
      <c r="G508">
        <v>1440</v>
      </c>
      <c r="H508">
        <v>1.9500000000000007E-2</v>
      </c>
      <c r="I508">
        <v>2.0500000000000008E-2</v>
      </c>
      <c r="J508">
        <v>2.0500000000000004E-2</v>
      </c>
      <c r="K508">
        <v>2.1500000000000005E-2</v>
      </c>
      <c r="L508">
        <v>360</v>
      </c>
      <c r="M508" t="s">
        <v>246</v>
      </c>
      <c r="N508" s="118">
        <f t="shared" si="151"/>
        <v>10</v>
      </c>
    </row>
    <row r="509" spans="1:14" x14ac:dyDescent="0.25">
      <c r="A509" s="8" t="s">
        <v>71</v>
      </c>
      <c r="B509" s="8" t="s">
        <v>72</v>
      </c>
      <c r="C509" s="8" t="s">
        <v>30</v>
      </c>
      <c r="D509" s="9">
        <f>+E508</f>
        <v>42878</v>
      </c>
      <c r="E509" s="9">
        <f>+D509+11</f>
        <v>42889</v>
      </c>
      <c r="F509" s="8">
        <v>1</v>
      </c>
      <c r="G509" s="8">
        <v>7</v>
      </c>
      <c r="H509" s="8">
        <v>1.35E-2</v>
      </c>
      <c r="I509" s="8">
        <v>1.4499999999999999E-2</v>
      </c>
      <c r="J509" s="8">
        <v>1.35E-2</v>
      </c>
      <c r="K509" s="8">
        <v>1.8499999999999999E-2</v>
      </c>
      <c r="L509" s="8">
        <v>360</v>
      </c>
      <c r="M509" s="8" t="s">
        <v>246</v>
      </c>
      <c r="N509" s="122">
        <f t="shared" si="151"/>
        <v>11</v>
      </c>
    </row>
    <row r="510" spans="1:14" x14ac:dyDescent="0.25">
      <c r="A510" s="8" t="s">
        <v>71</v>
      </c>
      <c r="B510" s="8" t="s">
        <v>72</v>
      </c>
      <c r="C510" s="8" t="s">
        <v>30</v>
      </c>
      <c r="D510" s="9">
        <f>+D509</f>
        <v>42878</v>
      </c>
      <c r="E510" s="9">
        <f t="shared" ref="E510:E516" si="152">+D510+11</f>
        <v>42889</v>
      </c>
      <c r="F510" s="8">
        <v>7</v>
      </c>
      <c r="G510" s="8">
        <v>31</v>
      </c>
      <c r="H510" s="8">
        <v>1.4499999999999999E-2</v>
      </c>
      <c r="I510" s="8">
        <v>1.55E-2</v>
      </c>
      <c r="J510" s="8">
        <v>1.4499999999999999E-2</v>
      </c>
      <c r="K510" s="8">
        <v>1.95E-2</v>
      </c>
      <c r="L510" s="8">
        <v>360</v>
      </c>
      <c r="M510" s="8" t="s">
        <v>246</v>
      </c>
      <c r="N510" s="122">
        <f t="shared" si="151"/>
        <v>11</v>
      </c>
    </row>
    <row r="511" spans="1:14" x14ac:dyDescent="0.25">
      <c r="A511" s="8" t="s">
        <v>71</v>
      </c>
      <c r="B511" s="8" t="s">
        <v>72</v>
      </c>
      <c r="C511" s="8" t="s">
        <v>30</v>
      </c>
      <c r="D511" s="9">
        <f t="shared" ref="D511:D516" si="153">+D510</f>
        <v>42878</v>
      </c>
      <c r="E511" s="9">
        <f t="shared" si="152"/>
        <v>42889</v>
      </c>
      <c r="F511" s="8">
        <v>31</v>
      </c>
      <c r="G511" s="8">
        <v>91</v>
      </c>
      <c r="H511" s="8">
        <v>1.55E-2</v>
      </c>
      <c r="I511" s="8">
        <v>1.6500000000000001E-2</v>
      </c>
      <c r="J511" s="8">
        <v>1.55E-2</v>
      </c>
      <c r="K511" s="8">
        <v>2.0500000000000001E-2</v>
      </c>
      <c r="L511" s="8">
        <v>360</v>
      </c>
      <c r="M511" s="8" t="s">
        <v>246</v>
      </c>
      <c r="N511" s="122">
        <f t="shared" si="151"/>
        <v>11</v>
      </c>
    </row>
    <row r="512" spans="1:14" x14ac:dyDescent="0.25">
      <c r="A512" s="8" t="s">
        <v>71</v>
      </c>
      <c r="B512" s="8" t="s">
        <v>72</v>
      </c>
      <c r="C512" s="8" t="s">
        <v>30</v>
      </c>
      <c r="D512" s="9">
        <f t="shared" si="153"/>
        <v>42878</v>
      </c>
      <c r="E512" s="9">
        <f t="shared" si="152"/>
        <v>42889</v>
      </c>
      <c r="F512" s="8">
        <v>91</v>
      </c>
      <c r="G512" s="8">
        <v>182</v>
      </c>
      <c r="H512" s="8">
        <v>1.6500000000000001E-2</v>
      </c>
      <c r="I512" s="8">
        <v>1.7500000000000002E-2</v>
      </c>
      <c r="J512" s="8">
        <v>1.6500000000000001E-2</v>
      </c>
      <c r="K512" s="8">
        <v>2.1500000000000002E-2</v>
      </c>
      <c r="L512" s="8">
        <v>360</v>
      </c>
      <c r="M512" s="8" t="s">
        <v>246</v>
      </c>
      <c r="N512" s="122">
        <f t="shared" si="151"/>
        <v>11</v>
      </c>
    </row>
    <row r="513" spans="1:14" x14ac:dyDescent="0.25">
      <c r="A513" s="8" t="s">
        <v>71</v>
      </c>
      <c r="B513" s="8" t="s">
        <v>72</v>
      </c>
      <c r="C513" s="8" t="s">
        <v>30</v>
      </c>
      <c r="D513" s="9">
        <f t="shared" si="153"/>
        <v>42878</v>
      </c>
      <c r="E513" s="9">
        <f t="shared" si="152"/>
        <v>42889</v>
      </c>
      <c r="F513" s="8">
        <v>182</v>
      </c>
      <c r="G513" s="8">
        <v>365</v>
      </c>
      <c r="H513" s="8">
        <v>1.7500000000000002E-2</v>
      </c>
      <c r="I513" s="8">
        <v>1.8500000000000003E-2</v>
      </c>
      <c r="J513" s="8">
        <v>1.7500000000000002E-2</v>
      </c>
      <c r="K513" s="8">
        <v>2.2500000000000003E-2</v>
      </c>
      <c r="L513" s="8">
        <v>360</v>
      </c>
      <c r="M513" s="8" t="s">
        <v>246</v>
      </c>
      <c r="N513" s="122">
        <f t="shared" si="151"/>
        <v>11</v>
      </c>
    </row>
    <row r="514" spans="1:14" x14ac:dyDescent="0.25">
      <c r="A514" s="8" t="s">
        <v>71</v>
      </c>
      <c r="B514" s="8" t="s">
        <v>72</v>
      </c>
      <c r="C514" s="8" t="s">
        <v>30</v>
      </c>
      <c r="D514" s="9">
        <f t="shared" si="153"/>
        <v>42878</v>
      </c>
      <c r="E514" s="9">
        <f t="shared" si="152"/>
        <v>42889</v>
      </c>
      <c r="F514" s="8">
        <v>365</v>
      </c>
      <c r="G514" s="8">
        <v>730</v>
      </c>
      <c r="H514" s="8">
        <v>1.8500000000000003E-2</v>
      </c>
      <c r="I514" s="8">
        <v>1.9500000000000003E-2</v>
      </c>
      <c r="J514" s="8">
        <v>1.8500000000000003E-2</v>
      </c>
      <c r="K514" s="8">
        <v>2.3500000000000004E-2</v>
      </c>
      <c r="L514" s="8">
        <v>360</v>
      </c>
      <c r="M514" s="8" t="s">
        <v>246</v>
      </c>
      <c r="N514" s="122">
        <f t="shared" si="151"/>
        <v>11</v>
      </c>
    </row>
    <row r="515" spans="1:14" x14ac:dyDescent="0.25">
      <c r="A515" s="8" t="s">
        <v>71</v>
      </c>
      <c r="B515" s="8" t="s">
        <v>72</v>
      </c>
      <c r="C515" s="8" t="s">
        <v>30</v>
      </c>
      <c r="D515" s="9">
        <f t="shared" si="153"/>
        <v>42878</v>
      </c>
      <c r="E515" s="9">
        <f t="shared" si="152"/>
        <v>42889</v>
      </c>
      <c r="F515" s="8">
        <v>730</v>
      </c>
      <c r="G515" s="8">
        <v>1080</v>
      </c>
      <c r="H515" s="8">
        <v>1.9500000000000003E-2</v>
      </c>
      <c r="I515" s="8">
        <v>2.0500000000000004E-2</v>
      </c>
      <c r="J515" s="8">
        <v>1.9500000000000003E-2</v>
      </c>
      <c r="K515" s="8">
        <v>2.4500000000000004E-2</v>
      </c>
      <c r="L515" s="8">
        <v>360</v>
      </c>
      <c r="M515" s="8" t="s">
        <v>246</v>
      </c>
      <c r="N515" s="122">
        <f t="shared" si="151"/>
        <v>11</v>
      </c>
    </row>
    <row r="516" spans="1:14" x14ac:dyDescent="0.25">
      <c r="A516" s="8" t="s">
        <v>71</v>
      </c>
      <c r="B516" s="8" t="s">
        <v>72</v>
      </c>
      <c r="C516" s="8" t="s">
        <v>30</v>
      </c>
      <c r="D516" s="9">
        <f t="shared" si="153"/>
        <v>42878</v>
      </c>
      <c r="E516" s="9">
        <f t="shared" si="152"/>
        <v>42889</v>
      </c>
      <c r="F516" s="8">
        <v>1080</v>
      </c>
      <c r="G516" s="8">
        <v>1440</v>
      </c>
      <c r="H516" s="8">
        <v>2.0500000000000004E-2</v>
      </c>
      <c r="I516" s="8">
        <v>2.1500000000000005E-2</v>
      </c>
      <c r="J516" s="8">
        <v>2.0500000000000004E-2</v>
      </c>
      <c r="K516" s="8">
        <v>2.5500000000000005E-2</v>
      </c>
      <c r="L516" s="8">
        <v>360</v>
      </c>
      <c r="M516" s="8" t="s">
        <v>246</v>
      </c>
      <c r="N516" s="122">
        <f t="shared" si="151"/>
        <v>11</v>
      </c>
    </row>
    <row r="517" spans="1:14" x14ac:dyDescent="0.25">
      <c r="A517" s="8" t="s">
        <v>41</v>
      </c>
      <c r="B517" s="8" t="s">
        <v>178</v>
      </c>
      <c r="C517" s="8" t="s">
        <v>29</v>
      </c>
      <c r="D517" s="9">
        <f>+Parameters!$B$9-1</f>
        <v>42400</v>
      </c>
      <c r="E517" s="9">
        <f>+D517+10</f>
        <v>42410</v>
      </c>
      <c r="F517" s="8">
        <v>1</v>
      </c>
      <c r="G517" s="8">
        <v>7</v>
      </c>
      <c r="H517" s="8">
        <v>0.1</v>
      </c>
      <c r="I517" s="8">
        <v>0.10500000000000001</v>
      </c>
      <c r="J517" s="8">
        <v>0.10500000000000001</v>
      </c>
      <c r="K517" s="8">
        <v>0.11000000000000001</v>
      </c>
      <c r="L517" s="8">
        <v>365</v>
      </c>
      <c r="M517" s="8" t="s">
        <v>289</v>
      </c>
      <c r="N517" s="122">
        <f t="shared" si="151"/>
        <v>10</v>
      </c>
    </row>
    <row r="518" spans="1:14" x14ac:dyDescent="0.25">
      <c r="A518" s="8" t="s">
        <v>41</v>
      </c>
      <c r="B518" s="8" t="s">
        <v>178</v>
      </c>
      <c r="C518" s="8" t="s">
        <v>29</v>
      </c>
      <c r="D518" s="9">
        <f>+Parameters!$B$9-1</f>
        <v>42400</v>
      </c>
      <c r="E518" s="9">
        <f t="shared" ref="E518:E524" si="154">+D518+10</f>
        <v>42410</v>
      </c>
      <c r="F518" s="8">
        <v>7</v>
      </c>
      <c r="G518" s="8">
        <v>31</v>
      </c>
      <c r="H518" s="8">
        <v>0.10500000000000001</v>
      </c>
      <c r="I518" s="8">
        <v>0.11000000000000001</v>
      </c>
      <c r="J518" s="8">
        <v>0.11000000000000001</v>
      </c>
      <c r="K518" s="8">
        <v>0.11500000000000002</v>
      </c>
      <c r="L518" s="8">
        <v>365</v>
      </c>
      <c r="M518" s="8" t="s">
        <v>289</v>
      </c>
      <c r="N518" s="122">
        <f t="shared" si="151"/>
        <v>10</v>
      </c>
    </row>
    <row r="519" spans="1:14" x14ac:dyDescent="0.25">
      <c r="A519" s="8" t="s">
        <v>41</v>
      </c>
      <c r="B519" s="8" t="s">
        <v>178</v>
      </c>
      <c r="C519" s="8" t="s">
        <v>29</v>
      </c>
      <c r="D519" s="9">
        <f>+Parameters!$B$9-1</f>
        <v>42400</v>
      </c>
      <c r="E519" s="9">
        <f t="shared" si="154"/>
        <v>42410</v>
      </c>
      <c r="F519" s="8">
        <v>31</v>
      </c>
      <c r="G519" s="8">
        <v>91</v>
      </c>
      <c r="H519" s="8">
        <v>0.11000000000000001</v>
      </c>
      <c r="I519" s="8">
        <v>0.11500000000000002</v>
      </c>
      <c r="J519" s="8">
        <v>0.11500000000000002</v>
      </c>
      <c r="K519" s="8">
        <v>0.12000000000000002</v>
      </c>
      <c r="L519" s="8">
        <v>365</v>
      </c>
      <c r="M519" s="8" t="s">
        <v>289</v>
      </c>
      <c r="N519" s="122">
        <f t="shared" si="151"/>
        <v>10</v>
      </c>
    </row>
    <row r="520" spans="1:14" x14ac:dyDescent="0.25">
      <c r="A520" s="8" t="s">
        <v>41</v>
      </c>
      <c r="B520" s="8" t="s">
        <v>178</v>
      </c>
      <c r="C520" s="8" t="s">
        <v>29</v>
      </c>
      <c r="D520" s="9">
        <f>+Parameters!$B$9-1</f>
        <v>42400</v>
      </c>
      <c r="E520" s="9">
        <f t="shared" si="154"/>
        <v>42410</v>
      </c>
      <c r="F520" s="8">
        <v>91</v>
      </c>
      <c r="G520" s="8">
        <v>182</v>
      </c>
      <c r="H520" s="8">
        <v>0.11500000000000002</v>
      </c>
      <c r="I520" s="8">
        <v>0.12000000000000002</v>
      </c>
      <c r="J520" s="8">
        <v>0.12000000000000002</v>
      </c>
      <c r="K520" s="8">
        <v>0.12500000000000003</v>
      </c>
      <c r="L520" s="8">
        <v>365</v>
      </c>
      <c r="M520" s="8" t="s">
        <v>289</v>
      </c>
      <c r="N520" s="122">
        <f t="shared" si="151"/>
        <v>10</v>
      </c>
    </row>
    <row r="521" spans="1:14" x14ac:dyDescent="0.25">
      <c r="A521" s="8" t="s">
        <v>41</v>
      </c>
      <c r="B521" s="8" t="s">
        <v>178</v>
      </c>
      <c r="C521" s="8" t="s">
        <v>29</v>
      </c>
      <c r="D521" s="9">
        <f>+Parameters!$B$9-1</f>
        <v>42400</v>
      </c>
      <c r="E521" s="9">
        <f t="shared" si="154"/>
        <v>42410</v>
      </c>
      <c r="F521" s="8">
        <v>182</v>
      </c>
      <c r="G521" s="8">
        <v>365</v>
      </c>
      <c r="H521" s="8">
        <v>0.12000000000000002</v>
      </c>
      <c r="I521" s="8">
        <v>0.12500000000000003</v>
      </c>
      <c r="J521" s="8">
        <v>0.12500000000000003</v>
      </c>
      <c r="K521" s="8">
        <v>0.13000000000000003</v>
      </c>
      <c r="L521" s="8">
        <v>365</v>
      </c>
      <c r="M521" s="8" t="s">
        <v>289</v>
      </c>
      <c r="N521" s="122">
        <f t="shared" si="151"/>
        <v>10</v>
      </c>
    </row>
    <row r="522" spans="1:14" x14ac:dyDescent="0.25">
      <c r="A522" s="8" t="s">
        <v>41</v>
      </c>
      <c r="B522" s="8" t="s">
        <v>178</v>
      </c>
      <c r="C522" s="8" t="s">
        <v>29</v>
      </c>
      <c r="D522" s="9">
        <f>+Parameters!$B$9-1</f>
        <v>42400</v>
      </c>
      <c r="E522" s="9">
        <f t="shared" si="154"/>
        <v>42410</v>
      </c>
      <c r="F522" s="8">
        <v>365</v>
      </c>
      <c r="G522" s="8">
        <v>730</v>
      </c>
      <c r="H522" s="8">
        <v>0.12500000000000003</v>
      </c>
      <c r="I522" s="8">
        <v>0.13000000000000003</v>
      </c>
      <c r="J522" s="8">
        <v>0.13000000000000003</v>
      </c>
      <c r="K522" s="8">
        <v>0.13500000000000004</v>
      </c>
      <c r="L522" s="8">
        <v>365</v>
      </c>
      <c r="M522" s="8" t="s">
        <v>289</v>
      </c>
      <c r="N522" s="122">
        <f t="shared" si="151"/>
        <v>10</v>
      </c>
    </row>
    <row r="523" spans="1:14" x14ac:dyDescent="0.25">
      <c r="A523" s="8" t="s">
        <v>41</v>
      </c>
      <c r="B523" s="8" t="s">
        <v>178</v>
      </c>
      <c r="C523" s="8" t="s">
        <v>29</v>
      </c>
      <c r="D523" s="9">
        <f>+Parameters!$B$9-1</f>
        <v>42400</v>
      </c>
      <c r="E523" s="9">
        <f t="shared" si="154"/>
        <v>42410</v>
      </c>
      <c r="F523" s="8">
        <v>730</v>
      </c>
      <c r="G523" s="8">
        <v>1080</v>
      </c>
      <c r="H523" s="8">
        <v>0.13000000000000003</v>
      </c>
      <c r="I523" s="8">
        <v>0.13500000000000004</v>
      </c>
      <c r="J523" s="8">
        <v>0.13500000000000004</v>
      </c>
      <c r="K523" s="8">
        <v>0.14000000000000004</v>
      </c>
      <c r="L523" s="8">
        <v>365</v>
      </c>
      <c r="M523" s="8" t="s">
        <v>289</v>
      </c>
      <c r="N523" s="122">
        <f t="shared" si="151"/>
        <v>10</v>
      </c>
    </row>
    <row r="524" spans="1:14" x14ac:dyDescent="0.25">
      <c r="A524" s="8" t="s">
        <v>41</v>
      </c>
      <c r="B524" s="8" t="s">
        <v>178</v>
      </c>
      <c r="C524" s="8" t="s">
        <v>29</v>
      </c>
      <c r="D524" s="9">
        <f>+Parameters!$B$9-1</f>
        <v>42400</v>
      </c>
      <c r="E524" s="9">
        <f t="shared" si="154"/>
        <v>42410</v>
      </c>
      <c r="F524" s="8">
        <v>1080</v>
      </c>
      <c r="G524" s="8">
        <v>4000</v>
      </c>
      <c r="H524" s="8">
        <v>0.13500000000000004</v>
      </c>
      <c r="I524" s="8">
        <v>0.14000000000000004</v>
      </c>
      <c r="J524" s="8">
        <v>0.14000000000000004</v>
      </c>
      <c r="K524" s="8">
        <v>0.14500000000000005</v>
      </c>
      <c r="L524" s="8">
        <v>365</v>
      </c>
      <c r="M524" s="8" t="s">
        <v>289</v>
      </c>
      <c r="N524" s="122">
        <f t="shared" si="151"/>
        <v>10</v>
      </c>
    </row>
    <row r="525" spans="1:14" x14ac:dyDescent="0.25">
      <c r="A525" t="s">
        <v>41</v>
      </c>
      <c r="B525" t="s">
        <v>178</v>
      </c>
      <c r="C525" t="s">
        <v>29</v>
      </c>
      <c r="D525" s="38">
        <f>+E524</f>
        <v>42410</v>
      </c>
      <c r="E525" s="38">
        <f>+D525+10</f>
        <v>42420</v>
      </c>
      <c r="F525">
        <v>1</v>
      </c>
      <c r="G525">
        <v>7</v>
      </c>
      <c r="H525">
        <v>0.10500000000000001</v>
      </c>
      <c r="I525">
        <v>0.11000000000000001</v>
      </c>
      <c r="J525">
        <v>0.115</v>
      </c>
      <c r="K525">
        <v>0.12000000000000001</v>
      </c>
      <c r="L525">
        <v>365</v>
      </c>
      <c r="M525" t="s">
        <v>289</v>
      </c>
      <c r="N525" s="118">
        <f t="shared" ref="N525:N588" si="155">+E525-D525</f>
        <v>10</v>
      </c>
    </row>
    <row r="526" spans="1:14" x14ac:dyDescent="0.25">
      <c r="A526" t="s">
        <v>41</v>
      </c>
      <c r="B526" t="s">
        <v>178</v>
      </c>
      <c r="C526" t="s">
        <v>29</v>
      </c>
      <c r="D526" s="38">
        <f>+D525</f>
        <v>42410</v>
      </c>
      <c r="E526" s="38">
        <f t="shared" ref="E526:E532" si="156">+D526+10</f>
        <v>42420</v>
      </c>
      <c r="F526">
        <v>7</v>
      </c>
      <c r="G526">
        <v>31</v>
      </c>
      <c r="H526">
        <v>0.11000000000000001</v>
      </c>
      <c r="I526">
        <v>0.11500000000000002</v>
      </c>
      <c r="J526">
        <v>0.12000000000000001</v>
      </c>
      <c r="K526">
        <v>0.125</v>
      </c>
      <c r="L526">
        <v>365</v>
      </c>
      <c r="M526" t="s">
        <v>289</v>
      </c>
      <c r="N526" s="118">
        <f t="shared" si="155"/>
        <v>10</v>
      </c>
    </row>
    <row r="527" spans="1:14" x14ac:dyDescent="0.25">
      <c r="A527" t="s">
        <v>41</v>
      </c>
      <c r="B527" t="s">
        <v>178</v>
      </c>
      <c r="C527" t="s">
        <v>29</v>
      </c>
      <c r="D527" s="38">
        <f t="shared" ref="D527:D532" si="157">+D526</f>
        <v>42410</v>
      </c>
      <c r="E527" s="38">
        <f t="shared" si="156"/>
        <v>42420</v>
      </c>
      <c r="F527">
        <v>31</v>
      </c>
      <c r="G527">
        <v>91</v>
      </c>
      <c r="H527">
        <v>0.11500000000000002</v>
      </c>
      <c r="I527">
        <v>0.12000000000000002</v>
      </c>
      <c r="J527">
        <v>0.125</v>
      </c>
      <c r="K527">
        <v>0.13</v>
      </c>
      <c r="L527">
        <v>365</v>
      </c>
      <c r="M527" t="s">
        <v>289</v>
      </c>
      <c r="N527" s="118">
        <f t="shared" si="155"/>
        <v>10</v>
      </c>
    </row>
    <row r="528" spans="1:14" x14ac:dyDescent="0.25">
      <c r="A528" t="s">
        <v>41</v>
      </c>
      <c r="B528" t="s">
        <v>178</v>
      </c>
      <c r="C528" t="s">
        <v>29</v>
      </c>
      <c r="D528" s="38">
        <f t="shared" si="157"/>
        <v>42410</v>
      </c>
      <c r="E528" s="38">
        <f t="shared" si="156"/>
        <v>42420</v>
      </c>
      <c r="F528">
        <v>91</v>
      </c>
      <c r="G528">
        <v>182</v>
      </c>
      <c r="H528">
        <v>0.12000000000000002</v>
      </c>
      <c r="I528">
        <v>0.12500000000000003</v>
      </c>
      <c r="J528">
        <v>0.13</v>
      </c>
      <c r="K528">
        <v>0.13500000000000001</v>
      </c>
      <c r="L528">
        <v>365</v>
      </c>
      <c r="M528" t="s">
        <v>289</v>
      </c>
      <c r="N528" s="118">
        <f t="shared" si="155"/>
        <v>10</v>
      </c>
    </row>
    <row r="529" spans="1:14" x14ac:dyDescent="0.25">
      <c r="A529" t="s">
        <v>41</v>
      </c>
      <c r="B529" t="s">
        <v>178</v>
      </c>
      <c r="C529" t="s">
        <v>29</v>
      </c>
      <c r="D529" s="38">
        <f t="shared" si="157"/>
        <v>42410</v>
      </c>
      <c r="E529" s="38">
        <f t="shared" si="156"/>
        <v>42420</v>
      </c>
      <c r="F529">
        <v>182</v>
      </c>
      <c r="G529">
        <v>365</v>
      </c>
      <c r="H529">
        <v>0.12500000000000003</v>
      </c>
      <c r="I529">
        <v>0.13000000000000003</v>
      </c>
      <c r="J529">
        <v>0.13500000000000001</v>
      </c>
      <c r="K529">
        <v>0.14000000000000001</v>
      </c>
      <c r="L529">
        <v>365</v>
      </c>
      <c r="M529" t="s">
        <v>289</v>
      </c>
      <c r="N529" s="118">
        <f t="shared" si="155"/>
        <v>10</v>
      </c>
    </row>
    <row r="530" spans="1:14" x14ac:dyDescent="0.25">
      <c r="A530" t="s">
        <v>41</v>
      </c>
      <c r="B530" t="s">
        <v>178</v>
      </c>
      <c r="C530" t="s">
        <v>29</v>
      </c>
      <c r="D530" s="38">
        <f t="shared" si="157"/>
        <v>42410</v>
      </c>
      <c r="E530" s="38">
        <f t="shared" si="156"/>
        <v>42420</v>
      </c>
      <c r="F530">
        <v>365</v>
      </c>
      <c r="G530">
        <v>730</v>
      </c>
      <c r="H530">
        <v>0.13000000000000003</v>
      </c>
      <c r="I530">
        <v>0.13500000000000004</v>
      </c>
      <c r="J530">
        <v>0.14000000000000001</v>
      </c>
      <c r="K530">
        <v>0.14500000000000002</v>
      </c>
      <c r="L530">
        <v>365</v>
      </c>
      <c r="M530" t="s">
        <v>289</v>
      </c>
      <c r="N530" s="118">
        <f t="shared" si="155"/>
        <v>10</v>
      </c>
    </row>
    <row r="531" spans="1:14" x14ac:dyDescent="0.25">
      <c r="A531" t="s">
        <v>41</v>
      </c>
      <c r="B531" t="s">
        <v>178</v>
      </c>
      <c r="C531" t="s">
        <v>29</v>
      </c>
      <c r="D531" s="38">
        <f t="shared" si="157"/>
        <v>42410</v>
      </c>
      <c r="E531" s="38">
        <f t="shared" si="156"/>
        <v>42420</v>
      </c>
      <c r="F531">
        <v>730</v>
      </c>
      <c r="G531">
        <v>1080</v>
      </c>
      <c r="H531">
        <v>0.13500000000000004</v>
      </c>
      <c r="I531">
        <v>0.14000000000000004</v>
      </c>
      <c r="J531">
        <v>0.14500000000000002</v>
      </c>
      <c r="K531">
        <v>0.15000000000000002</v>
      </c>
      <c r="L531">
        <v>365</v>
      </c>
      <c r="M531" t="s">
        <v>289</v>
      </c>
      <c r="N531" s="118">
        <f t="shared" si="155"/>
        <v>10</v>
      </c>
    </row>
    <row r="532" spans="1:14" x14ac:dyDescent="0.25">
      <c r="A532" t="s">
        <v>41</v>
      </c>
      <c r="B532" t="s">
        <v>178</v>
      </c>
      <c r="C532" t="s">
        <v>29</v>
      </c>
      <c r="D532" s="38">
        <f t="shared" si="157"/>
        <v>42410</v>
      </c>
      <c r="E532" s="38">
        <f t="shared" si="156"/>
        <v>42420</v>
      </c>
      <c r="F532">
        <v>1080</v>
      </c>
      <c r="G532">
        <v>4000</v>
      </c>
      <c r="H532">
        <v>0.14000000000000004</v>
      </c>
      <c r="I532">
        <v>0.14500000000000005</v>
      </c>
      <c r="J532">
        <v>0.15000000000000002</v>
      </c>
      <c r="K532">
        <v>0.15500000000000003</v>
      </c>
      <c r="L532">
        <v>365</v>
      </c>
      <c r="M532" t="s">
        <v>289</v>
      </c>
      <c r="N532" s="118">
        <f t="shared" si="155"/>
        <v>10</v>
      </c>
    </row>
    <row r="533" spans="1:14" x14ac:dyDescent="0.25">
      <c r="A533" s="8" t="s">
        <v>41</v>
      </c>
      <c r="B533" s="8" t="s">
        <v>178</v>
      </c>
      <c r="C533" s="8" t="s">
        <v>29</v>
      </c>
      <c r="D533" s="9">
        <f>+E532</f>
        <v>42420</v>
      </c>
      <c r="E533" s="9">
        <f>+D533+11</f>
        <v>42431</v>
      </c>
      <c r="F533" s="8">
        <v>1</v>
      </c>
      <c r="G533" s="8">
        <v>7</v>
      </c>
      <c r="H533" s="8">
        <v>0.115</v>
      </c>
      <c r="I533" s="8">
        <v>0.12000000000000001</v>
      </c>
      <c r="J533" s="8">
        <v>0.115</v>
      </c>
      <c r="K533" s="8">
        <v>0.12000000000000001</v>
      </c>
      <c r="L533" s="8">
        <v>365</v>
      </c>
      <c r="M533" s="8" t="s">
        <v>289</v>
      </c>
      <c r="N533" s="122">
        <f t="shared" si="155"/>
        <v>11</v>
      </c>
    </row>
    <row r="534" spans="1:14" x14ac:dyDescent="0.25">
      <c r="A534" s="8" t="s">
        <v>41</v>
      </c>
      <c r="B534" s="8" t="s">
        <v>178</v>
      </c>
      <c r="C534" s="8" t="s">
        <v>29</v>
      </c>
      <c r="D534" s="9">
        <f>+D533</f>
        <v>42420</v>
      </c>
      <c r="E534" s="9">
        <f t="shared" ref="E534:E540" si="158">+D534+11</f>
        <v>42431</v>
      </c>
      <c r="F534" s="8">
        <v>7</v>
      </c>
      <c r="G534" s="8">
        <v>31</v>
      </c>
      <c r="H534" s="8">
        <v>0.12000000000000001</v>
      </c>
      <c r="I534" s="8">
        <v>0.125</v>
      </c>
      <c r="J534" s="8">
        <v>0.12000000000000001</v>
      </c>
      <c r="K534" s="8">
        <v>0.125</v>
      </c>
      <c r="L534" s="8">
        <v>365</v>
      </c>
      <c r="M534" s="8" t="s">
        <v>289</v>
      </c>
      <c r="N534" s="122">
        <f t="shared" si="155"/>
        <v>11</v>
      </c>
    </row>
    <row r="535" spans="1:14" x14ac:dyDescent="0.25">
      <c r="A535" s="8" t="s">
        <v>41</v>
      </c>
      <c r="B535" s="8" t="s">
        <v>178</v>
      </c>
      <c r="C535" s="8" t="s">
        <v>29</v>
      </c>
      <c r="D535" s="9">
        <f t="shared" ref="D535:D540" si="159">+D534</f>
        <v>42420</v>
      </c>
      <c r="E535" s="9">
        <f t="shared" si="158"/>
        <v>42431</v>
      </c>
      <c r="F535" s="8">
        <v>31</v>
      </c>
      <c r="G535" s="8">
        <v>91</v>
      </c>
      <c r="H535" s="8">
        <v>0.125</v>
      </c>
      <c r="I535" s="8">
        <v>0.13</v>
      </c>
      <c r="J535" s="8">
        <v>0.125</v>
      </c>
      <c r="K535" s="8">
        <v>0.13</v>
      </c>
      <c r="L535" s="8">
        <v>365</v>
      </c>
      <c r="M535" s="8" t="s">
        <v>289</v>
      </c>
      <c r="N535" s="122">
        <f t="shared" si="155"/>
        <v>11</v>
      </c>
    </row>
    <row r="536" spans="1:14" x14ac:dyDescent="0.25">
      <c r="A536" s="8" t="s">
        <v>41</v>
      </c>
      <c r="B536" s="8" t="s">
        <v>178</v>
      </c>
      <c r="C536" s="8" t="s">
        <v>29</v>
      </c>
      <c r="D536" s="9">
        <f t="shared" si="159"/>
        <v>42420</v>
      </c>
      <c r="E536" s="9">
        <f t="shared" si="158"/>
        <v>42431</v>
      </c>
      <c r="F536" s="8">
        <v>91</v>
      </c>
      <c r="G536" s="8">
        <v>182</v>
      </c>
      <c r="H536" s="8">
        <v>0.13</v>
      </c>
      <c r="I536" s="8">
        <v>0.13500000000000001</v>
      </c>
      <c r="J536" s="8">
        <v>0.13</v>
      </c>
      <c r="K536" s="8">
        <v>0.13500000000000001</v>
      </c>
      <c r="L536" s="8">
        <v>365</v>
      </c>
      <c r="M536" s="8" t="s">
        <v>289</v>
      </c>
      <c r="N536" s="122">
        <f t="shared" si="155"/>
        <v>11</v>
      </c>
    </row>
    <row r="537" spans="1:14" x14ac:dyDescent="0.25">
      <c r="A537" s="8" t="s">
        <v>41</v>
      </c>
      <c r="B537" s="8" t="s">
        <v>178</v>
      </c>
      <c r="C537" s="8" t="s">
        <v>29</v>
      </c>
      <c r="D537" s="9">
        <f t="shared" si="159"/>
        <v>42420</v>
      </c>
      <c r="E537" s="9">
        <f t="shared" si="158"/>
        <v>42431</v>
      </c>
      <c r="F537" s="8">
        <v>182</v>
      </c>
      <c r="G537" s="8">
        <v>365</v>
      </c>
      <c r="H537" s="8">
        <v>0.13500000000000001</v>
      </c>
      <c r="I537" s="8">
        <v>0.14000000000000001</v>
      </c>
      <c r="J537" s="8">
        <v>0.13500000000000001</v>
      </c>
      <c r="K537" s="8">
        <v>0.14000000000000001</v>
      </c>
      <c r="L537" s="8">
        <v>365</v>
      </c>
      <c r="M537" s="8" t="s">
        <v>289</v>
      </c>
      <c r="N537" s="122">
        <f t="shared" si="155"/>
        <v>11</v>
      </c>
    </row>
    <row r="538" spans="1:14" x14ac:dyDescent="0.25">
      <c r="A538" s="8" t="s">
        <v>41</v>
      </c>
      <c r="B538" s="8" t="s">
        <v>178</v>
      </c>
      <c r="C538" s="8" t="s">
        <v>29</v>
      </c>
      <c r="D538" s="9">
        <f t="shared" si="159"/>
        <v>42420</v>
      </c>
      <c r="E538" s="9">
        <f t="shared" si="158"/>
        <v>42431</v>
      </c>
      <c r="F538" s="8">
        <v>365</v>
      </c>
      <c r="G538" s="8">
        <v>730</v>
      </c>
      <c r="H538" s="8">
        <v>0.14000000000000001</v>
      </c>
      <c r="I538" s="8">
        <v>0.14500000000000002</v>
      </c>
      <c r="J538" s="8">
        <v>0.14000000000000001</v>
      </c>
      <c r="K538" s="8">
        <v>0.14500000000000002</v>
      </c>
      <c r="L538" s="8">
        <v>365</v>
      </c>
      <c r="M538" s="8" t="s">
        <v>289</v>
      </c>
      <c r="N538" s="122">
        <f t="shared" si="155"/>
        <v>11</v>
      </c>
    </row>
    <row r="539" spans="1:14" x14ac:dyDescent="0.25">
      <c r="A539" s="8" t="s">
        <v>41</v>
      </c>
      <c r="B539" s="8" t="s">
        <v>178</v>
      </c>
      <c r="C539" s="8" t="s">
        <v>29</v>
      </c>
      <c r="D539" s="9">
        <f t="shared" si="159"/>
        <v>42420</v>
      </c>
      <c r="E539" s="9">
        <f t="shared" si="158"/>
        <v>42431</v>
      </c>
      <c r="F539" s="8">
        <v>730</v>
      </c>
      <c r="G539" s="8">
        <v>1080</v>
      </c>
      <c r="H539" s="8">
        <v>0.14500000000000002</v>
      </c>
      <c r="I539" s="8">
        <v>0.15000000000000002</v>
      </c>
      <c r="J539" s="8">
        <v>0.14500000000000002</v>
      </c>
      <c r="K539" s="8">
        <v>0.15000000000000002</v>
      </c>
      <c r="L539" s="8">
        <v>365</v>
      </c>
      <c r="M539" s="8" t="s">
        <v>289</v>
      </c>
      <c r="N539" s="122">
        <f t="shared" si="155"/>
        <v>11</v>
      </c>
    </row>
    <row r="540" spans="1:14" x14ac:dyDescent="0.25">
      <c r="A540" s="8" t="s">
        <v>41</v>
      </c>
      <c r="B540" s="8" t="s">
        <v>178</v>
      </c>
      <c r="C540" s="8" t="s">
        <v>29</v>
      </c>
      <c r="D540" s="9">
        <f t="shared" si="159"/>
        <v>42420</v>
      </c>
      <c r="E540" s="9">
        <f t="shared" si="158"/>
        <v>42431</v>
      </c>
      <c r="F540" s="8">
        <v>1080</v>
      </c>
      <c r="G540" s="8">
        <v>4000</v>
      </c>
      <c r="H540" s="8">
        <v>0.15000000000000002</v>
      </c>
      <c r="I540" s="8">
        <v>0.15500000000000003</v>
      </c>
      <c r="J540" s="8">
        <v>0.15000000000000002</v>
      </c>
      <c r="K540" s="8">
        <v>0.15500000000000003</v>
      </c>
      <c r="L540" s="8">
        <v>365</v>
      </c>
      <c r="M540" s="8" t="s">
        <v>289</v>
      </c>
      <c r="N540" s="122">
        <f t="shared" si="155"/>
        <v>11</v>
      </c>
    </row>
    <row r="541" spans="1:14" x14ac:dyDescent="0.25">
      <c r="A541" t="s">
        <v>232</v>
      </c>
      <c r="B541" t="s">
        <v>0</v>
      </c>
      <c r="C541" t="s">
        <v>232</v>
      </c>
      <c r="D541" s="38">
        <f>+Parameters!$B$9-1</f>
        <v>42400</v>
      </c>
      <c r="E541" s="38">
        <f>+D541+60</f>
        <v>42460</v>
      </c>
      <c r="F541">
        <v>1</v>
      </c>
      <c r="G541">
        <v>36000</v>
      </c>
      <c r="H541">
        <v>1</v>
      </c>
      <c r="I541">
        <v>1</v>
      </c>
      <c r="J541">
        <v>1</v>
      </c>
      <c r="K541">
        <v>1</v>
      </c>
      <c r="L541">
        <v>0</v>
      </c>
      <c r="M541" t="s">
        <v>289</v>
      </c>
      <c r="N541" s="118">
        <f t="shared" si="155"/>
        <v>60</v>
      </c>
    </row>
    <row r="542" spans="1:14" x14ac:dyDescent="0.25">
      <c r="A542" t="s">
        <v>44</v>
      </c>
      <c r="B542" t="s">
        <v>0</v>
      </c>
      <c r="C542" t="s">
        <v>44</v>
      </c>
      <c r="D542" s="38">
        <f>+Parameters!$B$9-1</f>
        <v>42400</v>
      </c>
      <c r="E542" s="38">
        <f>+D542+4</f>
        <v>42404</v>
      </c>
      <c r="F542">
        <v>1</v>
      </c>
      <c r="G542">
        <v>36000</v>
      </c>
      <c r="H542">
        <v>2.88</v>
      </c>
      <c r="I542">
        <v>2.88</v>
      </c>
      <c r="J542">
        <v>2.875</v>
      </c>
      <c r="K542">
        <v>2.875</v>
      </c>
      <c r="L542">
        <v>0</v>
      </c>
      <c r="M542" t="s">
        <v>289</v>
      </c>
      <c r="N542" s="118">
        <f t="shared" si="155"/>
        <v>4</v>
      </c>
    </row>
    <row r="543" spans="1:14" x14ac:dyDescent="0.25">
      <c r="A543" t="s">
        <v>44</v>
      </c>
      <c r="B543" t="s">
        <v>0</v>
      </c>
      <c r="C543" t="s">
        <v>44</v>
      </c>
      <c r="D543" s="38">
        <f>+E542</f>
        <v>42404</v>
      </c>
      <c r="E543" s="38">
        <f>+D543+16</f>
        <v>42420</v>
      </c>
      <c r="F543">
        <v>1</v>
      </c>
      <c r="G543">
        <v>36000</v>
      </c>
      <c r="H543">
        <v>2.875</v>
      </c>
      <c r="I543">
        <v>2.875</v>
      </c>
      <c r="J543">
        <v>3.5</v>
      </c>
      <c r="K543">
        <v>3.5</v>
      </c>
      <c r="L543">
        <v>0</v>
      </c>
      <c r="M543" t="s">
        <v>289</v>
      </c>
      <c r="N543" s="118">
        <f t="shared" si="155"/>
        <v>16</v>
      </c>
    </row>
    <row r="544" spans="1:14" x14ac:dyDescent="0.25">
      <c r="A544" t="s">
        <v>44</v>
      </c>
      <c r="B544" t="s">
        <v>0</v>
      </c>
      <c r="C544" t="s">
        <v>44</v>
      </c>
      <c r="D544" s="38">
        <f>+E543</f>
        <v>42420</v>
      </c>
      <c r="E544" s="38">
        <f>+D544+11</f>
        <v>42431</v>
      </c>
      <c r="F544">
        <v>1</v>
      </c>
      <c r="G544">
        <v>36000</v>
      </c>
      <c r="H544">
        <v>3.5</v>
      </c>
      <c r="I544">
        <v>3.5</v>
      </c>
      <c r="J544">
        <v>3.7</v>
      </c>
      <c r="K544">
        <v>3.7</v>
      </c>
      <c r="L544">
        <v>0</v>
      </c>
      <c r="M544" t="s">
        <v>289</v>
      </c>
      <c r="N544" s="118">
        <f t="shared" si="155"/>
        <v>11</v>
      </c>
    </row>
    <row r="545" spans="1:14" x14ac:dyDescent="0.25">
      <c r="A545" t="s">
        <v>44</v>
      </c>
      <c r="B545" t="s">
        <v>0</v>
      </c>
      <c r="C545" t="s">
        <v>44</v>
      </c>
      <c r="D545" s="38">
        <f>+E544</f>
        <v>42431</v>
      </c>
      <c r="E545" s="38">
        <f>+D545+28</f>
        <v>42459</v>
      </c>
      <c r="F545">
        <v>1</v>
      </c>
      <c r="G545">
        <v>36000</v>
      </c>
      <c r="H545">
        <v>3.5</v>
      </c>
      <c r="I545">
        <v>3.5</v>
      </c>
      <c r="J545">
        <v>3.5</v>
      </c>
      <c r="K545">
        <v>3.5</v>
      </c>
      <c r="L545">
        <v>0</v>
      </c>
      <c r="M545" t="s">
        <v>289</v>
      </c>
      <c r="N545" s="118">
        <f t="shared" si="155"/>
        <v>28</v>
      </c>
    </row>
    <row r="546" spans="1:14" x14ac:dyDescent="0.25">
      <c r="A546" s="8" t="s">
        <v>71</v>
      </c>
      <c r="B546" s="8" t="s">
        <v>72</v>
      </c>
      <c r="C546" s="8" t="s">
        <v>29</v>
      </c>
      <c r="D546" s="9">
        <f>+Parameters!$B$9-1</f>
        <v>42400</v>
      </c>
      <c r="E546" s="9">
        <f>+D546+10</f>
        <v>42410</v>
      </c>
      <c r="F546" s="8">
        <v>1</v>
      </c>
      <c r="G546" s="8">
        <v>7</v>
      </c>
      <c r="H546" s="8">
        <v>0.1</v>
      </c>
      <c r="I546" s="8">
        <v>0.10500000000000001</v>
      </c>
      <c r="J546" s="8">
        <v>0.105</v>
      </c>
      <c r="K546" s="8">
        <v>0.11</v>
      </c>
      <c r="L546" s="8">
        <v>360</v>
      </c>
      <c r="M546" s="8" t="s">
        <v>289</v>
      </c>
      <c r="N546" s="122">
        <f t="shared" si="155"/>
        <v>10</v>
      </c>
    </row>
    <row r="547" spans="1:14" x14ac:dyDescent="0.25">
      <c r="A547" s="8" t="s">
        <v>71</v>
      </c>
      <c r="B547" s="8" t="s">
        <v>72</v>
      </c>
      <c r="C547" s="8" t="s">
        <v>29</v>
      </c>
      <c r="D547" s="9">
        <f>+Parameters!$B$9-1</f>
        <v>42400</v>
      </c>
      <c r="E547" s="9">
        <f t="shared" ref="E547:E549" si="160">+D547+10</f>
        <v>42410</v>
      </c>
      <c r="F547" s="8">
        <v>7</v>
      </c>
      <c r="G547" s="8">
        <v>31</v>
      </c>
      <c r="H547" s="8">
        <v>0.10500000000000001</v>
      </c>
      <c r="I547" s="8">
        <v>0.11000000000000001</v>
      </c>
      <c r="J547" s="8">
        <v>0.11</v>
      </c>
      <c r="K547" s="8">
        <v>0.115</v>
      </c>
      <c r="L547" s="8">
        <v>360</v>
      </c>
      <c r="M547" s="8" t="s">
        <v>289</v>
      </c>
      <c r="N547" s="122">
        <f t="shared" si="155"/>
        <v>10</v>
      </c>
    </row>
    <row r="548" spans="1:14" x14ac:dyDescent="0.25">
      <c r="A548" s="8" t="s">
        <v>71</v>
      </c>
      <c r="B548" s="8" t="s">
        <v>72</v>
      </c>
      <c r="C548" s="8" t="s">
        <v>29</v>
      </c>
      <c r="D548" s="9">
        <f>+Parameters!$B$9-1</f>
        <v>42400</v>
      </c>
      <c r="E548" s="9">
        <f t="shared" si="160"/>
        <v>42410</v>
      </c>
      <c r="F548" s="8">
        <v>31</v>
      </c>
      <c r="G548" s="8">
        <v>91</v>
      </c>
      <c r="H548" s="8">
        <v>0.11000000000000001</v>
      </c>
      <c r="I548" s="8">
        <v>0.11500000000000002</v>
      </c>
      <c r="J548" s="8">
        <v>0.115</v>
      </c>
      <c r="K548" s="8">
        <v>0.12000000000000001</v>
      </c>
      <c r="L548" s="8">
        <v>360</v>
      </c>
      <c r="M548" s="8" t="s">
        <v>289</v>
      </c>
      <c r="N548" s="122">
        <f t="shared" si="155"/>
        <v>10</v>
      </c>
    </row>
    <row r="549" spans="1:14" x14ac:dyDescent="0.25">
      <c r="A549" s="8" t="s">
        <v>71</v>
      </c>
      <c r="B549" s="8" t="s">
        <v>72</v>
      </c>
      <c r="C549" s="8" t="s">
        <v>29</v>
      </c>
      <c r="D549" s="9">
        <f>+Parameters!$B$9-1</f>
        <v>42400</v>
      </c>
      <c r="E549" s="9">
        <f t="shared" si="160"/>
        <v>42410</v>
      </c>
      <c r="F549" s="8">
        <v>91</v>
      </c>
      <c r="G549" s="8">
        <v>182</v>
      </c>
      <c r="H549" s="8">
        <v>0.11500000000000002</v>
      </c>
      <c r="I549" s="8">
        <v>0.12000000000000002</v>
      </c>
      <c r="J549" s="8">
        <v>0.12000000000000001</v>
      </c>
      <c r="K549" s="8">
        <v>0.125</v>
      </c>
      <c r="L549" s="8">
        <v>360</v>
      </c>
      <c r="M549" s="8" t="s">
        <v>289</v>
      </c>
      <c r="N549" s="122">
        <f t="shared" si="155"/>
        <v>10</v>
      </c>
    </row>
    <row r="550" spans="1:14" x14ac:dyDescent="0.25">
      <c r="A550" t="s">
        <v>71</v>
      </c>
      <c r="B550" t="s">
        <v>72</v>
      </c>
      <c r="C550" t="s">
        <v>29</v>
      </c>
      <c r="D550" s="38">
        <f>+E549</f>
        <v>42410</v>
      </c>
      <c r="E550" s="38">
        <f>+D550+10</f>
        <v>42420</v>
      </c>
      <c r="F550">
        <v>1</v>
      </c>
      <c r="G550">
        <v>7</v>
      </c>
      <c r="H550">
        <v>0.105</v>
      </c>
      <c r="I550">
        <v>0.11</v>
      </c>
      <c r="J550">
        <v>0.1</v>
      </c>
      <c r="K550">
        <v>0.10500000000000001</v>
      </c>
      <c r="L550">
        <v>360</v>
      </c>
      <c r="M550" t="s">
        <v>289</v>
      </c>
      <c r="N550" s="118">
        <f t="shared" si="155"/>
        <v>10</v>
      </c>
    </row>
    <row r="551" spans="1:14" x14ac:dyDescent="0.25">
      <c r="A551" t="s">
        <v>71</v>
      </c>
      <c r="B551" t="s">
        <v>72</v>
      </c>
      <c r="C551" t="s">
        <v>29</v>
      </c>
      <c r="D551" s="38">
        <f>+D550</f>
        <v>42410</v>
      </c>
      <c r="E551" s="38">
        <f t="shared" ref="E551:E553" si="161">+D551+10</f>
        <v>42420</v>
      </c>
      <c r="F551">
        <v>7</v>
      </c>
      <c r="G551">
        <v>31</v>
      </c>
      <c r="H551">
        <v>0.11</v>
      </c>
      <c r="I551">
        <v>0.115</v>
      </c>
      <c r="J551">
        <v>0.10500000000000001</v>
      </c>
      <c r="K551">
        <v>0.11000000000000001</v>
      </c>
      <c r="L551">
        <v>360</v>
      </c>
      <c r="M551" t="s">
        <v>289</v>
      </c>
      <c r="N551" s="118">
        <f t="shared" si="155"/>
        <v>10</v>
      </c>
    </row>
    <row r="552" spans="1:14" x14ac:dyDescent="0.25">
      <c r="A552" t="s">
        <v>71</v>
      </c>
      <c r="B552" t="s">
        <v>72</v>
      </c>
      <c r="C552" t="s">
        <v>29</v>
      </c>
      <c r="D552" s="38">
        <f t="shared" ref="D552:D553" si="162">+D551</f>
        <v>42410</v>
      </c>
      <c r="E552" s="38">
        <f t="shared" si="161"/>
        <v>42420</v>
      </c>
      <c r="F552">
        <v>31</v>
      </c>
      <c r="G552">
        <v>91</v>
      </c>
      <c r="H552">
        <v>0.115</v>
      </c>
      <c r="I552">
        <v>0.12000000000000001</v>
      </c>
      <c r="J552">
        <v>0.11000000000000001</v>
      </c>
      <c r="K552">
        <v>0.11500000000000002</v>
      </c>
      <c r="L552">
        <v>360</v>
      </c>
      <c r="M552" t="s">
        <v>289</v>
      </c>
      <c r="N552" s="118">
        <f t="shared" si="155"/>
        <v>10</v>
      </c>
    </row>
    <row r="553" spans="1:14" x14ac:dyDescent="0.25">
      <c r="A553" t="s">
        <v>71</v>
      </c>
      <c r="B553" t="s">
        <v>72</v>
      </c>
      <c r="C553" t="s">
        <v>29</v>
      </c>
      <c r="D553" s="38">
        <f t="shared" si="162"/>
        <v>42410</v>
      </c>
      <c r="E553" s="38">
        <f t="shared" si="161"/>
        <v>42420</v>
      </c>
      <c r="F553">
        <v>91</v>
      </c>
      <c r="G553">
        <v>182</v>
      </c>
      <c r="H553">
        <v>0.12000000000000001</v>
      </c>
      <c r="I553">
        <v>0.125</v>
      </c>
      <c r="J553">
        <v>0.11500000000000002</v>
      </c>
      <c r="K553">
        <v>0.12000000000000002</v>
      </c>
      <c r="L553">
        <v>360</v>
      </c>
      <c r="M553" t="s">
        <v>289</v>
      </c>
      <c r="N553" s="118">
        <f t="shared" si="155"/>
        <v>10</v>
      </c>
    </row>
    <row r="554" spans="1:14" x14ac:dyDescent="0.25">
      <c r="A554" s="8" t="s">
        <v>71</v>
      </c>
      <c r="B554" s="8" t="s">
        <v>72</v>
      </c>
      <c r="C554" s="8" t="s">
        <v>29</v>
      </c>
      <c r="D554" s="9">
        <f>+E553</f>
        <v>42420</v>
      </c>
      <c r="E554" s="9">
        <f>+D554+11</f>
        <v>42431</v>
      </c>
      <c r="F554" s="8">
        <v>1</v>
      </c>
      <c r="G554" s="8">
        <v>7</v>
      </c>
      <c r="H554" s="8">
        <v>0.1</v>
      </c>
      <c r="I554" s="8">
        <v>0.10500000000000001</v>
      </c>
      <c r="J554" s="8">
        <v>0.1</v>
      </c>
      <c r="K554" s="8">
        <v>0.10500000000000001</v>
      </c>
      <c r="L554" s="8">
        <v>360</v>
      </c>
      <c r="M554" s="8" t="s">
        <v>289</v>
      </c>
      <c r="N554" s="122">
        <f t="shared" si="155"/>
        <v>11</v>
      </c>
    </row>
    <row r="555" spans="1:14" x14ac:dyDescent="0.25">
      <c r="A555" s="8" t="s">
        <v>71</v>
      </c>
      <c r="B555" s="8" t="s">
        <v>72</v>
      </c>
      <c r="C555" s="8" t="s">
        <v>29</v>
      </c>
      <c r="D555" s="9">
        <f>+D554</f>
        <v>42420</v>
      </c>
      <c r="E555" s="9">
        <f t="shared" ref="E555:E557" si="163">+D555+11</f>
        <v>42431</v>
      </c>
      <c r="F555" s="8">
        <v>7</v>
      </c>
      <c r="G555" s="8">
        <v>31</v>
      </c>
      <c r="H555" s="8">
        <v>0.10500000000000001</v>
      </c>
      <c r="I555" s="8">
        <v>0.11000000000000001</v>
      </c>
      <c r="J555" s="8">
        <v>0.10500000000000001</v>
      </c>
      <c r="K555" s="8">
        <v>0.11000000000000001</v>
      </c>
      <c r="L555" s="8">
        <v>360</v>
      </c>
      <c r="M555" s="8" t="s">
        <v>289</v>
      </c>
      <c r="N555" s="122">
        <f t="shared" si="155"/>
        <v>11</v>
      </c>
    </row>
    <row r="556" spans="1:14" x14ac:dyDescent="0.25">
      <c r="A556" s="8" t="s">
        <v>71</v>
      </c>
      <c r="B556" s="8" t="s">
        <v>72</v>
      </c>
      <c r="C556" s="8" t="s">
        <v>29</v>
      </c>
      <c r="D556" s="9">
        <f t="shared" ref="D556:D557" si="164">+D555</f>
        <v>42420</v>
      </c>
      <c r="E556" s="9">
        <f t="shared" si="163"/>
        <v>42431</v>
      </c>
      <c r="F556" s="8">
        <v>31</v>
      </c>
      <c r="G556" s="8">
        <v>91</v>
      </c>
      <c r="H556" s="8">
        <v>0.11000000000000001</v>
      </c>
      <c r="I556" s="8">
        <v>0.11500000000000002</v>
      </c>
      <c r="J556" s="8">
        <v>0.11000000000000001</v>
      </c>
      <c r="K556" s="8">
        <v>0.11500000000000002</v>
      </c>
      <c r="L556" s="8">
        <v>360</v>
      </c>
      <c r="M556" s="8" t="s">
        <v>289</v>
      </c>
      <c r="N556" s="122">
        <f t="shared" si="155"/>
        <v>11</v>
      </c>
    </row>
    <row r="557" spans="1:14" x14ac:dyDescent="0.25">
      <c r="A557" s="8" t="s">
        <v>71</v>
      </c>
      <c r="B557" s="8" t="s">
        <v>72</v>
      </c>
      <c r="C557" s="8" t="s">
        <v>29</v>
      </c>
      <c r="D557" s="9">
        <f t="shared" si="164"/>
        <v>42420</v>
      </c>
      <c r="E557" s="9">
        <f t="shared" si="163"/>
        <v>42431</v>
      </c>
      <c r="F557" s="8">
        <v>91</v>
      </c>
      <c r="G557" s="8">
        <v>182</v>
      </c>
      <c r="H557" s="8">
        <v>0.11500000000000002</v>
      </c>
      <c r="I557" s="8">
        <v>0.12000000000000002</v>
      </c>
      <c r="J557" s="8">
        <v>0.11500000000000002</v>
      </c>
      <c r="K557" s="8">
        <v>0.12000000000000002</v>
      </c>
      <c r="L557" s="8">
        <v>360</v>
      </c>
      <c r="M557" s="8" t="s">
        <v>289</v>
      </c>
      <c r="N557" s="122">
        <f t="shared" si="155"/>
        <v>11</v>
      </c>
    </row>
    <row r="558" spans="1:14" x14ac:dyDescent="0.25">
      <c r="A558" t="s">
        <v>91</v>
      </c>
      <c r="B558" t="s">
        <v>72</v>
      </c>
      <c r="C558" t="s">
        <v>29</v>
      </c>
      <c r="D558" s="38">
        <f>+Parameters!$B$9-1</f>
        <v>42400</v>
      </c>
      <c r="E558" s="38">
        <f>+D558+10</f>
        <v>42410</v>
      </c>
      <c r="F558">
        <v>1</v>
      </c>
      <c r="G558">
        <v>7</v>
      </c>
      <c r="H558">
        <v>0.01</v>
      </c>
      <c r="I558">
        <v>0.01</v>
      </c>
      <c r="J558">
        <v>0.01</v>
      </c>
      <c r="K558">
        <v>0.01</v>
      </c>
      <c r="L558">
        <v>360</v>
      </c>
      <c r="M558" t="s">
        <v>289</v>
      </c>
      <c r="N558" s="118">
        <f t="shared" si="155"/>
        <v>10</v>
      </c>
    </row>
    <row r="559" spans="1:14" x14ac:dyDescent="0.25">
      <c r="A559" t="s">
        <v>91</v>
      </c>
      <c r="B559" t="s">
        <v>72</v>
      </c>
      <c r="C559" t="s">
        <v>29</v>
      </c>
      <c r="D559" s="38">
        <f>+Parameters!$B$9-1</f>
        <v>42400</v>
      </c>
      <c r="E559" s="38">
        <f t="shared" ref="E559:E562" si="165">+D559+10</f>
        <v>42410</v>
      </c>
      <c r="F559">
        <v>7</v>
      </c>
      <c r="G559">
        <v>31</v>
      </c>
      <c r="H559">
        <v>0.01</v>
      </c>
      <c r="I559">
        <v>0.01</v>
      </c>
      <c r="J559">
        <v>0.01</v>
      </c>
      <c r="K559">
        <v>0.01</v>
      </c>
      <c r="L559">
        <v>360</v>
      </c>
      <c r="M559" t="s">
        <v>289</v>
      </c>
      <c r="N559" s="118">
        <f t="shared" si="155"/>
        <v>10</v>
      </c>
    </row>
    <row r="560" spans="1:14" x14ac:dyDescent="0.25">
      <c r="A560" t="s">
        <v>91</v>
      </c>
      <c r="B560" t="s">
        <v>72</v>
      </c>
      <c r="C560" t="s">
        <v>29</v>
      </c>
      <c r="D560" s="38">
        <f>+Parameters!$B$9-1</f>
        <v>42400</v>
      </c>
      <c r="E560" s="38">
        <f t="shared" si="165"/>
        <v>42410</v>
      </c>
      <c r="F560">
        <v>31</v>
      </c>
      <c r="G560">
        <v>91</v>
      </c>
      <c r="H560">
        <v>0.01</v>
      </c>
      <c r="I560">
        <v>0.01</v>
      </c>
      <c r="J560">
        <v>0.01</v>
      </c>
      <c r="K560">
        <v>0.01</v>
      </c>
      <c r="L560">
        <v>360</v>
      </c>
      <c r="M560" t="s">
        <v>289</v>
      </c>
      <c r="N560" s="118">
        <f t="shared" si="155"/>
        <v>10</v>
      </c>
    </row>
    <row r="561" spans="1:14" x14ac:dyDescent="0.25">
      <c r="A561" t="s">
        <v>91</v>
      </c>
      <c r="B561" t="s">
        <v>72</v>
      </c>
      <c r="C561" t="s">
        <v>29</v>
      </c>
      <c r="D561" s="38">
        <f>+Parameters!$B$9-1</f>
        <v>42400</v>
      </c>
      <c r="E561" s="38">
        <f t="shared" si="165"/>
        <v>42410</v>
      </c>
      <c r="F561">
        <v>91</v>
      </c>
      <c r="G561">
        <v>365</v>
      </c>
      <c r="H561">
        <v>0.01</v>
      </c>
      <c r="I561">
        <v>0.01</v>
      </c>
      <c r="J561">
        <v>0.01</v>
      </c>
      <c r="K561">
        <v>0.01</v>
      </c>
      <c r="L561">
        <v>360</v>
      </c>
      <c r="M561" t="s">
        <v>289</v>
      </c>
      <c r="N561" s="118">
        <f t="shared" si="155"/>
        <v>10</v>
      </c>
    </row>
    <row r="562" spans="1:14" x14ac:dyDescent="0.25">
      <c r="A562" t="s">
        <v>91</v>
      </c>
      <c r="B562" t="s">
        <v>72</v>
      </c>
      <c r="C562" t="s">
        <v>29</v>
      </c>
      <c r="D562" s="38">
        <f>+Parameters!$B$9-1</f>
        <v>42400</v>
      </c>
      <c r="E562" s="38">
        <f t="shared" si="165"/>
        <v>42410</v>
      </c>
      <c r="F562">
        <v>365</v>
      </c>
      <c r="G562">
        <v>730</v>
      </c>
      <c r="H562">
        <v>0.01</v>
      </c>
      <c r="I562">
        <v>0.01</v>
      </c>
      <c r="J562">
        <v>0.01</v>
      </c>
      <c r="K562">
        <v>0.01</v>
      </c>
      <c r="L562">
        <v>360</v>
      </c>
      <c r="M562" t="s">
        <v>289</v>
      </c>
      <c r="N562" s="118">
        <f t="shared" si="155"/>
        <v>10</v>
      </c>
    </row>
    <row r="563" spans="1:14" x14ac:dyDescent="0.25">
      <c r="A563" s="8" t="s">
        <v>91</v>
      </c>
      <c r="B563" s="8" t="s">
        <v>72</v>
      </c>
      <c r="C563" s="8" t="s">
        <v>29</v>
      </c>
      <c r="D563" s="9">
        <f>+E562</f>
        <v>42410</v>
      </c>
      <c r="E563" s="9">
        <f>+D563+10</f>
        <v>42420</v>
      </c>
      <c r="F563" s="8">
        <v>1</v>
      </c>
      <c r="G563" s="8">
        <v>7</v>
      </c>
      <c r="H563" s="8">
        <v>0.01</v>
      </c>
      <c r="I563" s="8">
        <v>0.01</v>
      </c>
      <c r="J563" s="8">
        <v>0.01</v>
      </c>
      <c r="K563" s="8">
        <v>0.01</v>
      </c>
      <c r="L563" s="8">
        <v>360</v>
      </c>
      <c r="M563" s="8" t="s">
        <v>289</v>
      </c>
      <c r="N563" s="122">
        <f t="shared" si="155"/>
        <v>10</v>
      </c>
    </row>
    <row r="564" spans="1:14" x14ac:dyDescent="0.25">
      <c r="A564" s="8" t="s">
        <v>91</v>
      </c>
      <c r="B564" s="8" t="s">
        <v>72</v>
      </c>
      <c r="C564" s="8" t="s">
        <v>29</v>
      </c>
      <c r="D564" s="9">
        <f>+D563</f>
        <v>42410</v>
      </c>
      <c r="E564" s="9">
        <f t="shared" ref="E564:E567" si="166">+D564+10</f>
        <v>42420</v>
      </c>
      <c r="F564" s="8">
        <v>7</v>
      </c>
      <c r="G564" s="8">
        <v>31</v>
      </c>
      <c r="H564" s="8">
        <v>0.01</v>
      </c>
      <c r="I564" s="8">
        <v>0.01</v>
      </c>
      <c r="J564" s="8">
        <v>0.01</v>
      </c>
      <c r="K564" s="8">
        <v>0.01</v>
      </c>
      <c r="L564" s="8">
        <v>360</v>
      </c>
      <c r="M564" s="8" t="s">
        <v>289</v>
      </c>
      <c r="N564" s="122">
        <f t="shared" si="155"/>
        <v>10</v>
      </c>
    </row>
    <row r="565" spans="1:14" x14ac:dyDescent="0.25">
      <c r="A565" s="8" t="s">
        <v>91</v>
      </c>
      <c r="B565" s="8" t="s">
        <v>72</v>
      </c>
      <c r="C565" s="8" t="s">
        <v>29</v>
      </c>
      <c r="D565" s="9">
        <f t="shared" ref="D565:D567" si="167">+D564</f>
        <v>42410</v>
      </c>
      <c r="E565" s="9">
        <f t="shared" si="166"/>
        <v>42420</v>
      </c>
      <c r="F565" s="8">
        <v>31</v>
      </c>
      <c r="G565" s="8">
        <v>91</v>
      </c>
      <c r="H565" s="8">
        <v>0.01</v>
      </c>
      <c r="I565" s="8">
        <v>0.01</v>
      </c>
      <c r="J565" s="8">
        <v>0.01</v>
      </c>
      <c r="K565" s="8">
        <v>0.01</v>
      </c>
      <c r="L565" s="8">
        <v>360</v>
      </c>
      <c r="M565" s="8" t="s">
        <v>289</v>
      </c>
      <c r="N565" s="122">
        <f t="shared" si="155"/>
        <v>10</v>
      </c>
    </row>
    <row r="566" spans="1:14" x14ac:dyDescent="0.25">
      <c r="A566" s="8" t="s">
        <v>91</v>
      </c>
      <c r="B566" s="8" t="s">
        <v>72</v>
      </c>
      <c r="C566" s="8" t="s">
        <v>29</v>
      </c>
      <c r="D566" s="9">
        <f t="shared" si="167"/>
        <v>42410</v>
      </c>
      <c r="E566" s="9">
        <f t="shared" si="166"/>
        <v>42420</v>
      </c>
      <c r="F566" s="8">
        <v>91</v>
      </c>
      <c r="G566" s="8">
        <v>365</v>
      </c>
      <c r="H566" s="8">
        <v>0.01</v>
      </c>
      <c r="I566" s="8">
        <v>0.01</v>
      </c>
      <c r="J566" s="8">
        <v>0.01</v>
      </c>
      <c r="K566" s="8">
        <v>0.01</v>
      </c>
      <c r="L566" s="8">
        <v>360</v>
      </c>
      <c r="M566" s="8" t="s">
        <v>289</v>
      </c>
      <c r="N566" s="122">
        <f t="shared" si="155"/>
        <v>10</v>
      </c>
    </row>
    <row r="567" spans="1:14" x14ac:dyDescent="0.25">
      <c r="A567" s="8" t="s">
        <v>91</v>
      </c>
      <c r="B567" s="8" t="s">
        <v>72</v>
      </c>
      <c r="C567" s="8" t="s">
        <v>29</v>
      </c>
      <c r="D567" s="9">
        <f t="shared" si="167"/>
        <v>42410</v>
      </c>
      <c r="E567" s="9">
        <f t="shared" si="166"/>
        <v>42420</v>
      </c>
      <c r="F567" s="8">
        <v>365</v>
      </c>
      <c r="G567" s="8">
        <v>730</v>
      </c>
      <c r="H567" s="8">
        <v>0.01</v>
      </c>
      <c r="I567" s="8">
        <v>0.01</v>
      </c>
      <c r="J567" s="8">
        <v>0.01</v>
      </c>
      <c r="K567" s="8">
        <v>0.01</v>
      </c>
      <c r="L567" s="8">
        <v>360</v>
      </c>
      <c r="M567" s="8" t="s">
        <v>289</v>
      </c>
      <c r="N567" s="122">
        <f t="shared" si="155"/>
        <v>10</v>
      </c>
    </row>
    <row r="568" spans="1:14" x14ac:dyDescent="0.25">
      <c r="A568" t="s">
        <v>91</v>
      </c>
      <c r="B568" t="s">
        <v>72</v>
      </c>
      <c r="C568" t="s">
        <v>29</v>
      </c>
      <c r="D568" s="38">
        <f>+E567</f>
        <v>42420</v>
      </c>
      <c r="E568" s="38">
        <f>+D568+11</f>
        <v>42431</v>
      </c>
      <c r="F568">
        <v>1</v>
      </c>
      <c r="G568">
        <v>7</v>
      </c>
      <c r="H568">
        <v>0.01</v>
      </c>
      <c r="I568">
        <v>0.01</v>
      </c>
      <c r="J568">
        <v>0.01</v>
      </c>
      <c r="K568">
        <v>0.01</v>
      </c>
      <c r="L568">
        <v>360</v>
      </c>
      <c r="M568" t="s">
        <v>289</v>
      </c>
      <c r="N568" s="118">
        <f t="shared" si="155"/>
        <v>11</v>
      </c>
    </row>
    <row r="569" spans="1:14" x14ac:dyDescent="0.25">
      <c r="A569" t="s">
        <v>91</v>
      </c>
      <c r="B569" t="s">
        <v>72</v>
      </c>
      <c r="C569" t="s">
        <v>29</v>
      </c>
      <c r="D569" s="38">
        <f>+D568</f>
        <v>42420</v>
      </c>
      <c r="E569" s="38">
        <f t="shared" ref="E569:E572" si="168">+D569+11</f>
        <v>42431</v>
      </c>
      <c r="F569">
        <v>7</v>
      </c>
      <c r="G569">
        <v>31</v>
      </c>
      <c r="H569">
        <v>0.01</v>
      </c>
      <c r="I569">
        <v>0.01</v>
      </c>
      <c r="J569">
        <v>0.01</v>
      </c>
      <c r="K569">
        <v>0.01</v>
      </c>
      <c r="L569">
        <v>360</v>
      </c>
      <c r="M569" t="s">
        <v>289</v>
      </c>
      <c r="N569" s="118">
        <f t="shared" si="155"/>
        <v>11</v>
      </c>
    </row>
    <row r="570" spans="1:14" x14ac:dyDescent="0.25">
      <c r="A570" t="s">
        <v>91</v>
      </c>
      <c r="B570" t="s">
        <v>72</v>
      </c>
      <c r="C570" t="s">
        <v>29</v>
      </c>
      <c r="D570" s="38">
        <f t="shared" ref="D570:D572" si="169">+D569</f>
        <v>42420</v>
      </c>
      <c r="E570" s="38">
        <f t="shared" si="168"/>
        <v>42431</v>
      </c>
      <c r="F570">
        <v>31</v>
      </c>
      <c r="G570">
        <v>91</v>
      </c>
      <c r="H570">
        <v>0.01</v>
      </c>
      <c r="I570">
        <v>0.01</v>
      </c>
      <c r="J570">
        <v>0.01</v>
      </c>
      <c r="K570">
        <v>0.01</v>
      </c>
      <c r="L570">
        <v>360</v>
      </c>
      <c r="M570" t="s">
        <v>289</v>
      </c>
      <c r="N570" s="118">
        <f t="shared" si="155"/>
        <v>11</v>
      </c>
    </row>
    <row r="571" spans="1:14" x14ac:dyDescent="0.25">
      <c r="A571" t="s">
        <v>91</v>
      </c>
      <c r="B571" t="s">
        <v>72</v>
      </c>
      <c r="C571" t="s">
        <v>29</v>
      </c>
      <c r="D571" s="38">
        <f t="shared" si="169"/>
        <v>42420</v>
      </c>
      <c r="E571" s="38">
        <f t="shared" si="168"/>
        <v>42431</v>
      </c>
      <c r="F571">
        <v>91</v>
      </c>
      <c r="G571">
        <v>365</v>
      </c>
      <c r="H571">
        <v>0.01</v>
      </c>
      <c r="I571">
        <v>0.01</v>
      </c>
      <c r="J571">
        <v>0.01</v>
      </c>
      <c r="K571">
        <v>0.01</v>
      </c>
      <c r="L571">
        <v>360</v>
      </c>
      <c r="M571" t="s">
        <v>289</v>
      </c>
      <c r="N571" s="118">
        <f t="shared" si="155"/>
        <v>11</v>
      </c>
    </row>
    <row r="572" spans="1:14" x14ac:dyDescent="0.25">
      <c r="A572" t="s">
        <v>91</v>
      </c>
      <c r="B572" t="s">
        <v>72</v>
      </c>
      <c r="C572" t="s">
        <v>29</v>
      </c>
      <c r="D572" s="38">
        <f t="shared" si="169"/>
        <v>42420</v>
      </c>
      <c r="E572" s="38">
        <f t="shared" si="168"/>
        <v>42431</v>
      </c>
      <c r="F572">
        <v>365</v>
      </c>
      <c r="G572">
        <v>740</v>
      </c>
      <c r="H572">
        <v>0.01</v>
      </c>
      <c r="I572">
        <v>0.01</v>
      </c>
      <c r="J572">
        <v>0.01</v>
      </c>
      <c r="K572">
        <v>0.01</v>
      </c>
      <c r="L572">
        <v>360</v>
      </c>
      <c r="M572" t="s">
        <v>289</v>
      </c>
      <c r="N572" s="118">
        <f t="shared" si="155"/>
        <v>11</v>
      </c>
    </row>
    <row r="573" spans="1:14" x14ac:dyDescent="0.25">
      <c r="A573" s="8" t="s">
        <v>71</v>
      </c>
      <c r="B573" s="8" t="s">
        <v>72</v>
      </c>
      <c r="C573" s="8" t="s">
        <v>30</v>
      </c>
      <c r="D573" s="9">
        <f>+Parameters!$B$9-1</f>
        <v>42400</v>
      </c>
      <c r="E573" s="9">
        <f>+D573+10</f>
        <v>42410</v>
      </c>
      <c r="F573" s="8">
        <v>1</v>
      </c>
      <c r="G573" s="8">
        <v>7</v>
      </c>
      <c r="H573" s="8">
        <v>0.01</v>
      </c>
      <c r="I573" s="8">
        <v>1.0999999999999999E-2</v>
      </c>
      <c r="J573" s="8">
        <v>1.2500000000000001E-2</v>
      </c>
      <c r="K573" s="8">
        <v>1.3500000000000002E-2</v>
      </c>
      <c r="L573" s="8">
        <v>360</v>
      </c>
      <c r="M573" s="8" t="s">
        <v>289</v>
      </c>
      <c r="N573" s="122">
        <f t="shared" si="155"/>
        <v>10</v>
      </c>
    </row>
    <row r="574" spans="1:14" x14ac:dyDescent="0.25">
      <c r="A574" s="8" t="s">
        <v>71</v>
      </c>
      <c r="B574" s="8" t="s">
        <v>72</v>
      </c>
      <c r="C574" s="8" t="s">
        <v>30</v>
      </c>
      <c r="D574" s="9">
        <f>+Parameters!$B$9-1</f>
        <v>42400</v>
      </c>
      <c r="E574" s="9">
        <f t="shared" ref="E574:E580" si="170">+D574+10</f>
        <v>42410</v>
      </c>
      <c r="F574" s="8">
        <v>7</v>
      </c>
      <c r="G574" s="8">
        <v>31</v>
      </c>
      <c r="H574" s="8">
        <v>3.1E-2</v>
      </c>
      <c r="I574" s="8">
        <v>3.2000000000000001E-2</v>
      </c>
      <c r="J574" s="8">
        <v>3.3500000000000002E-2</v>
      </c>
      <c r="K574" s="8">
        <v>3.4500000000000003E-2</v>
      </c>
      <c r="L574" s="8">
        <v>360</v>
      </c>
      <c r="M574" s="8" t="s">
        <v>289</v>
      </c>
      <c r="N574" s="122">
        <f t="shared" si="155"/>
        <v>10</v>
      </c>
    </row>
    <row r="575" spans="1:14" x14ac:dyDescent="0.25">
      <c r="A575" s="8" t="s">
        <v>71</v>
      </c>
      <c r="B575" s="8" t="s">
        <v>72</v>
      </c>
      <c r="C575" s="8" t="s">
        <v>30</v>
      </c>
      <c r="D575" s="9">
        <f>+Parameters!$B$9-1</f>
        <v>42400</v>
      </c>
      <c r="E575" s="9">
        <f t="shared" si="170"/>
        <v>42410</v>
      </c>
      <c r="F575" s="8">
        <v>31</v>
      </c>
      <c r="G575" s="8">
        <v>91</v>
      </c>
      <c r="H575" s="8">
        <v>3.2000000000000001E-2</v>
      </c>
      <c r="I575" s="8">
        <v>3.3000000000000002E-2</v>
      </c>
      <c r="J575" s="8">
        <v>3.4500000000000003E-2</v>
      </c>
      <c r="K575" s="8">
        <v>3.5500000000000004E-2</v>
      </c>
      <c r="L575" s="8">
        <v>360</v>
      </c>
      <c r="M575" s="8" t="s">
        <v>289</v>
      </c>
      <c r="N575" s="122">
        <f t="shared" si="155"/>
        <v>10</v>
      </c>
    </row>
    <row r="576" spans="1:14" x14ac:dyDescent="0.25">
      <c r="A576" s="8" t="s">
        <v>71</v>
      </c>
      <c r="B576" s="8" t="s">
        <v>72</v>
      </c>
      <c r="C576" s="8" t="s">
        <v>30</v>
      </c>
      <c r="D576" s="9">
        <f>+Parameters!$B$9-1</f>
        <v>42400</v>
      </c>
      <c r="E576" s="9">
        <f t="shared" si="170"/>
        <v>42410</v>
      </c>
      <c r="F576" s="8">
        <v>91</v>
      </c>
      <c r="G576" s="8">
        <v>182</v>
      </c>
      <c r="H576" s="8">
        <v>3.3000000000000002E-2</v>
      </c>
      <c r="I576" s="8">
        <v>3.4000000000000002E-2</v>
      </c>
      <c r="J576" s="8">
        <v>3.5500000000000004E-2</v>
      </c>
      <c r="K576" s="8">
        <v>3.6500000000000005E-2</v>
      </c>
      <c r="L576" s="8">
        <v>360</v>
      </c>
      <c r="M576" s="8" t="s">
        <v>289</v>
      </c>
      <c r="N576" s="122">
        <f t="shared" si="155"/>
        <v>10</v>
      </c>
    </row>
    <row r="577" spans="1:14" x14ac:dyDescent="0.25">
      <c r="A577" s="8" t="s">
        <v>71</v>
      </c>
      <c r="B577" s="8" t="s">
        <v>72</v>
      </c>
      <c r="C577" s="8" t="s">
        <v>30</v>
      </c>
      <c r="D577" s="9">
        <f>+Parameters!$B$9-1</f>
        <v>42400</v>
      </c>
      <c r="E577" s="9">
        <f t="shared" si="170"/>
        <v>42410</v>
      </c>
      <c r="F577" s="8">
        <v>182</v>
      </c>
      <c r="G577" s="8">
        <v>365</v>
      </c>
      <c r="H577" s="8">
        <v>3.4000000000000002E-2</v>
      </c>
      <c r="I577" s="8">
        <v>3.5000000000000003E-2</v>
      </c>
      <c r="J577" s="8">
        <v>3.6500000000000005E-2</v>
      </c>
      <c r="K577" s="8">
        <v>3.7500000000000006E-2</v>
      </c>
      <c r="L577" s="8">
        <v>360</v>
      </c>
      <c r="M577" s="8" t="s">
        <v>289</v>
      </c>
      <c r="N577" s="122">
        <f t="shared" si="155"/>
        <v>10</v>
      </c>
    </row>
    <row r="578" spans="1:14" x14ac:dyDescent="0.25">
      <c r="A578" s="8" t="s">
        <v>71</v>
      </c>
      <c r="B578" s="8" t="s">
        <v>72</v>
      </c>
      <c r="C578" s="8" t="s">
        <v>30</v>
      </c>
      <c r="D578" s="9">
        <f>+Parameters!$B$9-1</f>
        <v>42400</v>
      </c>
      <c r="E578" s="9">
        <f t="shared" si="170"/>
        <v>42410</v>
      </c>
      <c r="F578" s="8">
        <v>365</v>
      </c>
      <c r="G578" s="8">
        <v>730</v>
      </c>
      <c r="H578" s="8">
        <v>3.5000000000000003E-2</v>
      </c>
      <c r="I578" s="8">
        <v>3.6000000000000004E-2</v>
      </c>
      <c r="J578" s="8">
        <v>3.7500000000000006E-2</v>
      </c>
      <c r="K578" s="8">
        <v>3.8500000000000006E-2</v>
      </c>
      <c r="L578" s="8">
        <v>360</v>
      </c>
      <c r="M578" s="8" t="s">
        <v>289</v>
      </c>
      <c r="N578" s="122">
        <f t="shared" si="155"/>
        <v>10</v>
      </c>
    </row>
    <row r="579" spans="1:14" x14ac:dyDescent="0.25">
      <c r="A579" s="8" t="s">
        <v>71</v>
      </c>
      <c r="B579" s="8" t="s">
        <v>72</v>
      </c>
      <c r="C579" s="8" t="s">
        <v>30</v>
      </c>
      <c r="D579" s="9">
        <f>+Parameters!$B$9-1</f>
        <v>42400</v>
      </c>
      <c r="E579" s="9">
        <f t="shared" si="170"/>
        <v>42410</v>
      </c>
      <c r="F579" s="8">
        <v>730</v>
      </c>
      <c r="G579" s="8">
        <v>1080</v>
      </c>
      <c r="H579" s="8">
        <v>3.6000000000000004E-2</v>
      </c>
      <c r="I579" s="8">
        <v>3.7000000000000005E-2</v>
      </c>
      <c r="J579" s="8">
        <v>3.8500000000000006E-2</v>
      </c>
      <c r="K579" s="8">
        <v>3.9500000000000007E-2</v>
      </c>
      <c r="L579" s="8">
        <v>360</v>
      </c>
      <c r="M579" s="8" t="s">
        <v>289</v>
      </c>
      <c r="N579" s="122">
        <f t="shared" si="155"/>
        <v>10</v>
      </c>
    </row>
    <row r="580" spans="1:14" x14ac:dyDescent="0.25">
      <c r="A580" s="8" t="s">
        <v>71</v>
      </c>
      <c r="B580" s="8" t="s">
        <v>72</v>
      </c>
      <c r="C580" s="8" t="s">
        <v>30</v>
      </c>
      <c r="D580" s="9">
        <f>+Parameters!$B$9-1</f>
        <v>42400</v>
      </c>
      <c r="E580" s="9">
        <f t="shared" si="170"/>
        <v>42410</v>
      </c>
      <c r="F580" s="8">
        <v>1080</v>
      </c>
      <c r="G580" s="8">
        <v>1440</v>
      </c>
      <c r="H580" s="8">
        <v>3.7000000000000005E-2</v>
      </c>
      <c r="I580" s="8">
        <v>3.8000000000000006E-2</v>
      </c>
      <c r="J580" s="8">
        <v>3.9500000000000007E-2</v>
      </c>
      <c r="K580" s="8">
        <v>4.0500000000000008E-2</v>
      </c>
      <c r="L580" s="8">
        <v>360</v>
      </c>
      <c r="M580" s="8" t="s">
        <v>289</v>
      </c>
      <c r="N580" s="122">
        <f t="shared" si="155"/>
        <v>10</v>
      </c>
    </row>
    <row r="581" spans="1:14" x14ac:dyDescent="0.25">
      <c r="A581" t="s">
        <v>71</v>
      </c>
      <c r="B581" t="s">
        <v>72</v>
      </c>
      <c r="C581" t="s">
        <v>30</v>
      </c>
      <c r="D581" s="38">
        <f>+E580</f>
        <v>42410</v>
      </c>
      <c r="E581" s="38">
        <f>+D581+10</f>
        <v>42420</v>
      </c>
      <c r="F581">
        <v>1</v>
      </c>
      <c r="G581">
        <v>7</v>
      </c>
      <c r="H581">
        <v>1.2500000000000001E-2</v>
      </c>
      <c r="I581">
        <v>1.3500000000000002E-2</v>
      </c>
      <c r="J581">
        <v>1.35E-2</v>
      </c>
      <c r="K581">
        <v>1.4499999999999999E-2</v>
      </c>
      <c r="L581">
        <v>360</v>
      </c>
      <c r="M581" t="s">
        <v>289</v>
      </c>
      <c r="N581" s="118">
        <f t="shared" si="155"/>
        <v>10</v>
      </c>
    </row>
    <row r="582" spans="1:14" x14ac:dyDescent="0.25">
      <c r="A582" t="s">
        <v>71</v>
      </c>
      <c r="B582" t="s">
        <v>72</v>
      </c>
      <c r="C582" t="s">
        <v>30</v>
      </c>
      <c r="D582" s="38">
        <f>+D581</f>
        <v>42410</v>
      </c>
      <c r="E582" s="38">
        <f t="shared" ref="E582:E588" si="171">+D582+10</f>
        <v>42420</v>
      </c>
      <c r="F582">
        <v>7</v>
      </c>
      <c r="G582">
        <v>31</v>
      </c>
      <c r="H582">
        <v>3.3500000000000002E-2</v>
      </c>
      <c r="I582">
        <v>3.4500000000000003E-2</v>
      </c>
      <c r="J582">
        <v>3.4500000000000003E-2</v>
      </c>
      <c r="K582">
        <v>3.5500000000000004E-2</v>
      </c>
      <c r="L582">
        <v>360</v>
      </c>
      <c r="M582" t="s">
        <v>289</v>
      </c>
      <c r="N582" s="118">
        <f t="shared" si="155"/>
        <v>10</v>
      </c>
    </row>
    <row r="583" spans="1:14" x14ac:dyDescent="0.25">
      <c r="A583" t="s">
        <v>71</v>
      </c>
      <c r="B583" t="s">
        <v>72</v>
      </c>
      <c r="C583" t="s">
        <v>30</v>
      </c>
      <c r="D583" s="38">
        <f t="shared" ref="D583:D588" si="172">+D582</f>
        <v>42410</v>
      </c>
      <c r="E583" s="38">
        <f t="shared" si="171"/>
        <v>42420</v>
      </c>
      <c r="F583">
        <v>31</v>
      </c>
      <c r="G583">
        <v>91</v>
      </c>
      <c r="H583">
        <v>3.4500000000000003E-2</v>
      </c>
      <c r="I583">
        <v>3.5500000000000004E-2</v>
      </c>
      <c r="J583">
        <v>3.5500000000000004E-2</v>
      </c>
      <c r="K583">
        <v>3.6500000000000005E-2</v>
      </c>
      <c r="L583">
        <v>360</v>
      </c>
      <c r="M583" t="s">
        <v>289</v>
      </c>
      <c r="N583" s="118">
        <f t="shared" si="155"/>
        <v>10</v>
      </c>
    </row>
    <row r="584" spans="1:14" x14ac:dyDescent="0.25">
      <c r="A584" t="s">
        <v>71</v>
      </c>
      <c r="B584" t="s">
        <v>72</v>
      </c>
      <c r="C584" t="s">
        <v>30</v>
      </c>
      <c r="D584" s="38">
        <f t="shared" si="172"/>
        <v>42410</v>
      </c>
      <c r="E584" s="38">
        <f t="shared" si="171"/>
        <v>42420</v>
      </c>
      <c r="F584">
        <v>91</v>
      </c>
      <c r="G584">
        <v>182</v>
      </c>
      <c r="H584">
        <v>3.5500000000000004E-2</v>
      </c>
      <c r="I584">
        <v>3.6500000000000005E-2</v>
      </c>
      <c r="J584">
        <v>3.6500000000000005E-2</v>
      </c>
      <c r="K584">
        <v>3.7500000000000006E-2</v>
      </c>
      <c r="L584">
        <v>360</v>
      </c>
      <c r="M584" t="s">
        <v>289</v>
      </c>
      <c r="N584" s="118">
        <f t="shared" si="155"/>
        <v>10</v>
      </c>
    </row>
    <row r="585" spans="1:14" x14ac:dyDescent="0.25">
      <c r="A585" t="s">
        <v>71</v>
      </c>
      <c r="B585" t="s">
        <v>72</v>
      </c>
      <c r="C585" t="s">
        <v>30</v>
      </c>
      <c r="D585" s="38">
        <f t="shared" si="172"/>
        <v>42410</v>
      </c>
      <c r="E585" s="38">
        <f t="shared" si="171"/>
        <v>42420</v>
      </c>
      <c r="F585">
        <v>182</v>
      </c>
      <c r="G585">
        <v>365</v>
      </c>
      <c r="H585">
        <v>3.6500000000000005E-2</v>
      </c>
      <c r="I585">
        <v>3.7500000000000006E-2</v>
      </c>
      <c r="J585">
        <v>3.7500000000000006E-2</v>
      </c>
      <c r="K585">
        <v>3.8500000000000006E-2</v>
      </c>
      <c r="L585">
        <v>360</v>
      </c>
      <c r="M585" t="s">
        <v>289</v>
      </c>
      <c r="N585" s="118">
        <f t="shared" si="155"/>
        <v>10</v>
      </c>
    </row>
    <row r="586" spans="1:14" x14ac:dyDescent="0.25">
      <c r="A586" t="s">
        <v>71</v>
      </c>
      <c r="B586" t="s">
        <v>72</v>
      </c>
      <c r="C586" t="s">
        <v>30</v>
      </c>
      <c r="D586" s="38">
        <f t="shared" si="172"/>
        <v>42410</v>
      </c>
      <c r="E586" s="38">
        <f t="shared" si="171"/>
        <v>42420</v>
      </c>
      <c r="F586">
        <v>365</v>
      </c>
      <c r="G586">
        <v>730</v>
      </c>
      <c r="H586">
        <v>3.7500000000000006E-2</v>
      </c>
      <c r="I586">
        <v>3.8500000000000006E-2</v>
      </c>
      <c r="J586">
        <v>3.8500000000000006E-2</v>
      </c>
      <c r="K586">
        <v>3.9500000000000007E-2</v>
      </c>
      <c r="L586">
        <v>360</v>
      </c>
      <c r="M586" t="s">
        <v>289</v>
      </c>
      <c r="N586" s="118">
        <f t="shared" si="155"/>
        <v>10</v>
      </c>
    </row>
    <row r="587" spans="1:14" x14ac:dyDescent="0.25">
      <c r="A587" t="s">
        <v>71</v>
      </c>
      <c r="B587" t="s">
        <v>72</v>
      </c>
      <c r="C587" t="s">
        <v>30</v>
      </c>
      <c r="D587" s="38">
        <f t="shared" si="172"/>
        <v>42410</v>
      </c>
      <c r="E587" s="38">
        <f t="shared" si="171"/>
        <v>42420</v>
      </c>
      <c r="F587">
        <v>730</v>
      </c>
      <c r="G587">
        <v>1080</v>
      </c>
      <c r="H587">
        <v>3.8500000000000006E-2</v>
      </c>
      <c r="I587">
        <v>3.9500000000000007E-2</v>
      </c>
      <c r="J587">
        <v>3.9500000000000007E-2</v>
      </c>
      <c r="K587">
        <v>4.0500000000000008E-2</v>
      </c>
      <c r="L587">
        <v>360</v>
      </c>
      <c r="M587" t="s">
        <v>289</v>
      </c>
      <c r="N587" s="118">
        <f t="shared" si="155"/>
        <v>10</v>
      </c>
    </row>
    <row r="588" spans="1:14" x14ac:dyDescent="0.25">
      <c r="A588" t="s">
        <v>71</v>
      </c>
      <c r="B588" t="s">
        <v>72</v>
      </c>
      <c r="C588" t="s">
        <v>30</v>
      </c>
      <c r="D588" s="38">
        <f t="shared" si="172"/>
        <v>42410</v>
      </c>
      <c r="E588" s="38">
        <f t="shared" si="171"/>
        <v>42420</v>
      </c>
      <c r="F588">
        <v>1080</v>
      </c>
      <c r="G588">
        <v>1440</v>
      </c>
      <c r="H588">
        <v>3.9500000000000007E-2</v>
      </c>
      <c r="I588">
        <v>4.0500000000000008E-2</v>
      </c>
      <c r="J588">
        <v>4.0500000000000008E-2</v>
      </c>
      <c r="K588">
        <v>4.1500000000000009E-2</v>
      </c>
      <c r="L588">
        <v>360</v>
      </c>
      <c r="M588" t="s">
        <v>289</v>
      </c>
      <c r="N588" s="118">
        <f t="shared" si="155"/>
        <v>10</v>
      </c>
    </row>
    <row r="589" spans="1:14" x14ac:dyDescent="0.25">
      <c r="A589" s="8" t="s">
        <v>71</v>
      </c>
      <c r="B589" s="8" t="s">
        <v>72</v>
      </c>
      <c r="C589" s="8" t="s">
        <v>30</v>
      </c>
      <c r="D589" s="9">
        <f>+E588</f>
        <v>42420</v>
      </c>
      <c r="E589" s="9">
        <f>+D589+11</f>
        <v>42431</v>
      </c>
      <c r="F589" s="8">
        <v>1</v>
      </c>
      <c r="G589" s="8">
        <v>7</v>
      </c>
      <c r="H589" s="8">
        <v>1.35E-2</v>
      </c>
      <c r="I589" s="8">
        <v>1.4499999999999999E-2</v>
      </c>
      <c r="J589" s="8">
        <v>1.35E-2</v>
      </c>
      <c r="K589" s="8">
        <v>1.8499999999999999E-2</v>
      </c>
      <c r="L589" s="8">
        <v>360</v>
      </c>
      <c r="M589" s="8" t="s">
        <v>289</v>
      </c>
      <c r="N589" s="122">
        <f t="shared" ref="N589:N652" si="173">+E589-D589</f>
        <v>11</v>
      </c>
    </row>
    <row r="590" spans="1:14" x14ac:dyDescent="0.25">
      <c r="A590" s="8" t="s">
        <v>71</v>
      </c>
      <c r="B590" s="8" t="s">
        <v>72</v>
      </c>
      <c r="C590" s="8" t="s">
        <v>30</v>
      </c>
      <c r="D590" s="9">
        <f>+D589</f>
        <v>42420</v>
      </c>
      <c r="E590" s="9">
        <f t="shared" ref="E590:E596" si="174">+D590+11</f>
        <v>42431</v>
      </c>
      <c r="F590" s="8">
        <v>7</v>
      </c>
      <c r="G590" s="8">
        <v>31</v>
      </c>
      <c r="H590" s="8">
        <v>3.4500000000000003E-2</v>
      </c>
      <c r="I590" s="8">
        <v>3.5500000000000004E-2</v>
      </c>
      <c r="J590" s="8">
        <v>3.4500000000000003E-2</v>
      </c>
      <c r="K590" s="8">
        <v>3.95E-2</v>
      </c>
      <c r="L590" s="8">
        <v>360</v>
      </c>
      <c r="M590" s="8" t="s">
        <v>289</v>
      </c>
      <c r="N590" s="122">
        <f t="shared" si="173"/>
        <v>11</v>
      </c>
    </row>
    <row r="591" spans="1:14" x14ac:dyDescent="0.25">
      <c r="A591" s="8" t="s">
        <v>71</v>
      </c>
      <c r="B591" s="8" t="s">
        <v>72</v>
      </c>
      <c r="C591" s="8" t="s">
        <v>30</v>
      </c>
      <c r="D591" s="9">
        <f t="shared" ref="D591:D596" si="175">+D590</f>
        <v>42420</v>
      </c>
      <c r="E591" s="9">
        <f t="shared" si="174"/>
        <v>42431</v>
      </c>
      <c r="F591" s="8">
        <v>31</v>
      </c>
      <c r="G591" s="8">
        <v>91</v>
      </c>
      <c r="H591" s="8">
        <v>3.5500000000000004E-2</v>
      </c>
      <c r="I591" s="8">
        <v>3.6500000000000005E-2</v>
      </c>
      <c r="J591" s="8">
        <v>3.5500000000000004E-2</v>
      </c>
      <c r="K591" s="8">
        <v>4.0500000000000001E-2</v>
      </c>
      <c r="L591" s="8">
        <v>360</v>
      </c>
      <c r="M591" s="8" t="s">
        <v>289</v>
      </c>
      <c r="N591" s="122">
        <f t="shared" si="173"/>
        <v>11</v>
      </c>
    </row>
    <row r="592" spans="1:14" x14ac:dyDescent="0.25">
      <c r="A592" s="8" t="s">
        <v>71</v>
      </c>
      <c r="B592" s="8" t="s">
        <v>72</v>
      </c>
      <c r="C592" s="8" t="s">
        <v>30</v>
      </c>
      <c r="D592" s="9">
        <f t="shared" si="175"/>
        <v>42420</v>
      </c>
      <c r="E592" s="9">
        <f t="shared" si="174"/>
        <v>42431</v>
      </c>
      <c r="F592" s="8">
        <v>91</v>
      </c>
      <c r="G592" s="8">
        <v>182</v>
      </c>
      <c r="H592" s="8">
        <v>3.6500000000000005E-2</v>
      </c>
      <c r="I592" s="8">
        <v>3.7500000000000006E-2</v>
      </c>
      <c r="J592" s="8">
        <v>3.6500000000000005E-2</v>
      </c>
      <c r="K592" s="8">
        <v>4.1500000000000002E-2</v>
      </c>
      <c r="L592" s="8">
        <v>360</v>
      </c>
      <c r="M592" s="8" t="s">
        <v>289</v>
      </c>
      <c r="N592" s="122">
        <f t="shared" si="173"/>
        <v>11</v>
      </c>
    </row>
    <row r="593" spans="1:14" x14ac:dyDescent="0.25">
      <c r="A593" s="8" t="s">
        <v>71</v>
      </c>
      <c r="B593" s="8" t="s">
        <v>72</v>
      </c>
      <c r="C593" s="8" t="s">
        <v>30</v>
      </c>
      <c r="D593" s="9">
        <f t="shared" si="175"/>
        <v>42420</v>
      </c>
      <c r="E593" s="9">
        <f t="shared" si="174"/>
        <v>42431</v>
      </c>
      <c r="F593" s="8">
        <v>182</v>
      </c>
      <c r="G593" s="8">
        <v>365</v>
      </c>
      <c r="H593" s="8">
        <v>3.7500000000000006E-2</v>
      </c>
      <c r="I593" s="8">
        <v>3.8500000000000006E-2</v>
      </c>
      <c r="J593" s="8">
        <v>3.7500000000000006E-2</v>
      </c>
      <c r="K593" s="8">
        <v>4.2500000000000003E-2</v>
      </c>
      <c r="L593" s="8">
        <v>360</v>
      </c>
      <c r="M593" s="8" t="s">
        <v>289</v>
      </c>
      <c r="N593" s="122">
        <f t="shared" si="173"/>
        <v>11</v>
      </c>
    </row>
    <row r="594" spans="1:14" x14ac:dyDescent="0.25">
      <c r="A594" s="8" t="s">
        <v>71</v>
      </c>
      <c r="B594" s="8" t="s">
        <v>72</v>
      </c>
      <c r="C594" s="8" t="s">
        <v>30</v>
      </c>
      <c r="D594" s="9">
        <f t="shared" si="175"/>
        <v>42420</v>
      </c>
      <c r="E594" s="9">
        <f t="shared" si="174"/>
        <v>42431</v>
      </c>
      <c r="F594" s="8">
        <v>365</v>
      </c>
      <c r="G594" s="8">
        <v>730</v>
      </c>
      <c r="H594" s="8">
        <v>3.8500000000000006E-2</v>
      </c>
      <c r="I594" s="8">
        <v>3.9500000000000007E-2</v>
      </c>
      <c r="J594" s="8">
        <v>3.8500000000000006E-2</v>
      </c>
      <c r="K594" s="8">
        <v>4.3500000000000004E-2</v>
      </c>
      <c r="L594" s="8">
        <v>360</v>
      </c>
      <c r="M594" s="8" t="s">
        <v>289</v>
      </c>
      <c r="N594" s="122">
        <f t="shared" si="173"/>
        <v>11</v>
      </c>
    </row>
    <row r="595" spans="1:14" x14ac:dyDescent="0.25">
      <c r="A595" s="8" t="s">
        <v>71</v>
      </c>
      <c r="B595" s="8" t="s">
        <v>72</v>
      </c>
      <c r="C595" s="8" t="s">
        <v>30</v>
      </c>
      <c r="D595" s="9">
        <f t="shared" si="175"/>
        <v>42420</v>
      </c>
      <c r="E595" s="9">
        <f t="shared" si="174"/>
        <v>42431</v>
      </c>
      <c r="F595" s="8">
        <v>730</v>
      </c>
      <c r="G595" s="8">
        <v>1080</v>
      </c>
      <c r="H595" s="8">
        <v>3.9500000000000007E-2</v>
      </c>
      <c r="I595" s="8">
        <v>4.0500000000000008E-2</v>
      </c>
      <c r="J595" s="8">
        <v>3.9500000000000007E-2</v>
      </c>
      <c r="K595" s="8">
        <v>4.4500000000000005E-2</v>
      </c>
      <c r="L595" s="8">
        <v>360</v>
      </c>
      <c r="M595" s="8" t="s">
        <v>289</v>
      </c>
      <c r="N595" s="122">
        <f t="shared" si="173"/>
        <v>11</v>
      </c>
    </row>
    <row r="596" spans="1:14" x14ac:dyDescent="0.25">
      <c r="A596" s="8" t="s">
        <v>71</v>
      </c>
      <c r="B596" s="8" t="s">
        <v>72</v>
      </c>
      <c r="C596" s="8" t="s">
        <v>30</v>
      </c>
      <c r="D596" s="9">
        <f t="shared" si="175"/>
        <v>42420</v>
      </c>
      <c r="E596" s="9">
        <f t="shared" si="174"/>
        <v>42431</v>
      </c>
      <c r="F596" s="8">
        <v>1080</v>
      </c>
      <c r="G596" s="8">
        <v>1440</v>
      </c>
      <c r="H596" s="8">
        <v>4.0500000000000008E-2</v>
      </c>
      <c r="I596" s="8">
        <v>4.1500000000000009E-2</v>
      </c>
      <c r="J596" s="8">
        <v>4.0500000000000008E-2</v>
      </c>
      <c r="K596" s="8">
        <v>4.5500000000000006E-2</v>
      </c>
      <c r="L596" s="8">
        <v>360</v>
      </c>
      <c r="M596" s="8" t="s">
        <v>289</v>
      </c>
      <c r="N596" s="122">
        <f t="shared" si="173"/>
        <v>11</v>
      </c>
    </row>
    <row r="597" spans="1:14" x14ac:dyDescent="0.25">
      <c r="A597" t="s">
        <v>186</v>
      </c>
      <c r="B597" t="s">
        <v>72</v>
      </c>
      <c r="C597" t="s">
        <v>29</v>
      </c>
      <c r="D597" s="38">
        <f>+Parameters!$B$9-1</f>
        <v>42400</v>
      </c>
      <c r="E597" s="38">
        <f>+D597+10</f>
        <v>42410</v>
      </c>
      <c r="F597">
        <v>1</v>
      </c>
      <c r="G597">
        <v>7</v>
      </c>
      <c r="H597">
        <v>0.03</v>
      </c>
      <c r="I597">
        <v>0.03</v>
      </c>
      <c r="J597">
        <v>0.03</v>
      </c>
      <c r="K597">
        <v>0.03</v>
      </c>
      <c r="L597">
        <v>360</v>
      </c>
      <c r="M597" t="s">
        <v>289</v>
      </c>
      <c r="N597" s="118">
        <f t="shared" si="173"/>
        <v>10</v>
      </c>
    </row>
    <row r="598" spans="1:14" x14ac:dyDescent="0.25">
      <c r="A598" t="s">
        <v>186</v>
      </c>
      <c r="B598" t="s">
        <v>72</v>
      </c>
      <c r="C598" t="s">
        <v>29</v>
      </c>
      <c r="D598" s="38">
        <f>+Parameters!$B$9-1</f>
        <v>42400</v>
      </c>
      <c r="E598" s="38">
        <f t="shared" ref="E598:E601" si="176">+D598+10</f>
        <v>42410</v>
      </c>
      <c r="F598">
        <v>7</v>
      </c>
      <c r="G598">
        <v>31</v>
      </c>
      <c r="H598">
        <v>0.03</v>
      </c>
      <c r="I598">
        <v>0.03</v>
      </c>
      <c r="J598">
        <v>0.03</v>
      </c>
      <c r="K598">
        <v>0.03</v>
      </c>
      <c r="L598">
        <v>360</v>
      </c>
      <c r="M598" t="s">
        <v>289</v>
      </c>
      <c r="N598" s="118">
        <f t="shared" si="173"/>
        <v>10</v>
      </c>
    </row>
    <row r="599" spans="1:14" x14ac:dyDescent="0.25">
      <c r="A599" t="s">
        <v>186</v>
      </c>
      <c r="B599" t="s">
        <v>72</v>
      </c>
      <c r="C599" t="s">
        <v>29</v>
      </c>
      <c r="D599" s="38">
        <f>+Parameters!$B$9-1</f>
        <v>42400</v>
      </c>
      <c r="E599" s="38">
        <f t="shared" si="176"/>
        <v>42410</v>
      </c>
      <c r="F599">
        <v>31</v>
      </c>
      <c r="G599">
        <v>91</v>
      </c>
      <c r="H599">
        <v>0.03</v>
      </c>
      <c r="I599">
        <v>0.03</v>
      </c>
      <c r="J599">
        <v>0.03</v>
      </c>
      <c r="K599">
        <v>0.03</v>
      </c>
      <c r="L599">
        <v>360</v>
      </c>
      <c r="M599" t="s">
        <v>289</v>
      </c>
      <c r="N599" s="118">
        <f t="shared" si="173"/>
        <v>10</v>
      </c>
    </row>
    <row r="600" spans="1:14" x14ac:dyDescent="0.25">
      <c r="A600" t="s">
        <v>186</v>
      </c>
      <c r="B600" t="s">
        <v>72</v>
      </c>
      <c r="C600" t="s">
        <v>29</v>
      </c>
      <c r="D600" s="38">
        <f>+Parameters!$B$9-1</f>
        <v>42400</v>
      </c>
      <c r="E600" s="38">
        <f t="shared" si="176"/>
        <v>42410</v>
      </c>
      <c r="F600">
        <v>91</v>
      </c>
      <c r="G600">
        <v>365</v>
      </c>
      <c r="H600">
        <v>0.03</v>
      </c>
      <c r="I600">
        <v>0.03</v>
      </c>
      <c r="J600">
        <v>0.03</v>
      </c>
      <c r="K600">
        <v>0.03</v>
      </c>
      <c r="L600">
        <v>360</v>
      </c>
      <c r="M600" t="s">
        <v>289</v>
      </c>
      <c r="N600" s="118">
        <f t="shared" si="173"/>
        <v>10</v>
      </c>
    </row>
    <row r="601" spans="1:14" x14ac:dyDescent="0.25">
      <c r="A601" t="s">
        <v>186</v>
      </c>
      <c r="B601" t="s">
        <v>72</v>
      </c>
      <c r="C601" t="s">
        <v>29</v>
      </c>
      <c r="D601" s="38">
        <f>+Parameters!$B$9-1</f>
        <v>42400</v>
      </c>
      <c r="E601" s="38">
        <f t="shared" si="176"/>
        <v>42410</v>
      </c>
      <c r="F601">
        <v>365</v>
      </c>
      <c r="G601">
        <v>4000</v>
      </c>
      <c r="H601">
        <v>0.03</v>
      </c>
      <c r="I601">
        <v>0.03</v>
      </c>
      <c r="J601">
        <v>0.03</v>
      </c>
      <c r="K601">
        <v>0.03</v>
      </c>
      <c r="L601">
        <v>360</v>
      </c>
      <c r="M601" t="s">
        <v>289</v>
      </c>
      <c r="N601" s="118">
        <f t="shared" si="173"/>
        <v>10</v>
      </c>
    </row>
    <row r="602" spans="1:14" x14ac:dyDescent="0.25">
      <c r="A602" s="8" t="s">
        <v>186</v>
      </c>
      <c r="B602" s="8" t="s">
        <v>72</v>
      </c>
      <c r="C602" s="8" t="s">
        <v>29</v>
      </c>
      <c r="D602" s="9">
        <f>+E601</f>
        <v>42410</v>
      </c>
      <c r="E602" s="9">
        <f>+D602+10</f>
        <v>42420</v>
      </c>
      <c r="F602" s="8">
        <v>1</v>
      </c>
      <c r="G602" s="8">
        <v>7</v>
      </c>
      <c r="H602" s="8">
        <v>0.03</v>
      </c>
      <c r="I602" s="8">
        <v>0.03</v>
      </c>
      <c r="J602" s="8">
        <v>0.03</v>
      </c>
      <c r="K602" s="8">
        <v>0.03</v>
      </c>
      <c r="L602" s="8">
        <v>360</v>
      </c>
      <c r="M602" s="8" t="s">
        <v>289</v>
      </c>
      <c r="N602" s="122">
        <f t="shared" si="173"/>
        <v>10</v>
      </c>
    </row>
    <row r="603" spans="1:14" x14ac:dyDescent="0.25">
      <c r="A603" s="8" t="s">
        <v>186</v>
      </c>
      <c r="B603" s="8" t="s">
        <v>72</v>
      </c>
      <c r="C603" s="8" t="s">
        <v>29</v>
      </c>
      <c r="D603" s="9">
        <f>+D602</f>
        <v>42410</v>
      </c>
      <c r="E603" s="9">
        <f t="shared" ref="E603:E606" si="177">+D603+10</f>
        <v>42420</v>
      </c>
      <c r="F603" s="8">
        <v>7</v>
      </c>
      <c r="G603" s="8">
        <v>31</v>
      </c>
      <c r="H603" s="8">
        <v>0.03</v>
      </c>
      <c r="I603" s="8">
        <v>0.03</v>
      </c>
      <c r="J603" s="8">
        <v>0.03</v>
      </c>
      <c r="K603" s="8">
        <v>0.03</v>
      </c>
      <c r="L603" s="8">
        <v>360</v>
      </c>
      <c r="M603" s="8" t="s">
        <v>289</v>
      </c>
      <c r="N603" s="122">
        <f t="shared" si="173"/>
        <v>10</v>
      </c>
    </row>
    <row r="604" spans="1:14" x14ac:dyDescent="0.25">
      <c r="A604" s="8" t="s">
        <v>186</v>
      </c>
      <c r="B604" s="8" t="s">
        <v>72</v>
      </c>
      <c r="C604" s="8" t="s">
        <v>29</v>
      </c>
      <c r="D604" s="9">
        <f t="shared" ref="D604:D606" si="178">+D603</f>
        <v>42410</v>
      </c>
      <c r="E604" s="9">
        <f t="shared" si="177"/>
        <v>42420</v>
      </c>
      <c r="F604" s="8">
        <v>31</v>
      </c>
      <c r="G604" s="8">
        <v>91</v>
      </c>
      <c r="H604" s="8">
        <v>0.03</v>
      </c>
      <c r="I604" s="8">
        <v>0.03</v>
      </c>
      <c r="J604" s="8">
        <v>0.03</v>
      </c>
      <c r="K604" s="8">
        <v>0.03</v>
      </c>
      <c r="L604" s="8">
        <v>360</v>
      </c>
      <c r="M604" s="8" t="s">
        <v>289</v>
      </c>
      <c r="N604" s="122">
        <f t="shared" si="173"/>
        <v>10</v>
      </c>
    </row>
    <row r="605" spans="1:14" x14ac:dyDescent="0.25">
      <c r="A605" s="8" t="s">
        <v>186</v>
      </c>
      <c r="B605" s="8" t="s">
        <v>72</v>
      </c>
      <c r="C605" s="8" t="s">
        <v>29</v>
      </c>
      <c r="D605" s="9">
        <f t="shared" si="178"/>
        <v>42410</v>
      </c>
      <c r="E605" s="9">
        <f t="shared" si="177"/>
        <v>42420</v>
      </c>
      <c r="F605" s="8">
        <v>91</v>
      </c>
      <c r="G605" s="8">
        <v>365</v>
      </c>
      <c r="H605" s="8">
        <v>0.03</v>
      </c>
      <c r="I605" s="8">
        <v>0.03</v>
      </c>
      <c r="J605" s="8">
        <v>0.03</v>
      </c>
      <c r="K605" s="8">
        <v>0.03</v>
      </c>
      <c r="L605" s="8">
        <v>360</v>
      </c>
      <c r="M605" s="8" t="s">
        <v>289</v>
      </c>
      <c r="N605" s="122">
        <f t="shared" si="173"/>
        <v>10</v>
      </c>
    </row>
    <row r="606" spans="1:14" x14ac:dyDescent="0.25">
      <c r="A606" s="8" t="s">
        <v>186</v>
      </c>
      <c r="B606" s="8" t="s">
        <v>72</v>
      </c>
      <c r="C606" s="8" t="s">
        <v>29</v>
      </c>
      <c r="D606" s="9">
        <f t="shared" si="178"/>
        <v>42410</v>
      </c>
      <c r="E606" s="9">
        <f t="shared" si="177"/>
        <v>42420</v>
      </c>
      <c r="F606" s="8">
        <v>365</v>
      </c>
      <c r="G606" s="8">
        <v>4000</v>
      </c>
      <c r="H606" s="8">
        <v>0.03</v>
      </c>
      <c r="I606" s="8">
        <v>0.03</v>
      </c>
      <c r="J606" s="8">
        <v>0.03</v>
      </c>
      <c r="K606" s="8">
        <v>0.03</v>
      </c>
      <c r="L606" s="8">
        <v>360</v>
      </c>
      <c r="M606" s="8" t="s">
        <v>289</v>
      </c>
      <c r="N606" s="122">
        <f t="shared" si="173"/>
        <v>10</v>
      </c>
    </row>
    <row r="607" spans="1:14" x14ac:dyDescent="0.25">
      <c r="A607" t="s">
        <v>186</v>
      </c>
      <c r="B607" t="s">
        <v>72</v>
      </c>
      <c r="C607" t="s">
        <v>29</v>
      </c>
      <c r="D607" s="38">
        <f>+E606</f>
        <v>42420</v>
      </c>
      <c r="E607" s="38">
        <f>+D607+11</f>
        <v>42431</v>
      </c>
      <c r="F607">
        <v>1</v>
      </c>
      <c r="G607">
        <v>7</v>
      </c>
      <c r="H607">
        <v>0.03</v>
      </c>
      <c r="I607">
        <v>0.03</v>
      </c>
      <c r="J607">
        <v>0.03</v>
      </c>
      <c r="K607">
        <v>0.03</v>
      </c>
      <c r="L607">
        <v>360</v>
      </c>
      <c r="M607" t="s">
        <v>289</v>
      </c>
      <c r="N607" s="118">
        <f t="shared" si="173"/>
        <v>11</v>
      </c>
    </row>
    <row r="608" spans="1:14" x14ac:dyDescent="0.25">
      <c r="A608" t="s">
        <v>186</v>
      </c>
      <c r="B608" t="s">
        <v>72</v>
      </c>
      <c r="C608" t="s">
        <v>29</v>
      </c>
      <c r="D608" s="38">
        <f>+D607</f>
        <v>42420</v>
      </c>
      <c r="E608" s="38">
        <f t="shared" ref="E608:E611" si="179">+D608+11</f>
        <v>42431</v>
      </c>
      <c r="F608">
        <v>7</v>
      </c>
      <c r="G608">
        <v>31</v>
      </c>
      <c r="H608">
        <v>0.03</v>
      </c>
      <c r="I608">
        <v>0.03</v>
      </c>
      <c r="J608">
        <v>0.03</v>
      </c>
      <c r="K608">
        <v>0.03</v>
      </c>
      <c r="L608">
        <v>360</v>
      </c>
      <c r="M608" t="s">
        <v>289</v>
      </c>
      <c r="N608" s="118">
        <f t="shared" si="173"/>
        <v>11</v>
      </c>
    </row>
    <row r="609" spans="1:14" x14ac:dyDescent="0.25">
      <c r="A609" t="s">
        <v>186</v>
      </c>
      <c r="B609" t="s">
        <v>72</v>
      </c>
      <c r="C609" t="s">
        <v>29</v>
      </c>
      <c r="D609" s="38">
        <f t="shared" ref="D609:D611" si="180">+D608</f>
        <v>42420</v>
      </c>
      <c r="E609" s="38">
        <f t="shared" si="179"/>
        <v>42431</v>
      </c>
      <c r="F609">
        <v>31</v>
      </c>
      <c r="G609">
        <v>91</v>
      </c>
      <c r="H609">
        <v>0.03</v>
      </c>
      <c r="I609">
        <v>0.03</v>
      </c>
      <c r="J609">
        <v>0.03</v>
      </c>
      <c r="K609">
        <v>0.03</v>
      </c>
      <c r="L609">
        <v>360</v>
      </c>
      <c r="M609" t="s">
        <v>289</v>
      </c>
      <c r="N609" s="118">
        <f t="shared" si="173"/>
        <v>11</v>
      </c>
    </row>
    <row r="610" spans="1:14" x14ac:dyDescent="0.25">
      <c r="A610" t="s">
        <v>186</v>
      </c>
      <c r="B610" t="s">
        <v>72</v>
      </c>
      <c r="C610" t="s">
        <v>29</v>
      </c>
      <c r="D610" s="38">
        <f t="shared" si="180"/>
        <v>42420</v>
      </c>
      <c r="E610" s="38">
        <f t="shared" si="179"/>
        <v>42431</v>
      </c>
      <c r="F610">
        <v>91</v>
      </c>
      <c r="G610">
        <v>365</v>
      </c>
      <c r="H610">
        <v>0.03</v>
      </c>
      <c r="I610">
        <v>0.03</v>
      </c>
      <c r="J610">
        <v>0.03</v>
      </c>
      <c r="K610">
        <v>0.03</v>
      </c>
      <c r="L610">
        <v>360</v>
      </c>
      <c r="M610" t="s">
        <v>289</v>
      </c>
      <c r="N610" s="118">
        <f t="shared" si="173"/>
        <v>11</v>
      </c>
    </row>
    <row r="611" spans="1:14" x14ac:dyDescent="0.25">
      <c r="A611" t="s">
        <v>186</v>
      </c>
      <c r="B611" t="s">
        <v>72</v>
      </c>
      <c r="C611" t="s">
        <v>29</v>
      </c>
      <c r="D611" s="38">
        <f t="shared" si="180"/>
        <v>42420</v>
      </c>
      <c r="E611" s="38">
        <f t="shared" si="179"/>
        <v>42431</v>
      </c>
      <c r="F611">
        <v>365</v>
      </c>
      <c r="G611">
        <v>4000</v>
      </c>
      <c r="H611">
        <v>0.03</v>
      </c>
      <c r="I611">
        <v>0.03</v>
      </c>
      <c r="J611">
        <v>0.03</v>
      </c>
      <c r="K611">
        <v>0.03</v>
      </c>
      <c r="L611">
        <v>360</v>
      </c>
      <c r="M611" t="s">
        <v>289</v>
      </c>
      <c r="N611" s="118">
        <f t="shared" si="173"/>
        <v>11</v>
      </c>
    </row>
    <row r="612" spans="1:14" x14ac:dyDescent="0.25">
      <c r="A612" s="8" t="s">
        <v>91</v>
      </c>
      <c r="B612" s="8" t="s">
        <v>72</v>
      </c>
      <c r="C612" s="8" t="s">
        <v>30</v>
      </c>
      <c r="D612" s="9">
        <f>+Parameters!$B$9-1</f>
        <v>42400</v>
      </c>
      <c r="E612" s="9">
        <f>+D612+10</f>
        <v>42410</v>
      </c>
      <c r="F612" s="8">
        <v>1</v>
      </c>
      <c r="G612" s="8">
        <v>7</v>
      </c>
      <c r="H612" s="8">
        <v>0.01</v>
      </c>
      <c r="I612" s="8">
        <v>0.01</v>
      </c>
      <c r="J612" s="8">
        <v>0.01</v>
      </c>
      <c r="K612" s="8">
        <v>0.01</v>
      </c>
      <c r="L612" s="8">
        <v>360</v>
      </c>
      <c r="M612" s="8" t="s">
        <v>289</v>
      </c>
      <c r="N612" s="122">
        <f t="shared" si="173"/>
        <v>10</v>
      </c>
    </row>
    <row r="613" spans="1:14" x14ac:dyDescent="0.25">
      <c r="A613" s="8" t="s">
        <v>91</v>
      </c>
      <c r="B613" s="8" t="s">
        <v>72</v>
      </c>
      <c r="C613" s="8" t="s">
        <v>30</v>
      </c>
      <c r="D613" s="9">
        <f>+Parameters!$B$9-1</f>
        <v>42400</v>
      </c>
      <c r="E613" s="9">
        <f t="shared" ref="E613:E616" si="181">+D613+10</f>
        <v>42410</v>
      </c>
      <c r="F613" s="8">
        <v>7</v>
      </c>
      <c r="G613" s="8">
        <v>31</v>
      </c>
      <c r="H613" s="8">
        <v>0.01</v>
      </c>
      <c r="I613" s="8">
        <v>0.01</v>
      </c>
      <c r="J613" s="8">
        <v>0.01</v>
      </c>
      <c r="K613" s="8">
        <v>0.01</v>
      </c>
      <c r="L613" s="8">
        <v>360</v>
      </c>
      <c r="M613" s="8" t="s">
        <v>289</v>
      </c>
      <c r="N613" s="122">
        <f t="shared" si="173"/>
        <v>10</v>
      </c>
    </row>
    <row r="614" spans="1:14" x14ac:dyDescent="0.25">
      <c r="A614" s="8" t="s">
        <v>91</v>
      </c>
      <c r="B614" s="8" t="s">
        <v>72</v>
      </c>
      <c r="C614" s="8" t="s">
        <v>30</v>
      </c>
      <c r="D614" s="9">
        <f>+Parameters!$B$9-1</f>
        <v>42400</v>
      </c>
      <c r="E614" s="9">
        <f t="shared" si="181"/>
        <v>42410</v>
      </c>
      <c r="F614" s="8">
        <v>31</v>
      </c>
      <c r="G614" s="8">
        <v>91</v>
      </c>
      <c r="H614" s="8">
        <v>0.01</v>
      </c>
      <c r="I614" s="8">
        <v>0.01</v>
      </c>
      <c r="J614" s="8">
        <v>0.01</v>
      </c>
      <c r="K614" s="8">
        <v>0.01</v>
      </c>
      <c r="L614" s="8">
        <v>360</v>
      </c>
      <c r="M614" s="8" t="s">
        <v>289</v>
      </c>
      <c r="N614" s="122">
        <f t="shared" si="173"/>
        <v>10</v>
      </c>
    </row>
    <row r="615" spans="1:14" x14ac:dyDescent="0.25">
      <c r="A615" s="8" t="s">
        <v>91</v>
      </c>
      <c r="B615" s="8" t="s">
        <v>72</v>
      </c>
      <c r="C615" s="8" t="s">
        <v>30</v>
      </c>
      <c r="D615" s="9">
        <f>+Parameters!$B$9-1</f>
        <v>42400</v>
      </c>
      <c r="E615" s="9">
        <f t="shared" si="181"/>
        <v>42410</v>
      </c>
      <c r="F615" s="8">
        <v>91</v>
      </c>
      <c r="G615" s="8">
        <v>365</v>
      </c>
      <c r="H615" s="8">
        <v>0.01</v>
      </c>
      <c r="I615" s="8">
        <v>0.01</v>
      </c>
      <c r="J615" s="8">
        <v>0.01</v>
      </c>
      <c r="K615" s="8">
        <v>0.01</v>
      </c>
      <c r="L615" s="8">
        <v>360</v>
      </c>
      <c r="M615" s="8" t="s">
        <v>289</v>
      </c>
      <c r="N615" s="122">
        <f t="shared" si="173"/>
        <v>10</v>
      </c>
    </row>
    <row r="616" spans="1:14" x14ac:dyDescent="0.25">
      <c r="A616" s="8" t="s">
        <v>91</v>
      </c>
      <c r="B616" s="8" t="s">
        <v>72</v>
      </c>
      <c r="C616" s="8" t="s">
        <v>30</v>
      </c>
      <c r="D616" s="9">
        <f>+Parameters!$B$9-1</f>
        <v>42400</v>
      </c>
      <c r="E616" s="9">
        <f t="shared" si="181"/>
        <v>42410</v>
      </c>
      <c r="F616" s="8">
        <v>365</v>
      </c>
      <c r="G616" s="8">
        <v>730</v>
      </c>
      <c r="H616" s="8">
        <v>0.01</v>
      </c>
      <c r="I616" s="8">
        <v>0.01</v>
      </c>
      <c r="J616" s="8">
        <v>0.01</v>
      </c>
      <c r="K616" s="8">
        <v>0.01</v>
      </c>
      <c r="L616" s="8">
        <v>360</v>
      </c>
      <c r="M616" s="8" t="s">
        <v>289</v>
      </c>
      <c r="N616" s="122">
        <f t="shared" si="173"/>
        <v>10</v>
      </c>
    </row>
    <row r="617" spans="1:14" x14ac:dyDescent="0.25">
      <c r="A617" t="s">
        <v>91</v>
      </c>
      <c r="B617" t="s">
        <v>72</v>
      </c>
      <c r="C617" t="s">
        <v>30</v>
      </c>
      <c r="D617" s="38">
        <f>+E616</f>
        <v>42410</v>
      </c>
      <c r="E617" s="38">
        <f>+D617+10</f>
        <v>42420</v>
      </c>
      <c r="F617">
        <v>1</v>
      </c>
      <c r="G617">
        <v>7</v>
      </c>
      <c r="H617">
        <v>0.01</v>
      </c>
      <c r="I617">
        <v>0.01</v>
      </c>
      <c r="J617">
        <v>0.01</v>
      </c>
      <c r="K617">
        <v>0.01</v>
      </c>
      <c r="L617">
        <v>360</v>
      </c>
      <c r="M617" t="s">
        <v>289</v>
      </c>
      <c r="N617" s="118">
        <f t="shared" si="173"/>
        <v>10</v>
      </c>
    </row>
    <row r="618" spans="1:14" x14ac:dyDescent="0.25">
      <c r="A618" t="s">
        <v>91</v>
      </c>
      <c r="B618" t="s">
        <v>72</v>
      </c>
      <c r="C618" t="s">
        <v>30</v>
      </c>
      <c r="D618" s="38">
        <f>+D617</f>
        <v>42410</v>
      </c>
      <c r="E618" s="38">
        <f t="shared" ref="E618:E621" si="182">+D618+10</f>
        <v>42420</v>
      </c>
      <c r="F618">
        <v>7</v>
      </c>
      <c r="G618">
        <v>31</v>
      </c>
      <c r="H618">
        <v>0.01</v>
      </c>
      <c r="I618">
        <v>0.01</v>
      </c>
      <c r="J618">
        <v>0.01</v>
      </c>
      <c r="K618">
        <v>0.01</v>
      </c>
      <c r="L618">
        <v>360</v>
      </c>
      <c r="M618" t="s">
        <v>289</v>
      </c>
      <c r="N618" s="118">
        <f t="shared" si="173"/>
        <v>10</v>
      </c>
    </row>
    <row r="619" spans="1:14" x14ac:dyDescent="0.25">
      <c r="A619" t="s">
        <v>91</v>
      </c>
      <c r="B619" t="s">
        <v>72</v>
      </c>
      <c r="C619" t="s">
        <v>30</v>
      </c>
      <c r="D619" s="38">
        <f t="shared" ref="D619:D621" si="183">+D618</f>
        <v>42410</v>
      </c>
      <c r="E619" s="38">
        <f t="shared" si="182"/>
        <v>42420</v>
      </c>
      <c r="F619">
        <v>31</v>
      </c>
      <c r="G619">
        <v>91</v>
      </c>
      <c r="H619">
        <v>0.01</v>
      </c>
      <c r="I619">
        <v>0.01</v>
      </c>
      <c r="J619">
        <v>0.01</v>
      </c>
      <c r="K619">
        <v>0.01</v>
      </c>
      <c r="L619">
        <v>360</v>
      </c>
      <c r="M619" t="s">
        <v>289</v>
      </c>
      <c r="N619" s="118">
        <f t="shared" si="173"/>
        <v>10</v>
      </c>
    </row>
    <row r="620" spans="1:14" x14ac:dyDescent="0.25">
      <c r="A620" t="s">
        <v>91</v>
      </c>
      <c r="B620" t="s">
        <v>72</v>
      </c>
      <c r="C620" t="s">
        <v>30</v>
      </c>
      <c r="D620" s="38">
        <f t="shared" si="183"/>
        <v>42410</v>
      </c>
      <c r="E620" s="38">
        <f t="shared" si="182"/>
        <v>42420</v>
      </c>
      <c r="F620">
        <v>91</v>
      </c>
      <c r="G620">
        <v>365</v>
      </c>
      <c r="H620">
        <v>0.01</v>
      </c>
      <c r="I620">
        <v>0.01</v>
      </c>
      <c r="J620">
        <v>0.01</v>
      </c>
      <c r="K620">
        <v>0.01</v>
      </c>
      <c r="L620">
        <v>360</v>
      </c>
      <c r="M620" t="s">
        <v>289</v>
      </c>
      <c r="N620" s="118">
        <f t="shared" si="173"/>
        <v>10</v>
      </c>
    </row>
    <row r="621" spans="1:14" x14ac:dyDescent="0.25">
      <c r="A621" t="s">
        <v>91</v>
      </c>
      <c r="B621" t="s">
        <v>72</v>
      </c>
      <c r="C621" t="s">
        <v>30</v>
      </c>
      <c r="D621" s="38">
        <f t="shared" si="183"/>
        <v>42410</v>
      </c>
      <c r="E621" s="38">
        <f t="shared" si="182"/>
        <v>42420</v>
      </c>
      <c r="F621">
        <v>365</v>
      </c>
      <c r="G621">
        <v>730</v>
      </c>
      <c r="H621">
        <v>0.01</v>
      </c>
      <c r="I621">
        <v>0.01</v>
      </c>
      <c r="J621">
        <v>0.01</v>
      </c>
      <c r="K621">
        <v>0.01</v>
      </c>
      <c r="L621">
        <v>360</v>
      </c>
      <c r="M621" t="s">
        <v>289</v>
      </c>
      <c r="N621" s="118">
        <f t="shared" si="173"/>
        <v>10</v>
      </c>
    </row>
    <row r="622" spans="1:14" x14ac:dyDescent="0.25">
      <c r="A622" s="8" t="s">
        <v>91</v>
      </c>
      <c r="B622" s="8" t="s">
        <v>72</v>
      </c>
      <c r="C622" s="8" t="s">
        <v>30</v>
      </c>
      <c r="D622" s="9">
        <f>+E621</f>
        <v>42420</v>
      </c>
      <c r="E622" s="9">
        <f>+D622+11</f>
        <v>42431</v>
      </c>
      <c r="F622" s="8">
        <v>1</v>
      </c>
      <c r="G622" s="8">
        <v>7</v>
      </c>
      <c r="H622" s="8">
        <v>0.01</v>
      </c>
      <c r="I622" s="8">
        <v>0.01</v>
      </c>
      <c r="J622" s="8">
        <v>0.01</v>
      </c>
      <c r="K622" s="8">
        <v>0.01</v>
      </c>
      <c r="L622" s="8">
        <v>360</v>
      </c>
      <c r="M622" s="8" t="s">
        <v>289</v>
      </c>
      <c r="N622" s="122">
        <f t="shared" si="173"/>
        <v>11</v>
      </c>
    </row>
    <row r="623" spans="1:14" x14ac:dyDescent="0.25">
      <c r="A623" s="8" t="s">
        <v>91</v>
      </c>
      <c r="B623" s="8" t="s">
        <v>72</v>
      </c>
      <c r="C623" s="8" t="s">
        <v>30</v>
      </c>
      <c r="D623" s="9">
        <f>+D622</f>
        <v>42420</v>
      </c>
      <c r="E623" s="9">
        <f t="shared" ref="E623:E626" si="184">+D623+11</f>
        <v>42431</v>
      </c>
      <c r="F623" s="8">
        <v>7</v>
      </c>
      <c r="G623" s="8">
        <v>31</v>
      </c>
      <c r="H623" s="8">
        <v>0.01</v>
      </c>
      <c r="I623" s="8">
        <v>0.01</v>
      </c>
      <c r="J623" s="8">
        <v>0.01</v>
      </c>
      <c r="K623" s="8">
        <v>0.01</v>
      </c>
      <c r="L623" s="8">
        <v>360</v>
      </c>
      <c r="M623" s="8" t="s">
        <v>289</v>
      </c>
      <c r="N623" s="122">
        <f t="shared" si="173"/>
        <v>11</v>
      </c>
    </row>
    <row r="624" spans="1:14" x14ac:dyDescent="0.25">
      <c r="A624" s="8" t="s">
        <v>91</v>
      </c>
      <c r="B624" s="8" t="s">
        <v>72</v>
      </c>
      <c r="C624" s="8" t="s">
        <v>30</v>
      </c>
      <c r="D624" s="9">
        <f t="shared" ref="D624:D626" si="185">+D623</f>
        <v>42420</v>
      </c>
      <c r="E624" s="9">
        <f t="shared" si="184"/>
        <v>42431</v>
      </c>
      <c r="F624" s="8">
        <v>31</v>
      </c>
      <c r="G624" s="8">
        <v>91</v>
      </c>
      <c r="H624" s="8">
        <v>0.01</v>
      </c>
      <c r="I624" s="8">
        <v>0.01</v>
      </c>
      <c r="J624" s="8">
        <v>0.01</v>
      </c>
      <c r="K624" s="8">
        <v>0.01</v>
      </c>
      <c r="L624" s="8">
        <v>360</v>
      </c>
      <c r="M624" s="8" t="s">
        <v>289</v>
      </c>
      <c r="N624" s="122">
        <f t="shared" si="173"/>
        <v>11</v>
      </c>
    </row>
    <row r="625" spans="1:14" x14ac:dyDescent="0.25">
      <c r="A625" s="8" t="s">
        <v>91</v>
      </c>
      <c r="B625" s="8" t="s">
        <v>72</v>
      </c>
      <c r="C625" s="8" t="s">
        <v>30</v>
      </c>
      <c r="D625" s="9">
        <f t="shared" si="185"/>
        <v>42420</v>
      </c>
      <c r="E625" s="9">
        <f t="shared" si="184"/>
        <v>42431</v>
      </c>
      <c r="F625" s="8">
        <v>91</v>
      </c>
      <c r="G625" s="8">
        <v>365</v>
      </c>
      <c r="H625" s="8">
        <v>0.01</v>
      </c>
      <c r="I625" s="8">
        <v>0.01</v>
      </c>
      <c r="J625" s="8">
        <v>0.01</v>
      </c>
      <c r="K625" s="8">
        <v>0.01</v>
      </c>
      <c r="L625" s="8">
        <v>360</v>
      </c>
      <c r="M625" s="8" t="s">
        <v>289</v>
      </c>
      <c r="N625" s="122">
        <f t="shared" si="173"/>
        <v>11</v>
      </c>
    </row>
    <row r="626" spans="1:14" x14ac:dyDescent="0.25">
      <c r="A626" s="8" t="s">
        <v>91</v>
      </c>
      <c r="B626" s="8" t="s">
        <v>72</v>
      </c>
      <c r="C626" s="8" t="s">
        <v>30</v>
      </c>
      <c r="D626" s="9">
        <f t="shared" si="185"/>
        <v>42420</v>
      </c>
      <c r="E626" s="9">
        <f t="shared" si="184"/>
        <v>42431</v>
      </c>
      <c r="F626" s="8">
        <v>365</v>
      </c>
      <c r="G626" s="8">
        <v>740</v>
      </c>
      <c r="H626" s="8">
        <v>0.01</v>
      </c>
      <c r="I626" s="8">
        <v>0.01</v>
      </c>
      <c r="J626" s="8">
        <v>0.01</v>
      </c>
      <c r="K626" s="8">
        <v>0.01</v>
      </c>
      <c r="L626" s="8">
        <v>360</v>
      </c>
      <c r="M626" s="8" t="s">
        <v>289</v>
      </c>
      <c r="N626" s="122">
        <f t="shared" si="173"/>
        <v>11</v>
      </c>
    </row>
    <row r="627" spans="1:14" x14ac:dyDescent="0.25">
      <c r="A627" t="s">
        <v>186</v>
      </c>
      <c r="B627" t="s">
        <v>72</v>
      </c>
      <c r="C627" t="s">
        <v>30</v>
      </c>
      <c r="D627" s="38">
        <f>+Parameters!$B$9-1</f>
        <v>42400</v>
      </c>
      <c r="E627" s="38">
        <f>+D627+10</f>
        <v>42410</v>
      </c>
      <c r="F627">
        <v>1</v>
      </c>
      <c r="G627">
        <v>7</v>
      </c>
      <c r="H627">
        <v>0.03</v>
      </c>
      <c r="I627">
        <v>0.03</v>
      </c>
      <c r="J627">
        <v>0.03</v>
      </c>
      <c r="K627">
        <v>0.03</v>
      </c>
      <c r="L627">
        <v>360</v>
      </c>
      <c r="M627" t="s">
        <v>289</v>
      </c>
      <c r="N627" s="118">
        <f t="shared" si="173"/>
        <v>10</v>
      </c>
    </row>
    <row r="628" spans="1:14" x14ac:dyDescent="0.25">
      <c r="A628" t="s">
        <v>186</v>
      </c>
      <c r="B628" t="s">
        <v>72</v>
      </c>
      <c r="C628" t="s">
        <v>30</v>
      </c>
      <c r="D628" s="38">
        <f>+Parameters!$B$9-1</f>
        <v>42400</v>
      </c>
      <c r="E628" s="38">
        <f t="shared" ref="E628:E631" si="186">+D628+10</f>
        <v>42410</v>
      </c>
      <c r="F628">
        <v>7</v>
      </c>
      <c r="G628">
        <v>31</v>
      </c>
      <c r="H628">
        <v>0.03</v>
      </c>
      <c r="I628">
        <v>0.03</v>
      </c>
      <c r="J628">
        <v>0.03</v>
      </c>
      <c r="K628">
        <v>0.03</v>
      </c>
      <c r="L628">
        <v>360</v>
      </c>
      <c r="M628" t="s">
        <v>289</v>
      </c>
      <c r="N628" s="118">
        <f t="shared" si="173"/>
        <v>10</v>
      </c>
    </row>
    <row r="629" spans="1:14" x14ac:dyDescent="0.25">
      <c r="A629" t="s">
        <v>186</v>
      </c>
      <c r="B629" t="s">
        <v>72</v>
      </c>
      <c r="C629" t="s">
        <v>30</v>
      </c>
      <c r="D629" s="38">
        <f>+Parameters!$B$9-1</f>
        <v>42400</v>
      </c>
      <c r="E629" s="38">
        <f t="shared" si="186"/>
        <v>42410</v>
      </c>
      <c r="F629">
        <v>31</v>
      </c>
      <c r="G629">
        <v>91</v>
      </c>
      <c r="H629">
        <v>0.03</v>
      </c>
      <c r="I629">
        <v>0.03</v>
      </c>
      <c r="J629">
        <v>0.03</v>
      </c>
      <c r="K629">
        <v>0.03</v>
      </c>
      <c r="L629">
        <v>360</v>
      </c>
      <c r="M629" t="s">
        <v>289</v>
      </c>
      <c r="N629" s="118">
        <f t="shared" si="173"/>
        <v>10</v>
      </c>
    </row>
    <row r="630" spans="1:14" x14ac:dyDescent="0.25">
      <c r="A630" t="s">
        <v>186</v>
      </c>
      <c r="B630" t="s">
        <v>72</v>
      </c>
      <c r="C630" t="s">
        <v>30</v>
      </c>
      <c r="D630" s="38">
        <f>+Parameters!$B$9-1</f>
        <v>42400</v>
      </c>
      <c r="E630" s="38">
        <f t="shared" si="186"/>
        <v>42410</v>
      </c>
      <c r="F630">
        <v>91</v>
      </c>
      <c r="G630">
        <v>365</v>
      </c>
      <c r="H630">
        <v>0.03</v>
      </c>
      <c r="I630">
        <v>0.03</v>
      </c>
      <c r="J630">
        <v>0.03</v>
      </c>
      <c r="K630">
        <v>0.03</v>
      </c>
      <c r="L630">
        <v>360</v>
      </c>
      <c r="M630" t="s">
        <v>289</v>
      </c>
      <c r="N630" s="118">
        <f t="shared" si="173"/>
        <v>10</v>
      </c>
    </row>
    <row r="631" spans="1:14" x14ac:dyDescent="0.25">
      <c r="A631" t="s">
        <v>186</v>
      </c>
      <c r="B631" t="s">
        <v>72</v>
      </c>
      <c r="C631" t="s">
        <v>30</v>
      </c>
      <c r="D631" s="38">
        <f>+Parameters!$B$9-1</f>
        <v>42400</v>
      </c>
      <c r="E631" s="38">
        <f t="shared" si="186"/>
        <v>42410</v>
      </c>
      <c r="F631">
        <v>365</v>
      </c>
      <c r="G631">
        <v>4000</v>
      </c>
      <c r="H631">
        <v>0.03</v>
      </c>
      <c r="I631">
        <v>0.03</v>
      </c>
      <c r="J631">
        <v>0.03</v>
      </c>
      <c r="K631">
        <v>0.03</v>
      </c>
      <c r="L631">
        <v>360</v>
      </c>
      <c r="M631" t="s">
        <v>289</v>
      </c>
      <c r="N631" s="118">
        <f t="shared" si="173"/>
        <v>10</v>
      </c>
    </row>
    <row r="632" spans="1:14" x14ac:dyDescent="0.25">
      <c r="A632" s="8" t="s">
        <v>186</v>
      </c>
      <c r="B632" s="8" t="s">
        <v>72</v>
      </c>
      <c r="C632" s="8" t="s">
        <v>30</v>
      </c>
      <c r="D632" s="9">
        <f>+E631</f>
        <v>42410</v>
      </c>
      <c r="E632" s="9">
        <f>+D632+10</f>
        <v>42420</v>
      </c>
      <c r="F632" s="8">
        <v>1</v>
      </c>
      <c r="G632" s="8">
        <v>7</v>
      </c>
      <c r="H632" s="8">
        <v>0.03</v>
      </c>
      <c r="I632" s="8">
        <v>0.03</v>
      </c>
      <c r="J632" s="8">
        <v>0.03</v>
      </c>
      <c r="K632" s="8">
        <v>0.03</v>
      </c>
      <c r="L632" s="8">
        <v>360</v>
      </c>
      <c r="M632" s="8" t="s">
        <v>289</v>
      </c>
      <c r="N632" s="122">
        <f t="shared" si="173"/>
        <v>10</v>
      </c>
    </row>
    <row r="633" spans="1:14" x14ac:dyDescent="0.25">
      <c r="A633" s="8" t="s">
        <v>186</v>
      </c>
      <c r="B633" s="8" t="s">
        <v>72</v>
      </c>
      <c r="C633" s="8" t="s">
        <v>30</v>
      </c>
      <c r="D633" s="9">
        <f>+D632</f>
        <v>42410</v>
      </c>
      <c r="E633" s="9">
        <f t="shared" ref="E633:E636" si="187">+D633+10</f>
        <v>42420</v>
      </c>
      <c r="F633" s="8">
        <v>7</v>
      </c>
      <c r="G633" s="8">
        <v>31</v>
      </c>
      <c r="H633" s="8">
        <v>0.03</v>
      </c>
      <c r="I633" s="8">
        <v>0.03</v>
      </c>
      <c r="J633" s="8">
        <v>0.03</v>
      </c>
      <c r="K633" s="8">
        <v>0.03</v>
      </c>
      <c r="L633" s="8">
        <v>360</v>
      </c>
      <c r="M633" s="8" t="s">
        <v>289</v>
      </c>
      <c r="N633" s="122">
        <f t="shared" si="173"/>
        <v>10</v>
      </c>
    </row>
    <row r="634" spans="1:14" x14ac:dyDescent="0.25">
      <c r="A634" s="8" t="s">
        <v>186</v>
      </c>
      <c r="B634" s="8" t="s">
        <v>72</v>
      </c>
      <c r="C634" s="8" t="s">
        <v>30</v>
      </c>
      <c r="D634" s="9">
        <f t="shared" ref="D634:D636" si="188">+D633</f>
        <v>42410</v>
      </c>
      <c r="E634" s="9">
        <f t="shared" si="187"/>
        <v>42420</v>
      </c>
      <c r="F634" s="8">
        <v>31</v>
      </c>
      <c r="G634" s="8">
        <v>91</v>
      </c>
      <c r="H634" s="8">
        <v>0.03</v>
      </c>
      <c r="I634" s="8">
        <v>0.03</v>
      </c>
      <c r="J634" s="8">
        <v>0.03</v>
      </c>
      <c r="K634" s="8">
        <v>0.03</v>
      </c>
      <c r="L634" s="8">
        <v>360</v>
      </c>
      <c r="M634" s="8" t="s">
        <v>289</v>
      </c>
      <c r="N634" s="122">
        <f t="shared" si="173"/>
        <v>10</v>
      </c>
    </row>
    <row r="635" spans="1:14" x14ac:dyDescent="0.25">
      <c r="A635" s="8" t="s">
        <v>186</v>
      </c>
      <c r="B635" s="8" t="s">
        <v>72</v>
      </c>
      <c r="C635" s="8" t="s">
        <v>30</v>
      </c>
      <c r="D635" s="9">
        <f t="shared" si="188"/>
        <v>42410</v>
      </c>
      <c r="E635" s="9">
        <f t="shared" si="187"/>
        <v>42420</v>
      </c>
      <c r="F635" s="8">
        <v>91</v>
      </c>
      <c r="G635" s="8">
        <v>365</v>
      </c>
      <c r="H635" s="8">
        <v>0.03</v>
      </c>
      <c r="I635" s="8">
        <v>0.03</v>
      </c>
      <c r="J635" s="8">
        <v>0.03</v>
      </c>
      <c r="K635" s="8">
        <v>0.03</v>
      </c>
      <c r="L635" s="8">
        <v>360</v>
      </c>
      <c r="M635" s="8" t="s">
        <v>289</v>
      </c>
      <c r="N635" s="122">
        <f t="shared" si="173"/>
        <v>10</v>
      </c>
    </row>
    <row r="636" spans="1:14" x14ac:dyDescent="0.25">
      <c r="A636" s="8" t="s">
        <v>186</v>
      </c>
      <c r="B636" s="8" t="s">
        <v>72</v>
      </c>
      <c r="C636" s="8" t="s">
        <v>30</v>
      </c>
      <c r="D636" s="9">
        <f t="shared" si="188"/>
        <v>42410</v>
      </c>
      <c r="E636" s="9">
        <f t="shared" si="187"/>
        <v>42420</v>
      </c>
      <c r="F636" s="8">
        <v>365</v>
      </c>
      <c r="G636" s="8">
        <v>4000</v>
      </c>
      <c r="H636" s="8">
        <v>0.03</v>
      </c>
      <c r="I636" s="8">
        <v>0.03</v>
      </c>
      <c r="J636" s="8">
        <v>0.03</v>
      </c>
      <c r="K636" s="8">
        <v>0.03</v>
      </c>
      <c r="L636" s="8">
        <v>360</v>
      </c>
      <c r="M636" s="8" t="s">
        <v>289</v>
      </c>
      <c r="N636" s="122">
        <f t="shared" si="173"/>
        <v>10</v>
      </c>
    </row>
    <row r="637" spans="1:14" x14ac:dyDescent="0.25">
      <c r="A637" t="s">
        <v>186</v>
      </c>
      <c r="B637" t="s">
        <v>72</v>
      </c>
      <c r="C637" t="s">
        <v>30</v>
      </c>
      <c r="D637" s="38">
        <f>+E636</f>
        <v>42420</v>
      </c>
      <c r="E637" s="38">
        <f>+D637+11</f>
        <v>42431</v>
      </c>
      <c r="F637">
        <v>1</v>
      </c>
      <c r="G637">
        <v>7</v>
      </c>
      <c r="H637">
        <v>0.03</v>
      </c>
      <c r="I637">
        <v>0.03</v>
      </c>
      <c r="J637">
        <v>0.03</v>
      </c>
      <c r="K637">
        <v>0.03</v>
      </c>
      <c r="L637">
        <v>360</v>
      </c>
      <c r="M637" t="s">
        <v>289</v>
      </c>
      <c r="N637" s="118">
        <f t="shared" si="173"/>
        <v>11</v>
      </c>
    </row>
    <row r="638" spans="1:14" x14ac:dyDescent="0.25">
      <c r="A638" t="s">
        <v>186</v>
      </c>
      <c r="B638" t="s">
        <v>72</v>
      </c>
      <c r="C638" t="s">
        <v>30</v>
      </c>
      <c r="D638" s="38">
        <f>+D637</f>
        <v>42420</v>
      </c>
      <c r="E638" s="38">
        <f t="shared" ref="E638:E641" si="189">+D638+11</f>
        <v>42431</v>
      </c>
      <c r="F638">
        <v>7</v>
      </c>
      <c r="G638">
        <v>31</v>
      </c>
      <c r="H638">
        <v>0.03</v>
      </c>
      <c r="I638">
        <v>0.03</v>
      </c>
      <c r="J638">
        <v>0.03</v>
      </c>
      <c r="K638">
        <v>0.03</v>
      </c>
      <c r="L638">
        <v>360</v>
      </c>
      <c r="M638" t="s">
        <v>289</v>
      </c>
      <c r="N638" s="118">
        <f t="shared" si="173"/>
        <v>11</v>
      </c>
    </row>
    <row r="639" spans="1:14" x14ac:dyDescent="0.25">
      <c r="A639" t="s">
        <v>186</v>
      </c>
      <c r="B639" t="s">
        <v>72</v>
      </c>
      <c r="C639" t="s">
        <v>30</v>
      </c>
      <c r="D639" s="38">
        <f t="shared" ref="D639:D641" si="190">+D638</f>
        <v>42420</v>
      </c>
      <c r="E639" s="38">
        <f t="shared" si="189"/>
        <v>42431</v>
      </c>
      <c r="F639">
        <v>31</v>
      </c>
      <c r="G639">
        <v>91</v>
      </c>
      <c r="H639">
        <v>0.03</v>
      </c>
      <c r="I639">
        <v>0.03</v>
      </c>
      <c r="J639">
        <v>0.03</v>
      </c>
      <c r="K639">
        <v>0.03</v>
      </c>
      <c r="L639">
        <v>360</v>
      </c>
      <c r="M639" t="s">
        <v>289</v>
      </c>
      <c r="N639" s="118">
        <f t="shared" si="173"/>
        <v>11</v>
      </c>
    </row>
    <row r="640" spans="1:14" x14ac:dyDescent="0.25">
      <c r="A640" t="s">
        <v>186</v>
      </c>
      <c r="B640" t="s">
        <v>72</v>
      </c>
      <c r="C640" t="s">
        <v>30</v>
      </c>
      <c r="D640" s="38">
        <f t="shared" si="190"/>
        <v>42420</v>
      </c>
      <c r="E640" s="38">
        <f t="shared" si="189"/>
        <v>42431</v>
      </c>
      <c r="F640">
        <v>91</v>
      </c>
      <c r="G640">
        <v>365</v>
      </c>
      <c r="H640">
        <v>0.03</v>
      </c>
      <c r="I640">
        <v>0.03</v>
      </c>
      <c r="J640">
        <v>0.03</v>
      </c>
      <c r="K640">
        <v>0.03</v>
      </c>
      <c r="L640">
        <v>360</v>
      </c>
      <c r="M640" t="s">
        <v>289</v>
      </c>
      <c r="N640" s="118">
        <f t="shared" si="173"/>
        <v>11</v>
      </c>
    </row>
    <row r="641" spans="1:14" x14ac:dyDescent="0.25">
      <c r="A641" t="s">
        <v>186</v>
      </c>
      <c r="B641" t="s">
        <v>72</v>
      </c>
      <c r="C641" t="s">
        <v>30</v>
      </c>
      <c r="D641" s="38">
        <f t="shared" si="190"/>
        <v>42420</v>
      </c>
      <c r="E641" s="38">
        <f t="shared" si="189"/>
        <v>42431</v>
      </c>
      <c r="F641">
        <v>365</v>
      </c>
      <c r="G641">
        <v>4000</v>
      </c>
      <c r="H641">
        <v>0.03</v>
      </c>
      <c r="I641">
        <v>0.03</v>
      </c>
      <c r="J641">
        <v>0.03</v>
      </c>
      <c r="K641">
        <v>0.03</v>
      </c>
      <c r="L641">
        <v>360</v>
      </c>
      <c r="M641" t="s">
        <v>289</v>
      </c>
      <c r="N641" s="118">
        <f t="shared" si="173"/>
        <v>11</v>
      </c>
    </row>
    <row r="642" spans="1:14" x14ac:dyDescent="0.25">
      <c r="A642" s="8" t="s">
        <v>41</v>
      </c>
      <c r="B642" s="8" t="s">
        <v>178</v>
      </c>
      <c r="C642" s="8" t="s">
        <v>29</v>
      </c>
      <c r="D642" s="9">
        <f>+Parameters!$B$10-1</f>
        <v>42865</v>
      </c>
      <c r="E642" s="9">
        <f>+D642+30</f>
        <v>42895</v>
      </c>
      <c r="F642" s="8">
        <v>1</v>
      </c>
      <c r="G642" s="8">
        <v>7</v>
      </c>
      <c r="H642" s="8">
        <v>0.1</v>
      </c>
      <c r="I642" s="8">
        <v>0.10500000000000001</v>
      </c>
      <c r="J642" s="8">
        <v>0.1</v>
      </c>
      <c r="K642" s="8">
        <v>0.10500000000000001</v>
      </c>
      <c r="L642" s="8">
        <v>365</v>
      </c>
      <c r="M642" s="8" t="s">
        <v>250</v>
      </c>
      <c r="N642" s="122">
        <f t="shared" si="173"/>
        <v>30</v>
      </c>
    </row>
    <row r="643" spans="1:14" x14ac:dyDescent="0.25">
      <c r="A643" s="8" t="s">
        <v>41</v>
      </c>
      <c r="B643" s="8" t="s">
        <v>178</v>
      </c>
      <c r="C643" s="8" t="s">
        <v>29</v>
      </c>
      <c r="D643" s="9">
        <f>+Parameters!$B$10-1</f>
        <v>42865</v>
      </c>
      <c r="E643" s="9">
        <f t="shared" ref="E643:E649" si="191">+D643+30</f>
        <v>42895</v>
      </c>
      <c r="F643" s="8">
        <v>7</v>
      </c>
      <c r="G643" s="8">
        <v>31</v>
      </c>
      <c r="H643" s="8">
        <v>0.10500000000000001</v>
      </c>
      <c r="I643" s="8">
        <v>0.11000000000000001</v>
      </c>
      <c r="J643" s="8">
        <v>0.10500000000000001</v>
      </c>
      <c r="K643" s="8">
        <v>0.11000000000000001</v>
      </c>
      <c r="L643" s="8">
        <v>365</v>
      </c>
      <c r="M643" s="8" t="s">
        <v>250</v>
      </c>
      <c r="N643" s="122">
        <f t="shared" si="173"/>
        <v>30</v>
      </c>
    </row>
    <row r="644" spans="1:14" x14ac:dyDescent="0.25">
      <c r="A644" s="8" t="s">
        <v>41</v>
      </c>
      <c r="B644" s="8" t="s">
        <v>178</v>
      </c>
      <c r="C644" s="8" t="s">
        <v>29</v>
      </c>
      <c r="D644" s="9">
        <f>+Parameters!$B$10-1</f>
        <v>42865</v>
      </c>
      <c r="E644" s="9">
        <f t="shared" si="191"/>
        <v>42895</v>
      </c>
      <c r="F644" s="8">
        <v>31</v>
      </c>
      <c r="G644" s="8">
        <v>91</v>
      </c>
      <c r="H644" s="8">
        <v>0.11000000000000001</v>
      </c>
      <c r="I644" s="8">
        <v>0.11500000000000002</v>
      </c>
      <c r="J644" s="8">
        <v>0.11000000000000001</v>
      </c>
      <c r="K644" s="8">
        <v>0.11500000000000002</v>
      </c>
      <c r="L644" s="8">
        <v>365</v>
      </c>
      <c r="M644" s="8" t="s">
        <v>250</v>
      </c>
      <c r="N644" s="122">
        <f t="shared" si="173"/>
        <v>30</v>
      </c>
    </row>
    <row r="645" spans="1:14" x14ac:dyDescent="0.25">
      <c r="A645" s="8" t="s">
        <v>41</v>
      </c>
      <c r="B645" s="8" t="s">
        <v>178</v>
      </c>
      <c r="C645" s="8" t="s">
        <v>29</v>
      </c>
      <c r="D645" s="9">
        <f>+Parameters!$B$10-1</f>
        <v>42865</v>
      </c>
      <c r="E645" s="9">
        <f t="shared" si="191"/>
        <v>42895</v>
      </c>
      <c r="F645" s="8">
        <v>91</v>
      </c>
      <c r="G645" s="8">
        <v>182</v>
      </c>
      <c r="H645" s="8">
        <v>0.11500000000000002</v>
      </c>
      <c r="I645" s="8">
        <v>0.12000000000000002</v>
      </c>
      <c r="J645" s="8">
        <v>0.11500000000000002</v>
      </c>
      <c r="K645" s="8">
        <v>0.12000000000000002</v>
      </c>
      <c r="L645" s="8">
        <v>365</v>
      </c>
      <c r="M645" s="8" t="s">
        <v>250</v>
      </c>
      <c r="N645" s="122">
        <f t="shared" si="173"/>
        <v>30</v>
      </c>
    </row>
    <row r="646" spans="1:14" x14ac:dyDescent="0.25">
      <c r="A646" s="8" t="s">
        <v>41</v>
      </c>
      <c r="B646" s="8" t="s">
        <v>178</v>
      </c>
      <c r="C646" s="8" t="s">
        <v>29</v>
      </c>
      <c r="D646" s="9">
        <f>+Parameters!$B$10-1</f>
        <v>42865</v>
      </c>
      <c r="E646" s="9">
        <f t="shared" si="191"/>
        <v>42895</v>
      </c>
      <c r="F646" s="8">
        <v>182</v>
      </c>
      <c r="G646" s="8">
        <v>365</v>
      </c>
      <c r="H646" s="8">
        <v>0.12000000000000002</v>
      </c>
      <c r="I646" s="8">
        <v>0.12500000000000003</v>
      </c>
      <c r="J646" s="8">
        <v>0.12000000000000002</v>
      </c>
      <c r="K646" s="8">
        <v>0.12500000000000003</v>
      </c>
      <c r="L646" s="8">
        <v>365</v>
      </c>
      <c r="M646" s="8" t="s">
        <v>250</v>
      </c>
      <c r="N646" s="122">
        <f t="shared" si="173"/>
        <v>30</v>
      </c>
    </row>
    <row r="647" spans="1:14" x14ac:dyDescent="0.25">
      <c r="A647" s="8" t="s">
        <v>41</v>
      </c>
      <c r="B647" s="8" t="s">
        <v>178</v>
      </c>
      <c r="C647" s="8" t="s">
        <v>29</v>
      </c>
      <c r="D647" s="9">
        <f>+Parameters!$B$10-1</f>
        <v>42865</v>
      </c>
      <c r="E647" s="9">
        <f t="shared" si="191"/>
        <v>42895</v>
      </c>
      <c r="F647" s="8">
        <v>365</v>
      </c>
      <c r="G647" s="8">
        <v>730</v>
      </c>
      <c r="H647" s="8">
        <v>0.12500000000000003</v>
      </c>
      <c r="I647" s="8">
        <v>0.13000000000000003</v>
      </c>
      <c r="J647" s="8">
        <v>0.12500000000000003</v>
      </c>
      <c r="K647" s="8">
        <v>0.13000000000000003</v>
      </c>
      <c r="L647" s="8">
        <v>365</v>
      </c>
      <c r="M647" s="8" t="s">
        <v>250</v>
      </c>
      <c r="N647" s="122">
        <f t="shared" si="173"/>
        <v>30</v>
      </c>
    </row>
    <row r="648" spans="1:14" x14ac:dyDescent="0.25">
      <c r="A648" s="8" t="s">
        <v>41</v>
      </c>
      <c r="B648" s="8" t="s">
        <v>178</v>
      </c>
      <c r="C648" s="8" t="s">
        <v>29</v>
      </c>
      <c r="D648" s="9">
        <f>+Parameters!$B$10-1</f>
        <v>42865</v>
      </c>
      <c r="E648" s="9">
        <f t="shared" si="191"/>
        <v>42895</v>
      </c>
      <c r="F648" s="8">
        <v>730</v>
      </c>
      <c r="G648" s="8">
        <v>1080</v>
      </c>
      <c r="H648" s="8">
        <v>0.13000000000000003</v>
      </c>
      <c r="I648" s="8">
        <v>0.13500000000000004</v>
      </c>
      <c r="J648" s="8">
        <v>0.13000000000000003</v>
      </c>
      <c r="K648" s="8">
        <v>0.13500000000000004</v>
      </c>
      <c r="L648" s="8">
        <v>365</v>
      </c>
      <c r="M648" s="8" t="s">
        <v>250</v>
      </c>
      <c r="N648" s="122">
        <f t="shared" si="173"/>
        <v>30</v>
      </c>
    </row>
    <row r="649" spans="1:14" x14ac:dyDescent="0.25">
      <c r="A649" s="8" t="s">
        <v>41</v>
      </c>
      <c r="B649" s="8" t="s">
        <v>178</v>
      </c>
      <c r="C649" s="8" t="s">
        <v>29</v>
      </c>
      <c r="D649" s="9">
        <f>+Parameters!$B$10-1</f>
        <v>42865</v>
      </c>
      <c r="E649" s="9">
        <f t="shared" si="191"/>
        <v>42895</v>
      </c>
      <c r="F649" s="8">
        <v>1080</v>
      </c>
      <c r="G649" s="8">
        <v>4000</v>
      </c>
      <c r="H649" s="8">
        <v>0.13500000000000004</v>
      </c>
      <c r="I649" s="8">
        <v>0.14000000000000004</v>
      </c>
      <c r="J649" s="8">
        <v>0.13500000000000004</v>
      </c>
      <c r="K649" s="8">
        <v>0.14000000000000004</v>
      </c>
      <c r="L649" s="8">
        <v>365</v>
      </c>
      <c r="M649" s="8" t="s">
        <v>250</v>
      </c>
      <c r="N649" s="122">
        <f t="shared" si="173"/>
        <v>30</v>
      </c>
    </row>
    <row r="650" spans="1:14" x14ac:dyDescent="0.25">
      <c r="A650" t="s">
        <v>41</v>
      </c>
      <c r="B650" t="s">
        <v>178</v>
      </c>
      <c r="C650" t="s">
        <v>29</v>
      </c>
      <c r="D650" s="38">
        <f>+E649</f>
        <v>42895</v>
      </c>
      <c r="E650" s="38">
        <f>+D650+1</f>
        <v>42896</v>
      </c>
      <c r="F650">
        <v>1</v>
      </c>
      <c r="G650">
        <v>7</v>
      </c>
      <c r="H650">
        <v>0.1</v>
      </c>
      <c r="I650">
        <v>0.10500000000000001</v>
      </c>
      <c r="J650">
        <v>0.15</v>
      </c>
      <c r="K650">
        <v>0.15</v>
      </c>
      <c r="L650">
        <v>365</v>
      </c>
      <c r="M650" t="s">
        <v>250</v>
      </c>
      <c r="N650" s="118">
        <f t="shared" si="173"/>
        <v>1</v>
      </c>
    </row>
    <row r="651" spans="1:14" x14ac:dyDescent="0.25">
      <c r="A651" t="s">
        <v>41</v>
      </c>
      <c r="B651" t="s">
        <v>178</v>
      </c>
      <c r="C651" t="s">
        <v>29</v>
      </c>
      <c r="D651" s="38">
        <f>+D650</f>
        <v>42895</v>
      </c>
      <c r="E651" s="38">
        <f t="shared" ref="E651:E657" si="192">+D651+1</f>
        <v>42896</v>
      </c>
      <c r="F651">
        <v>7</v>
      </c>
      <c r="G651">
        <v>31</v>
      </c>
      <c r="H651">
        <v>0.10500000000000001</v>
      </c>
      <c r="I651">
        <v>0.11000000000000001</v>
      </c>
      <c r="J651">
        <v>0.15</v>
      </c>
      <c r="K651">
        <v>0.155</v>
      </c>
      <c r="L651">
        <v>365</v>
      </c>
      <c r="M651" t="s">
        <v>250</v>
      </c>
      <c r="N651" s="118">
        <f t="shared" si="173"/>
        <v>1</v>
      </c>
    </row>
    <row r="652" spans="1:14" x14ac:dyDescent="0.25">
      <c r="A652" t="s">
        <v>41</v>
      </c>
      <c r="B652" t="s">
        <v>178</v>
      </c>
      <c r="C652" t="s">
        <v>29</v>
      </c>
      <c r="D652" s="38">
        <f t="shared" ref="D652:D657" si="193">+D651</f>
        <v>42895</v>
      </c>
      <c r="E652" s="38">
        <f t="shared" si="192"/>
        <v>42896</v>
      </c>
      <c r="F652">
        <v>31</v>
      </c>
      <c r="G652">
        <v>91</v>
      </c>
      <c r="H652">
        <v>0.11000000000000001</v>
      </c>
      <c r="I652">
        <v>0.11500000000000002</v>
      </c>
      <c r="J652">
        <v>0.155</v>
      </c>
      <c r="K652">
        <v>0.16</v>
      </c>
      <c r="L652">
        <v>365</v>
      </c>
      <c r="M652" t="s">
        <v>250</v>
      </c>
      <c r="N652" s="118">
        <f t="shared" si="173"/>
        <v>1</v>
      </c>
    </row>
    <row r="653" spans="1:14" x14ac:dyDescent="0.25">
      <c r="A653" t="s">
        <v>41</v>
      </c>
      <c r="B653" t="s">
        <v>178</v>
      </c>
      <c r="C653" t="s">
        <v>29</v>
      </c>
      <c r="D653" s="38">
        <f t="shared" si="193"/>
        <v>42895</v>
      </c>
      <c r="E653" s="38">
        <f t="shared" si="192"/>
        <v>42896</v>
      </c>
      <c r="F653">
        <v>91</v>
      </c>
      <c r="G653">
        <v>182</v>
      </c>
      <c r="H653">
        <v>0.11500000000000002</v>
      </c>
      <c r="I653">
        <v>0.12000000000000002</v>
      </c>
      <c r="J653">
        <v>0.16</v>
      </c>
      <c r="K653">
        <v>0.16500000000000001</v>
      </c>
      <c r="L653">
        <v>365</v>
      </c>
      <c r="M653" t="s">
        <v>250</v>
      </c>
      <c r="N653" s="118">
        <f t="shared" ref="N653:N697" si="194">+E653-D653</f>
        <v>1</v>
      </c>
    </row>
    <row r="654" spans="1:14" x14ac:dyDescent="0.25">
      <c r="A654" t="s">
        <v>41</v>
      </c>
      <c r="B654" t="s">
        <v>178</v>
      </c>
      <c r="C654" t="s">
        <v>29</v>
      </c>
      <c r="D654" s="38">
        <f t="shared" si="193"/>
        <v>42895</v>
      </c>
      <c r="E654" s="38">
        <f t="shared" si="192"/>
        <v>42896</v>
      </c>
      <c r="F654">
        <v>182</v>
      </c>
      <c r="G654">
        <v>365</v>
      </c>
      <c r="H654">
        <v>0.12000000000000002</v>
      </c>
      <c r="I654">
        <v>0.12500000000000003</v>
      </c>
      <c r="J654">
        <v>0.16500000000000001</v>
      </c>
      <c r="K654">
        <v>0.17</v>
      </c>
      <c r="L654">
        <v>365</v>
      </c>
      <c r="M654" t="s">
        <v>250</v>
      </c>
      <c r="N654" s="118">
        <f t="shared" si="194"/>
        <v>1</v>
      </c>
    </row>
    <row r="655" spans="1:14" x14ac:dyDescent="0.25">
      <c r="A655" t="s">
        <v>41</v>
      </c>
      <c r="B655" t="s">
        <v>178</v>
      </c>
      <c r="C655" t="s">
        <v>29</v>
      </c>
      <c r="D655" s="38">
        <f t="shared" si="193"/>
        <v>42895</v>
      </c>
      <c r="E655" s="38">
        <f t="shared" si="192"/>
        <v>42896</v>
      </c>
      <c r="F655">
        <v>365</v>
      </c>
      <c r="G655">
        <v>730</v>
      </c>
      <c r="H655">
        <v>0.12500000000000003</v>
      </c>
      <c r="I655">
        <v>0.13000000000000003</v>
      </c>
      <c r="J655">
        <v>0.17</v>
      </c>
      <c r="K655">
        <v>0.17500000000000002</v>
      </c>
      <c r="L655">
        <v>365</v>
      </c>
      <c r="M655" t="s">
        <v>250</v>
      </c>
      <c r="N655" s="118">
        <f t="shared" si="194"/>
        <v>1</v>
      </c>
    </row>
    <row r="656" spans="1:14" x14ac:dyDescent="0.25">
      <c r="A656" t="s">
        <v>41</v>
      </c>
      <c r="B656" t="s">
        <v>178</v>
      </c>
      <c r="C656" t="s">
        <v>29</v>
      </c>
      <c r="D656" s="38">
        <f t="shared" si="193"/>
        <v>42895</v>
      </c>
      <c r="E656" s="38">
        <f t="shared" si="192"/>
        <v>42896</v>
      </c>
      <c r="F656">
        <v>730</v>
      </c>
      <c r="G656">
        <v>1080</v>
      </c>
      <c r="H656">
        <v>0.13000000000000003</v>
      </c>
      <c r="I656">
        <v>0.13500000000000004</v>
      </c>
      <c r="J656">
        <v>0.17500000000000002</v>
      </c>
      <c r="K656">
        <v>0.18000000000000002</v>
      </c>
      <c r="L656">
        <v>365</v>
      </c>
      <c r="M656" t="s">
        <v>250</v>
      </c>
      <c r="N656" s="118">
        <f t="shared" si="194"/>
        <v>1</v>
      </c>
    </row>
    <row r="657" spans="1:14" x14ac:dyDescent="0.25">
      <c r="A657" t="s">
        <v>41</v>
      </c>
      <c r="B657" t="s">
        <v>178</v>
      </c>
      <c r="C657" t="s">
        <v>29</v>
      </c>
      <c r="D657" s="38">
        <f t="shared" si="193"/>
        <v>42895</v>
      </c>
      <c r="E657" s="38">
        <f t="shared" si="192"/>
        <v>42896</v>
      </c>
      <c r="F657">
        <v>1080</v>
      </c>
      <c r="G657">
        <v>4000</v>
      </c>
      <c r="H657">
        <v>0.13500000000000004</v>
      </c>
      <c r="I657">
        <v>0.14000000000000004</v>
      </c>
      <c r="J657">
        <v>0.18000000000000002</v>
      </c>
      <c r="K657">
        <v>0.18500000000000003</v>
      </c>
      <c r="L657">
        <v>365</v>
      </c>
      <c r="M657" t="s">
        <v>250</v>
      </c>
      <c r="N657" s="118">
        <f t="shared" si="194"/>
        <v>1</v>
      </c>
    </row>
    <row r="658" spans="1:14" x14ac:dyDescent="0.25">
      <c r="A658" s="8" t="s">
        <v>41</v>
      </c>
      <c r="B658" s="8" t="s">
        <v>178</v>
      </c>
      <c r="C658" s="8" t="s">
        <v>29</v>
      </c>
      <c r="D658" s="9">
        <f>+E657</f>
        <v>42896</v>
      </c>
      <c r="E658" s="9">
        <f>+D658+394</f>
        <v>43290</v>
      </c>
      <c r="F658" s="8">
        <v>1</v>
      </c>
      <c r="G658" s="8">
        <v>7</v>
      </c>
      <c r="H658" s="8">
        <v>0.15</v>
      </c>
      <c r="I658" s="8">
        <v>0.15</v>
      </c>
      <c r="J658" s="8">
        <v>0.15</v>
      </c>
      <c r="K658" s="8">
        <v>0.155</v>
      </c>
      <c r="L658" s="8">
        <v>365</v>
      </c>
      <c r="M658" s="8" t="s">
        <v>250</v>
      </c>
      <c r="N658" s="122">
        <f t="shared" si="194"/>
        <v>394</v>
      </c>
    </row>
    <row r="659" spans="1:14" x14ac:dyDescent="0.25">
      <c r="A659" s="8" t="s">
        <v>41</v>
      </c>
      <c r="B659" s="8" t="s">
        <v>178</v>
      </c>
      <c r="C659" s="8" t="s">
        <v>29</v>
      </c>
      <c r="D659" s="9">
        <f>+D658</f>
        <v>42896</v>
      </c>
      <c r="E659" s="9">
        <f t="shared" ref="E659:E665" si="195">+D659+394</f>
        <v>43290</v>
      </c>
      <c r="F659" s="8">
        <v>7</v>
      </c>
      <c r="G659" s="8">
        <v>31</v>
      </c>
      <c r="H659" s="8">
        <v>0.15</v>
      </c>
      <c r="I659" s="8">
        <v>0.155</v>
      </c>
      <c r="J659" s="8">
        <v>0.15</v>
      </c>
      <c r="K659" s="8">
        <v>0.155</v>
      </c>
      <c r="L659" s="8">
        <v>365</v>
      </c>
      <c r="M659" s="8" t="s">
        <v>250</v>
      </c>
      <c r="N659" s="122">
        <f t="shared" si="194"/>
        <v>394</v>
      </c>
    </row>
    <row r="660" spans="1:14" x14ac:dyDescent="0.25">
      <c r="A660" s="8" t="s">
        <v>41</v>
      </c>
      <c r="B660" s="8" t="s">
        <v>178</v>
      </c>
      <c r="C660" s="8" t="s">
        <v>29</v>
      </c>
      <c r="D660" s="9">
        <f t="shared" ref="D660:D665" si="196">+D659</f>
        <v>42896</v>
      </c>
      <c r="E660" s="9">
        <f t="shared" si="195"/>
        <v>43290</v>
      </c>
      <c r="F660" s="8">
        <v>31</v>
      </c>
      <c r="G660" s="8">
        <v>91</v>
      </c>
      <c r="H660" s="8">
        <v>0.155</v>
      </c>
      <c r="I660" s="8">
        <v>0.16</v>
      </c>
      <c r="J660" s="8">
        <v>0.155</v>
      </c>
      <c r="K660" s="8">
        <v>0.16</v>
      </c>
      <c r="L660" s="8">
        <v>365</v>
      </c>
      <c r="M660" s="8" t="s">
        <v>250</v>
      </c>
      <c r="N660" s="122">
        <f t="shared" si="194"/>
        <v>394</v>
      </c>
    </row>
    <row r="661" spans="1:14" x14ac:dyDescent="0.25">
      <c r="A661" s="8" t="s">
        <v>41</v>
      </c>
      <c r="B661" s="8" t="s">
        <v>178</v>
      </c>
      <c r="C661" s="8" t="s">
        <v>29</v>
      </c>
      <c r="D661" s="9">
        <f t="shared" si="196"/>
        <v>42896</v>
      </c>
      <c r="E661" s="9">
        <f t="shared" si="195"/>
        <v>43290</v>
      </c>
      <c r="F661" s="8">
        <v>91</v>
      </c>
      <c r="G661" s="8">
        <v>182</v>
      </c>
      <c r="H661" s="8">
        <v>0.16</v>
      </c>
      <c r="I661" s="8">
        <v>0.16500000000000001</v>
      </c>
      <c r="J661" s="8">
        <v>0.16</v>
      </c>
      <c r="K661" s="8">
        <v>0.16500000000000001</v>
      </c>
      <c r="L661" s="8">
        <v>365</v>
      </c>
      <c r="M661" s="8" t="s">
        <v>250</v>
      </c>
      <c r="N661" s="122">
        <f t="shared" si="194"/>
        <v>394</v>
      </c>
    </row>
    <row r="662" spans="1:14" x14ac:dyDescent="0.25">
      <c r="A662" s="8" t="s">
        <v>41</v>
      </c>
      <c r="B662" s="8" t="s">
        <v>178</v>
      </c>
      <c r="C662" s="8" t="s">
        <v>29</v>
      </c>
      <c r="D662" s="9">
        <f t="shared" si="196"/>
        <v>42896</v>
      </c>
      <c r="E662" s="9">
        <f t="shared" si="195"/>
        <v>43290</v>
      </c>
      <c r="F662" s="8">
        <v>182</v>
      </c>
      <c r="G662" s="8">
        <v>365</v>
      </c>
      <c r="H662" s="8">
        <v>0.16500000000000001</v>
      </c>
      <c r="I662" s="8">
        <v>0.17</v>
      </c>
      <c r="J662" s="8">
        <v>0.16500000000000001</v>
      </c>
      <c r="K662" s="8">
        <v>0.17</v>
      </c>
      <c r="L662" s="8">
        <v>365</v>
      </c>
      <c r="M662" s="8" t="s">
        <v>250</v>
      </c>
      <c r="N662" s="122">
        <f t="shared" si="194"/>
        <v>394</v>
      </c>
    </row>
    <row r="663" spans="1:14" x14ac:dyDescent="0.25">
      <c r="A663" s="8" t="s">
        <v>41</v>
      </c>
      <c r="B663" s="8" t="s">
        <v>178</v>
      </c>
      <c r="C663" s="8" t="s">
        <v>29</v>
      </c>
      <c r="D663" s="9">
        <f t="shared" si="196"/>
        <v>42896</v>
      </c>
      <c r="E663" s="9">
        <f t="shared" si="195"/>
        <v>43290</v>
      </c>
      <c r="F663" s="8">
        <v>365</v>
      </c>
      <c r="G663" s="8">
        <v>730</v>
      </c>
      <c r="H663" s="8">
        <v>0.17</v>
      </c>
      <c r="I663" s="8">
        <v>0.17500000000000002</v>
      </c>
      <c r="J663" s="8">
        <v>0.17</v>
      </c>
      <c r="K663" s="8">
        <v>0.17500000000000002</v>
      </c>
      <c r="L663" s="8">
        <v>365</v>
      </c>
      <c r="M663" s="8" t="s">
        <v>250</v>
      </c>
      <c r="N663" s="122">
        <f t="shared" si="194"/>
        <v>394</v>
      </c>
    </row>
    <row r="664" spans="1:14" x14ac:dyDescent="0.25">
      <c r="A664" s="8" t="s">
        <v>41</v>
      </c>
      <c r="B664" s="8" t="s">
        <v>178</v>
      </c>
      <c r="C664" s="8" t="s">
        <v>29</v>
      </c>
      <c r="D664" s="9">
        <f t="shared" si="196"/>
        <v>42896</v>
      </c>
      <c r="E664" s="9">
        <f t="shared" si="195"/>
        <v>43290</v>
      </c>
      <c r="F664" s="8">
        <v>730</v>
      </c>
      <c r="G664" s="8">
        <v>1080</v>
      </c>
      <c r="H664" s="8">
        <v>0.17500000000000002</v>
      </c>
      <c r="I664" s="8">
        <v>0.18000000000000002</v>
      </c>
      <c r="J664" s="8">
        <v>0.17500000000000002</v>
      </c>
      <c r="K664" s="8">
        <v>0.18000000000000002</v>
      </c>
      <c r="L664" s="8">
        <v>365</v>
      </c>
      <c r="M664" s="8" t="s">
        <v>250</v>
      </c>
      <c r="N664" s="122">
        <f t="shared" si="194"/>
        <v>394</v>
      </c>
    </row>
    <row r="665" spans="1:14" x14ac:dyDescent="0.25">
      <c r="A665" s="8" t="s">
        <v>41</v>
      </c>
      <c r="B665" s="8" t="s">
        <v>178</v>
      </c>
      <c r="C665" s="8" t="s">
        <v>29</v>
      </c>
      <c r="D665" s="9">
        <f t="shared" si="196"/>
        <v>42896</v>
      </c>
      <c r="E665" s="9">
        <f t="shared" si="195"/>
        <v>43290</v>
      </c>
      <c r="F665" s="8">
        <v>1080</v>
      </c>
      <c r="G665" s="8">
        <v>4000</v>
      </c>
      <c r="H665" s="8">
        <v>0.18000000000000002</v>
      </c>
      <c r="I665" s="8">
        <v>0.18500000000000003</v>
      </c>
      <c r="J665" s="8">
        <v>0.18000000000000002</v>
      </c>
      <c r="K665" s="8">
        <v>0.18500000000000003</v>
      </c>
      <c r="L665" s="8">
        <v>365</v>
      </c>
      <c r="M665" s="8" t="s">
        <v>250</v>
      </c>
      <c r="N665" s="122">
        <f t="shared" si="194"/>
        <v>394</v>
      </c>
    </row>
    <row r="666" spans="1:14" x14ac:dyDescent="0.25">
      <c r="A666" t="s">
        <v>232</v>
      </c>
      <c r="B666" t="s">
        <v>0</v>
      </c>
      <c r="C666" t="s">
        <v>232</v>
      </c>
      <c r="D666" s="38">
        <f>+Parameters!$B$10</f>
        <v>42866</v>
      </c>
      <c r="E666" s="38">
        <f>+D666+425</f>
        <v>43291</v>
      </c>
      <c r="F666">
        <v>1</v>
      </c>
      <c r="G666">
        <v>36000</v>
      </c>
      <c r="H666">
        <v>1</v>
      </c>
      <c r="I666">
        <v>1</v>
      </c>
      <c r="J666">
        <v>1</v>
      </c>
      <c r="K666">
        <v>1</v>
      </c>
      <c r="L666">
        <v>0</v>
      </c>
      <c r="M666" t="s">
        <v>250</v>
      </c>
      <c r="N666" s="118">
        <f t="shared" si="194"/>
        <v>425</v>
      </c>
    </row>
    <row r="667" spans="1:14" x14ac:dyDescent="0.25">
      <c r="A667" t="s">
        <v>44</v>
      </c>
      <c r="B667" t="s">
        <v>0</v>
      </c>
      <c r="C667" t="s">
        <v>44</v>
      </c>
      <c r="D667" s="38">
        <f>+Parameters!$B$10</f>
        <v>42866</v>
      </c>
      <c r="E667" s="38">
        <f>+D667+60</f>
        <v>42926</v>
      </c>
      <c r="F667">
        <v>1</v>
      </c>
      <c r="G667">
        <v>36000</v>
      </c>
      <c r="H667">
        <v>2.88</v>
      </c>
      <c r="I667">
        <v>2.88</v>
      </c>
      <c r="J667">
        <v>2.875</v>
      </c>
      <c r="K667">
        <v>2.875</v>
      </c>
      <c r="L667">
        <v>0</v>
      </c>
      <c r="M667" t="s">
        <v>250</v>
      </c>
      <c r="N667" s="118">
        <f t="shared" si="194"/>
        <v>60</v>
      </c>
    </row>
    <row r="668" spans="1:14" x14ac:dyDescent="0.25">
      <c r="A668" t="s">
        <v>44</v>
      </c>
      <c r="B668" t="s">
        <v>0</v>
      </c>
      <c r="C668" t="s">
        <v>44</v>
      </c>
      <c r="D668" s="38">
        <f>+E667</f>
        <v>42926</v>
      </c>
      <c r="E668" s="38">
        <f>+D668+91</f>
        <v>43017</v>
      </c>
      <c r="F668">
        <v>1</v>
      </c>
      <c r="G668">
        <v>36000</v>
      </c>
      <c r="H668">
        <v>2.875</v>
      </c>
      <c r="I668">
        <v>2.875</v>
      </c>
      <c r="J668">
        <v>3.5</v>
      </c>
      <c r="K668">
        <v>3.5</v>
      </c>
      <c r="L668">
        <v>0</v>
      </c>
      <c r="M668" t="s">
        <v>250</v>
      </c>
      <c r="N668" s="118">
        <f t="shared" si="194"/>
        <v>91</v>
      </c>
    </row>
    <row r="669" spans="1:14" x14ac:dyDescent="0.25">
      <c r="A669" t="s">
        <v>44</v>
      </c>
      <c r="B669" t="s">
        <v>0</v>
      </c>
      <c r="C669" t="s">
        <v>44</v>
      </c>
      <c r="D669" s="38">
        <f>+E668</f>
        <v>43017</v>
      </c>
      <c r="E669" s="38">
        <f>+D669+92</f>
        <v>43109</v>
      </c>
      <c r="F669">
        <v>1</v>
      </c>
      <c r="G669">
        <v>36000</v>
      </c>
      <c r="H669">
        <v>3.5</v>
      </c>
      <c r="I669">
        <v>3.5</v>
      </c>
      <c r="J669">
        <v>3.7</v>
      </c>
      <c r="K669">
        <v>3.7</v>
      </c>
      <c r="L669">
        <v>0</v>
      </c>
      <c r="M669" t="s">
        <v>250</v>
      </c>
      <c r="N669" s="118">
        <f t="shared" si="194"/>
        <v>92</v>
      </c>
    </row>
    <row r="670" spans="1:14" x14ac:dyDescent="0.25">
      <c r="A670" t="s">
        <v>44</v>
      </c>
      <c r="B670" t="s">
        <v>0</v>
      </c>
      <c r="C670" t="s">
        <v>44</v>
      </c>
      <c r="D670" s="38">
        <f>+E669</f>
        <v>43109</v>
      </c>
      <c r="E670" s="38">
        <f>+D670+182</f>
        <v>43291</v>
      </c>
      <c r="F670">
        <v>1</v>
      </c>
      <c r="G670">
        <v>36000</v>
      </c>
      <c r="H670">
        <v>3.5</v>
      </c>
      <c r="I670">
        <v>3.5</v>
      </c>
      <c r="J670">
        <v>3.5</v>
      </c>
      <c r="K670">
        <v>3.5</v>
      </c>
      <c r="L670">
        <v>0</v>
      </c>
      <c r="M670" t="s">
        <v>250</v>
      </c>
      <c r="N670" s="118">
        <f t="shared" si="194"/>
        <v>182</v>
      </c>
    </row>
    <row r="671" spans="1:14" x14ac:dyDescent="0.25">
      <c r="A671" s="8" t="s">
        <v>71</v>
      </c>
      <c r="B671" s="8" t="s">
        <v>72</v>
      </c>
      <c r="C671" s="8" t="s">
        <v>29</v>
      </c>
      <c r="D671" s="9">
        <f>+Parameters!$B$10</f>
        <v>42866</v>
      </c>
      <c r="E671" s="9">
        <f>+D671+29</f>
        <v>42895</v>
      </c>
      <c r="F671" s="8">
        <v>1</v>
      </c>
      <c r="G671" s="8">
        <v>7</v>
      </c>
      <c r="H671" s="8">
        <v>0.1</v>
      </c>
      <c r="I671" s="8">
        <v>0.10500000000000001</v>
      </c>
      <c r="J671" s="8">
        <v>0.105</v>
      </c>
      <c r="K671" s="8">
        <v>0.11</v>
      </c>
      <c r="L671" s="8">
        <v>360</v>
      </c>
      <c r="M671" s="8" t="s">
        <v>250</v>
      </c>
      <c r="N671" s="122">
        <f t="shared" si="194"/>
        <v>29</v>
      </c>
    </row>
    <row r="672" spans="1:14" x14ac:dyDescent="0.25">
      <c r="A672" s="8" t="s">
        <v>71</v>
      </c>
      <c r="B672" s="8" t="s">
        <v>72</v>
      </c>
      <c r="C672" s="8" t="s">
        <v>29</v>
      </c>
      <c r="D672" s="9">
        <f>+Parameters!$B$10</f>
        <v>42866</v>
      </c>
      <c r="E672" s="9">
        <f t="shared" ref="E672:E674" si="197">+D672+29</f>
        <v>42895</v>
      </c>
      <c r="F672" s="8">
        <v>7</v>
      </c>
      <c r="G672" s="8">
        <v>31</v>
      </c>
      <c r="H672" s="8">
        <v>0.10500000000000001</v>
      </c>
      <c r="I672" s="8">
        <v>0.11000000000000001</v>
      </c>
      <c r="J672" s="8">
        <v>0.11</v>
      </c>
      <c r="K672" s="8">
        <v>0.115</v>
      </c>
      <c r="L672" s="8">
        <v>360</v>
      </c>
      <c r="M672" s="8" t="s">
        <v>250</v>
      </c>
      <c r="N672" s="122">
        <f t="shared" si="194"/>
        <v>29</v>
      </c>
    </row>
    <row r="673" spans="1:14" x14ac:dyDescent="0.25">
      <c r="A673" s="8" t="s">
        <v>71</v>
      </c>
      <c r="B673" s="8" t="s">
        <v>72</v>
      </c>
      <c r="C673" s="8" t="s">
        <v>29</v>
      </c>
      <c r="D673" s="9">
        <f>+Parameters!$B$10</f>
        <v>42866</v>
      </c>
      <c r="E673" s="9">
        <f t="shared" si="197"/>
        <v>42895</v>
      </c>
      <c r="F673" s="8">
        <v>31</v>
      </c>
      <c r="G673" s="8">
        <v>91</v>
      </c>
      <c r="H673" s="8">
        <v>0.11000000000000001</v>
      </c>
      <c r="I673" s="8">
        <v>0.11500000000000002</v>
      </c>
      <c r="J673" s="8">
        <v>0.115</v>
      </c>
      <c r="K673" s="8">
        <v>0.12000000000000001</v>
      </c>
      <c r="L673" s="8">
        <v>360</v>
      </c>
      <c r="M673" s="8" t="s">
        <v>250</v>
      </c>
      <c r="N673" s="122">
        <f t="shared" si="194"/>
        <v>29</v>
      </c>
    </row>
    <row r="674" spans="1:14" x14ac:dyDescent="0.25">
      <c r="A674" s="8" t="s">
        <v>71</v>
      </c>
      <c r="B674" s="8" t="s">
        <v>72</v>
      </c>
      <c r="C674" s="8" t="s">
        <v>29</v>
      </c>
      <c r="D674" s="9">
        <f>+Parameters!$B$10</f>
        <v>42866</v>
      </c>
      <c r="E674" s="9">
        <f t="shared" si="197"/>
        <v>42895</v>
      </c>
      <c r="F674" s="8">
        <v>91</v>
      </c>
      <c r="G674" s="8">
        <v>182</v>
      </c>
      <c r="H674" s="8">
        <v>0.11500000000000002</v>
      </c>
      <c r="I674" s="8">
        <v>0.12000000000000002</v>
      </c>
      <c r="J674" s="8">
        <v>0.12000000000000001</v>
      </c>
      <c r="K674" s="8">
        <v>0.125</v>
      </c>
      <c r="L674" s="8">
        <v>360</v>
      </c>
      <c r="M674" s="8" t="s">
        <v>250</v>
      </c>
      <c r="N674" s="122">
        <f t="shared" si="194"/>
        <v>29</v>
      </c>
    </row>
    <row r="675" spans="1:14" x14ac:dyDescent="0.25">
      <c r="A675" t="s">
        <v>71</v>
      </c>
      <c r="B675" t="s">
        <v>72</v>
      </c>
      <c r="C675" t="s">
        <v>29</v>
      </c>
      <c r="D675" s="38">
        <f>+E674</f>
        <v>42895</v>
      </c>
      <c r="E675" s="38">
        <f>+D675+1</f>
        <v>42896</v>
      </c>
      <c r="F675">
        <v>1</v>
      </c>
      <c r="G675">
        <v>7</v>
      </c>
      <c r="H675">
        <v>0.105</v>
      </c>
      <c r="I675">
        <v>0.11</v>
      </c>
      <c r="J675">
        <v>0.15</v>
      </c>
      <c r="K675">
        <v>0.155</v>
      </c>
      <c r="L675">
        <v>360</v>
      </c>
      <c r="M675" t="s">
        <v>250</v>
      </c>
      <c r="N675" s="118">
        <f t="shared" si="194"/>
        <v>1</v>
      </c>
    </row>
    <row r="676" spans="1:14" x14ac:dyDescent="0.25">
      <c r="A676" t="s">
        <v>71</v>
      </c>
      <c r="B676" t="s">
        <v>72</v>
      </c>
      <c r="C676" t="s">
        <v>29</v>
      </c>
      <c r="D676" s="38">
        <f>+D675</f>
        <v>42895</v>
      </c>
      <c r="E676" s="38">
        <f t="shared" ref="E676:E678" si="198">+D676+1</f>
        <v>42896</v>
      </c>
      <c r="F676">
        <v>7</v>
      </c>
      <c r="G676">
        <v>31</v>
      </c>
      <c r="H676">
        <v>0.11</v>
      </c>
      <c r="I676">
        <v>0.115</v>
      </c>
      <c r="J676">
        <v>0.155</v>
      </c>
      <c r="K676">
        <v>0.16</v>
      </c>
      <c r="L676">
        <v>360</v>
      </c>
      <c r="M676" t="s">
        <v>250</v>
      </c>
      <c r="N676" s="118">
        <f t="shared" si="194"/>
        <v>1</v>
      </c>
    </row>
    <row r="677" spans="1:14" x14ac:dyDescent="0.25">
      <c r="A677" t="s">
        <v>71</v>
      </c>
      <c r="B677" t="s">
        <v>72</v>
      </c>
      <c r="C677" t="s">
        <v>29</v>
      </c>
      <c r="D677" s="38">
        <f t="shared" ref="D677:D678" si="199">+D676</f>
        <v>42895</v>
      </c>
      <c r="E677" s="38">
        <f t="shared" si="198"/>
        <v>42896</v>
      </c>
      <c r="F677">
        <v>31</v>
      </c>
      <c r="G677">
        <v>91</v>
      </c>
      <c r="H677">
        <v>0.115</v>
      </c>
      <c r="I677">
        <v>0.12000000000000001</v>
      </c>
      <c r="J677">
        <v>0.16</v>
      </c>
      <c r="K677">
        <v>0.16500000000000001</v>
      </c>
      <c r="L677">
        <v>360</v>
      </c>
      <c r="M677" t="s">
        <v>250</v>
      </c>
      <c r="N677" s="118">
        <f t="shared" si="194"/>
        <v>1</v>
      </c>
    </row>
    <row r="678" spans="1:14" x14ac:dyDescent="0.25">
      <c r="A678" t="s">
        <v>71</v>
      </c>
      <c r="B678" t="s">
        <v>72</v>
      </c>
      <c r="C678" t="s">
        <v>29</v>
      </c>
      <c r="D678" s="38">
        <f t="shared" si="199"/>
        <v>42895</v>
      </c>
      <c r="E678" s="38">
        <f t="shared" si="198"/>
        <v>42896</v>
      </c>
      <c r="F678">
        <v>91</v>
      </c>
      <c r="G678">
        <v>182</v>
      </c>
      <c r="H678">
        <v>0.12000000000000001</v>
      </c>
      <c r="I678">
        <v>0.125</v>
      </c>
      <c r="J678">
        <v>0.16500000000000001</v>
      </c>
      <c r="K678">
        <v>0.17</v>
      </c>
      <c r="L678">
        <v>360</v>
      </c>
      <c r="M678" t="s">
        <v>250</v>
      </c>
      <c r="N678" s="118">
        <f t="shared" si="194"/>
        <v>1</v>
      </c>
    </row>
    <row r="679" spans="1:14" x14ac:dyDescent="0.25">
      <c r="A679" s="8" t="s">
        <v>71</v>
      </c>
      <c r="B679" s="8" t="s">
        <v>72</v>
      </c>
      <c r="C679" s="8" t="s">
        <v>29</v>
      </c>
      <c r="D679" s="9">
        <f>+E678</f>
        <v>42896</v>
      </c>
      <c r="E679" s="9">
        <f>+D679+394</f>
        <v>43290</v>
      </c>
      <c r="F679" s="8">
        <v>1</v>
      </c>
      <c r="G679" s="8">
        <v>7</v>
      </c>
      <c r="H679" s="8">
        <v>0.15</v>
      </c>
      <c r="I679" s="8">
        <v>0.155</v>
      </c>
      <c r="J679" s="8">
        <v>0.15</v>
      </c>
      <c r="K679" s="8">
        <v>0.155</v>
      </c>
      <c r="L679" s="8">
        <v>360</v>
      </c>
      <c r="M679" s="8" t="s">
        <v>250</v>
      </c>
      <c r="N679" s="122">
        <f t="shared" si="194"/>
        <v>394</v>
      </c>
    </row>
    <row r="680" spans="1:14" x14ac:dyDescent="0.25">
      <c r="A680" s="8" t="s">
        <v>71</v>
      </c>
      <c r="B680" s="8" t="s">
        <v>72</v>
      </c>
      <c r="C680" s="8" t="s">
        <v>29</v>
      </c>
      <c r="D680" s="9">
        <f>+D679</f>
        <v>42896</v>
      </c>
      <c r="E680" s="9">
        <f t="shared" ref="E680:E682" si="200">+D680+394</f>
        <v>43290</v>
      </c>
      <c r="F680" s="8">
        <v>7</v>
      </c>
      <c r="G680" s="8">
        <v>31</v>
      </c>
      <c r="H680" s="8">
        <v>0.155</v>
      </c>
      <c r="I680" s="8">
        <v>0.16</v>
      </c>
      <c r="J680" s="8">
        <v>0.155</v>
      </c>
      <c r="K680" s="8">
        <v>0.16</v>
      </c>
      <c r="L680" s="8">
        <v>360</v>
      </c>
      <c r="M680" s="8" t="s">
        <v>250</v>
      </c>
      <c r="N680" s="122">
        <f t="shared" si="194"/>
        <v>394</v>
      </c>
    </row>
    <row r="681" spans="1:14" x14ac:dyDescent="0.25">
      <c r="A681" s="8" t="s">
        <v>71</v>
      </c>
      <c r="B681" s="8" t="s">
        <v>72</v>
      </c>
      <c r="C681" s="8" t="s">
        <v>29</v>
      </c>
      <c r="D681" s="9">
        <f t="shared" ref="D681:D682" si="201">+D680</f>
        <v>42896</v>
      </c>
      <c r="E681" s="9">
        <f t="shared" si="200"/>
        <v>43290</v>
      </c>
      <c r="F681" s="8">
        <v>31</v>
      </c>
      <c r="G681" s="8">
        <v>91</v>
      </c>
      <c r="H681" s="8">
        <v>0.16</v>
      </c>
      <c r="I681" s="8">
        <v>0.16500000000000001</v>
      </c>
      <c r="J681" s="8">
        <v>0.16</v>
      </c>
      <c r="K681" s="8">
        <v>0.16500000000000001</v>
      </c>
      <c r="L681" s="8">
        <v>360</v>
      </c>
      <c r="M681" s="8" t="s">
        <v>250</v>
      </c>
      <c r="N681" s="122">
        <f t="shared" si="194"/>
        <v>394</v>
      </c>
    </row>
    <row r="682" spans="1:14" x14ac:dyDescent="0.25">
      <c r="A682" s="8" t="s">
        <v>71</v>
      </c>
      <c r="B682" s="8" t="s">
        <v>72</v>
      </c>
      <c r="C682" s="8" t="s">
        <v>29</v>
      </c>
      <c r="D682" s="9">
        <f t="shared" si="201"/>
        <v>42896</v>
      </c>
      <c r="E682" s="9">
        <f t="shared" si="200"/>
        <v>43290</v>
      </c>
      <c r="F682" s="8">
        <v>91</v>
      </c>
      <c r="G682" s="8">
        <v>182</v>
      </c>
      <c r="H682" s="8">
        <v>0.16500000000000001</v>
      </c>
      <c r="I682" s="8">
        <v>0.17</v>
      </c>
      <c r="J682" s="8">
        <v>0.16500000000000001</v>
      </c>
      <c r="K682" s="8">
        <v>0.17</v>
      </c>
      <c r="L682" s="8">
        <v>360</v>
      </c>
      <c r="M682" s="8" t="s">
        <v>250</v>
      </c>
      <c r="N682" s="122">
        <f t="shared" si="194"/>
        <v>394</v>
      </c>
    </row>
    <row r="683" spans="1:14" x14ac:dyDescent="0.25">
      <c r="A683" t="s">
        <v>91</v>
      </c>
      <c r="B683" t="s">
        <v>72</v>
      </c>
      <c r="C683" t="s">
        <v>29</v>
      </c>
      <c r="D683" s="38">
        <f>+Parameters!$B$10</f>
        <v>42866</v>
      </c>
      <c r="E683" s="38">
        <f>+D683+151</f>
        <v>43017</v>
      </c>
      <c r="F683">
        <v>1</v>
      </c>
      <c r="G683">
        <v>7</v>
      </c>
      <c r="H683">
        <v>0.01</v>
      </c>
      <c r="I683">
        <v>0.01</v>
      </c>
      <c r="J683">
        <v>0.01</v>
      </c>
      <c r="K683">
        <v>0.01</v>
      </c>
      <c r="L683">
        <v>360</v>
      </c>
      <c r="M683" t="s">
        <v>250</v>
      </c>
      <c r="N683" s="118">
        <f t="shared" si="194"/>
        <v>151</v>
      </c>
    </row>
    <row r="684" spans="1:14" x14ac:dyDescent="0.25">
      <c r="A684" t="s">
        <v>91</v>
      </c>
      <c r="B684" t="s">
        <v>72</v>
      </c>
      <c r="C684" t="s">
        <v>29</v>
      </c>
      <c r="D684" s="38">
        <f>+Parameters!$B$10</f>
        <v>42866</v>
      </c>
      <c r="E684" s="38">
        <f t="shared" ref="E684:E687" si="202">+D684+151</f>
        <v>43017</v>
      </c>
      <c r="F684">
        <v>7</v>
      </c>
      <c r="G684">
        <v>31</v>
      </c>
      <c r="H684">
        <v>0.01</v>
      </c>
      <c r="I684">
        <v>0.01</v>
      </c>
      <c r="J684">
        <v>0.01</v>
      </c>
      <c r="K684">
        <v>0.01</v>
      </c>
      <c r="L684">
        <v>360</v>
      </c>
      <c r="M684" t="s">
        <v>250</v>
      </c>
      <c r="N684" s="118">
        <f t="shared" si="194"/>
        <v>151</v>
      </c>
    </row>
    <row r="685" spans="1:14" x14ac:dyDescent="0.25">
      <c r="A685" t="s">
        <v>91</v>
      </c>
      <c r="B685" t="s">
        <v>72</v>
      </c>
      <c r="C685" t="s">
        <v>29</v>
      </c>
      <c r="D685" s="38">
        <f>+Parameters!$B$10</f>
        <v>42866</v>
      </c>
      <c r="E685" s="38">
        <f t="shared" si="202"/>
        <v>43017</v>
      </c>
      <c r="F685">
        <v>31</v>
      </c>
      <c r="G685">
        <v>91</v>
      </c>
      <c r="H685">
        <v>0.01</v>
      </c>
      <c r="I685">
        <v>0.01</v>
      </c>
      <c r="J685">
        <v>0.01</v>
      </c>
      <c r="K685">
        <v>0.01</v>
      </c>
      <c r="L685">
        <v>360</v>
      </c>
      <c r="M685" t="s">
        <v>250</v>
      </c>
      <c r="N685" s="118">
        <f t="shared" si="194"/>
        <v>151</v>
      </c>
    </row>
    <row r="686" spans="1:14" x14ac:dyDescent="0.25">
      <c r="A686" t="s">
        <v>91</v>
      </c>
      <c r="B686" t="s">
        <v>72</v>
      </c>
      <c r="C686" t="s">
        <v>29</v>
      </c>
      <c r="D686" s="38">
        <f>+Parameters!$B$10</f>
        <v>42866</v>
      </c>
      <c r="E686" s="38">
        <f t="shared" si="202"/>
        <v>43017</v>
      </c>
      <c r="F686">
        <v>91</v>
      </c>
      <c r="G686">
        <v>365</v>
      </c>
      <c r="H686">
        <v>0.01</v>
      </c>
      <c r="I686">
        <v>0.01</v>
      </c>
      <c r="J686">
        <v>0.01</v>
      </c>
      <c r="K686">
        <v>0.01</v>
      </c>
      <c r="L686">
        <v>360</v>
      </c>
      <c r="M686" t="s">
        <v>250</v>
      </c>
      <c r="N686" s="118">
        <f t="shared" si="194"/>
        <v>151</v>
      </c>
    </row>
    <row r="687" spans="1:14" x14ac:dyDescent="0.25">
      <c r="A687" t="s">
        <v>91</v>
      </c>
      <c r="B687" t="s">
        <v>72</v>
      </c>
      <c r="C687" t="s">
        <v>29</v>
      </c>
      <c r="D687" s="38">
        <f>+Parameters!$B$10</f>
        <v>42866</v>
      </c>
      <c r="E687" s="38">
        <f t="shared" si="202"/>
        <v>43017</v>
      </c>
      <c r="F687">
        <v>365</v>
      </c>
      <c r="G687">
        <v>730</v>
      </c>
      <c r="H687">
        <v>0.01</v>
      </c>
      <c r="I687">
        <v>0.01</v>
      </c>
      <c r="J687">
        <v>0.01</v>
      </c>
      <c r="K687">
        <v>0.01</v>
      </c>
      <c r="L687">
        <v>360</v>
      </c>
      <c r="M687" t="s">
        <v>250</v>
      </c>
      <c r="N687" s="118">
        <f t="shared" si="194"/>
        <v>151</v>
      </c>
    </row>
    <row r="688" spans="1:14" x14ac:dyDescent="0.25">
      <c r="A688" s="8" t="s">
        <v>91</v>
      </c>
      <c r="B688" s="8" t="s">
        <v>72</v>
      </c>
      <c r="C688" s="8" t="s">
        <v>29</v>
      </c>
      <c r="D688" s="9">
        <f>+E687</f>
        <v>43017</v>
      </c>
      <c r="E688" s="9">
        <f>+D688+92</f>
        <v>43109</v>
      </c>
      <c r="F688" s="8">
        <v>1</v>
      </c>
      <c r="G688" s="8">
        <v>7</v>
      </c>
      <c r="H688" s="8">
        <v>0.01</v>
      </c>
      <c r="I688" s="8">
        <v>0.01</v>
      </c>
      <c r="J688" s="8">
        <v>0.01</v>
      </c>
      <c r="K688" s="8">
        <v>0.01</v>
      </c>
      <c r="L688" s="8">
        <v>360</v>
      </c>
      <c r="M688" s="8" t="s">
        <v>250</v>
      </c>
      <c r="N688" s="122">
        <f t="shared" si="194"/>
        <v>92</v>
      </c>
    </row>
    <row r="689" spans="1:14" x14ac:dyDescent="0.25">
      <c r="A689" s="8" t="s">
        <v>91</v>
      </c>
      <c r="B689" s="8" t="s">
        <v>72</v>
      </c>
      <c r="C689" s="8" t="s">
        <v>29</v>
      </c>
      <c r="D689" s="9">
        <f>+D688</f>
        <v>43017</v>
      </c>
      <c r="E689" s="9">
        <f t="shared" ref="E689:E692" si="203">+D689+92</f>
        <v>43109</v>
      </c>
      <c r="F689" s="8">
        <v>7</v>
      </c>
      <c r="G689" s="8">
        <v>31</v>
      </c>
      <c r="H689" s="8">
        <v>0.01</v>
      </c>
      <c r="I689" s="8">
        <v>0.01</v>
      </c>
      <c r="J689" s="8">
        <v>0.01</v>
      </c>
      <c r="K689" s="8">
        <v>0.01</v>
      </c>
      <c r="L689" s="8">
        <v>360</v>
      </c>
      <c r="M689" s="8" t="s">
        <v>250</v>
      </c>
      <c r="N689" s="122">
        <f t="shared" si="194"/>
        <v>92</v>
      </c>
    </row>
    <row r="690" spans="1:14" x14ac:dyDescent="0.25">
      <c r="A690" s="8" t="s">
        <v>91</v>
      </c>
      <c r="B690" s="8" t="s">
        <v>72</v>
      </c>
      <c r="C690" s="8" t="s">
        <v>29</v>
      </c>
      <c r="D690" s="9">
        <f t="shared" ref="D690:D692" si="204">+D689</f>
        <v>43017</v>
      </c>
      <c r="E690" s="9">
        <f t="shared" si="203"/>
        <v>43109</v>
      </c>
      <c r="F690" s="8">
        <v>31</v>
      </c>
      <c r="G690" s="8">
        <v>91</v>
      </c>
      <c r="H690" s="8">
        <v>0.01</v>
      </c>
      <c r="I690" s="8">
        <v>0.01</v>
      </c>
      <c r="J690" s="8">
        <v>0.01</v>
      </c>
      <c r="K690" s="8">
        <v>0.01</v>
      </c>
      <c r="L690" s="8">
        <v>360</v>
      </c>
      <c r="M690" s="8" t="s">
        <v>250</v>
      </c>
      <c r="N690" s="122">
        <f t="shared" si="194"/>
        <v>92</v>
      </c>
    </row>
    <row r="691" spans="1:14" x14ac:dyDescent="0.25">
      <c r="A691" s="8" t="s">
        <v>91</v>
      </c>
      <c r="B691" s="8" t="s">
        <v>72</v>
      </c>
      <c r="C691" s="8" t="s">
        <v>29</v>
      </c>
      <c r="D691" s="9">
        <f t="shared" si="204"/>
        <v>43017</v>
      </c>
      <c r="E691" s="9">
        <f t="shared" si="203"/>
        <v>43109</v>
      </c>
      <c r="F691" s="8">
        <v>91</v>
      </c>
      <c r="G691" s="8">
        <v>365</v>
      </c>
      <c r="H691" s="8">
        <v>0.01</v>
      </c>
      <c r="I691" s="8">
        <v>0.01</v>
      </c>
      <c r="J691" s="8">
        <v>0.01</v>
      </c>
      <c r="K691" s="8">
        <v>0.01</v>
      </c>
      <c r="L691" s="8">
        <v>360</v>
      </c>
      <c r="M691" s="8" t="s">
        <v>250</v>
      </c>
      <c r="N691" s="122">
        <f t="shared" si="194"/>
        <v>92</v>
      </c>
    </row>
    <row r="692" spans="1:14" x14ac:dyDescent="0.25">
      <c r="A692" s="8" t="s">
        <v>91</v>
      </c>
      <c r="B692" s="8" t="s">
        <v>72</v>
      </c>
      <c r="C692" s="8" t="s">
        <v>29</v>
      </c>
      <c r="D692" s="9">
        <f t="shared" si="204"/>
        <v>43017</v>
      </c>
      <c r="E692" s="9">
        <f t="shared" si="203"/>
        <v>43109</v>
      </c>
      <c r="F692" s="8">
        <v>365</v>
      </c>
      <c r="G692" s="8">
        <v>730</v>
      </c>
      <c r="H692" s="8">
        <v>0.01</v>
      </c>
      <c r="I692" s="8">
        <v>0.01</v>
      </c>
      <c r="J692" s="8">
        <v>0.01</v>
      </c>
      <c r="K692" s="8">
        <v>0.01</v>
      </c>
      <c r="L692" s="8">
        <v>360</v>
      </c>
      <c r="M692" s="8" t="s">
        <v>250</v>
      </c>
      <c r="N692" s="122">
        <f t="shared" si="194"/>
        <v>92</v>
      </c>
    </row>
    <row r="693" spans="1:14" x14ac:dyDescent="0.25">
      <c r="A693" t="s">
        <v>91</v>
      </c>
      <c r="B693" t="s">
        <v>72</v>
      </c>
      <c r="C693" t="s">
        <v>29</v>
      </c>
      <c r="D693" s="38">
        <f>+E692</f>
        <v>43109</v>
      </c>
      <c r="E693" s="38">
        <f>+D693+181</f>
        <v>43290</v>
      </c>
      <c r="F693">
        <v>1</v>
      </c>
      <c r="G693">
        <v>7</v>
      </c>
      <c r="H693">
        <v>0.01</v>
      </c>
      <c r="I693">
        <v>0.01</v>
      </c>
      <c r="J693">
        <v>0.01</v>
      </c>
      <c r="K693">
        <v>0.01</v>
      </c>
      <c r="L693">
        <v>360</v>
      </c>
      <c r="M693" t="s">
        <v>250</v>
      </c>
      <c r="N693" s="118">
        <f t="shared" si="194"/>
        <v>181</v>
      </c>
    </row>
    <row r="694" spans="1:14" x14ac:dyDescent="0.25">
      <c r="A694" t="s">
        <v>91</v>
      </c>
      <c r="B694" t="s">
        <v>72</v>
      </c>
      <c r="C694" t="s">
        <v>29</v>
      </c>
      <c r="D694" s="38">
        <f>+D693</f>
        <v>43109</v>
      </c>
      <c r="E694" s="38">
        <f t="shared" ref="E694:E697" si="205">+D694+181</f>
        <v>43290</v>
      </c>
      <c r="F694">
        <v>7</v>
      </c>
      <c r="G694">
        <v>31</v>
      </c>
      <c r="H694">
        <v>0.01</v>
      </c>
      <c r="I694">
        <v>0.01</v>
      </c>
      <c r="J694">
        <v>0.01</v>
      </c>
      <c r="K694">
        <v>0.01</v>
      </c>
      <c r="L694">
        <v>360</v>
      </c>
      <c r="M694" t="s">
        <v>250</v>
      </c>
      <c r="N694" s="118">
        <f t="shared" si="194"/>
        <v>181</v>
      </c>
    </row>
    <row r="695" spans="1:14" x14ac:dyDescent="0.25">
      <c r="A695" t="s">
        <v>91</v>
      </c>
      <c r="B695" t="s">
        <v>72</v>
      </c>
      <c r="C695" t="s">
        <v>29</v>
      </c>
      <c r="D695" s="38">
        <f t="shared" ref="D695:D697" si="206">+D694</f>
        <v>43109</v>
      </c>
      <c r="E695" s="38">
        <f t="shared" si="205"/>
        <v>43290</v>
      </c>
      <c r="F695">
        <v>31</v>
      </c>
      <c r="G695">
        <v>91</v>
      </c>
      <c r="H695">
        <v>0.01</v>
      </c>
      <c r="I695">
        <v>0.01</v>
      </c>
      <c r="J695">
        <v>0.01</v>
      </c>
      <c r="K695">
        <v>0.01</v>
      </c>
      <c r="L695">
        <v>360</v>
      </c>
      <c r="M695" t="s">
        <v>250</v>
      </c>
      <c r="N695" s="118">
        <f t="shared" si="194"/>
        <v>181</v>
      </c>
    </row>
    <row r="696" spans="1:14" x14ac:dyDescent="0.25">
      <c r="A696" t="s">
        <v>91</v>
      </c>
      <c r="B696" t="s">
        <v>72</v>
      </c>
      <c r="C696" t="s">
        <v>29</v>
      </c>
      <c r="D696" s="38">
        <f t="shared" si="206"/>
        <v>43109</v>
      </c>
      <c r="E696" s="38">
        <f t="shared" si="205"/>
        <v>43290</v>
      </c>
      <c r="F696">
        <v>91</v>
      </c>
      <c r="G696">
        <v>365</v>
      </c>
      <c r="H696">
        <v>0.01</v>
      </c>
      <c r="I696">
        <v>0.01</v>
      </c>
      <c r="J696">
        <v>0.01</v>
      </c>
      <c r="K696">
        <v>0.01</v>
      </c>
      <c r="L696">
        <v>360</v>
      </c>
      <c r="M696" t="s">
        <v>250</v>
      </c>
      <c r="N696" s="118">
        <f t="shared" si="194"/>
        <v>181</v>
      </c>
    </row>
    <row r="697" spans="1:14" x14ac:dyDescent="0.25">
      <c r="A697" t="s">
        <v>91</v>
      </c>
      <c r="B697" t="s">
        <v>72</v>
      </c>
      <c r="C697" t="s">
        <v>29</v>
      </c>
      <c r="D697" s="38">
        <f t="shared" si="206"/>
        <v>43109</v>
      </c>
      <c r="E697" s="38">
        <f t="shared" si="205"/>
        <v>43290</v>
      </c>
      <c r="F697">
        <v>365</v>
      </c>
      <c r="G697">
        <v>740</v>
      </c>
      <c r="H697">
        <v>0.01</v>
      </c>
      <c r="I697">
        <v>0.01</v>
      </c>
      <c r="J697">
        <v>0.01</v>
      </c>
      <c r="K697">
        <v>0.01</v>
      </c>
      <c r="L697">
        <v>360</v>
      </c>
      <c r="M697" t="s">
        <v>250</v>
      </c>
      <c r="N697" s="118">
        <f t="shared" si="194"/>
        <v>181</v>
      </c>
    </row>
    <row r="698" spans="1:14" x14ac:dyDescent="0.25">
      <c r="A698" t="s">
        <v>186</v>
      </c>
      <c r="B698" t="s">
        <v>72</v>
      </c>
      <c r="C698" t="s">
        <v>29</v>
      </c>
      <c r="D698" s="38">
        <f>+Parameters!$B$10</f>
        <v>42866</v>
      </c>
      <c r="E698" s="38">
        <f>+D698+151</f>
        <v>43017</v>
      </c>
      <c r="F698">
        <v>1</v>
      </c>
      <c r="G698">
        <v>7</v>
      </c>
      <c r="H698">
        <v>0.03</v>
      </c>
      <c r="I698">
        <v>0.03</v>
      </c>
      <c r="J698">
        <v>0.03</v>
      </c>
      <c r="K698">
        <v>0.03</v>
      </c>
      <c r="L698">
        <v>360</v>
      </c>
      <c r="M698" t="s">
        <v>250</v>
      </c>
      <c r="N698" s="118">
        <f t="shared" ref="N698:N726" si="207">+E698-D698</f>
        <v>151</v>
      </c>
    </row>
    <row r="699" spans="1:14" x14ac:dyDescent="0.25">
      <c r="A699" t="s">
        <v>186</v>
      </c>
      <c r="B699" t="s">
        <v>72</v>
      </c>
      <c r="C699" t="s">
        <v>29</v>
      </c>
      <c r="D699" s="38">
        <f>+Parameters!$B$10</f>
        <v>42866</v>
      </c>
      <c r="E699" s="38">
        <f t="shared" ref="E699:E702" si="208">+D699+151</f>
        <v>43017</v>
      </c>
      <c r="F699">
        <v>7</v>
      </c>
      <c r="G699">
        <v>31</v>
      </c>
      <c r="H699">
        <v>0.03</v>
      </c>
      <c r="I699">
        <v>0.03</v>
      </c>
      <c r="J699">
        <v>0.03</v>
      </c>
      <c r="K699">
        <v>0.03</v>
      </c>
      <c r="L699">
        <v>360</v>
      </c>
      <c r="M699" t="s">
        <v>250</v>
      </c>
      <c r="N699" s="118">
        <f t="shared" si="207"/>
        <v>151</v>
      </c>
    </row>
    <row r="700" spans="1:14" x14ac:dyDescent="0.25">
      <c r="A700" t="s">
        <v>186</v>
      </c>
      <c r="B700" t="s">
        <v>72</v>
      </c>
      <c r="C700" t="s">
        <v>29</v>
      </c>
      <c r="D700" s="38">
        <f>+Parameters!$B$10</f>
        <v>42866</v>
      </c>
      <c r="E700" s="38">
        <f t="shared" si="208"/>
        <v>43017</v>
      </c>
      <c r="F700">
        <v>31</v>
      </c>
      <c r="G700">
        <v>91</v>
      </c>
      <c r="H700">
        <v>0.03</v>
      </c>
      <c r="I700">
        <v>0.03</v>
      </c>
      <c r="J700">
        <v>0.03</v>
      </c>
      <c r="K700">
        <v>0.03</v>
      </c>
      <c r="L700">
        <v>360</v>
      </c>
      <c r="M700" t="s">
        <v>250</v>
      </c>
      <c r="N700" s="118">
        <f t="shared" si="207"/>
        <v>151</v>
      </c>
    </row>
    <row r="701" spans="1:14" x14ac:dyDescent="0.25">
      <c r="A701" t="s">
        <v>186</v>
      </c>
      <c r="B701" t="s">
        <v>72</v>
      </c>
      <c r="C701" t="s">
        <v>29</v>
      </c>
      <c r="D701" s="38">
        <f>+Parameters!$B$10</f>
        <v>42866</v>
      </c>
      <c r="E701" s="38">
        <f t="shared" si="208"/>
        <v>43017</v>
      </c>
      <c r="F701">
        <v>91</v>
      </c>
      <c r="G701">
        <v>365</v>
      </c>
      <c r="H701">
        <v>0.03</v>
      </c>
      <c r="I701">
        <v>0.03</v>
      </c>
      <c r="J701">
        <v>0.03</v>
      </c>
      <c r="K701">
        <v>0.03</v>
      </c>
      <c r="L701">
        <v>360</v>
      </c>
      <c r="M701" t="s">
        <v>250</v>
      </c>
      <c r="N701" s="118">
        <f t="shared" si="207"/>
        <v>151</v>
      </c>
    </row>
    <row r="702" spans="1:14" x14ac:dyDescent="0.25">
      <c r="A702" t="s">
        <v>186</v>
      </c>
      <c r="B702" t="s">
        <v>72</v>
      </c>
      <c r="C702" t="s">
        <v>29</v>
      </c>
      <c r="D702" s="38">
        <f>+Parameters!$B$10</f>
        <v>42866</v>
      </c>
      <c r="E702" s="38">
        <f t="shared" si="208"/>
        <v>43017</v>
      </c>
      <c r="F702">
        <v>365</v>
      </c>
      <c r="G702">
        <v>4000</v>
      </c>
      <c r="H702">
        <v>0.03</v>
      </c>
      <c r="I702">
        <v>0.03</v>
      </c>
      <c r="J702">
        <v>0.03</v>
      </c>
      <c r="K702">
        <v>0.03</v>
      </c>
      <c r="L702">
        <v>360</v>
      </c>
      <c r="M702" t="s">
        <v>250</v>
      </c>
      <c r="N702" s="118">
        <f t="shared" si="207"/>
        <v>151</v>
      </c>
    </row>
    <row r="703" spans="1:14" x14ac:dyDescent="0.25">
      <c r="A703" s="8" t="s">
        <v>186</v>
      </c>
      <c r="B703" s="8" t="s">
        <v>72</v>
      </c>
      <c r="C703" s="8" t="s">
        <v>29</v>
      </c>
      <c r="D703" s="9">
        <f>+E702</f>
        <v>43017</v>
      </c>
      <c r="E703" s="9">
        <f>+D703+92</f>
        <v>43109</v>
      </c>
      <c r="F703" s="8">
        <v>1</v>
      </c>
      <c r="G703" s="8">
        <v>7</v>
      </c>
      <c r="H703" s="8">
        <v>0.03</v>
      </c>
      <c r="I703" s="8">
        <v>0.03</v>
      </c>
      <c r="J703" s="8">
        <v>0.03</v>
      </c>
      <c r="K703" s="8">
        <v>0.03</v>
      </c>
      <c r="L703" s="8">
        <v>360</v>
      </c>
      <c r="M703" s="8" t="s">
        <v>250</v>
      </c>
      <c r="N703" s="122">
        <f t="shared" si="207"/>
        <v>92</v>
      </c>
    </row>
    <row r="704" spans="1:14" x14ac:dyDescent="0.25">
      <c r="A704" s="8" t="s">
        <v>186</v>
      </c>
      <c r="B704" s="8" t="s">
        <v>72</v>
      </c>
      <c r="C704" s="8" t="s">
        <v>29</v>
      </c>
      <c r="D704" s="9">
        <f>+D703</f>
        <v>43017</v>
      </c>
      <c r="E704" s="9">
        <f t="shared" ref="E704:E707" si="209">+D704+92</f>
        <v>43109</v>
      </c>
      <c r="F704" s="8">
        <v>7</v>
      </c>
      <c r="G704" s="8">
        <v>31</v>
      </c>
      <c r="H704" s="8">
        <v>0.03</v>
      </c>
      <c r="I704" s="8">
        <v>0.03</v>
      </c>
      <c r="J704" s="8">
        <v>0.03</v>
      </c>
      <c r="K704" s="8">
        <v>0.03</v>
      </c>
      <c r="L704" s="8">
        <v>360</v>
      </c>
      <c r="M704" s="8" t="s">
        <v>250</v>
      </c>
      <c r="N704" s="122">
        <f t="shared" si="207"/>
        <v>92</v>
      </c>
    </row>
    <row r="705" spans="1:14" x14ac:dyDescent="0.25">
      <c r="A705" s="8" t="s">
        <v>186</v>
      </c>
      <c r="B705" s="8" t="s">
        <v>72</v>
      </c>
      <c r="C705" s="8" t="s">
        <v>29</v>
      </c>
      <c r="D705" s="9">
        <f t="shared" ref="D705:D707" si="210">+D704</f>
        <v>43017</v>
      </c>
      <c r="E705" s="9">
        <f t="shared" si="209"/>
        <v>43109</v>
      </c>
      <c r="F705" s="8">
        <v>31</v>
      </c>
      <c r="G705" s="8">
        <v>91</v>
      </c>
      <c r="H705" s="8">
        <v>0.03</v>
      </c>
      <c r="I705" s="8">
        <v>0.03</v>
      </c>
      <c r="J705" s="8">
        <v>0.03</v>
      </c>
      <c r="K705" s="8">
        <v>0.03</v>
      </c>
      <c r="L705" s="8">
        <v>360</v>
      </c>
      <c r="M705" s="8" t="s">
        <v>250</v>
      </c>
      <c r="N705" s="122">
        <f t="shared" si="207"/>
        <v>92</v>
      </c>
    </row>
    <row r="706" spans="1:14" x14ac:dyDescent="0.25">
      <c r="A706" s="8" t="s">
        <v>186</v>
      </c>
      <c r="B706" s="8" t="s">
        <v>72</v>
      </c>
      <c r="C706" s="8" t="s">
        <v>29</v>
      </c>
      <c r="D706" s="9">
        <f t="shared" si="210"/>
        <v>43017</v>
      </c>
      <c r="E706" s="9">
        <f t="shared" si="209"/>
        <v>43109</v>
      </c>
      <c r="F706" s="8">
        <v>91</v>
      </c>
      <c r="G706" s="8">
        <v>365</v>
      </c>
      <c r="H706" s="8">
        <v>0.03</v>
      </c>
      <c r="I706" s="8">
        <v>0.03</v>
      </c>
      <c r="J706" s="8">
        <v>0.03</v>
      </c>
      <c r="K706" s="8">
        <v>0.03</v>
      </c>
      <c r="L706" s="8">
        <v>360</v>
      </c>
      <c r="M706" s="8" t="s">
        <v>250</v>
      </c>
      <c r="N706" s="122">
        <f t="shared" si="207"/>
        <v>92</v>
      </c>
    </row>
    <row r="707" spans="1:14" x14ac:dyDescent="0.25">
      <c r="A707" s="8" t="s">
        <v>186</v>
      </c>
      <c r="B707" s="8" t="s">
        <v>72</v>
      </c>
      <c r="C707" s="8" t="s">
        <v>29</v>
      </c>
      <c r="D707" s="9">
        <f t="shared" si="210"/>
        <v>43017</v>
      </c>
      <c r="E707" s="9">
        <f t="shared" si="209"/>
        <v>43109</v>
      </c>
      <c r="F707" s="8">
        <v>365</v>
      </c>
      <c r="G707" s="8">
        <v>4000</v>
      </c>
      <c r="H707" s="8">
        <v>0.03</v>
      </c>
      <c r="I707" s="8">
        <v>0.03</v>
      </c>
      <c r="J707" s="8">
        <v>0.03</v>
      </c>
      <c r="K707" s="8">
        <v>0.03</v>
      </c>
      <c r="L707" s="8">
        <v>360</v>
      </c>
      <c r="M707" s="8" t="s">
        <v>250</v>
      </c>
      <c r="N707" s="122">
        <f t="shared" si="207"/>
        <v>92</v>
      </c>
    </row>
    <row r="708" spans="1:14" x14ac:dyDescent="0.25">
      <c r="A708" t="s">
        <v>186</v>
      </c>
      <c r="B708" t="s">
        <v>72</v>
      </c>
      <c r="C708" t="s">
        <v>29</v>
      </c>
      <c r="D708" s="38">
        <f>+E707</f>
        <v>43109</v>
      </c>
      <c r="E708" s="38">
        <f>+D708+181</f>
        <v>43290</v>
      </c>
      <c r="F708">
        <v>1</v>
      </c>
      <c r="G708">
        <v>7</v>
      </c>
      <c r="H708">
        <v>0.03</v>
      </c>
      <c r="I708">
        <v>0.03</v>
      </c>
      <c r="J708">
        <v>0.03</v>
      </c>
      <c r="K708">
        <v>0.03</v>
      </c>
      <c r="L708">
        <v>360</v>
      </c>
      <c r="M708" t="s">
        <v>250</v>
      </c>
      <c r="N708" s="118">
        <f t="shared" si="207"/>
        <v>181</v>
      </c>
    </row>
    <row r="709" spans="1:14" x14ac:dyDescent="0.25">
      <c r="A709" t="s">
        <v>186</v>
      </c>
      <c r="B709" t="s">
        <v>72</v>
      </c>
      <c r="C709" t="s">
        <v>29</v>
      </c>
      <c r="D709" s="38">
        <f>+D708</f>
        <v>43109</v>
      </c>
      <c r="E709" s="38">
        <f t="shared" ref="E709:E712" si="211">+D709+181</f>
        <v>43290</v>
      </c>
      <c r="F709">
        <v>7</v>
      </c>
      <c r="G709">
        <v>31</v>
      </c>
      <c r="H709">
        <v>0.03</v>
      </c>
      <c r="I709">
        <v>0.03</v>
      </c>
      <c r="J709">
        <v>0.03</v>
      </c>
      <c r="K709">
        <v>0.03</v>
      </c>
      <c r="L709">
        <v>360</v>
      </c>
      <c r="M709" t="s">
        <v>250</v>
      </c>
      <c r="N709" s="118">
        <f t="shared" si="207"/>
        <v>181</v>
      </c>
    </row>
    <row r="710" spans="1:14" x14ac:dyDescent="0.25">
      <c r="A710" t="s">
        <v>186</v>
      </c>
      <c r="B710" t="s">
        <v>72</v>
      </c>
      <c r="C710" t="s">
        <v>29</v>
      </c>
      <c r="D710" s="38">
        <f t="shared" ref="D710:D712" si="212">+D709</f>
        <v>43109</v>
      </c>
      <c r="E710" s="38">
        <f t="shared" si="211"/>
        <v>43290</v>
      </c>
      <c r="F710">
        <v>31</v>
      </c>
      <c r="G710">
        <v>91</v>
      </c>
      <c r="H710">
        <v>0.03</v>
      </c>
      <c r="I710">
        <v>0.03</v>
      </c>
      <c r="J710">
        <v>0.03</v>
      </c>
      <c r="K710">
        <v>0.03</v>
      </c>
      <c r="L710">
        <v>360</v>
      </c>
      <c r="M710" t="s">
        <v>250</v>
      </c>
      <c r="N710" s="118">
        <f t="shared" si="207"/>
        <v>181</v>
      </c>
    </row>
    <row r="711" spans="1:14" x14ac:dyDescent="0.25">
      <c r="A711" t="s">
        <v>186</v>
      </c>
      <c r="B711" t="s">
        <v>72</v>
      </c>
      <c r="C711" t="s">
        <v>29</v>
      </c>
      <c r="D711" s="38">
        <f t="shared" si="212"/>
        <v>43109</v>
      </c>
      <c r="E711" s="38">
        <f t="shared" si="211"/>
        <v>43290</v>
      </c>
      <c r="F711">
        <v>91</v>
      </c>
      <c r="G711">
        <v>365</v>
      </c>
      <c r="H711">
        <v>0.03</v>
      </c>
      <c r="I711">
        <v>0.03</v>
      </c>
      <c r="J711">
        <v>0.03</v>
      </c>
      <c r="K711">
        <v>0.03</v>
      </c>
      <c r="L711">
        <v>360</v>
      </c>
      <c r="M711" t="s">
        <v>250</v>
      </c>
      <c r="N711" s="118">
        <f t="shared" si="207"/>
        <v>181</v>
      </c>
    </row>
    <row r="712" spans="1:14" x14ac:dyDescent="0.25">
      <c r="A712" t="s">
        <v>186</v>
      </c>
      <c r="B712" t="s">
        <v>72</v>
      </c>
      <c r="C712" t="s">
        <v>29</v>
      </c>
      <c r="D712" s="38">
        <f t="shared" si="212"/>
        <v>43109</v>
      </c>
      <c r="E712" s="38">
        <f t="shared" si="211"/>
        <v>43290</v>
      </c>
      <c r="F712">
        <v>365</v>
      </c>
      <c r="G712">
        <v>4000</v>
      </c>
      <c r="H712">
        <v>0.03</v>
      </c>
      <c r="I712">
        <v>0.03</v>
      </c>
      <c r="J712">
        <v>0.03</v>
      </c>
      <c r="K712">
        <v>0.03</v>
      </c>
      <c r="L712">
        <v>360</v>
      </c>
      <c r="M712" t="s">
        <v>250</v>
      </c>
      <c r="N712" s="118">
        <f t="shared" si="207"/>
        <v>181</v>
      </c>
    </row>
    <row r="713" spans="1:14" x14ac:dyDescent="0.25">
      <c r="A713" s="8" t="s">
        <v>41</v>
      </c>
      <c r="B713" s="8" t="s">
        <v>178</v>
      </c>
      <c r="C713" s="8" t="s">
        <v>29</v>
      </c>
      <c r="D713" s="9">
        <f>+Parameters!$B$11-1</f>
        <v>42824</v>
      </c>
      <c r="E713" s="9">
        <f>+D713+183</f>
        <v>43007</v>
      </c>
      <c r="F713" s="8">
        <v>1</v>
      </c>
      <c r="G713" s="8">
        <v>7</v>
      </c>
      <c r="H713" s="8">
        <v>0.1</v>
      </c>
      <c r="I713" s="8">
        <v>0.10500000000000001</v>
      </c>
      <c r="J713" s="8">
        <v>0.10500000000000001</v>
      </c>
      <c r="K713" s="8">
        <v>0.11000000000000001</v>
      </c>
      <c r="L713" s="8">
        <v>365</v>
      </c>
      <c r="M713" s="8" t="s">
        <v>256</v>
      </c>
      <c r="N713" s="122">
        <f t="shared" si="207"/>
        <v>183</v>
      </c>
    </row>
    <row r="714" spans="1:14" x14ac:dyDescent="0.25">
      <c r="A714" s="8" t="s">
        <v>41</v>
      </c>
      <c r="B714" s="8" t="s">
        <v>178</v>
      </c>
      <c r="C714" s="8" t="s">
        <v>29</v>
      </c>
      <c r="D714" s="9">
        <f>+Parameters!$B$11-1</f>
        <v>42824</v>
      </c>
      <c r="E714" s="9">
        <f t="shared" ref="E714:E720" si="213">+D714+183</f>
        <v>43007</v>
      </c>
      <c r="F714" s="8">
        <v>7</v>
      </c>
      <c r="G714" s="8">
        <v>31</v>
      </c>
      <c r="H714" s="8">
        <v>0.10500000000000001</v>
      </c>
      <c r="I714" s="8">
        <v>0.11000000000000001</v>
      </c>
      <c r="J714" s="8">
        <v>0.11000000000000001</v>
      </c>
      <c r="K714" s="8">
        <v>0.11500000000000002</v>
      </c>
      <c r="L714" s="8">
        <v>365</v>
      </c>
      <c r="M714" s="8" t="s">
        <v>256</v>
      </c>
      <c r="N714" s="122">
        <f t="shared" si="207"/>
        <v>183</v>
      </c>
    </row>
    <row r="715" spans="1:14" x14ac:dyDescent="0.25">
      <c r="A715" s="8" t="s">
        <v>41</v>
      </c>
      <c r="B715" s="8" t="s">
        <v>178</v>
      </c>
      <c r="C715" s="8" t="s">
        <v>29</v>
      </c>
      <c r="D715" s="9">
        <f>+Parameters!$B$11-1</f>
        <v>42824</v>
      </c>
      <c r="E715" s="9">
        <f t="shared" si="213"/>
        <v>43007</v>
      </c>
      <c r="F715" s="8">
        <v>31</v>
      </c>
      <c r="G715" s="8">
        <v>91</v>
      </c>
      <c r="H715" s="8">
        <v>0.11000000000000001</v>
      </c>
      <c r="I715" s="8">
        <v>0.11500000000000002</v>
      </c>
      <c r="J715" s="8">
        <v>0.11500000000000002</v>
      </c>
      <c r="K715" s="8">
        <v>0.12000000000000002</v>
      </c>
      <c r="L715" s="8">
        <v>365</v>
      </c>
      <c r="M715" s="8" t="s">
        <v>256</v>
      </c>
      <c r="N715" s="122">
        <f t="shared" si="207"/>
        <v>183</v>
      </c>
    </row>
    <row r="716" spans="1:14" x14ac:dyDescent="0.25">
      <c r="A716" s="8" t="s">
        <v>41</v>
      </c>
      <c r="B716" s="8" t="s">
        <v>178</v>
      </c>
      <c r="C716" s="8" t="s">
        <v>29</v>
      </c>
      <c r="D716" s="9">
        <f>+Parameters!$B$11-1</f>
        <v>42824</v>
      </c>
      <c r="E716" s="9">
        <f t="shared" si="213"/>
        <v>43007</v>
      </c>
      <c r="F716" s="8">
        <v>91</v>
      </c>
      <c r="G716" s="8">
        <v>182</v>
      </c>
      <c r="H716" s="8">
        <v>0.11500000000000002</v>
      </c>
      <c r="I716" s="8">
        <v>0.12000000000000002</v>
      </c>
      <c r="J716" s="8">
        <v>0.12000000000000002</v>
      </c>
      <c r="K716" s="8">
        <v>0.12500000000000003</v>
      </c>
      <c r="L716" s="8">
        <v>365</v>
      </c>
      <c r="M716" s="8" t="s">
        <v>256</v>
      </c>
      <c r="N716" s="122">
        <f t="shared" si="207"/>
        <v>183</v>
      </c>
    </row>
    <row r="717" spans="1:14" x14ac:dyDescent="0.25">
      <c r="A717" s="8" t="s">
        <v>41</v>
      </c>
      <c r="B717" s="8" t="s">
        <v>178</v>
      </c>
      <c r="C717" s="8" t="s">
        <v>29</v>
      </c>
      <c r="D717" s="9">
        <f>+Parameters!$B$11-1</f>
        <v>42824</v>
      </c>
      <c r="E717" s="9">
        <f t="shared" si="213"/>
        <v>43007</v>
      </c>
      <c r="F717" s="8">
        <v>182</v>
      </c>
      <c r="G717" s="8">
        <v>365</v>
      </c>
      <c r="H717" s="8">
        <v>0.12000000000000002</v>
      </c>
      <c r="I717" s="8">
        <v>0.12500000000000003</v>
      </c>
      <c r="J717" s="8">
        <v>0.12500000000000003</v>
      </c>
      <c r="K717" s="8">
        <v>0.13000000000000003</v>
      </c>
      <c r="L717" s="8">
        <v>365</v>
      </c>
      <c r="M717" s="8" t="s">
        <v>256</v>
      </c>
      <c r="N717" s="122">
        <f t="shared" si="207"/>
        <v>183</v>
      </c>
    </row>
    <row r="718" spans="1:14" x14ac:dyDescent="0.25">
      <c r="A718" s="8" t="s">
        <v>41</v>
      </c>
      <c r="B718" s="8" t="s">
        <v>178</v>
      </c>
      <c r="C718" s="8" t="s">
        <v>29</v>
      </c>
      <c r="D718" s="9">
        <f>+Parameters!$B$11-1</f>
        <v>42824</v>
      </c>
      <c r="E718" s="9">
        <f t="shared" si="213"/>
        <v>43007</v>
      </c>
      <c r="F718" s="8">
        <v>365</v>
      </c>
      <c r="G718" s="8">
        <v>730</v>
      </c>
      <c r="H718" s="8">
        <v>0.12500000000000003</v>
      </c>
      <c r="I718" s="8">
        <v>0.13000000000000003</v>
      </c>
      <c r="J718" s="8">
        <v>0.13000000000000003</v>
      </c>
      <c r="K718" s="8">
        <v>0.13500000000000004</v>
      </c>
      <c r="L718" s="8">
        <v>365</v>
      </c>
      <c r="M718" s="8" t="s">
        <v>256</v>
      </c>
      <c r="N718" s="122">
        <f t="shared" si="207"/>
        <v>183</v>
      </c>
    </row>
    <row r="719" spans="1:14" x14ac:dyDescent="0.25">
      <c r="A719" s="8" t="s">
        <v>41</v>
      </c>
      <c r="B719" s="8" t="s">
        <v>178</v>
      </c>
      <c r="C719" s="8" t="s">
        <v>29</v>
      </c>
      <c r="D719" s="9">
        <f>+Parameters!$B$11-1</f>
        <v>42824</v>
      </c>
      <c r="E719" s="9">
        <f t="shared" si="213"/>
        <v>43007</v>
      </c>
      <c r="F719" s="8">
        <v>730</v>
      </c>
      <c r="G719" s="8">
        <v>1080</v>
      </c>
      <c r="H719" s="8">
        <v>0.13000000000000003</v>
      </c>
      <c r="I719" s="8">
        <v>0.13500000000000004</v>
      </c>
      <c r="J719" s="8">
        <v>0.13500000000000004</v>
      </c>
      <c r="K719" s="8">
        <v>0.14000000000000004</v>
      </c>
      <c r="L719" s="8">
        <v>365</v>
      </c>
      <c r="M719" s="8" t="s">
        <v>256</v>
      </c>
      <c r="N719" s="122">
        <f t="shared" si="207"/>
        <v>183</v>
      </c>
    </row>
    <row r="720" spans="1:14" x14ac:dyDescent="0.25">
      <c r="A720" s="8" t="s">
        <v>41</v>
      </c>
      <c r="B720" s="8" t="s">
        <v>178</v>
      </c>
      <c r="C720" s="8" t="s">
        <v>29</v>
      </c>
      <c r="D720" s="9">
        <f>+Parameters!$B$11-1</f>
        <v>42824</v>
      </c>
      <c r="E720" s="9">
        <f t="shared" si="213"/>
        <v>43007</v>
      </c>
      <c r="F720" s="8">
        <v>1080</v>
      </c>
      <c r="G720" s="8">
        <v>4000</v>
      </c>
      <c r="H720" s="8">
        <v>0.13500000000000004</v>
      </c>
      <c r="I720" s="8">
        <v>0.14000000000000004</v>
      </c>
      <c r="J720" s="8">
        <v>0.14000000000000004</v>
      </c>
      <c r="K720" s="8">
        <v>0.14500000000000005</v>
      </c>
      <c r="L720" s="8">
        <v>365</v>
      </c>
      <c r="M720" s="8" t="s">
        <v>256</v>
      </c>
      <c r="N720" s="122">
        <f t="shared" si="207"/>
        <v>183</v>
      </c>
    </row>
    <row r="721" spans="1:14" x14ac:dyDescent="0.25">
      <c r="A721" t="s">
        <v>41</v>
      </c>
      <c r="B721" t="s">
        <v>178</v>
      </c>
      <c r="C721" t="s">
        <v>29</v>
      </c>
      <c r="D721" s="38">
        <f>+E720</f>
        <v>43007</v>
      </c>
      <c r="E721" s="38">
        <f>+D721+91</f>
        <v>43098</v>
      </c>
      <c r="F721">
        <v>1</v>
      </c>
      <c r="G721">
        <v>7</v>
      </c>
      <c r="H721">
        <v>0.10500000000000001</v>
      </c>
      <c r="I721">
        <v>0.11000000000000001</v>
      </c>
      <c r="J721">
        <v>0.115</v>
      </c>
      <c r="K721">
        <v>0.12000000000000001</v>
      </c>
      <c r="L721">
        <v>365</v>
      </c>
      <c r="M721" t="s">
        <v>256</v>
      </c>
      <c r="N721" s="118">
        <f t="shared" si="207"/>
        <v>91</v>
      </c>
    </row>
    <row r="722" spans="1:14" x14ac:dyDescent="0.25">
      <c r="A722" t="s">
        <v>41</v>
      </c>
      <c r="B722" t="s">
        <v>178</v>
      </c>
      <c r="C722" t="s">
        <v>29</v>
      </c>
      <c r="D722" s="38">
        <f>+D721</f>
        <v>43007</v>
      </c>
      <c r="E722" s="38">
        <f t="shared" ref="E722:E728" si="214">+D722+91</f>
        <v>43098</v>
      </c>
      <c r="F722">
        <v>7</v>
      </c>
      <c r="G722">
        <v>31</v>
      </c>
      <c r="H722">
        <v>0.11000000000000001</v>
      </c>
      <c r="I722">
        <v>0.11500000000000002</v>
      </c>
      <c r="J722">
        <v>0.12000000000000001</v>
      </c>
      <c r="K722">
        <v>0.125</v>
      </c>
      <c r="L722">
        <v>365</v>
      </c>
      <c r="M722" t="s">
        <v>256</v>
      </c>
      <c r="N722" s="118">
        <f t="shared" si="207"/>
        <v>91</v>
      </c>
    </row>
    <row r="723" spans="1:14" x14ac:dyDescent="0.25">
      <c r="A723" t="s">
        <v>41</v>
      </c>
      <c r="B723" t="s">
        <v>178</v>
      </c>
      <c r="C723" t="s">
        <v>29</v>
      </c>
      <c r="D723" s="38">
        <f t="shared" ref="D723:D728" si="215">+D722</f>
        <v>43007</v>
      </c>
      <c r="E723" s="38">
        <f t="shared" si="214"/>
        <v>43098</v>
      </c>
      <c r="F723">
        <v>31</v>
      </c>
      <c r="G723">
        <v>91</v>
      </c>
      <c r="H723">
        <v>0.11500000000000002</v>
      </c>
      <c r="I723">
        <v>0.12000000000000002</v>
      </c>
      <c r="J723">
        <v>0.125</v>
      </c>
      <c r="K723">
        <v>0.13</v>
      </c>
      <c r="L723">
        <v>365</v>
      </c>
      <c r="M723" t="s">
        <v>256</v>
      </c>
      <c r="N723" s="118">
        <f t="shared" si="207"/>
        <v>91</v>
      </c>
    </row>
    <row r="724" spans="1:14" x14ac:dyDescent="0.25">
      <c r="A724" t="s">
        <v>41</v>
      </c>
      <c r="B724" t="s">
        <v>178</v>
      </c>
      <c r="C724" t="s">
        <v>29</v>
      </c>
      <c r="D724" s="38">
        <f t="shared" si="215"/>
        <v>43007</v>
      </c>
      <c r="E724" s="38">
        <f t="shared" si="214"/>
        <v>43098</v>
      </c>
      <c r="F724">
        <v>91</v>
      </c>
      <c r="G724">
        <v>182</v>
      </c>
      <c r="H724">
        <v>0.12000000000000002</v>
      </c>
      <c r="I724">
        <v>0.12500000000000003</v>
      </c>
      <c r="J724">
        <v>0.13</v>
      </c>
      <c r="K724">
        <v>0.13500000000000001</v>
      </c>
      <c r="L724">
        <v>365</v>
      </c>
      <c r="M724" t="s">
        <v>256</v>
      </c>
      <c r="N724" s="118">
        <f t="shared" si="207"/>
        <v>91</v>
      </c>
    </row>
    <row r="725" spans="1:14" x14ac:dyDescent="0.25">
      <c r="A725" t="s">
        <v>41</v>
      </c>
      <c r="B725" t="s">
        <v>178</v>
      </c>
      <c r="C725" t="s">
        <v>29</v>
      </c>
      <c r="D725" s="38">
        <f t="shared" si="215"/>
        <v>43007</v>
      </c>
      <c r="E725" s="38">
        <f t="shared" si="214"/>
        <v>43098</v>
      </c>
      <c r="F725">
        <v>182</v>
      </c>
      <c r="G725">
        <v>365</v>
      </c>
      <c r="H725">
        <v>0.12500000000000003</v>
      </c>
      <c r="I725">
        <v>0.13000000000000003</v>
      </c>
      <c r="J725">
        <v>0.13500000000000001</v>
      </c>
      <c r="K725">
        <v>0.14000000000000001</v>
      </c>
      <c r="L725">
        <v>365</v>
      </c>
      <c r="M725" t="s">
        <v>256</v>
      </c>
      <c r="N725" s="118">
        <f t="shared" si="207"/>
        <v>91</v>
      </c>
    </row>
    <row r="726" spans="1:14" x14ac:dyDescent="0.25">
      <c r="A726" t="s">
        <v>41</v>
      </c>
      <c r="B726" t="s">
        <v>178</v>
      </c>
      <c r="C726" t="s">
        <v>29</v>
      </c>
      <c r="D726" s="38">
        <f t="shared" si="215"/>
        <v>43007</v>
      </c>
      <c r="E726" s="38">
        <f t="shared" si="214"/>
        <v>43098</v>
      </c>
      <c r="F726">
        <v>365</v>
      </c>
      <c r="G726">
        <v>730</v>
      </c>
      <c r="H726">
        <v>0.13000000000000003</v>
      </c>
      <c r="I726">
        <v>0.13500000000000004</v>
      </c>
      <c r="J726">
        <v>0.14000000000000001</v>
      </c>
      <c r="K726">
        <v>0.14500000000000002</v>
      </c>
      <c r="L726">
        <v>365</v>
      </c>
      <c r="M726" t="s">
        <v>256</v>
      </c>
      <c r="N726" s="118">
        <f t="shared" si="207"/>
        <v>91</v>
      </c>
    </row>
    <row r="727" spans="1:14" x14ac:dyDescent="0.25">
      <c r="A727" t="s">
        <v>41</v>
      </c>
      <c r="B727" t="s">
        <v>178</v>
      </c>
      <c r="C727" t="s">
        <v>29</v>
      </c>
      <c r="D727" s="38">
        <f t="shared" si="215"/>
        <v>43007</v>
      </c>
      <c r="E727" s="38">
        <f t="shared" si="214"/>
        <v>43098</v>
      </c>
      <c r="F727">
        <v>730</v>
      </c>
      <c r="G727">
        <v>1080</v>
      </c>
      <c r="H727">
        <v>0.13500000000000004</v>
      </c>
      <c r="I727">
        <v>0.14000000000000004</v>
      </c>
      <c r="J727">
        <v>0.14500000000000002</v>
      </c>
      <c r="K727">
        <v>0.15000000000000002</v>
      </c>
      <c r="L727">
        <v>365</v>
      </c>
      <c r="M727" t="s">
        <v>256</v>
      </c>
      <c r="N727" s="118">
        <f t="shared" ref="N727:N790" si="216">+E727-D727</f>
        <v>91</v>
      </c>
    </row>
    <row r="728" spans="1:14" x14ac:dyDescent="0.25">
      <c r="A728" t="s">
        <v>41</v>
      </c>
      <c r="B728" t="s">
        <v>178</v>
      </c>
      <c r="C728" t="s">
        <v>29</v>
      </c>
      <c r="D728" s="38">
        <f t="shared" si="215"/>
        <v>43007</v>
      </c>
      <c r="E728" s="38">
        <f t="shared" si="214"/>
        <v>43098</v>
      </c>
      <c r="F728">
        <v>1080</v>
      </c>
      <c r="G728">
        <v>4000</v>
      </c>
      <c r="H728">
        <v>0.14000000000000004</v>
      </c>
      <c r="I728">
        <v>0.14500000000000005</v>
      </c>
      <c r="J728">
        <v>0.15000000000000002</v>
      </c>
      <c r="K728">
        <v>0.15500000000000003</v>
      </c>
      <c r="L728">
        <v>365</v>
      </c>
      <c r="M728" t="s">
        <v>256</v>
      </c>
      <c r="N728" s="118">
        <f t="shared" si="216"/>
        <v>91</v>
      </c>
    </row>
    <row r="729" spans="1:14" x14ac:dyDescent="0.25">
      <c r="A729" s="8" t="s">
        <v>41</v>
      </c>
      <c r="B729" s="8" t="s">
        <v>178</v>
      </c>
      <c r="C729" s="8" t="s">
        <v>29</v>
      </c>
      <c r="D729" s="9">
        <f>+E728</f>
        <v>43098</v>
      </c>
      <c r="E729" s="9">
        <f>+D729+120</f>
        <v>43218</v>
      </c>
      <c r="F729" s="8">
        <v>1</v>
      </c>
      <c r="G729" s="8">
        <v>7</v>
      </c>
      <c r="H729" s="8">
        <v>0.115</v>
      </c>
      <c r="I729" s="8">
        <v>0.12000000000000001</v>
      </c>
      <c r="J729" s="8">
        <v>0.115</v>
      </c>
      <c r="K729" s="8">
        <v>0.12000000000000001</v>
      </c>
      <c r="L729" s="8">
        <v>365</v>
      </c>
      <c r="M729" s="8" t="s">
        <v>256</v>
      </c>
      <c r="N729" s="122">
        <f t="shared" si="216"/>
        <v>120</v>
      </c>
    </row>
    <row r="730" spans="1:14" x14ac:dyDescent="0.25">
      <c r="A730" s="8" t="s">
        <v>41</v>
      </c>
      <c r="B730" s="8" t="s">
        <v>178</v>
      </c>
      <c r="C730" s="8" t="s">
        <v>29</v>
      </c>
      <c r="D730" s="9">
        <f>+D729</f>
        <v>43098</v>
      </c>
      <c r="E730" s="9">
        <f t="shared" ref="E730:E736" si="217">+D730+120</f>
        <v>43218</v>
      </c>
      <c r="F730" s="8">
        <v>7</v>
      </c>
      <c r="G730" s="8">
        <v>31</v>
      </c>
      <c r="H730" s="8">
        <v>0.12000000000000001</v>
      </c>
      <c r="I730" s="8">
        <v>0.125</v>
      </c>
      <c r="J730" s="8">
        <v>0.12000000000000001</v>
      </c>
      <c r="K730" s="8">
        <v>0.125</v>
      </c>
      <c r="L730" s="8">
        <v>365</v>
      </c>
      <c r="M730" s="8" t="s">
        <v>256</v>
      </c>
      <c r="N730" s="122">
        <f t="shared" si="216"/>
        <v>120</v>
      </c>
    </row>
    <row r="731" spans="1:14" x14ac:dyDescent="0.25">
      <c r="A731" s="8" t="s">
        <v>41</v>
      </c>
      <c r="B731" s="8" t="s">
        <v>178</v>
      </c>
      <c r="C731" s="8" t="s">
        <v>29</v>
      </c>
      <c r="D731" s="9">
        <f t="shared" ref="D731:D736" si="218">+D730</f>
        <v>43098</v>
      </c>
      <c r="E731" s="9">
        <f t="shared" si="217"/>
        <v>43218</v>
      </c>
      <c r="F731" s="8">
        <v>31</v>
      </c>
      <c r="G731" s="8">
        <v>91</v>
      </c>
      <c r="H731" s="8">
        <v>0.125</v>
      </c>
      <c r="I731" s="8">
        <v>0.13</v>
      </c>
      <c r="J731" s="8">
        <v>0.125</v>
      </c>
      <c r="K731" s="8">
        <v>0.13</v>
      </c>
      <c r="L731" s="8">
        <v>365</v>
      </c>
      <c r="M731" s="8" t="s">
        <v>256</v>
      </c>
      <c r="N731" s="122">
        <f t="shared" si="216"/>
        <v>120</v>
      </c>
    </row>
    <row r="732" spans="1:14" x14ac:dyDescent="0.25">
      <c r="A732" s="8" t="s">
        <v>41</v>
      </c>
      <c r="B732" s="8" t="s">
        <v>178</v>
      </c>
      <c r="C732" s="8" t="s">
        <v>29</v>
      </c>
      <c r="D732" s="9">
        <f t="shared" si="218"/>
        <v>43098</v>
      </c>
      <c r="E732" s="9">
        <f t="shared" si="217"/>
        <v>43218</v>
      </c>
      <c r="F732" s="8">
        <v>91</v>
      </c>
      <c r="G732" s="8">
        <v>182</v>
      </c>
      <c r="H732" s="8">
        <v>0.13</v>
      </c>
      <c r="I732" s="8">
        <v>0.13500000000000001</v>
      </c>
      <c r="J732" s="8">
        <v>0.13</v>
      </c>
      <c r="K732" s="8">
        <v>0.13500000000000001</v>
      </c>
      <c r="L732" s="8">
        <v>365</v>
      </c>
      <c r="M732" s="8" t="s">
        <v>256</v>
      </c>
      <c r="N732" s="122">
        <f t="shared" si="216"/>
        <v>120</v>
      </c>
    </row>
    <row r="733" spans="1:14" x14ac:dyDescent="0.25">
      <c r="A733" s="8" t="s">
        <v>41</v>
      </c>
      <c r="B733" s="8" t="s">
        <v>178</v>
      </c>
      <c r="C733" s="8" t="s">
        <v>29</v>
      </c>
      <c r="D733" s="9">
        <f t="shared" si="218"/>
        <v>43098</v>
      </c>
      <c r="E733" s="9">
        <f t="shared" si="217"/>
        <v>43218</v>
      </c>
      <c r="F733" s="8">
        <v>182</v>
      </c>
      <c r="G733" s="8">
        <v>365</v>
      </c>
      <c r="H733" s="8">
        <v>0.13500000000000001</v>
      </c>
      <c r="I733" s="8">
        <v>0.14000000000000001</v>
      </c>
      <c r="J733" s="8">
        <v>0.13500000000000001</v>
      </c>
      <c r="K733" s="8">
        <v>0.14000000000000001</v>
      </c>
      <c r="L733" s="8">
        <v>365</v>
      </c>
      <c r="M733" s="8" t="s">
        <v>256</v>
      </c>
      <c r="N733" s="122">
        <f t="shared" si="216"/>
        <v>120</v>
      </c>
    </row>
    <row r="734" spans="1:14" x14ac:dyDescent="0.25">
      <c r="A734" s="8" t="s">
        <v>41</v>
      </c>
      <c r="B734" s="8" t="s">
        <v>178</v>
      </c>
      <c r="C734" s="8" t="s">
        <v>29</v>
      </c>
      <c r="D734" s="9">
        <f t="shared" si="218"/>
        <v>43098</v>
      </c>
      <c r="E734" s="9">
        <f t="shared" si="217"/>
        <v>43218</v>
      </c>
      <c r="F734" s="8">
        <v>365</v>
      </c>
      <c r="G734" s="8">
        <v>730</v>
      </c>
      <c r="H734" s="8">
        <v>0.14000000000000001</v>
      </c>
      <c r="I734" s="8">
        <v>0.14500000000000002</v>
      </c>
      <c r="J734" s="8">
        <v>0.14000000000000001</v>
      </c>
      <c r="K734" s="8">
        <v>0.14500000000000002</v>
      </c>
      <c r="L734" s="8">
        <v>365</v>
      </c>
      <c r="M734" s="8" t="s">
        <v>256</v>
      </c>
      <c r="N734" s="122">
        <f t="shared" si="216"/>
        <v>120</v>
      </c>
    </row>
    <row r="735" spans="1:14" x14ac:dyDescent="0.25">
      <c r="A735" s="8" t="s">
        <v>41</v>
      </c>
      <c r="B735" s="8" t="s">
        <v>178</v>
      </c>
      <c r="C735" s="8" t="s">
        <v>29</v>
      </c>
      <c r="D735" s="9">
        <f t="shared" si="218"/>
        <v>43098</v>
      </c>
      <c r="E735" s="9">
        <f t="shared" si="217"/>
        <v>43218</v>
      </c>
      <c r="F735" s="8">
        <v>730</v>
      </c>
      <c r="G735" s="8">
        <v>1080</v>
      </c>
      <c r="H735" s="8">
        <v>0.14500000000000002</v>
      </c>
      <c r="I735" s="8">
        <v>0.15000000000000002</v>
      </c>
      <c r="J735" s="8">
        <v>0.14500000000000002</v>
      </c>
      <c r="K735" s="8">
        <v>0.15000000000000002</v>
      </c>
      <c r="L735" s="8">
        <v>365</v>
      </c>
      <c r="M735" s="8" t="s">
        <v>256</v>
      </c>
      <c r="N735" s="122">
        <f t="shared" si="216"/>
        <v>120</v>
      </c>
    </row>
    <row r="736" spans="1:14" x14ac:dyDescent="0.25">
      <c r="A736" s="8" t="s">
        <v>41</v>
      </c>
      <c r="B736" s="8" t="s">
        <v>178</v>
      </c>
      <c r="C736" s="8" t="s">
        <v>29</v>
      </c>
      <c r="D736" s="9">
        <f t="shared" si="218"/>
        <v>43098</v>
      </c>
      <c r="E736" s="9">
        <f t="shared" si="217"/>
        <v>43218</v>
      </c>
      <c r="F736" s="8">
        <v>1080</v>
      </c>
      <c r="G736" s="8">
        <v>4000</v>
      </c>
      <c r="H736" s="8">
        <v>0.15000000000000002</v>
      </c>
      <c r="I736" s="8">
        <v>0.15500000000000003</v>
      </c>
      <c r="J736" s="8">
        <v>0.15000000000000002</v>
      </c>
      <c r="K736" s="8">
        <v>0.15500000000000003</v>
      </c>
      <c r="L736" s="8">
        <v>365</v>
      </c>
      <c r="M736" s="8" t="s">
        <v>256</v>
      </c>
      <c r="N736" s="122">
        <f t="shared" si="216"/>
        <v>120</v>
      </c>
    </row>
    <row r="737" spans="1:14" x14ac:dyDescent="0.25">
      <c r="A737" t="s">
        <v>232</v>
      </c>
      <c r="B737" t="s">
        <v>0</v>
      </c>
      <c r="C737" t="s">
        <v>232</v>
      </c>
      <c r="D737" s="38">
        <f>+Parameters!$B$11-1</f>
        <v>42824</v>
      </c>
      <c r="E737" s="38">
        <f>+D737+366</f>
        <v>43190</v>
      </c>
      <c r="F737">
        <v>1</v>
      </c>
      <c r="G737">
        <v>36000</v>
      </c>
      <c r="H737">
        <v>1</v>
      </c>
      <c r="I737">
        <v>1</v>
      </c>
      <c r="J737">
        <v>1</v>
      </c>
      <c r="K737">
        <v>1</v>
      </c>
      <c r="L737">
        <v>0</v>
      </c>
      <c r="M737" t="s">
        <v>256</v>
      </c>
      <c r="N737" s="118">
        <f t="shared" si="216"/>
        <v>366</v>
      </c>
    </row>
    <row r="738" spans="1:14" x14ac:dyDescent="0.25">
      <c r="A738" t="s">
        <v>44</v>
      </c>
      <c r="B738" t="s">
        <v>0</v>
      </c>
      <c r="C738" t="s">
        <v>44</v>
      </c>
      <c r="D738" s="38">
        <f>+Parameters!$B$11-1</f>
        <v>42824</v>
      </c>
      <c r="E738" s="38">
        <f>+D738+183</f>
        <v>43007</v>
      </c>
      <c r="F738">
        <v>1</v>
      </c>
      <c r="G738">
        <v>36000</v>
      </c>
      <c r="H738">
        <v>2.88</v>
      </c>
      <c r="I738">
        <v>2.88</v>
      </c>
      <c r="J738">
        <v>2.875</v>
      </c>
      <c r="K738">
        <v>2.875</v>
      </c>
      <c r="L738">
        <v>0</v>
      </c>
      <c r="M738" t="s">
        <v>256</v>
      </c>
      <c r="N738" s="118">
        <f t="shared" si="216"/>
        <v>183</v>
      </c>
    </row>
    <row r="739" spans="1:14" x14ac:dyDescent="0.25">
      <c r="A739" t="s">
        <v>44</v>
      </c>
      <c r="B739" t="s">
        <v>0</v>
      </c>
      <c r="C739" t="s">
        <v>44</v>
      </c>
      <c r="D739" s="38">
        <f>+E738</f>
        <v>43007</v>
      </c>
      <c r="E739" s="38">
        <f>+D739+91</f>
        <v>43098</v>
      </c>
      <c r="F739">
        <v>1</v>
      </c>
      <c r="G739">
        <v>36000</v>
      </c>
      <c r="H739">
        <v>2.875</v>
      </c>
      <c r="I739">
        <v>2.875</v>
      </c>
      <c r="J739">
        <v>3.5</v>
      </c>
      <c r="K739">
        <v>3.5</v>
      </c>
      <c r="L739">
        <v>0</v>
      </c>
      <c r="M739" t="s">
        <v>256</v>
      </c>
      <c r="N739" s="118">
        <f t="shared" si="216"/>
        <v>91</v>
      </c>
    </row>
    <row r="740" spans="1:14" x14ac:dyDescent="0.25">
      <c r="A740" t="s">
        <v>44</v>
      </c>
      <c r="B740" t="s">
        <v>0</v>
      </c>
      <c r="C740" t="s">
        <v>44</v>
      </c>
      <c r="D740" s="38">
        <f>+E739</f>
        <v>43098</v>
      </c>
      <c r="E740" s="38">
        <f>+D740+91</f>
        <v>43189</v>
      </c>
      <c r="F740">
        <v>1</v>
      </c>
      <c r="G740">
        <v>36000</v>
      </c>
      <c r="H740">
        <v>3.5</v>
      </c>
      <c r="I740">
        <v>3.5</v>
      </c>
      <c r="J740">
        <v>3.7</v>
      </c>
      <c r="K740">
        <v>3.7</v>
      </c>
      <c r="L740">
        <v>0</v>
      </c>
      <c r="M740" t="s">
        <v>256</v>
      </c>
      <c r="N740" s="118">
        <f t="shared" si="216"/>
        <v>91</v>
      </c>
    </row>
    <row r="741" spans="1:14" x14ac:dyDescent="0.25">
      <c r="A741" t="s">
        <v>44</v>
      </c>
      <c r="B741" t="s">
        <v>0</v>
      </c>
      <c r="C741" t="s">
        <v>44</v>
      </c>
      <c r="D741" s="38">
        <f>+E740</f>
        <v>43189</v>
      </c>
      <c r="E741" s="38">
        <f>+D741+120</f>
        <v>43309</v>
      </c>
      <c r="F741">
        <v>1</v>
      </c>
      <c r="G741">
        <v>36000</v>
      </c>
      <c r="H741">
        <v>3.5</v>
      </c>
      <c r="I741">
        <v>3.5</v>
      </c>
      <c r="J741">
        <v>3.5</v>
      </c>
      <c r="K741">
        <v>3.5</v>
      </c>
      <c r="L741">
        <v>0</v>
      </c>
      <c r="M741" t="s">
        <v>256</v>
      </c>
      <c r="N741" s="118">
        <f t="shared" si="216"/>
        <v>120</v>
      </c>
    </row>
    <row r="742" spans="1:14" x14ac:dyDescent="0.25">
      <c r="A742" s="8" t="s">
        <v>71</v>
      </c>
      <c r="B742" s="8" t="s">
        <v>72</v>
      </c>
      <c r="C742" s="8" t="s">
        <v>29</v>
      </c>
      <c r="D742" s="9">
        <f>+Parameters!$B$11-1</f>
        <v>42824</v>
      </c>
      <c r="E742" s="9">
        <f>+D742+183</f>
        <v>43007</v>
      </c>
      <c r="F742" s="8">
        <v>1</v>
      </c>
      <c r="G742" s="8">
        <v>7</v>
      </c>
      <c r="H742" s="8">
        <v>0.1</v>
      </c>
      <c r="I742" s="8">
        <v>0.10500000000000001</v>
      </c>
      <c r="J742" s="8">
        <v>0.105</v>
      </c>
      <c r="K742" s="8">
        <v>0.11</v>
      </c>
      <c r="L742" s="8">
        <v>360</v>
      </c>
      <c r="M742" s="8" t="s">
        <v>256</v>
      </c>
      <c r="N742" s="122">
        <f t="shared" si="216"/>
        <v>183</v>
      </c>
    </row>
    <row r="743" spans="1:14" x14ac:dyDescent="0.25">
      <c r="A743" s="8" t="s">
        <v>71</v>
      </c>
      <c r="B743" s="8" t="s">
        <v>72</v>
      </c>
      <c r="C743" s="8" t="s">
        <v>29</v>
      </c>
      <c r="D743" s="9">
        <f>+Parameters!$B$11-1</f>
        <v>42824</v>
      </c>
      <c r="E743" s="9">
        <f t="shared" ref="E743:E745" si="219">+D743+183</f>
        <v>43007</v>
      </c>
      <c r="F743" s="8">
        <v>7</v>
      </c>
      <c r="G743" s="8">
        <v>31</v>
      </c>
      <c r="H743" s="8">
        <v>0.10500000000000001</v>
      </c>
      <c r="I743" s="8">
        <v>0.11000000000000001</v>
      </c>
      <c r="J743" s="8">
        <v>0.11</v>
      </c>
      <c r="K743" s="8">
        <v>0.115</v>
      </c>
      <c r="L743" s="8">
        <v>360</v>
      </c>
      <c r="M743" s="8" t="s">
        <v>256</v>
      </c>
      <c r="N743" s="122">
        <f t="shared" si="216"/>
        <v>183</v>
      </c>
    </row>
    <row r="744" spans="1:14" x14ac:dyDescent="0.25">
      <c r="A744" s="8" t="s">
        <v>71</v>
      </c>
      <c r="B744" s="8" t="s">
        <v>72</v>
      </c>
      <c r="C744" s="8" t="s">
        <v>29</v>
      </c>
      <c r="D744" s="9">
        <f>+Parameters!$B$11-1</f>
        <v>42824</v>
      </c>
      <c r="E744" s="9">
        <f t="shared" si="219"/>
        <v>43007</v>
      </c>
      <c r="F744" s="8">
        <v>31</v>
      </c>
      <c r="G744" s="8">
        <v>91</v>
      </c>
      <c r="H744" s="8">
        <v>0.11000000000000001</v>
      </c>
      <c r="I744" s="8">
        <v>0.11500000000000002</v>
      </c>
      <c r="J744" s="8">
        <v>0.115</v>
      </c>
      <c r="K744" s="8">
        <v>0.12000000000000001</v>
      </c>
      <c r="L744" s="8">
        <v>360</v>
      </c>
      <c r="M744" s="8" t="s">
        <v>256</v>
      </c>
      <c r="N744" s="122">
        <f t="shared" si="216"/>
        <v>183</v>
      </c>
    </row>
    <row r="745" spans="1:14" x14ac:dyDescent="0.25">
      <c r="A745" s="8" t="s">
        <v>71</v>
      </c>
      <c r="B745" s="8" t="s">
        <v>72</v>
      </c>
      <c r="C745" s="8" t="s">
        <v>29</v>
      </c>
      <c r="D745" s="9">
        <f>+Parameters!$B$11-1</f>
        <v>42824</v>
      </c>
      <c r="E745" s="9">
        <f t="shared" si="219"/>
        <v>43007</v>
      </c>
      <c r="F745" s="8">
        <v>91</v>
      </c>
      <c r="G745" s="8">
        <v>182</v>
      </c>
      <c r="H745" s="8">
        <v>0.11500000000000002</v>
      </c>
      <c r="I745" s="8">
        <v>0.12000000000000002</v>
      </c>
      <c r="J745" s="8">
        <v>0.12000000000000001</v>
      </c>
      <c r="K745" s="8">
        <v>0.125</v>
      </c>
      <c r="L745" s="8">
        <v>360</v>
      </c>
      <c r="M745" s="8" t="s">
        <v>256</v>
      </c>
      <c r="N745" s="122">
        <f t="shared" si="216"/>
        <v>183</v>
      </c>
    </row>
    <row r="746" spans="1:14" x14ac:dyDescent="0.25">
      <c r="A746" t="s">
        <v>71</v>
      </c>
      <c r="B746" t="s">
        <v>72</v>
      </c>
      <c r="C746" t="s">
        <v>29</v>
      </c>
      <c r="D746" s="38">
        <f>+E745</f>
        <v>43007</v>
      </c>
      <c r="E746" s="38">
        <f>+D746+91</f>
        <v>43098</v>
      </c>
      <c r="F746">
        <v>1</v>
      </c>
      <c r="G746">
        <v>7</v>
      </c>
      <c r="H746">
        <v>0.105</v>
      </c>
      <c r="I746">
        <v>0.11</v>
      </c>
      <c r="J746">
        <v>0.1</v>
      </c>
      <c r="K746">
        <v>0.10500000000000001</v>
      </c>
      <c r="L746">
        <v>360</v>
      </c>
      <c r="M746" t="s">
        <v>256</v>
      </c>
      <c r="N746" s="118">
        <f t="shared" si="216"/>
        <v>91</v>
      </c>
    </row>
    <row r="747" spans="1:14" x14ac:dyDescent="0.25">
      <c r="A747" t="s">
        <v>71</v>
      </c>
      <c r="B747" t="s">
        <v>72</v>
      </c>
      <c r="C747" t="s">
        <v>29</v>
      </c>
      <c r="D747" s="38">
        <f>+D746</f>
        <v>43007</v>
      </c>
      <c r="E747" s="38">
        <f t="shared" ref="E747:E749" si="220">+D747+91</f>
        <v>43098</v>
      </c>
      <c r="F747">
        <v>7</v>
      </c>
      <c r="G747">
        <v>31</v>
      </c>
      <c r="H747">
        <v>0.11</v>
      </c>
      <c r="I747">
        <v>0.115</v>
      </c>
      <c r="J747">
        <v>0.10500000000000001</v>
      </c>
      <c r="K747">
        <v>0.11000000000000001</v>
      </c>
      <c r="L747">
        <v>360</v>
      </c>
      <c r="M747" t="s">
        <v>256</v>
      </c>
      <c r="N747" s="118">
        <f t="shared" si="216"/>
        <v>91</v>
      </c>
    </row>
    <row r="748" spans="1:14" x14ac:dyDescent="0.25">
      <c r="A748" t="s">
        <v>71</v>
      </c>
      <c r="B748" t="s">
        <v>72</v>
      </c>
      <c r="C748" t="s">
        <v>29</v>
      </c>
      <c r="D748" s="38">
        <f t="shared" ref="D748:D749" si="221">+D747</f>
        <v>43007</v>
      </c>
      <c r="E748" s="38">
        <f t="shared" si="220"/>
        <v>43098</v>
      </c>
      <c r="F748">
        <v>31</v>
      </c>
      <c r="G748">
        <v>91</v>
      </c>
      <c r="H748">
        <v>0.115</v>
      </c>
      <c r="I748">
        <v>0.12000000000000001</v>
      </c>
      <c r="J748">
        <v>0.11000000000000001</v>
      </c>
      <c r="K748">
        <v>0.11500000000000002</v>
      </c>
      <c r="L748">
        <v>360</v>
      </c>
      <c r="M748" t="s">
        <v>256</v>
      </c>
      <c r="N748" s="118">
        <f t="shared" si="216"/>
        <v>91</v>
      </c>
    </row>
    <row r="749" spans="1:14" x14ac:dyDescent="0.25">
      <c r="A749" t="s">
        <v>71</v>
      </c>
      <c r="B749" t="s">
        <v>72</v>
      </c>
      <c r="C749" t="s">
        <v>29</v>
      </c>
      <c r="D749" s="38">
        <f t="shared" si="221"/>
        <v>43007</v>
      </c>
      <c r="E749" s="38">
        <f t="shared" si="220"/>
        <v>43098</v>
      </c>
      <c r="F749">
        <v>91</v>
      </c>
      <c r="G749">
        <v>182</v>
      </c>
      <c r="H749">
        <v>0.12000000000000001</v>
      </c>
      <c r="I749">
        <v>0.125</v>
      </c>
      <c r="J749">
        <v>0.11500000000000002</v>
      </c>
      <c r="K749">
        <v>0.12000000000000002</v>
      </c>
      <c r="L749">
        <v>360</v>
      </c>
      <c r="M749" t="s">
        <v>256</v>
      </c>
      <c r="N749" s="118">
        <f t="shared" si="216"/>
        <v>91</v>
      </c>
    </row>
    <row r="750" spans="1:14" x14ac:dyDescent="0.25">
      <c r="A750" s="8" t="s">
        <v>71</v>
      </c>
      <c r="B750" s="8" t="s">
        <v>72</v>
      </c>
      <c r="C750" s="8" t="s">
        <v>29</v>
      </c>
      <c r="D750" s="9">
        <f>+E749</f>
        <v>43098</v>
      </c>
      <c r="E750" s="9">
        <f>+D750+120</f>
        <v>43218</v>
      </c>
      <c r="F750" s="8">
        <v>1</v>
      </c>
      <c r="G750" s="8">
        <v>7</v>
      </c>
      <c r="H750" s="8">
        <v>0.1</v>
      </c>
      <c r="I750" s="8">
        <v>0.10500000000000001</v>
      </c>
      <c r="J750" s="8">
        <v>0.1</v>
      </c>
      <c r="K750" s="8">
        <v>0.10500000000000001</v>
      </c>
      <c r="L750" s="8">
        <v>360</v>
      </c>
      <c r="M750" s="8" t="s">
        <v>256</v>
      </c>
      <c r="N750" s="122">
        <f t="shared" si="216"/>
        <v>120</v>
      </c>
    </row>
    <row r="751" spans="1:14" x14ac:dyDescent="0.25">
      <c r="A751" s="8" t="s">
        <v>71</v>
      </c>
      <c r="B751" s="8" t="s">
        <v>72</v>
      </c>
      <c r="C751" s="8" t="s">
        <v>29</v>
      </c>
      <c r="D751" s="9">
        <f>+D750</f>
        <v>43098</v>
      </c>
      <c r="E751" s="9">
        <f t="shared" ref="E751:E753" si="222">+D751+120</f>
        <v>43218</v>
      </c>
      <c r="F751" s="8">
        <v>7</v>
      </c>
      <c r="G751" s="8">
        <v>31</v>
      </c>
      <c r="H751" s="8">
        <v>0.10500000000000001</v>
      </c>
      <c r="I751" s="8">
        <v>0.11000000000000001</v>
      </c>
      <c r="J751" s="8">
        <v>0.10500000000000001</v>
      </c>
      <c r="K751" s="8">
        <v>0.11000000000000001</v>
      </c>
      <c r="L751" s="8">
        <v>360</v>
      </c>
      <c r="M751" s="8" t="s">
        <v>256</v>
      </c>
      <c r="N751" s="122">
        <f t="shared" si="216"/>
        <v>120</v>
      </c>
    </row>
    <row r="752" spans="1:14" x14ac:dyDescent="0.25">
      <c r="A752" s="8" t="s">
        <v>71</v>
      </c>
      <c r="B752" s="8" t="s">
        <v>72</v>
      </c>
      <c r="C752" s="8" t="s">
        <v>29</v>
      </c>
      <c r="D752" s="9">
        <f t="shared" ref="D752:D753" si="223">+D751</f>
        <v>43098</v>
      </c>
      <c r="E752" s="9">
        <f t="shared" si="222"/>
        <v>43218</v>
      </c>
      <c r="F752" s="8">
        <v>31</v>
      </c>
      <c r="G752" s="8">
        <v>91</v>
      </c>
      <c r="H752" s="8">
        <v>0.11000000000000001</v>
      </c>
      <c r="I752" s="8">
        <v>0.11500000000000002</v>
      </c>
      <c r="J752" s="8">
        <v>0.11000000000000001</v>
      </c>
      <c r="K752" s="8">
        <v>0.11500000000000002</v>
      </c>
      <c r="L752" s="8">
        <v>360</v>
      </c>
      <c r="M752" s="8" t="s">
        <v>256</v>
      </c>
      <c r="N752" s="122">
        <f t="shared" si="216"/>
        <v>120</v>
      </c>
    </row>
    <row r="753" spans="1:14" x14ac:dyDescent="0.25">
      <c r="A753" s="8" t="s">
        <v>71</v>
      </c>
      <c r="B753" s="8" t="s">
        <v>72</v>
      </c>
      <c r="C753" s="8" t="s">
        <v>29</v>
      </c>
      <c r="D753" s="9">
        <f t="shared" si="223"/>
        <v>43098</v>
      </c>
      <c r="E753" s="9">
        <f t="shared" si="222"/>
        <v>43218</v>
      </c>
      <c r="F753" s="8">
        <v>91</v>
      </c>
      <c r="G753" s="8">
        <v>182</v>
      </c>
      <c r="H753" s="8">
        <v>0.11500000000000002</v>
      </c>
      <c r="I753" s="8">
        <v>0.12000000000000002</v>
      </c>
      <c r="J753" s="8">
        <v>0.11500000000000002</v>
      </c>
      <c r="K753" s="8">
        <v>0.12000000000000002</v>
      </c>
      <c r="L753" s="8">
        <v>360</v>
      </c>
      <c r="M753" s="8" t="s">
        <v>256</v>
      </c>
      <c r="N753" s="122">
        <f t="shared" si="216"/>
        <v>120</v>
      </c>
    </row>
    <row r="754" spans="1:14" x14ac:dyDescent="0.25">
      <c r="A754" t="s">
        <v>91</v>
      </c>
      <c r="B754" t="s">
        <v>72</v>
      </c>
      <c r="C754" t="s">
        <v>29</v>
      </c>
      <c r="D754" s="38">
        <f>+Parameters!$B$11-1</f>
        <v>42824</v>
      </c>
      <c r="E754" s="38">
        <f>+D754+183</f>
        <v>43007</v>
      </c>
      <c r="F754">
        <v>1</v>
      </c>
      <c r="G754">
        <v>7</v>
      </c>
      <c r="H754">
        <v>0.01</v>
      </c>
      <c r="I754">
        <v>0.01</v>
      </c>
      <c r="J754">
        <v>0.01</v>
      </c>
      <c r="K754">
        <v>0.01</v>
      </c>
      <c r="L754">
        <v>360</v>
      </c>
      <c r="M754" t="s">
        <v>256</v>
      </c>
      <c r="N754" s="118">
        <f t="shared" si="216"/>
        <v>183</v>
      </c>
    </row>
    <row r="755" spans="1:14" x14ac:dyDescent="0.25">
      <c r="A755" t="s">
        <v>91</v>
      </c>
      <c r="B755" t="s">
        <v>72</v>
      </c>
      <c r="C755" t="s">
        <v>29</v>
      </c>
      <c r="D755" s="38">
        <f>+Parameters!$B$11-1</f>
        <v>42824</v>
      </c>
      <c r="E755" s="38">
        <f t="shared" ref="E755:E758" si="224">+D755+183</f>
        <v>43007</v>
      </c>
      <c r="F755">
        <v>7</v>
      </c>
      <c r="G755">
        <v>31</v>
      </c>
      <c r="H755">
        <v>0.01</v>
      </c>
      <c r="I755">
        <v>0.01</v>
      </c>
      <c r="J755">
        <v>0.01</v>
      </c>
      <c r="K755">
        <v>0.01</v>
      </c>
      <c r="L755">
        <v>360</v>
      </c>
      <c r="M755" t="s">
        <v>256</v>
      </c>
      <c r="N755" s="118">
        <f t="shared" si="216"/>
        <v>183</v>
      </c>
    </row>
    <row r="756" spans="1:14" x14ac:dyDescent="0.25">
      <c r="A756" t="s">
        <v>91</v>
      </c>
      <c r="B756" t="s">
        <v>72</v>
      </c>
      <c r="C756" t="s">
        <v>29</v>
      </c>
      <c r="D756" s="38">
        <f>+Parameters!$B$11-1</f>
        <v>42824</v>
      </c>
      <c r="E756" s="38">
        <f t="shared" si="224"/>
        <v>43007</v>
      </c>
      <c r="F756">
        <v>31</v>
      </c>
      <c r="G756">
        <v>91</v>
      </c>
      <c r="H756">
        <v>0.01</v>
      </c>
      <c r="I756">
        <v>0.01</v>
      </c>
      <c r="J756">
        <v>0.01</v>
      </c>
      <c r="K756">
        <v>0.01</v>
      </c>
      <c r="L756">
        <v>360</v>
      </c>
      <c r="M756" t="s">
        <v>256</v>
      </c>
      <c r="N756" s="118">
        <f t="shared" si="216"/>
        <v>183</v>
      </c>
    </row>
    <row r="757" spans="1:14" x14ac:dyDescent="0.25">
      <c r="A757" t="s">
        <v>91</v>
      </c>
      <c r="B757" t="s">
        <v>72</v>
      </c>
      <c r="C757" t="s">
        <v>29</v>
      </c>
      <c r="D757" s="38">
        <f>+Parameters!$B$11-1</f>
        <v>42824</v>
      </c>
      <c r="E757" s="38">
        <f t="shared" si="224"/>
        <v>43007</v>
      </c>
      <c r="F757">
        <v>91</v>
      </c>
      <c r="G757">
        <v>365</v>
      </c>
      <c r="H757">
        <v>0.01</v>
      </c>
      <c r="I757">
        <v>0.01</v>
      </c>
      <c r="J757">
        <v>0.01</v>
      </c>
      <c r="K757">
        <v>0.01</v>
      </c>
      <c r="L757">
        <v>360</v>
      </c>
      <c r="M757" t="s">
        <v>256</v>
      </c>
      <c r="N757" s="118">
        <f t="shared" si="216"/>
        <v>183</v>
      </c>
    </row>
    <row r="758" spans="1:14" x14ac:dyDescent="0.25">
      <c r="A758" t="s">
        <v>91</v>
      </c>
      <c r="B758" t="s">
        <v>72</v>
      </c>
      <c r="C758" t="s">
        <v>29</v>
      </c>
      <c r="D758" s="38">
        <f>+Parameters!$B$11-1</f>
        <v>42824</v>
      </c>
      <c r="E758" s="38">
        <f t="shared" si="224"/>
        <v>43007</v>
      </c>
      <c r="F758">
        <v>365</v>
      </c>
      <c r="G758">
        <v>730</v>
      </c>
      <c r="H758">
        <v>0.01</v>
      </c>
      <c r="I758">
        <v>0.01</v>
      </c>
      <c r="J758">
        <v>0.01</v>
      </c>
      <c r="K758">
        <v>0.01</v>
      </c>
      <c r="L758">
        <v>360</v>
      </c>
      <c r="M758" t="s">
        <v>256</v>
      </c>
      <c r="N758" s="118">
        <f t="shared" si="216"/>
        <v>183</v>
      </c>
    </row>
    <row r="759" spans="1:14" x14ac:dyDescent="0.25">
      <c r="A759" s="8" t="s">
        <v>91</v>
      </c>
      <c r="B759" s="8" t="s">
        <v>72</v>
      </c>
      <c r="C759" s="8" t="s">
        <v>29</v>
      </c>
      <c r="D759" s="9">
        <f>+E758</f>
        <v>43007</v>
      </c>
      <c r="E759" s="9">
        <f>+D759+91</f>
        <v>43098</v>
      </c>
      <c r="F759" s="8">
        <v>1</v>
      </c>
      <c r="G759" s="8">
        <v>7</v>
      </c>
      <c r="H759" s="8">
        <v>0.01</v>
      </c>
      <c r="I759" s="8">
        <v>0.01</v>
      </c>
      <c r="J759" s="8">
        <v>0.01</v>
      </c>
      <c r="K759" s="8">
        <v>0.01</v>
      </c>
      <c r="L759" s="8">
        <v>360</v>
      </c>
      <c r="M759" s="8" t="s">
        <v>256</v>
      </c>
      <c r="N759" s="122">
        <f t="shared" si="216"/>
        <v>91</v>
      </c>
    </row>
    <row r="760" spans="1:14" x14ac:dyDescent="0.25">
      <c r="A760" s="8" t="s">
        <v>91</v>
      </c>
      <c r="B760" s="8" t="s">
        <v>72</v>
      </c>
      <c r="C760" s="8" t="s">
        <v>29</v>
      </c>
      <c r="D760" s="9">
        <f>+D759</f>
        <v>43007</v>
      </c>
      <c r="E760" s="9">
        <f t="shared" ref="E760:E763" si="225">+D760+91</f>
        <v>43098</v>
      </c>
      <c r="F760" s="8">
        <v>7</v>
      </c>
      <c r="G760" s="8">
        <v>31</v>
      </c>
      <c r="H760" s="8">
        <v>0.01</v>
      </c>
      <c r="I760" s="8">
        <v>0.01</v>
      </c>
      <c r="J760" s="8">
        <v>0.01</v>
      </c>
      <c r="K760" s="8">
        <v>0.01</v>
      </c>
      <c r="L760" s="8">
        <v>360</v>
      </c>
      <c r="M760" s="8" t="s">
        <v>256</v>
      </c>
      <c r="N760" s="122">
        <f t="shared" si="216"/>
        <v>91</v>
      </c>
    </row>
    <row r="761" spans="1:14" x14ac:dyDescent="0.25">
      <c r="A761" s="8" t="s">
        <v>91</v>
      </c>
      <c r="B761" s="8" t="s">
        <v>72</v>
      </c>
      <c r="C761" s="8" t="s">
        <v>29</v>
      </c>
      <c r="D761" s="9">
        <f t="shared" ref="D761:D763" si="226">+D760</f>
        <v>43007</v>
      </c>
      <c r="E761" s="9">
        <f t="shared" si="225"/>
        <v>43098</v>
      </c>
      <c r="F761" s="8">
        <v>31</v>
      </c>
      <c r="G761" s="8">
        <v>91</v>
      </c>
      <c r="H761" s="8">
        <v>0.01</v>
      </c>
      <c r="I761" s="8">
        <v>0.01</v>
      </c>
      <c r="J761" s="8">
        <v>0.01</v>
      </c>
      <c r="K761" s="8">
        <v>0.01</v>
      </c>
      <c r="L761" s="8">
        <v>360</v>
      </c>
      <c r="M761" s="8" t="s">
        <v>256</v>
      </c>
      <c r="N761" s="122">
        <f t="shared" si="216"/>
        <v>91</v>
      </c>
    </row>
    <row r="762" spans="1:14" x14ac:dyDescent="0.25">
      <c r="A762" s="8" t="s">
        <v>91</v>
      </c>
      <c r="B762" s="8" t="s">
        <v>72</v>
      </c>
      <c r="C762" s="8" t="s">
        <v>29</v>
      </c>
      <c r="D762" s="9">
        <f t="shared" si="226"/>
        <v>43007</v>
      </c>
      <c r="E762" s="9">
        <f t="shared" si="225"/>
        <v>43098</v>
      </c>
      <c r="F762" s="8">
        <v>91</v>
      </c>
      <c r="G762" s="8">
        <v>365</v>
      </c>
      <c r="H762" s="8">
        <v>0.01</v>
      </c>
      <c r="I762" s="8">
        <v>0.01</v>
      </c>
      <c r="J762" s="8">
        <v>0.01</v>
      </c>
      <c r="K762" s="8">
        <v>0.01</v>
      </c>
      <c r="L762" s="8">
        <v>360</v>
      </c>
      <c r="M762" s="8" t="s">
        <v>256</v>
      </c>
      <c r="N762" s="122">
        <f t="shared" si="216"/>
        <v>91</v>
      </c>
    </row>
    <row r="763" spans="1:14" x14ac:dyDescent="0.25">
      <c r="A763" s="8" t="s">
        <v>91</v>
      </c>
      <c r="B763" s="8" t="s">
        <v>72</v>
      </c>
      <c r="C763" s="8" t="s">
        <v>29</v>
      </c>
      <c r="D763" s="9">
        <f t="shared" si="226"/>
        <v>43007</v>
      </c>
      <c r="E763" s="9">
        <f t="shared" si="225"/>
        <v>43098</v>
      </c>
      <c r="F763" s="8">
        <v>365</v>
      </c>
      <c r="G763" s="8">
        <v>730</v>
      </c>
      <c r="H763" s="8">
        <v>0.01</v>
      </c>
      <c r="I763" s="8">
        <v>0.01</v>
      </c>
      <c r="J763" s="8">
        <v>0.01</v>
      </c>
      <c r="K763" s="8">
        <v>0.01</v>
      </c>
      <c r="L763" s="8">
        <v>360</v>
      </c>
      <c r="M763" s="8" t="s">
        <v>256</v>
      </c>
      <c r="N763" s="122">
        <f t="shared" si="216"/>
        <v>91</v>
      </c>
    </row>
    <row r="764" spans="1:14" x14ac:dyDescent="0.25">
      <c r="A764" t="s">
        <v>91</v>
      </c>
      <c r="B764" t="s">
        <v>72</v>
      </c>
      <c r="C764" t="s">
        <v>29</v>
      </c>
      <c r="D764" s="38">
        <f>+E763</f>
        <v>43098</v>
      </c>
      <c r="E764" s="38">
        <f>+D764+120</f>
        <v>43218</v>
      </c>
      <c r="F764">
        <v>1</v>
      </c>
      <c r="G764">
        <v>7</v>
      </c>
      <c r="H764">
        <v>0.01</v>
      </c>
      <c r="I764">
        <v>0.01</v>
      </c>
      <c r="J764">
        <v>0.01</v>
      </c>
      <c r="K764">
        <v>0.01</v>
      </c>
      <c r="L764">
        <v>360</v>
      </c>
      <c r="M764" t="s">
        <v>256</v>
      </c>
      <c r="N764" s="118">
        <f t="shared" si="216"/>
        <v>120</v>
      </c>
    </row>
    <row r="765" spans="1:14" x14ac:dyDescent="0.25">
      <c r="A765" t="s">
        <v>91</v>
      </c>
      <c r="B765" t="s">
        <v>72</v>
      </c>
      <c r="C765" t="s">
        <v>29</v>
      </c>
      <c r="D765" s="38">
        <f>+D764</f>
        <v>43098</v>
      </c>
      <c r="E765" s="38">
        <f t="shared" ref="E765:E768" si="227">+D765+120</f>
        <v>43218</v>
      </c>
      <c r="F765">
        <v>7</v>
      </c>
      <c r="G765">
        <v>31</v>
      </c>
      <c r="H765">
        <v>0.01</v>
      </c>
      <c r="I765">
        <v>0.01</v>
      </c>
      <c r="J765">
        <v>0.01</v>
      </c>
      <c r="K765">
        <v>0.01</v>
      </c>
      <c r="L765">
        <v>360</v>
      </c>
      <c r="M765" t="s">
        <v>256</v>
      </c>
      <c r="N765" s="118">
        <f t="shared" si="216"/>
        <v>120</v>
      </c>
    </row>
    <row r="766" spans="1:14" x14ac:dyDescent="0.25">
      <c r="A766" t="s">
        <v>91</v>
      </c>
      <c r="B766" t="s">
        <v>72</v>
      </c>
      <c r="C766" t="s">
        <v>29</v>
      </c>
      <c r="D766" s="38">
        <f t="shared" ref="D766:D768" si="228">+D765</f>
        <v>43098</v>
      </c>
      <c r="E766" s="38">
        <f t="shared" si="227"/>
        <v>43218</v>
      </c>
      <c r="F766">
        <v>31</v>
      </c>
      <c r="G766">
        <v>91</v>
      </c>
      <c r="H766">
        <v>0.01</v>
      </c>
      <c r="I766">
        <v>0.01</v>
      </c>
      <c r="J766">
        <v>0.01</v>
      </c>
      <c r="K766">
        <v>0.01</v>
      </c>
      <c r="L766">
        <v>360</v>
      </c>
      <c r="M766" t="s">
        <v>256</v>
      </c>
      <c r="N766" s="118">
        <f t="shared" si="216"/>
        <v>120</v>
      </c>
    </row>
    <row r="767" spans="1:14" x14ac:dyDescent="0.25">
      <c r="A767" t="s">
        <v>91</v>
      </c>
      <c r="B767" t="s">
        <v>72</v>
      </c>
      <c r="C767" t="s">
        <v>29</v>
      </c>
      <c r="D767" s="38">
        <f t="shared" si="228"/>
        <v>43098</v>
      </c>
      <c r="E767" s="38">
        <f t="shared" si="227"/>
        <v>43218</v>
      </c>
      <c r="F767">
        <v>91</v>
      </c>
      <c r="G767">
        <v>365</v>
      </c>
      <c r="H767">
        <v>0.01</v>
      </c>
      <c r="I767">
        <v>0.01</v>
      </c>
      <c r="J767">
        <v>0.01</v>
      </c>
      <c r="K767">
        <v>0.01</v>
      </c>
      <c r="L767">
        <v>360</v>
      </c>
      <c r="M767" t="s">
        <v>256</v>
      </c>
      <c r="N767" s="118">
        <f t="shared" si="216"/>
        <v>120</v>
      </c>
    </row>
    <row r="768" spans="1:14" x14ac:dyDescent="0.25">
      <c r="A768" t="s">
        <v>91</v>
      </c>
      <c r="B768" t="s">
        <v>72</v>
      </c>
      <c r="C768" t="s">
        <v>29</v>
      </c>
      <c r="D768" s="38">
        <f t="shared" si="228"/>
        <v>43098</v>
      </c>
      <c r="E768" s="38">
        <f t="shared" si="227"/>
        <v>43218</v>
      </c>
      <c r="F768">
        <v>365</v>
      </c>
      <c r="G768">
        <v>740</v>
      </c>
      <c r="H768">
        <v>0.01</v>
      </c>
      <c r="I768">
        <v>0.01</v>
      </c>
      <c r="J768">
        <v>0.01</v>
      </c>
      <c r="K768">
        <v>0.01</v>
      </c>
      <c r="L768">
        <v>360</v>
      </c>
      <c r="M768" t="s">
        <v>256</v>
      </c>
      <c r="N768" s="118">
        <f t="shared" si="216"/>
        <v>120</v>
      </c>
    </row>
    <row r="769" spans="1:14" x14ac:dyDescent="0.25">
      <c r="A769" s="8" t="s">
        <v>71</v>
      </c>
      <c r="B769" s="8" t="s">
        <v>72</v>
      </c>
      <c r="C769" s="8" t="s">
        <v>30</v>
      </c>
      <c r="D769" s="9">
        <f>+Parameters!$B$11-1</f>
        <v>42824</v>
      </c>
      <c r="E769" s="9">
        <f>+D769+183</f>
        <v>43007</v>
      </c>
      <c r="F769" s="8">
        <v>1</v>
      </c>
      <c r="G769" s="8">
        <v>7</v>
      </c>
      <c r="H769" s="8">
        <v>1E-3</v>
      </c>
      <c r="I769" s="8">
        <v>2E-3</v>
      </c>
      <c r="J769" s="8">
        <v>2.5000000000000001E-3</v>
      </c>
      <c r="K769" s="8">
        <v>3.5000000000000001E-3</v>
      </c>
      <c r="L769" s="8">
        <v>360</v>
      </c>
      <c r="M769" s="8" t="s">
        <v>256</v>
      </c>
      <c r="N769" s="122">
        <f t="shared" si="216"/>
        <v>183</v>
      </c>
    </row>
    <row r="770" spans="1:14" x14ac:dyDescent="0.25">
      <c r="A770" s="8" t="s">
        <v>71</v>
      </c>
      <c r="B770" s="8" t="s">
        <v>72</v>
      </c>
      <c r="C770" s="8" t="s">
        <v>30</v>
      </c>
      <c r="D770" s="9">
        <f>+Parameters!$B$11-1</f>
        <v>42824</v>
      </c>
      <c r="E770" s="9">
        <f t="shared" ref="E770:E776" si="229">+D770+183</f>
        <v>43007</v>
      </c>
      <c r="F770" s="8">
        <v>7</v>
      </c>
      <c r="G770" s="8">
        <v>31</v>
      </c>
      <c r="H770" s="8">
        <v>2.1000000000000001E-2</v>
      </c>
      <c r="I770" s="8">
        <v>2.2000000000000002E-2</v>
      </c>
      <c r="J770" s="8">
        <v>2.35E-2</v>
      </c>
      <c r="K770" s="8">
        <v>2.4500000000000001E-2</v>
      </c>
      <c r="L770" s="8">
        <v>360</v>
      </c>
      <c r="M770" s="8" t="s">
        <v>256</v>
      </c>
      <c r="N770" s="122">
        <f t="shared" si="216"/>
        <v>183</v>
      </c>
    </row>
    <row r="771" spans="1:14" x14ac:dyDescent="0.25">
      <c r="A771" s="8" t="s">
        <v>71</v>
      </c>
      <c r="B771" s="8" t="s">
        <v>72</v>
      </c>
      <c r="C771" s="8" t="s">
        <v>30</v>
      </c>
      <c r="D771" s="9">
        <f>+Parameters!$B$11-1</f>
        <v>42824</v>
      </c>
      <c r="E771" s="9">
        <f t="shared" si="229"/>
        <v>43007</v>
      </c>
      <c r="F771" s="8">
        <v>31</v>
      </c>
      <c r="G771" s="8">
        <v>91</v>
      </c>
      <c r="H771" s="8">
        <v>2.2000000000000002E-2</v>
      </c>
      <c r="I771" s="8">
        <v>2.3000000000000003E-2</v>
      </c>
      <c r="J771" s="8">
        <v>2.4500000000000001E-2</v>
      </c>
      <c r="K771" s="8">
        <v>2.5500000000000002E-2</v>
      </c>
      <c r="L771" s="8">
        <v>360</v>
      </c>
      <c r="M771" s="8" t="s">
        <v>256</v>
      </c>
      <c r="N771" s="122">
        <f t="shared" si="216"/>
        <v>183</v>
      </c>
    </row>
    <row r="772" spans="1:14" x14ac:dyDescent="0.25">
      <c r="A772" s="8" t="s">
        <v>71</v>
      </c>
      <c r="B772" s="8" t="s">
        <v>72</v>
      </c>
      <c r="C772" s="8" t="s">
        <v>30</v>
      </c>
      <c r="D772" s="9">
        <f>+Parameters!$B$11-1</f>
        <v>42824</v>
      </c>
      <c r="E772" s="9">
        <f t="shared" si="229"/>
        <v>43007</v>
      </c>
      <c r="F772" s="8">
        <v>91</v>
      </c>
      <c r="G772" s="8">
        <v>182</v>
      </c>
      <c r="H772" s="8">
        <v>2.3000000000000003E-2</v>
      </c>
      <c r="I772" s="8">
        <v>2.4000000000000004E-2</v>
      </c>
      <c r="J772" s="8">
        <v>2.5500000000000002E-2</v>
      </c>
      <c r="K772" s="8">
        <v>2.6500000000000003E-2</v>
      </c>
      <c r="L772" s="8">
        <v>360</v>
      </c>
      <c r="M772" s="8" t="s">
        <v>256</v>
      </c>
      <c r="N772" s="122">
        <f t="shared" si="216"/>
        <v>183</v>
      </c>
    </row>
    <row r="773" spans="1:14" x14ac:dyDescent="0.25">
      <c r="A773" s="8" t="s">
        <v>71</v>
      </c>
      <c r="B773" s="8" t="s">
        <v>72</v>
      </c>
      <c r="C773" s="8" t="s">
        <v>30</v>
      </c>
      <c r="D773" s="9">
        <f>+Parameters!$B$11-1</f>
        <v>42824</v>
      </c>
      <c r="E773" s="9">
        <f t="shared" si="229"/>
        <v>43007</v>
      </c>
      <c r="F773" s="8">
        <v>182</v>
      </c>
      <c r="G773" s="8">
        <v>365</v>
      </c>
      <c r="H773" s="8">
        <v>2.4000000000000004E-2</v>
      </c>
      <c r="I773" s="8">
        <v>2.5000000000000005E-2</v>
      </c>
      <c r="J773" s="8">
        <v>2.6500000000000003E-2</v>
      </c>
      <c r="K773" s="8">
        <v>2.7500000000000004E-2</v>
      </c>
      <c r="L773" s="8">
        <v>360</v>
      </c>
      <c r="M773" s="8" t="s">
        <v>256</v>
      </c>
      <c r="N773" s="122">
        <f t="shared" si="216"/>
        <v>183</v>
      </c>
    </row>
    <row r="774" spans="1:14" x14ac:dyDescent="0.25">
      <c r="A774" s="8" t="s">
        <v>71</v>
      </c>
      <c r="B774" s="8" t="s">
        <v>72</v>
      </c>
      <c r="C774" s="8" t="s">
        <v>30</v>
      </c>
      <c r="D774" s="9">
        <f>+Parameters!$B$11-1</f>
        <v>42824</v>
      </c>
      <c r="E774" s="9">
        <f t="shared" si="229"/>
        <v>43007</v>
      </c>
      <c r="F774" s="8">
        <v>365</v>
      </c>
      <c r="G774" s="8">
        <v>730</v>
      </c>
      <c r="H774" s="8">
        <v>2.5000000000000005E-2</v>
      </c>
      <c r="I774" s="8">
        <v>2.6000000000000006E-2</v>
      </c>
      <c r="J774" s="8">
        <v>2.7500000000000004E-2</v>
      </c>
      <c r="K774" s="8">
        <v>2.8500000000000004E-2</v>
      </c>
      <c r="L774" s="8">
        <v>360</v>
      </c>
      <c r="M774" s="8" t="s">
        <v>256</v>
      </c>
      <c r="N774" s="122">
        <f t="shared" si="216"/>
        <v>183</v>
      </c>
    </row>
    <row r="775" spans="1:14" x14ac:dyDescent="0.25">
      <c r="A775" s="8" t="s">
        <v>71</v>
      </c>
      <c r="B775" s="8" t="s">
        <v>72</v>
      </c>
      <c r="C775" s="8" t="s">
        <v>30</v>
      </c>
      <c r="D775" s="9">
        <f>+Parameters!$B$11-1</f>
        <v>42824</v>
      </c>
      <c r="E775" s="9">
        <f t="shared" si="229"/>
        <v>43007</v>
      </c>
      <c r="F775" s="8">
        <v>730</v>
      </c>
      <c r="G775" s="8">
        <v>1080</v>
      </c>
      <c r="H775" s="8">
        <v>2.6000000000000006E-2</v>
      </c>
      <c r="I775" s="8">
        <v>2.7000000000000007E-2</v>
      </c>
      <c r="J775" s="8">
        <v>2.8500000000000004E-2</v>
      </c>
      <c r="K775" s="8">
        <v>2.9500000000000005E-2</v>
      </c>
      <c r="L775" s="8">
        <v>360</v>
      </c>
      <c r="M775" s="8" t="s">
        <v>256</v>
      </c>
      <c r="N775" s="122">
        <f t="shared" si="216"/>
        <v>183</v>
      </c>
    </row>
    <row r="776" spans="1:14" x14ac:dyDescent="0.25">
      <c r="A776" s="8" t="s">
        <v>71</v>
      </c>
      <c r="B776" s="8" t="s">
        <v>72</v>
      </c>
      <c r="C776" s="8" t="s">
        <v>30</v>
      </c>
      <c r="D776" s="9">
        <f>+Parameters!$B$11-1</f>
        <v>42824</v>
      </c>
      <c r="E776" s="9">
        <f t="shared" si="229"/>
        <v>43007</v>
      </c>
      <c r="F776" s="8">
        <v>1080</v>
      </c>
      <c r="G776" s="8">
        <v>1440</v>
      </c>
      <c r="H776" s="8">
        <v>2.7000000000000007E-2</v>
      </c>
      <c r="I776" s="8">
        <v>2.8000000000000008E-2</v>
      </c>
      <c r="J776" s="8">
        <v>2.9500000000000005E-2</v>
      </c>
      <c r="K776" s="8">
        <v>3.0500000000000006E-2</v>
      </c>
      <c r="L776" s="8">
        <v>360</v>
      </c>
      <c r="M776" s="8" t="s">
        <v>256</v>
      </c>
      <c r="N776" s="122">
        <f t="shared" si="216"/>
        <v>183</v>
      </c>
    </row>
    <row r="777" spans="1:14" x14ac:dyDescent="0.25">
      <c r="A777" t="s">
        <v>71</v>
      </c>
      <c r="B777" t="s">
        <v>72</v>
      </c>
      <c r="C777" t="s">
        <v>30</v>
      </c>
      <c r="D777" s="38">
        <f>+E776</f>
        <v>43007</v>
      </c>
      <c r="E777" s="38">
        <f>+D777+91</f>
        <v>43098</v>
      </c>
      <c r="F777">
        <v>1</v>
      </c>
      <c r="G777">
        <v>7</v>
      </c>
      <c r="H777">
        <v>2.5000000000000001E-3</v>
      </c>
      <c r="I777">
        <v>3.5000000000000001E-3</v>
      </c>
      <c r="J777">
        <v>1.35E-2</v>
      </c>
      <c r="K777">
        <v>1.4499999999999999E-2</v>
      </c>
      <c r="L777">
        <v>360</v>
      </c>
      <c r="M777" t="s">
        <v>256</v>
      </c>
      <c r="N777" s="118">
        <f t="shared" si="216"/>
        <v>91</v>
      </c>
    </row>
    <row r="778" spans="1:14" x14ac:dyDescent="0.25">
      <c r="A778" t="s">
        <v>71</v>
      </c>
      <c r="B778" t="s">
        <v>72</v>
      </c>
      <c r="C778" t="s">
        <v>30</v>
      </c>
      <c r="D778" s="38">
        <f>+D777</f>
        <v>43007</v>
      </c>
      <c r="E778" s="38">
        <f t="shared" ref="E778:E784" si="230">+D778+91</f>
        <v>43098</v>
      </c>
      <c r="F778">
        <v>7</v>
      </c>
      <c r="G778">
        <v>31</v>
      </c>
      <c r="H778">
        <v>2.35E-2</v>
      </c>
      <c r="I778">
        <v>2.4500000000000001E-2</v>
      </c>
      <c r="J778">
        <v>2.4500000000000001E-2</v>
      </c>
      <c r="K778">
        <v>2.5500000000000002E-2</v>
      </c>
      <c r="L778">
        <v>360</v>
      </c>
      <c r="M778" t="s">
        <v>256</v>
      </c>
      <c r="N778" s="118">
        <f t="shared" si="216"/>
        <v>91</v>
      </c>
    </row>
    <row r="779" spans="1:14" x14ac:dyDescent="0.25">
      <c r="A779" t="s">
        <v>71</v>
      </c>
      <c r="B779" t="s">
        <v>72</v>
      </c>
      <c r="C779" t="s">
        <v>30</v>
      </c>
      <c r="D779" s="38">
        <f t="shared" ref="D779:D784" si="231">+D778</f>
        <v>43007</v>
      </c>
      <c r="E779" s="38">
        <f t="shared" si="230"/>
        <v>43098</v>
      </c>
      <c r="F779">
        <v>31</v>
      </c>
      <c r="G779">
        <v>91</v>
      </c>
      <c r="H779">
        <v>2.4500000000000001E-2</v>
      </c>
      <c r="I779">
        <v>2.5500000000000002E-2</v>
      </c>
      <c r="J779">
        <v>2.5500000000000002E-2</v>
      </c>
      <c r="K779">
        <v>2.6500000000000003E-2</v>
      </c>
      <c r="L779">
        <v>360</v>
      </c>
      <c r="M779" t="s">
        <v>256</v>
      </c>
      <c r="N779" s="118">
        <f t="shared" si="216"/>
        <v>91</v>
      </c>
    </row>
    <row r="780" spans="1:14" x14ac:dyDescent="0.25">
      <c r="A780" t="s">
        <v>71</v>
      </c>
      <c r="B780" t="s">
        <v>72</v>
      </c>
      <c r="C780" t="s">
        <v>30</v>
      </c>
      <c r="D780" s="38">
        <f t="shared" si="231"/>
        <v>43007</v>
      </c>
      <c r="E780" s="38">
        <f t="shared" si="230"/>
        <v>43098</v>
      </c>
      <c r="F780">
        <v>91</v>
      </c>
      <c r="G780">
        <v>182</v>
      </c>
      <c r="H780">
        <v>2.5500000000000002E-2</v>
      </c>
      <c r="I780">
        <v>2.6500000000000003E-2</v>
      </c>
      <c r="J780">
        <v>2.6500000000000003E-2</v>
      </c>
      <c r="K780">
        <v>2.7500000000000004E-2</v>
      </c>
      <c r="L780">
        <v>360</v>
      </c>
      <c r="M780" t="s">
        <v>256</v>
      </c>
      <c r="N780" s="118">
        <f t="shared" si="216"/>
        <v>91</v>
      </c>
    </row>
    <row r="781" spans="1:14" x14ac:dyDescent="0.25">
      <c r="A781" t="s">
        <v>71</v>
      </c>
      <c r="B781" t="s">
        <v>72</v>
      </c>
      <c r="C781" t="s">
        <v>30</v>
      </c>
      <c r="D781" s="38">
        <f t="shared" si="231"/>
        <v>43007</v>
      </c>
      <c r="E781" s="38">
        <f t="shared" si="230"/>
        <v>43098</v>
      </c>
      <c r="F781">
        <v>182</v>
      </c>
      <c r="G781">
        <v>365</v>
      </c>
      <c r="H781">
        <v>2.6500000000000003E-2</v>
      </c>
      <c r="I781">
        <v>2.7500000000000004E-2</v>
      </c>
      <c r="J781">
        <v>2.7500000000000004E-2</v>
      </c>
      <c r="K781">
        <v>2.8500000000000004E-2</v>
      </c>
      <c r="L781">
        <v>360</v>
      </c>
      <c r="M781" t="s">
        <v>256</v>
      </c>
      <c r="N781" s="118">
        <f t="shared" si="216"/>
        <v>91</v>
      </c>
    </row>
    <row r="782" spans="1:14" x14ac:dyDescent="0.25">
      <c r="A782" t="s">
        <v>71</v>
      </c>
      <c r="B782" t="s">
        <v>72</v>
      </c>
      <c r="C782" t="s">
        <v>30</v>
      </c>
      <c r="D782" s="38">
        <f t="shared" si="231"/>
        <v>43007</v>
      </c>
      <c r="E782" s="38">
        <f t="shared" si="230"/>
        <v>43098</v>
      </c>
      <c r="F782">
        <v>365</v>
      </c>
      <c r="G782">
        <v>730</v>
      </c>
      <c r="H782">
        <v>2.7500000000000004E-2</v>
      </c>
      <c r="I782">
        <v>2.8500000000000004E-2</v>
      </c>
      <c r="J782">
        <v>2.8500000000000004E-2</v>
      </c>
      <c r="K782">
        <v>2.9500000000000005E-2</v>
      </c>
      <c r="L782">
        <v>360</v>
      </c>
      <c r="M782" t="s">
        <v>256</v>
      </c>
      <c r="N782" s="118">
        <f t="shared" si="216"/>
        <v>91</v>
      </c>
    </row>
    <row r="783" spans="1:14" x14ac:dyDescent="0.25">
      <c r="A783" t="s">
        <v>71</v>
      </c>
      <c r="B783" t="s">
        <v>72</v>
      </c>
      <c r="C783" t="s">
        <v>30</v>
      </c>
      <c r="D783" s="38">
        <f t="shared" si="231"/>
        <v>43007</v>
      </c>
      <c r="E783" s="38">
        <f t="shared" si="230"/>
        <v>43098</v>
      </c>
      <c r="F783">
        <v>730</v>
      </c>
      <c r="G783">
        <v>1080</v>
      </c>
      <c r="H783">
        <v>2.8500000000000004E-2</v>
      </c>
      <c r="I783">
        <v>2.9500000000000005E-2</v>
      </c>
      <c r="J783">
        <v>2.9500000000000005E-2</v>
      </c>
      <c r="K783">
        <v>3.0500000000000006E-2</v>
      </c>
      <c r="L783">
        <v>360</v>
      </c>
      <c r="M783" t="s">
        <v>256</v>
      </c>
      <c r="N783" s="118">
        <f t="shared" si="216"/>
        <v>91</v>
      </c>
    </row>
    <row r="784" spans="1:14" x14ac:dyDescent="0.25">
      <c r="A784" t="s">
        <v>71</v>
      </c>
      <c r="B784" t="s">
        <v>72</v>
      </c>
      <c r="C784" t="s">
        <v>30</v>
      </c>
      <c r="D784" s="38">
        <f t="shared" si="231"/>
        <v>43007</v>
      </c>
      <c r="E784" s="38">
        <f t="shared" si="230"/>
        <v>43098</v>
      </c>
      <c r="F784">
        <v>1080</v>
      </c>
      <c r="G784">
        <v>1440</v>
      </c>
      <c r="H784">
        <v>2.9500000000000005E-2</v>
      </c>
      <c r="I784">
        <v>3.0500000000000006E-2</v>
      </c>
      <c r="J784">
        <v>3.0500000000000006E-2</v>
      </c>
      <c r="K784">
        <v>3.1500000000000007E-2</v>
      </c>
      <c r="L784">
        <v>360</v>
      </c>
      <c r="M784" t="s">
        <v>256</v>
      </c>
      <c r="N784" s="118">
        <f t="shared" si="216"/>
        <v>91</v>
      </c>
    </row>
    <row r="785" spans="1:14" x14ac:dyDescent="0.25">
      <c r="A785" s="8" t="s">
        <v>71</v>
      </c>
      <c r="B785" s="8" t="s">
        <v>72</v>
      </c>
      <c r="C785" s="8" t="s">
        <v>30</v>
      </c>
      <c r="D785" s="9">
        <f>+E784</f>
        <v>43098</v>
      </c>
      <c r="E785" s="9">
        <f>+D785+120</f>
        <v>43218</v>
      </c>
      <c r="F785" s="8">
        <v>1</v>
      </c>
      <c r="G785" s="8">
        <v>7</v>
      </c>
      <c r="H785" s="8">
        <v>1.35E-2</v>
      </c>
      <c r="I785" s="8">
        <v>1.4499999999999999E-2</v>
      </c>
      <c r="J785" s="8">
        <v>1.35E-2</v>
      </c>
      <c r="K785" s="8">
        <v>1.8499999999999999E-2</v>
      </c>
      <c r="L785" s="8">
        <v>360</v>
      </c>
      <c r="M785" s="8" t="s">
        <v>256</v>
      </c>
      <c r="N785" s="122">
        <f t="shared" si="216"/>
        <v>120</v>
      </c>
    </row>
    <row r="786" spans="1:14" x14ac:dyDescent="0.25">
      <c r="A786" s="8" t="s">
        <v>71</v>
      </c>
      <c r="B786" s="8" t="s">
        <v>72</v>
      </c>
      <c r="C786" s="8" t="s">
        <v>30</v>
      </c>
      <c r="D786" s="9">
        <f>+D785</f>
        <v>43098</v>
      </c>
      <c r="E786" s="9">
        <f t="shared" ref="E786:E792" si="232">+D786+120</f>
        <v>43218</v>
      </c>
      <c r="F786" s="8">
        <v>7</v>
      </c>
      <c r="G786" s="8">
        <v>31</v>
      </c>
      <c r="H786" s="8">
        <v>2.4500000000000001E-2</v>
      </c>
      <c r="I786" s="8">
        <v>2.5500000000000002E-2</v>
      </c>
      <c r="J786" s="8">
        <v>2.4500000000000001E-2</v>
      </c>
      <c r="K786" s="8">
        <v>2.9500000000000002E-2</v>
      </c>
      <c r="L786" s="8">
        <v>360</v>
      </c>
      <c r="M786" s="8" t="s">
        <v>256</v>
      </c>
      <c r="N786" s="122">
        <f t="shared" si="216"/>
        <v>120</v>
      </c>
    </row>
    <row r="787" spans="1:14" x14ac:dyDescent="0.25">
      <c r="A787" s="8" t="s">
        <v>71</v>
      </c>
      <c r="B787" s="8" t="s">
        <v>72</v>
      </c>
      <c r="C787" s="8" t="s">
        <v>30</v>
      </c>
      <c r="D787" s="9">
        <f t="shared" ref="D787:D792" si="233">+D786</f>
        <v>43098</v>
      </c>
      <c r="E787" s="9">
        <f t="shared" si="232"/>
        <v>43218</v>
      </c>
      <c r="F787" s="8">
        <v>31</v>
      </c>
      <c r="G787" s="8">
        <v>91</v>
      </c>
      <c r="H787" s="8">
        <v>2.5500000000000002E-2</v>
      </c>
      <c r="I787" s="8">
        <v>2.6500000000000003E-2</v>
      </c>
      <c r="J787" s="8">
        <v>2.5500000000000002E-2</v>
      </c>
      <c r="K787" s="8">
        <v>3.0500000000000003E-2</v>
      </c>
      <c r="L787" s="8">
        <v>360</v>
      </c>
      <c r="M787" s="8" t="s">
        <v>256</v>
      </c>
      <c r="N787" s="122">
        <f t="shared" si="216"/>
        <v>120</v>
      </c>
    </row>
    <row r="788" spans="1:14" x14ac:dyDescent="0.25">
      <c r="A788" s="8" t="s">
        <v>71</v>
      </c>
      <c r="B788" s="8" t="s">
        <v>72</v>
      </c>
      <c r="C788" s="8" t="s">
        <v>30</v>
      </c>
      <c r="D788" s="9">
        <f t="shared" si="233"/>
        <v>43098</v>
      </c>
      <c r="E788" s="9">
        <f t="shared" si="232"/>
        <v>43218</v>
      </c>
      <c r="F788" s="8">
        <v>91</v>
      </c>
      <c r="G788" s="8">
        <v>182</v>
      </c>
      <c r="H788" s="8">
        <v>2.6500000000000003E-2</v>
      </c>
      <c r="I788" s="8">
        <v>2.7500000000000004E-2</v>
      </c>
      <c r="J788" s="8">
        <v>2.6500000000000003E-2</v>
      </c>
      <c r="K788" s="8">
        <v>3.15E-2</v>
      </c>
      <c r="L788" s="8">
        <v>360</v>
      </c>
      <c r="M788" s="8" t="s">
        <v>256</v>
      </c>
      <c r="N788" s="122">
        <f t="shared" si="216"/>
        <v>120</v>
      </c>
    </row>
    <row r="789" spans="1:14" x14ac:dyDescent="0.25">
      <c r="A789" s="8" t="s">
        <v>71</v>
      </c>
      <c r="B789" s="8" t="s">
        <v>72</v>
      </c>
      <c r="C789" s="8" t="s">
        <v>30</v>
      </c>
      <c r="D789" s="9">
        <f t="shared" si="233"/>
        <v>43098</v>
      </c>
      <c r="E789" s="9">
        <f t="shared" si="232"/>
        <v>43218</v>
      </c>
      <c r="F789" s="8">
        <v>182</v>
      </c>
      <c r="G789" s="8">
        <v>365</v>
      </c>
      <c r="H789" s="8">
        <v>2.7500000000000004E-2</v>
      </c>
      <c r="I789" s="8">
        <v>2.8500000000000004E-2</v>
      </c>
      <c r="J789" s="8">
        <v>2.7500000000000004E-2</v>
      </c>
      <c r="K789" s="8">
        <v>3.2500000000000001E-2</v>
      </c>
      <c r="L789" s="8">
        <v>360</v>
      </c>
      <c r="M789" s="8" t="s">
        <v>256</v>
      </c>
      <c r="N789" s="122">
        <f t="shared" si="216"/>
        <v>120</v>
      </c>
    </row>
    <row r="790" spans="1:14" x14ac:dyDescent="0.25">
      <c r="A790" s="8" t="s">
        <v>71</v>
      </c>
      <c r="B790" s="8" t="s">
        <v>72</v>
      </c>
      <c r="C790" s="8" t="s">
        <v>30</v>
      </c>
      <c r="D790" s="9">
        <f t="shared" si="233"/>
        <v>43098</v>
      </c>
      <c r="E790" s="9">
        <f t="shared" si="232"/>
        <v>43218</v>
      </c>
      <c r="F790" s="8">
        <v>365</v>
      </c>
      <c r="G790" s="8">
        <v>730</v>
      </c>
      <c r="H790" s="8">
        <v>2.8500000000000004E-2</v>
      </c>
      <c r="I790" s="8">
        <v>2.9500000000000005E-2</v>
      </c>
      <c r="J790" s="8">
        <v>2.8500000000000004E-2</v>
      </c>
      <c r="K790" s="8">
        <v>3.3500000000000002E-2</v>
      </c>
      <c r="L790" s="8">
        <v>360</v>
      </c>
      <c r="M790" s="8" t="s">
        <v>256</v>
      </c>
      <c r="N790" s="122">
        <f t="shared" si="216"/>
        <v>120</v>
      </c>
    </row>
    <row r="791" spans="1:14" x14ac:dyDescent="0.25">
      <c r="A791" s="8" t="s">
        <v>71</v>
      </c>
      <c r="B791" s="8" t="s">
        <v>72</v>
      </c>
      <c r="C791" s="8" t="s">
        <v>30</v>
      </c>
      <c r="D791" s="9">
        <f t="shared" si="233"/>
        <v>43098</v>
      </c>
      <c r="E791" s="9">
        <f t="shared" si="232"/>
        <v>43218</v>
      </c>
      <c r="F791" s="8">
        <v>730</v>
      </c>
      <c r="G791" s="8">
        <v>1080</v>
      </c>
      <c r="H791" s="8">
        <v>2.9500000000000005E-2</v>
      </c>
      <c r="I791" s="8">
        <v>3.0500000000000006E-2</v>
      </c>
      <c r="J791" s="8">
        <v>2.9500000000000005E-2</v>
      </c>
      <c r="K791" s="8">
        <v>3.4500000000000003E-2</v>
      </c>
      <c r="L791" s="8">
        <v>360</v>
      </c>
      <c r="M791" s="8" t="s">
        <v>256</v>
      </c>
      <c r="N791" s="122">
        <f t="shared" ref="N791:N854" si="234">+E791-D791</f>
        <v>120</v>
      </c>
    </row>
    <row r="792" spans="1:14" x14ac:dyDescent="0.25">
      <c r="A792" s="8" t="s">
        <v>71</v>
      </c>
      <c r="B792" s="8" t="s">
        <v>72</v>
      </c>
      <c r="C792" s="8" t="s">
        <v>30</v>
      </c>
      <c r="D792" s="9">
        <f t="shared" si="233"/>
        <v>43098</v>
      </c>
      <c r="E792" s="9">
        <f t="shared" si="232"/>
        <v>43218</v>
      </c>
      <c r="F792" s="8">
        <v>1080</v>
      </c>
      <c r="G792" s="8">
        <v>1440</v>
      </c>
      <c r="H792" s="8">
        <v>3.0500000000000006E-2</v>
      </c>
      <c r="I792" s="8">
        <v>3.1500000000000007E-2</v>
      </c>
      <c r="J792" s="8">
        <v>3.0500000000000006E-2</v>
      </c>
      <c r="K792" s="8">
        <v>3.5500000000000004E-2</v>
      </c>
      <c r="L792" s="8">
        <v>360</v>
      </c>
      <c r="M792" s="8" t="s">
        <v>256</v>
      </c>
      <c r="N792" s="122">
        <f t="shared" si="234"/>
        <v>120</v>
      </c>
    </row>
    <row r="793" spans="1:14" x14ac:dyDescent="0.25">
      <c r="A793" t="s">
        <v>186</v>
      </c>
      <c r="B793" t="s">
        <v>72</v>
      </c>
      <c r="C793" t="s">
        <v>29</v>
      </c>
      <c r="D793" s="38">
        <f>+Parameters!$B$11-1</f>
        <v>42824</v>
      </c>
      <c r="E793" s="38">
        <f>+D793+183</f>
        <v>43007</v>
      </c>
      <c r="F793">
        <v>1</v>
      </c>
      <c r="G793">
        <v>7</v>
      </c>
      <c r="H793">
        <v>0.03</v>
      </c>
      <c r="I793">
        <v>0.03</v>
      </c>
      <c r="J793">
        <v>0.03</v>
      </c>
      <c r="K793">
        <v>0.03</v>
      </c>
      <c r="L793">
        <v>360</v>
      </c>
      <c r="M793" t="s">
        <v>256</v>
      </c>
      <c r="N793" s="118">
        <f t="shared" si="234"/>
        <v>183</v>
      </c>
    </row>
    <row r="794" spans="1:14" x14ac:dyDescent="0.25">
      <c r="A794" t="s">
        <v>186</v>
      </c>
      <c r="B794" t="s">
        <v>72</v>
      </c>
      <c r="C794" t="s">
        <v>29</v>
      </c>
      <c r="D794" s="38">
        <f>+Parameters!$B$11-1</f>
        <v>42824</v>
      </c>
      <c r="E794" s="38">
        <f t="shared" ref="E794:E797" si="235">+D794+183</f>
        <v>43007</v>
      </c>
      <c r="F794">
        <v>7</v>
      </c>
      <c r="G794">
        <v>31</v>
      </c>
      <c r="H794">
        <v>0.03</v>
      </c>
      <c r="I794">
        <v>0.03</v>
      </c>
      <c r="J794">
        <v>0.03</v>
      </c>
      <c r="K794">
        <v>0.03</v>
      </c>
      <c r="L794">
        <v>360</v>
      </c>
      <c r="M794" t="s">
        <v>256</v>
      </c>
      <c r="N794" s="118">
        <f t="shared" si="234"/>
        <v>183</v>
      </c>
    </row>
    <row r="795" spans="1:14" x14ac:dyDescent="0.25">
      <c r="A795" t="s">
        <v>186</v>
      </c>
      <c r="B795" t="s">
        <v>72</v>
      </c>
      <c r="C795" t="s">
        <v>29</v>
      </c>
      <c r="D795" s="38">
        <f>+Parameters!$B$11-1</f>
        <v>42824</v>
      </c>
      <c r="E795" s="38">
        <f t="shared" si="235"/>
        <v>43007</v>
      </c>
      <c r="F795">
        <v>31</v>
      </c>
      <c r="G795">
        <v>91</v>
      </c>
      <c r="H795">
        <v>0.03</v>
      </c>
      <c r="I795">
        <v>0.03</v>
      </c>
      <c r="J795">
        <v>0.03</v>
      </c>
      <c r="K795">
        <v>0.03</v>
      </c>
      <c r="L795">
        <v>360</v>
      </c>
      <c r="M795" t="s">
        <v>256</v>
      </c>
      <c r="N795" s="118">
        <f t="shared" si="234"/>
        <v>183</v>
      </c>
    </row>
    <row r="796" spans="1:14" x14ac:dyDescent="0.25">
      <c r="A796" t="s">
        <v>186</v>
      </c>
      <c r="B796" t="s">
        <v>72</v>
      </c>
      <c r="C796" t="s">
        <v>29</v>
      </c>
      <c r="D796" s="38">
        <f>+Parameters!$B$11-1</f>
        <v>42824</v>
      </c>
      <c r="E796" s="38">
        <f t="shared" si="235"/>
        <v>43007</v>
      </c>
      <c r="F796">
        <v>91</v>
      </c>
      <c r="G796">
        <v>365</v>
      </c>
      <c r="H796">
        <v>0.03</v>
      </c>
      <c r="I796">
        <v>0.03</v>
      </c>
      <c r="J796">
        <v>0.03</v>
      </c>
      <c r="K796">
        <v>0.03</v>
      </c>
      <c r="L796">
        <v>360</v>
      </c>
      <c r="M796" t="s">
        <v>256</v>
      </c>
      <c r="N796" s="118">
        <f t="shared" si="234"/>
        <v>183</v>
      </c>
    </row>
    <row r="797" spans="1:14" x14ac:dyDescent="0.25">
      <c r="A797" t="s">
        <v>186</v>
      </c>
      <c r="B797" t="s">
        <v>72</v>
      </c>
      <c r="C797" t="s">
        <v>29</v>
      </c>
      <c r="D797" s="38">
        <f>+Parameters!$B$11-1</f>
        <v>42824</v>
      </c>
      <c r="E797" s="38">
        <f t="shared" si="235"/>
        <v>43007</v>
      </c>
      <c r="F797">
        <v>365</v>
      </c>
      <c r="G797">
        <v>4000</v>
      </c>
      <c r="H797">
        <v>0.03</v>
      </c>
      <c r="I797">
        <v>0.03</v>
      </c>
      <c r="J797">
        <v>0.03</v>
      </c>
      <c r="K797">
        <v>0.03</v>
      </c>
      <c r="L797">
        <v>360</v>
      </c>
      <c r="M797" t="s">
        <v>256</v>
      </c>
      <c r="N797" s="118">
        <f t="shared" si="234"/>
        <v>183</v>
      </c>
    </row>
    <row r="798" spans="1:14" x14ac:dyDescent="0.25">
      <c r="A798" s="8" t="s">
        <v>186</v>
      </c>
      <c r="B798" s="8" t="s">
        <v>72</v>
      </c>
      <c r="C798" s="8" t="s">
        <v>29</v>
      </c>
      <c r="D798" s="9">
        <f>+E797</f>
        <v>43007</v>
      </c>
      <c r="E798" s="9">
        <f>+D798+91</f>
        <v>43098</v>
      </c>
      <c r="F798" s="8">
        <v>1</v>
      </c>
      <c r="G798" s="8">
        <v>7</v>
      </c>
      <c r="H798" s="8">
        <v>0.03</v>
      </c>
      <c r="I798" s="8">
        <v>0.03</v>
      </c>
      <c r="J798" s="8">
        <v>0.03</v>
      </c>
      <c r="K798" s="8">
        <v>0.03</v>
      </c>
      <c r="L798" s="8">
        <v>360</v>
      </c>
      <c r="M798" s="8" t="s">
        <v>256</v>
      </c>
      <c r="N798" s="122">
        <f t="shared" si="234"/>
        <v>91</v>
      </c>
    </row>
    <row r="799" spans="1:14" x14ac:dyDescent="0.25">
      <c r="A799" s="8" t="s">
        <v>186</v>
      </c>
      <c r="B799" s="8" t="s">
        <v>72</v>
      </c>
      <c r="C799" s="8" t="s">
        <v>29</v>
      </c>
      <c r="D799" s="9">
        <f>+D798</f>
        <v>43007</v>
      </c>
      <c r="E799" s="9">
        <f t="shared" ref="E799:E802" si="236">+D799+91</f>
        <v>43098</v>
      </c>
      <c r="F799" s="8">
        <v>7</v>
      </c>
      <c r="G799" s="8">
        <v>31</v>
      </c>
      <c r="H799" s="8">
        <v>0.03</v>
      </c>
      <c r="I799" s="8">
        <v>0.03</v>
      </c>
      <c r="J799" s="8">
        <v>0.03</v>
      </c>
      <c r="K799" s="8">
        <v>0.03</v>
      </c>
      <c r="L799" s="8">
        <v>360</v>
      </c>
      <c r="M799" s="8" t="s">
        <v>256</v>
      </c>
      <c r="N799" s="122">
        <f t="shared" si="234"/>
        <v>91</v>
      </c>
    </row>
    <row r="800" spans="1:14" x14ac:dyDescent="0.25">
      <c r="A800" s="8" t="s">
        <v>186</v>
      </c>
      <c r="B800" s="8" t="s">
        <v>72</v>
      </c>
      <c r="C800" s="8" t="s">
        <v>29</v>
      </c>
      <c r="D800" s="9">
        <f t="shared" ref="D800:D802" si="237">+D799</f>
        <v>43007</v>
      </c>
      <c r="E800" s="9">
        <f t="shared" si="236"/>
        <v>43098</v>
      </c>
      <c r="F800" s="8">
        <v>31</v>
      </c>
      <c r="G800" s="8">
        <v>91</v>
      </c>
      <c r="H800" s="8">
        <v>0.03</v>
      </c>
      <c r="I800" s="8">
        <v>0.03</v>
      </c>
      <c r="J800" s="8">
        <v>0.03</v>
      </c>
      <c r="K800" s="8">
        <v>0.03</v>
      </c>
      <c r="L800" s="8">
        <v>360</v>
      </c>
      <c r="M800" s="8" t="s">
        <v>256</v>
      </c>
      <c r="N800" s="122">
        <f t="shared" si="234"/>
        <v>91</v>
      </c>
    </row>
    <row r="801" spans="1:14" x14ac:dyDescent="0.25">
      <c r="A801" s="8" t="s">
        <v>186</v>
      </c>
      <c r="B801" s="8" t="s">
        <v>72</v>
      </c>
      <c r="C801" s="8" t="s">
        <v>29</v>
      </c>
      <c r="D801" s="9">
        <f t="shared" si="237"/>
        <v>43007</v>
      </c>
      <c r="E801" s="9">
        <f t="shared" si="236"/>
        <v>43098</v>
      </c>
      <c r="F801" s="8">
        <v>91</v>
      </c>
      <c r="G801" s="8">
        <v>365</v>
      </c>
      <c r="H801" s="8">
        <v>0.03</v>
      </c>
      <c r="I801" s="8">
        <v>0.03</v>
      </c>
      <c r="J801" s="8">
        <v>0.03</v>
      </c>
      <c r="K801" s="8">
        <v>0.03</v>
      </c>
      <c r="L801" s="8">
        <v>360</v>
      </c>
      <c r="M801" s="8" t="s">
        <v>256</v>
      </c>
      <c r="N801" s="122">
        <f t="shared" si="234"/>
        <v>91</v>
      </c>
    </row>
    <row r="802" spans="1:14" x14ac:dyDescent="0.25">
      <c r="A802" s="8" t="s">
        <v>186</v>
      </c>
      <c r="B802" s="8" t="s">
        <v>72</v>
      </c>
      <c r="C802" s="8" t="s">
        <v>29</v>
      </c>
      <c r="D802" s="9">
        <f t="shared" si="237"/>
        <v>43007</v>
      </c>
      <c r="E802" s="9">
        <f t="shared" si="236"/>
        <v>43098</v>
      </c>
      <c r="F802" s="8">
        <v>365</v>
      </c>
      <c r="G802" s="8">
        <v>4000</v>
      </c>
      <c r="H802" s="8">
        <v>0.03</v>
      </c>
      <c r="I802" s="8">
        <v>0.03</v>
      </c>
      <c r="J802" s="8">
        <v>0.03</v>
      </c>
      <c r="K802" s="8">
        <v>0.03</v>
      </c>
      <c r="L802" s="8">
        <v>360</v>
      </c>
      <c r="M802" s="8" t="s">
        <v>256</v>
      </c>
      <c r="N802" s="122">
        <f t="shared" si="234"/>
        <v>91</v>
      </c>
    </row>
    <row r="803" spans="1:14" x14ac:dyDescent="0.25">
      <c r="A803" t="s">
        <v>186</v>
      </c>
      <c r="B803" t="s">
        <v>72</v>
      </c>
      <c r="C803" t="s">
        <v>29</v>
      </c>
      <c r="D803" s="38">
        <f>+E802</f>
        <v>43098</v>
      </c>
      <c r="E803" s="38">
        <f>+D803+120</f>
        <v>43218</v>
      </c>
      <c r="F803">
        <v>1</v>
      </c>
      <c r="G803">
        <v>7</v>
      </c>
      <c r="H803">
        <v>0.03</v>
      </c>
      <c r="I803">
        <v>0.03</v>
      </c>
      <c r="J803">
        <v>0.03</v>
      </c>
      <c r="K803">
        <v>0.03</v>
      </c>
      <c r="L803">
        <v>360</v>
      </c>
      <c r="M803" t="s">
        <v>256</v>
      </c>
      <c r="N803" s="118">
        <f t="shared" si="234"/>
        <v>120</v>
      </c>
    </row>
    <row r="804" spans="1:14" x14ac:dyDescent="0.25">
      <c r="A804" t="s">
        <v>186</v>
      </c>
      <c r="B804" t="s">
        <v>72</v>
      </c>
      <c r="C804" t="s">
        <v>29</v>
      </c>
      <c r="D804" s="38">
        <f>+D803</f>
        <v>43098</v>
      </c>
      <c r="E804" s="38">
        <f t="shared" ref="E804:E807" si="238">+D804+120</f>
        <v>43218</v>
      </c>
      <c r="F804">
        <v>7</v>
      </c>
      <c r="G804">
        <v>31</v>
      </c>
      <c r="H804">
        <v>0.03</v>
      </c>
      <c r="I804">
        <v>0.03</v>
      </c>
      <c r="J804">
        <v>0.03</v>
      </c>
      <c r="K804">
        <v>0.03</v>
      </c>
      <c r="L804">
        <v>360</v>
      </c>
      <c r="M804" t="s">
        <v>256</v>
      </c>
      <c r="N804" s="118">
        <f t="shared" si="234"/>
        <v>120</v>
      </c>
    </row>
    <row r="805" spans="1:14" x14ac:dyDescent="0.25">
      <c r="A805" t="s">
        <v>186</v>
      </c>
      <c r="B805" t="s">
        <v>72</v>
      </c>
      <c r="C805" t="s">
        <v>29</v>
      </c>
      <c r="D805" s="38">
        <f t="shared" ref="D805:D807" si="239">+D804</f>
        <v>43098</v>
      </c>
      <c r="E805" s="38">
        <f t="shared" si="238"/>
        <v>43218</v>
      </c>
      <c r="F805">
        <v>31</v>
      </c>
      <c r="G805">
        <v>91</v>
      </c>
      <c r="H805">
        <v>0.03</v>
      </c>
      <c r="I805">
        <v>0.03</v>
      </c>
      <c r="J805">
        <v>0.03</v>
      </c>
      <c r="K805">
        <v>0.03</v>
      </c>
      <c r="L805">
        <v>360</v>
      </c>
      <c r="M805" t="s">
        <v>256</v>
      </c>
      <c r="N805" s="118">
        <f t="shared" si="234"/>
        <v>120</v>
      </c>
    </row>
    <row r="806" spans="1:14" x14ac:dyDescent="0.25">
      <c r="A806" t="s">
        <v>186</v>
      </c>
      <c r="B806" t="s">
        <v>72</v>
      </c>
      <c r="C806" t="s">
        <v>29</v>
      </c>
      <c r="D806" s="38">
        <f t="shared" si="239"/>
        <v>43098</v>
      </c>
      <c r="E806" s="38">
        <f t="shared" si="238"/>
        <v>43218</v>
      </c>
      <c r="F806">
        <v>91</v>
      </c>
      <c r="G806">
        <v>365</v>
      </c>
      <c r="H806">
        <v>0.03</v>
      </c>
      <c r="I806">
        <v>0.03</v>
      </c>
      <c r="J806">
        <v>0.03</v>
      </c>
      <c r="K806">
        <v>0.03</v>
      </c>
      <c r="L806">
        <v>360</v>
      </c>
      <c r="M806" t="s">
        <v>256</v>
      </c>
      <c r="N806" s="118">
        <f t="shared" si="234"/>
        <v>120</v>
      </c>
    </row>
    <row r="807" spans="1:14" x14ac:dyDescent="0.25">
      <c r="A807" t="s">
        <v>186</v>
      </c>
      <c r="B807" t="s">
        <v>72</v>
      </c>
      <c r="C807" t="s">
        <v>29</v>
      </c>
      <c r="D807" s="38">
        <f t="shared" si="239"/>
        <v>43098</v>
      </c>
      <c r="E807" s="38">
        <f t="shared" si="238"/>
        <v>43218</v>
      </c>
      <c r="F807">
        <v>365</v>
      </c>
      <c r="G807">
        <v>4000</v>
      </c>
      <c r="H807">
        <v>0.03</v>
      </c>
      <c r="I807">
        <v>0.03</v>
      </c>
      <c r="J807">
        <v>0.03</v>
      </c>
      <c r="K807">
        <v>0.03</v>
      </c>
      <c r="L807">
        <v>360</v>
      </c>
      <c r="M807" t="s">
        <v>256</v>
      </c>
      <c r="N807" s="118">
        <f t="shared" si="234"/>
        <v>120</v>
      </c>
    </row>
    <row r="808" spans="1:14" x14ac:dyDescent="0.25">
      <c r="A808" s="8" t="s">
        <v>91</v>
      </c>
      <c r="B808" s="8" t="s">
        <v>72</v>
      </c>
      <c r="C808" s="8" t="s">
        <v>30</v>
      </c>
      <c r="D808" s="9">
        <f>+Parameters!$B$11-1</f>
        <v>42824</v>
      </c>
      <c r="E808" s="9">
        <f>+D808+183</f>
        <v>43007</v>
      </c>
      <c r="F808" s="8">
        <v>1</v>
      </c>
      <c r="G808" s="8">
        <v>7</v>
      </c>
      <c r="H808" s="8">
        <v>5.0000000000000001E-3</v>
      </c>
      <c r="I808" s="8">
        <v>5.0000000000000001E-3</v>
      </c>
      <c r="J808" s="8">
        <v>5.0000000000000001E-3</v>
      </c>
      <c r="K808" s="8">
        <v>5.0000000000000001E-3</v>
      </c>
      <c r="L808" s="8">
        <v>360</v>
      </c>
      <c r="M808" s="8" t="s">
        <v>256</v>
      </c>
      <c r="N808" s="122">
        <f t="shared" si="234"/>
        <v>183</v>
      </c>
    </row>
    <row r="809" spans="1:14" x14ac:dyDescent="0.25">
      <c r="A809" s="8" t="s">
        <v>91</v>
      </c>
      <c r="B809" s="8" t="s">
        <v>72</v>
      </c>
      <c r="C809" s="8" t="s">
        <v>30</v>
      </c>
      <c r="D809" s="9">
        <f>+Parameters!$B$11-1</f>
        <v>42824</v>
      </c>
      <c r="E809" s="9">
        <f t="shared" ref="E809:E812" si="240">+D809+183</f>
        <v>43007</v>
      </c>
      <c r="F809" s="8">
        <v>7</v>
      </c>
      <c r="G809" s="8">
        <v>31</v>
      </c>
      <c r="H809" s="8">
        <v>5.0000000000000001E-3</v>
      </c>
      <c r="I809" s="8">
        <v>5.0000000000000001E-3</v>
      </c>
      <c r="J809" s="8">
        <v>5.0000000000000001E-3</v>
      </c>
      <c r="K809" s="8">
        <v>5.0000000000000001E-3</v>
      </c>
      <c r="L809" s="8">
        <v>360</v>
      </c>
      <c r="M809" s="8" t="s">
        <v>256</v>
      </c>
      <c r="N809" s="122">
        <f t="shared" si="234"/>
        <v>183</v>
      </c>
    </row>
    <row r="810" spans="1:14" x14ac:dyDescent="0.25">
      <c r="A810" s="8" t="s">
        <v>91</v>
      </c>
      <c r="B810" s="8" t="s">
        <v>72</v>
      </c>
      <c r="C810" s="8" t="s">
        <v>30</v>
      </c>
      <c r="D810" s="9">
        <f>+Parameters!$B$11-1</f>
        <v>42824</v>
      </c>
      <c r="E810" s="9">
        <f t="shared" si="240"/>
        <v>43007</v>
      </c>
      <c r="F810" s="8">
        <v>31</v>
      </c>
      <c r="G810" s="8">
        <v>91</v>
      </c>
      <c r="H810" s="8">
        <v>5.0000000000000001E-3</v>
      </c>
      <c r="I810" s="8">
        <v>5.0000000000000001E-3</v>
      </c>
      <c r="J810" s="8">
        <v>5.0000000000000001E-3</v>
      </c>
      <c r="K810" s="8">
        <v>5.0000000000000001E-3</v>
      </c>
      <c r="L810" s="8">
        <v>360</v>
      </c>
      <c r="M810" s="8" t="s">
        <v>256</v>
      </c>
      <c r="N810" s="122">
        <f t="shared" si="234"/>
        <v>183</v>
      </c>
    </row>
    <row r="811" spans="1:14" x14ac:dyDescent="0.25">
      <c r="A811" s="8" t="s">
        <v>91</v>
      </c>
      <c r="B811" s="8" t="s">
        <v>72</v>
      </c>
      <c r="C811" s="8" t="s">
        <v>30</v>
      </c>
      <c r="D811" s="9">
        <f>+Parameters!$B$11-1</f>
        <v>42824</v>
      </c>
      <c r="E811" s="9">
        <f t="shared" si="240"/>
        <v>43007</v>
      </c>
      <c r="F811" s="8">
        <v>91</v>
      </c>
      <c r="G811" s="8">
        <v>365</v>
      </c>
      <c r="H811" s="8">
        <v>5.0000000000000001E-3</v>
      </c>
      <c r="I811" s="8">
        <v>5.0000000000000001E-3</v>
      </c>
      <c r="J811" s="8">
        <v>5.0000000000000001E-3</v>
      </c>
      <c r="K811" s="8">
        <v>5.0000000000000001E-3</v>
      </c>
      <c r="L811" s="8">
        <v>360</v>
      </c>
      <c r="M811" s="8" t="s">
        <v>256</v>
      </c>
      <c r="N811" s="122">
        <f t="shared" si="234"/>
        <v>183</v>
      </c>
    </row>
    <row r="812" spans="1:14" x14ac:dyDescent="0.25">
      <c r="A812" s="8" t="s">
        <v>91</v>
      </c>
      <c r="B812" s="8" t="s">
        <v>72</v>
      </c>
      <c r="C812" s="8" t="s">
        <v>30</v>
      </c>
      <c r="D812" s="9">
        <f>+Parameters!$B$11-1</f>
        <v>42824</v>
      </c>
      <c r="E812" s="9">
        <f t="shared" si="240"/>
        <v>43007</v>
      </c>
      <c r="F812" s="8">
        <v>365</v>
      </c>
      <c r="G812" s="8">
        <v>730</v>
      </c>
      <c r="H812" s="8">
        <v>5.0000000000000001E-3</v>
      </c>
      <c r="I812" s="8">
        <v>5.0000000000000001E-3</v>
      </c>
      <c r="J812" s="8">
        <v>5.0000000000000001E-3</v>
      </c>
      <c r="K812" s="8">
        <v>5.0000000000000001E-3</v>
      </c>
      <c r="L812" s="8">
        <v>360</v>
      </c>
      <c r="M812" s="8" t="s">
        <v>256</v>
      </c>
      <c r="N812" s="122">
        <f t="shared" si="234"/>
        <v>183</v>
      </c>
    </row>
    <row r="813" spans="1:14" x14ac:dyDescent="0.25">
      <c r="A813" t="s">
        <v>91</v>
      </c>
      <c r="B813" t="s">
        <v>72</v>
      </c>
      <c r="C813" t="s">
        <v>30</v>
      </c>
      <c r="D813" s="38">
        <f>+E812</f>
        <v>43007</v>
      </c>
      <c r="E813" s="38">
        <f>+D813+91</f>
        <v>43098</v>
      </c>
      <c r="F813">
        <v>1</v>
      </c>
      <c r="G813">
        <v>7</v>
      </c>
      <c r="H813">
        <v>5.0000000000000001E-3</v>
      </c>
      <c r="I813">
        <v>5.0000000000000001E-3</v>
      </c>
      <c r="J813">
        <v>5.0000000000000001E-3</v>
      </c>
      <c r="K813">
        <v>5.0000000000000001E-3</v>
      </c>
      <c r="L813">
        <v>360</v>
      </c>
      <c r="M813" t="s">
        <v>256</v>
      </c>
      <c r="N813" s="118">
        <f t="shared" si="234"/>
        <v>91</v>
      </c>
    </row>
    <row r="814" spans="1:14" x14ac:dyDescent="0.25">
      <c r="A814" t="s">
        <v>91</v>
      </c>
      <c r="B814" t="s">
        <v>72</v>
      </c>
      <c r="C814" t="s">
        <v>30</v>
      </c>
      <c r="D814" s="38">
        <f>+D813</f>
        <v>43007</v>
      </c>
      <c r="E814" s="38">
        <f t="shared" ref="E814:E817" si="241">+D814+91</f>
        <v>43098</v>
      </c>
      <c r="F814">
        <v>7</v>
      </c>
      <c r="G814">
        <v>31</v>
      </c>
      <c r="H814">
        <v>5.0000000000000001E-3</v>
      </c>
      <c r="I814">
        <v>5.0000000000000001E-3</v>
      </c>
      <c r="J814">
        <v>5.0000000000000001E-3</v>
      </c>
      <c r="K814">
        <v>5.0000000000000001E-3</v>
      </c>
      <c r="L814">
        <v>360</v>
      </c>
      <c r="M814" t="s">
        <v>256</v>
      </c>
      <c r="N814" s="118">
        <f t="shared" si="234"/>
        <v>91</v>
      </c>
    </row>
    <row r="815" spans="1:14" x14ac:dyDescent="0.25">
      <c r="A815" t="s">
        <v>91</v>
      </c>
      <c r="B815" t="s">
        <v>72</v>
      </c>
      <c r="C815" t="s">
        <v>30</v>
      </c>
      <c r="D815" s="38">
        <f t="shared" ref="D815:D817" si="242">+D814</f>
        <v>43007</v>
      </c>
      <c r="E815" s="38">
        <f t="shared" si="241"/>
        <v>43098</v>
      </c>
      <c r="F815">
        <v>31</v>
      </c>
      <c r="G815">
        <v>91</v>
      </c>
      <c r="H815">
        <v>5.0000000000000001E-3</v>
      </c>
      <c r="I815">
        <v>5.0000000000000001E-3</v>
      </c>
      <c r="J815">
        <v>5.0000000000000001E-3</v>
      </c>
      <c r="K815">
        <v>5.0000000000000001E-3</v>
      </c>
      <c r="L815">
        <v>360</v>
      </c>
      <c r="M815" t="s">
        <v>256</v>
      </c>
      <c r="N815" s="118">
        <f t="shared" si="234"/>
        <v>91</v>
      </c>
    </row>
    <row r="816" spans="1:14" x14ac:dyDescent="0.25">
      <c r="A816" t="s">
        <v>91</v>
      </c>
      <c r="B816" t="s">
        <v>72</v>
      </c>
      <c r="C816" t="s">
        <v>30</v>
      </c>
      <c r="D816" s="38">
        <f t="shared" si="242"/>
        <v>43007</v>
      </c>
      <c r="E816" s="38">
        <f t="shared" si="241"/>
        <v>43098</v>
      </c>
      <c r="F816">
        <v>91</v>
      </c>
      <c r="G816">
        <v>365</v>
      </c>
      <c r="H816">
        <v>5.0000000000000001E-3</v>
      </c>
      <c r="I816">
        <v>5.0000000000000001E-3</v>
      </c>
      <c r="J816">
        <v>5.0000000000000001E-3</v>
      </c>
      <c r="K816">
        <v>5.0000000000000001E-3</v>
      </c>
      <c r="L816">
        <v>360</v>
      </c>
      <c r="M816" t="s">
        <v>256</v>
      </c>
      <c r="N816" s="118">
        <f t="shared" si="234"/>
        <v>91</v>
      </c>
    </row>
    <row r="817" spans="1:14" x14ac:dyDescent="0.25">
      <c r="A817" t="s">
        <v>91</v>
      </c>
      <c r="B817" t="s">
        <v>72</v>
      </c>
      <c r="C817" t="s">
        <v>30</v>
      </c>
      <c r="D817" s="38">
        <f t="shared" si="242"/>
        <v>43007</v>
      </c>
      <c r="E817" s="38">
        <f t="shared" si="241"/>
        <v>43098</v>
      </c>
      <c r="F817">
        <v>365</v>
      </c>
      <c r="G817">
        <v>730</v>
      </c>
      <c r="H817">
        <v>5.0000000000000001E-3</v>
      </c>
      <c r="I817">
        <v>5.0000000000000001E-3</v>
      </c>
      <c r="J817">
        <v>5.0000000000000001E-3</v>
      </c>
      <c r="K817">
        <v>5.0000000000000001E-3</v>
      </c>
      <c r="L817">
        <v>360</v>
      </c>
      <c r="M817" t="s">
        <v>256</v>
      </c>
      <c r="N817" s="118">
        <f t="shared" si="234"/>
        <v>91</v>
      </c>
    </row>
    <row r="818" spans="1:14" x14ac:dyDescent="0.25">
      <c r="A818" s="8" t="s">
        <v>91</v>
      </c>
      <c r="B818" s="8" t="s">
        <v>72</v>
      </c>
      <c r="C818" s="8" t="s">
        <v>30</v>
      </c>
      <c r="D818" s="9">
        <f>+E817</f>
        <v>43098</v>
      </c>
      <c r="E818" s="9">
        <f>+D818+120</f>
        <v>43218</v>
      </c>
      <c r="F818" s="8">
        <v>1</v>
      </c>
      <c r="G818" s="8">
        <v>7</v>
      </c>
      <c r="H818" s="8">
        <v>5.0000000000000001E-3</v>
      </c>
      <c r="I818" s="8">
        <v>5.0000000000000001E-3</v>
      </c>
      <c r="J818" s="8">
        <v>5.0000000000000001E-3</v>
      </c>
      <c r="K818" s="8">
        <v>5.0000000000000001E-3</v>
      </c>
      <c r="L818" s="8">
        <v>360</v>
      </c>
      <c r="M818" s="8" t="s">
        <v>256</v>
      </c>
      <c r="N818" s="122">
        <f t="shared" si="234"/>
        <v>120</v>
      </c>
    </row>
    <row r="819" spans="1:14" x14ac:dyDescent="0.25">
      <c r="A819" s="8" t="s">
        <v>91</v>
      </c>
      <c r="B819" s="8" t="s">
        <v>72</v>
      </c>
      <c r="C819" s="8" t="s">
        <v>30</v>
      </c>
      <c r="D819" s="9">
        <f>+D818</f>
        <v>43098</v>
      </c>
      <c r="E819" s="9">
        <f t="shared" ref="E819:E822" si="243">+D819+120</f>
        <v>43218</v>
      </c>
      <c r="F819" s="8">
        <v>7</v>
      </c>
      <c r="G819" s="8">
        <v>31</v>
      </c>
      <c r="H819" s="8">
        <v>5.0000000000000001E-3</v>
      </c>
      <c r="I819" s="8">
        <v>5.0000000000000001E-3</v>
      </c>
      <c r="J819" s="8">
        <v>5.0000000000000001E-3</v>
      </c>
      <c r="K819" s="8">
        <v>5.0000000000000001E-3</v>
      </c>
      <c r="L819" s="8">
        <v>360</v>
      </c>
      <c r="M819" s="8" t="s">
        <v>256</v>
      </c>
      <c r="N819" s="122">
        <f t="shared" si="234"/>
        <v>120</v>
      </c>
    </row>
    <row r="820" spans="1:14" x14ac:dyDescent="0.25">
      <c r="A820" s="8" t="s">
        <v>91</v>
      </c>
      <c r="B820" s="8" t="s">
        <v>72</v>
      </c>
      <c r="C820" s="8" t="s">
        <v>30</v>
      </c>
      <c r="D820" s="9">
        <f t="shared" ref="D820:D822" si="244">+D819</f>
        <v>43098</v>
      </c>
      <c r="E820" s="9">
        <f t="shared" si="243"/>
        <v>43218</v>
      </c>
      <c r="F820" s="8">
        <v>31</v>
      </c>
      <c r="G820" s="8">
        <v>91</v>
      </c>
      <c r="H820" s="8">
        <v>5.0000000000000001E-3</v>
      </c>
      <c r="I820" s="8">
        <v>5.0000000000000001E-3</v>
      </c>
      <c r="J820" s="8">
        <v>5.0000000000000001E-3</v>
      </c>
      <c r="K820" s="8">
        <v>5.0000000000000001E-3</v>
      </c>
      <c r="L820" s="8">
        <v>360</v>
      </c>
      <c r="M820" s="8" t="s">
        <v>256</v>
      </c>
      <c r="N820" s="122">
        <f t="shared" si="234"/>
        <v>120</v>
      </c>
    </row>
    <row r="821" spans="1:14" x14ac:dyDescent="0.25">
      <c r="A821" s="8" t="s">
        <v>91</v>
      </c>
      <c r="B821" s="8" t="s">
        <v>72</v>
      </c>
      <c r="C821" s="8" t="s">
        <v>30</v>
      </c>
      <c r="D821" s="9">
        <f t="shared" si="244"/>
        <v>43098</v>
      </c>
      <c r="E821" s="9">
        <f t="shared" si="243"/>
        <v>43218</v>
      </c>
      <c r="F821" s="8">
        <v>91</v>
      </c>
      <c r="G821" s="8">
        <v>365</v>
      </c>
      <c r="H821" s="8">
        <v>5.0000000000000001E-3</v>
      </c>
      <c r="I821" s="8">
        <v>5.0000000000000001E-3</v>
      </c>
      <c r="J821" s="8">
        <v>5.0000000000000001E-3</v>
      </c>
      <c r="K821" s="8">
        <v>5.0000000000000001E-3</v>
      </c>
      <c r="L821" s="8">
        <v>360</v>
      </c>
      <c r="M821" s="8" t="s">
        <v>256</v>
      </c>
      <c r="N821" s="122">
        <f t="shared" si="234"/>
        <v>120</v>
      </c>
    </row>
    <row r="822" spans="1:14" x14ac:dyDescent="0.25">
      <c r="A822" s="8" t="s">
        <v>91</v>
      </c>
      <c r="B822" s="8" t="s">
        <v>72</v>
      </c>
      <c r="C822" s="8" t="s">
        <v>30</v>
      </c>
      <c r="D822" s="9">
        <f t="shared" si="244"/>
        <v>43098</v>
      </c>
      <c r="E822" s="9">
        <f t="shared" si="243"/>
        <v>43218</v>
      </c>
      <c r="F822" s="8">
        <v>365</v>
      </c>
      <c r="G822" s="8">
        <v>740</v>
      </c>
      <c r="H822" s="8">
        <v>5.0000000000000001E-3</v>
      </c>
      <c r="I822" s="8">
        <v>5.0000000000000001E-3</v>
      </c>
      <c r="J822" s="8">
        <v>5.0000000000000001E-3</v>
      </c>
      <c r="K822" s="8">
        <v>5.0000000000000001E-3</v>
      </c>
      <c r="L822" s="8">
        <v>360</v>
      </c>
      <c r="M822" s="8" t="s">
        <v>256</v>
      </c>
      <c r="N822" s="122">
        <f t="shared" si="234"/>
        <v>120</v>
      </c>
    </row>
    <row r="823" spans="1:14" x14ac:dyDescent="0.25">
      <c r="A823" t="s">
        <v>186</v>
      </c>
      <c r="B823" t="s">
        <v>72</v>
      </c>
      <c r="C823" t="s">
        <v>30</v>
      </c>
      <c r="D823" s="38">
        <f>+Parameters!$B$11-1</f>
        <v>42824</v>
      </c>
      <c r="E823" s="38">
        <f>+D823+183</f>
        <v>43007</v>
      </c>
      <c r="F823">
        <v>1</v>
      </c>
      <c r="G823">
        <v>7</v>
      </c>
      <c r="H823">
        <v>0.02</v>
      </c>
      <c r="I823">
        <v>0.02</v>
      </c>
      <c r="J823">
        <v>0.02</v>
      </c>
      <c r="K823">
        <v>0.02</v>
      </c>
      <c r="L823">
        <v>360</v>
      </c>
      <c r="M823" t="s">
        <v>256</v>
      </c>
      <c r="N823" s="118">
        <f t="shared" si="234"/>
        <v>183</v>
      </c>
    </row>
    <row r="824" spans="1:14" x14ac:dyDescent="0.25">
      <c r="A824" t="s">
        <v>186</v>
      </c>
      <c r="B824" t="s">
        <v>72</v>
      </c>
      <c r="C824" t="s">
        <v>30</v>
      </c>
      <c r="D824" s="38">
        <f>+Parameters!$B$11-1</f>
        <v>42824</v>
      </c>
      <c r="E824" s="38">
        <f t="shared" ref="E824:E827" si="245">+D824+183</f>
        <v>43007</v>
      </c>
      <c r="F824">
        <v>7</v>
      </c>
      <c r="G824">
        <v>31</v>
      </c>
      <c r="H824">
        <v>0.02</v>
      </c>
      <c r="I824">
        <v>0.02</v>
      </c>
      <c r="J824">
        <v>0.02</v>
      </c>
      <c r="K824">
        <v>0.02</v>
      </c>
      <c r="L824">
        <v>360</v>
      </c>
      <c r="M824" t="s">
        <v>256</v>
      </c>
      <c r="N824" s="118">
        <f t="shared" si="234"/>
        <v>183</v>
      </c>
    </row>
    <row r="825" spans="1:14" x14ac:dyDescent="0.25">
      <c r="A825" t="s">
        <v>186</v>
      </c>
      <c r="B825" t="s">
        <v>72</v>
      </c>
      <c r="C825" t="s">
        <v>30</v>
      </c>
      <c r="D825" s="38">
        <f>+Parameters!$B$11-1</f>
        <v>42824</v>
      </c>
      <c r="E825" s="38">
        <f t="shared" si="245"/>
        <v>43007</v>
      </c>
      <c r="F825">
        <v>31</v>
      </c>
      <c r="G825">
        <v>91</v>
      </c>
      <c r="H825">
        <v>0.02</v>
      </c>
      <c r="I825">
        <v>0.02</v>
      </c>
      <c r="J825">
        <v>0.02</v>
      </c>
      <c r="K825">
        <v>0.02</v>
      </c>
      <c r="L825">
        <v>360</v>
      </c>
      <c r="M825" t="s">
        <v>256</v>
      </c>
      <c r="N825" s="118">
        <f t="shared" si="234"/>
        <v>183</v>
      </c>
    </row>
    <row r="826" spans="1:14" x14ac:dyDescent="0.25">
      <c r="A826" t="s">
        <v>186</v>
      </c>
      <c r="B826" t="s">
        <v>72</v>
      </c>
      <c r="C826" t="s">
        <v>30</v>
      </c>
      <c r="D826" s="38">
        <f>+Parameters!$B$11-1</f>
        <v>42824</v>
      </c>
      <c r="E826" s="38">
        <f t="shared" si="245"/>
        <v>43007</v>
      </c>
      <c r="F826">
        <v>91</v>
      </c>
      <c r="G826">
        <v>365</v>
      </c>
      <c r="H826">
        <v>0.02</v>
      </c>
      <c r="I826">
        <v>0.02</v>
      </c>
      <c r="J826">
        <v>0.02</v>
      </c>
      <c r="K826">
        <v>0.02</v>
      </c>
      <c r="L826">
        <v>360</v>
      </c>
      <c r="M826" t="s">
        <v>256</v>
      </c>
      <c r="N826" s="118">
        <f t="shared" si="234"/>
        <v>183</v>
      </c>
    </row>
    <row r="827" spans="1:14" x14ac:dyDescent="0.25">
      <c r="A827" t="s">
        <v>186</v>
      </c>
      <c r="B827" t="s">
        <v>72</v>
      </c>
      <c r="C827" t="s">
        <v>30</v>
      </c>
      <c r="D827" s="38">
        <f>+Parameters!$B$11-1</f>
        <v>42824</v>
      </c>
      <c r="E827" s="38">
        <f t="shared" si="245"/>
        <v>43007</v>
      </c>
      <c r="F827">
        <v>365</v>
      </c>
      <c r="G827">
        <v>4000</v>
      </c>
      <c r="H827">
        <v>0.02</v>
      </c>
      <c r="I827">
        <v>0.02</v>
      </c>
      <c r="J827">
        <v>0.02</v>
      </c>
      <c r="K827">
        <v>0.02</v>
      </c>
      <c r="L827">
        <v>360</v>
      </c>
      <c r="M827" t="s">
        <v>256</v>
      </c>
      <c r="N827" s="118">
        <f t="shared" si="234"/>
        <v>183</v>
      </c>
    </row>
    <row r="828" spans="1:14" x14ac:dyDescent="0.25">
      <c r="A828" s="8" t="s">
        <v>186</v>
      </c>
      <c r="B828" s="8" t="s">
        <v>72</v>
      </c>
      <c r="C828" s="8" t="s">
        <v>30</v>
      </c>
      <c r="D828" s="9">
        <f>+E827</f>
        <v>43007</v>
      </c>
      <c r="E828" s="9">
        <f>+D828+91</f>
        <v>43098</v>
      </c>
      <c r="F828" s="8">
        <v>1</v>
      </c>
      <c r="G828" s="8">
        <v>7</v>
      </c>
      <c r="H828" s="8">
        <v>0.02</v>
      </c>
      <c r="I828" s="8">
        <v>0.02</v>
      </c>
      <c r="J828" s="8">
        <v>0.02</v>
      </c>
      <c r="K828" s="8">
        <v>0.02</v>
      </c>
      <c r="L828" s="8">
        <v>360</v>
      </c>
      <c r="M828" s="8" t="s">
        <v>256</v>
      </c>
      <c r="N828" s="122">
        <f t="shared" si="234"/>
        <v>91</v>
      </c>
    </row>
    <row r="829" spans="1:14" x14ac:dyDescent="0.25">
      <c r="A829" s="8" t="s">
        <v>186</v>
      </c>
      <c r="B829" s="8" t="s">
        <v>72</v>
      </c>
      <c r="C829" s="8" t="s">
        <v>30</v>
      </c>
      <c r="D829" s="9">
        <f>+D828</f>
        <v>43007</v>
      </c>
      <c r="E829" s="9">
        <f t="shared" ref="E829:E832" si="246">+D829+91</f>
        <v>43098</v>
      </c>
      <c r="F829" s="8">
        <v>7</v>
      </c>
      <c r="G829" s="8">
        <v>31</v>
      </c>
      <c r="H829" s="8">
        <v>0.02</v>
      </c>
      <c r="I829" s="8">
        <v>0.02</v>
      </c>
      <c r="J829" s="8">
        <v>0.02</v>
      </c>
      <c r="K829" s="8">
        <v>0.02</v>
      </c>
      <c r="L829" s="8">
        <v>360</v>
      </c>
      <c r="M829" s="8" t="s">
        <v>256</v>
      </c>
      <c r="N829" s="122">
        <f t="shared" si="234"/>
        <v>91</v>
      </c>
    </row>
    <row r="830" spans="1:14" x14ac:dyDescent="0.25">
      <c r="A830" s="8" t="s">
        <v>186</v>
      </c>
      <c r="B830" s="8" t="s">
        <v>72</v>
      </c>
      <c r="C830" s="8" t="s">
        <v>30</v>
      </c>
      <c r="D830" s="9">
        <f t="shared" ref="D830:D832" si="247">+D829</f>
        <v>43007</v>
      </c>
      <c r="E830" s="9">
        <f t="shared" si="246"/>
        <v>43098</v>
      </c>
      <c r="F830" s="8">
        <v>31</v>
      </c>
      <c r="G830" s="8">
        <v>91</v>
      </c>
      <c r="H830" s="8">
        <v>0.02</v>
      </c>
      <c r="I830" s="8">
        <v>0.02</v>
      </c>
      <c r="J830" s="8">
        <v>0.02</v>
      </c>
      <c r="K830" s="8">
        <v>0.02</v>
      </c>
      <c r="L830" s="8">
        <v>360</v>
      </c>
      <c r="M830" s="8" t="s">
        <v>256</v>
      </c>
      <c r="N830" s="122">
        <f t="shared" si="234"/>
        <v>91</v>
      </c>
    </row>
    <row r="831" spans="1:14" x14ac:dyDescent="0.25">
      <c r="A831" s="8" t="s">
        <v>186</v>
      </c>
      <c r="B831" s="8" t="s">
        <v>72</v>
      </c>
      <c r="C831" s="8" t="s">
        <v>30</v>
      </c>
      <c r="D831" s="9">
        <f t="shared" si="247"/>
        <v>43007</v>
      </c>
      <c r="E831" s="9">
        <f t="shared" si="246"/>
        <v>43098</v>
      </c>
      <c r="F831" s="8">
        <v>91</v>
      </c>
      <c r="G831" s="8">
        <v>365</v>
      </c>
      <c r="H831" s="8">
        <v>0.02</v>
      </c>
      <c r="I831" s="8">
        <v>0.02</v>
      </c>
      <c r="J831" s="8">
        <v>0.02</v>
      </c>
      <c r="K831" s="8">
        <v>0.02</v>
      </c>
      <c r="L831" s="8">
        <v>360</v>
      </c>
      <c r="M831" s="8" t="s">
        <v>256</v>
      </c>
      <c r="N831" s="122">
        <f t="shared" si="234"/>
        <v>91</v>
      </c>
    </row>
    <row r="832" spans="1:14" x14ac:dyDescent="0.25">
      <c r="A832" s="8" t="s">
        <v>186</v>
      </c>
      <c r="B832" s="8" t="s">
        <v>72</v>
      </c>
      <c r="C832" s="8" t="s">
        <v>30</v>
      </c>
      <c r="D832" s="9">
        <f t="shared" si="247"/>
        <v>43007</v>
      </c>
      <c r="E832" s="9">
        <f t="shared" si="246"/>
        <v>43098</v>
      </c>
      <c r="F832" s="8">
        <v>365</v>
      </c>
      <c r="G832" s="8">
        <v>4000</v>
      </c>
      <c r="H832" s="8">
        <v>0.02</v>
      </c>
      <c r="I832" s="8">
        <v>0.02</v>
      </c>
      <c r="J832" s="8">
        <v>0.02</v>
      </c>
      <c r="K832" s="8">
        <v>0.02</v>
      </c>
      <c r="L832" s="8">
        <v>360</v>
      </c>
      <c r="M832" s="8" t="s">
        <v>256</v>
      </c>
      <c r="N832" s="122">
        <f t="shared" si="234"/>
        <v>91</v>
      </c>
    </row>
    <row r="833" spans="1:14" x14ac:dyDescent="0.25">
      <c r="A833" t="s">
        <v>186</v>
      </c>
      <c r="B833" t="s">
        <v>72</v>
      </c>
      <c r="C833" t="s">
        <v>30</v>
      </c>
      <c r="D833" s="38">
        <f>+E832</f>
        <v>43098</v>
      </c>
      <c r="E833" s="38">
        <f>+D833+120</f>
        <v>43218</v>
      </c>
      <c r="F833">
        <v>1</v>
      </c>
      <c r="G833">
        <v>7</v>
      </c>
      <c r="H833">
        <v>0.02</v>
      </c>
      <c r="I833">
        <v>0.02</v>
      </c>
      <c r="J833">
        <v>0.02</v>
      </c>
      <c r="K833">
        <v>0.02</v>
      </c>
      <c r="L833">
        <v>360</v>
      </c>
      <c r="M833" t="s">
        <v>256</v>
      </c>
      <c r="N833" s="118">
        <f t="shared" si="234"/>
        <v>120</v>
      </c>
    </row>
    <row r="834" spans="1:14" x14ac:dyDescent="0.25">
      <c r="A834" t="s">
        <v>186</v>
      </c>
      <c r="B834" t="s">
        <v>72</v>
      </c>
      <c r="C834" t="s">
        <v>30</v>
      </c>
      <c r="D834" s="38">
        <f>+D833</f>
        <v>43098</v>
      </c>
      <c r="E834" s="38">
        <f t="shared" ref="E834:E837" si="248">+D834+120</f>
        <v>43218</v>
      </c>
      <c r="F834">
        <v>7</v>
      </c>
      <c r="G834">
        <v>31</v>
      </c>
      <c r="H834">
        <v>0.02</v>
      </c>
      <c r="I834">
        <v>0.02</v>
      </c>
      <c r="J834">
        <v>0.02</v>
      </c>
      <c r="K834">
        <v>0.02</v>
      </c>
      <c r="L834">
        <v>360</v>
      </c>
      <c r="M834" t="s">
        <v>256</v>
      </c>
      <c r="N834" s="118">
        <f t="shared" si="234"/>
        <v>120</v>
      </c>
    </row>
    <row r="835" spans="1:14" x14ac:dyDescent="0.25">
      <c r="A835" t="s">
        <v>186</v>
      </c>
      <c r="B835" t="s">
        <v>72</v>
      </c>
      <c r="C835" t="s">
        <v>30</v>
      </c>
      <c r="D835" s="38">
        <f t="shared" ref="D835:D837" si="249">+D834</f>
        <v>43098</v>
      </c>
      <c r="E835" s="38">
        <f t="shared" si="248"/>
        <v>43218</v>
      </c>
      <c r="F835">
        <v>31</v>
      </c>
      <c r="G835">
        <v>91</v>
      </c>
      <c r="H835">
        <v>0.02</v>
      </c>
      <c r="I835">
        <v>0.02</v>
      </c>
      <c r="J835">
        <v>0.02</v>
      </c>
      <c r="K835">
        <v>0.02</v>
      </c>
      <c r="L835">
        <v>360</v>
      </c>
      <c r="M835" t="s">
        <v>256</v>
      </c>
      <c r="N835" s="118">
        <f t="shared" si="234"/>
        <v>120</v>
      </c>
    </row>
    <row r="836" spans="1:14" x14ac:dyDescent="0.25">
      <c r="A836" t="s">
        <v>186</v>
      </c>
      <c r="B836" t="s">
        <v>72</v>
      </c>
      <c r="C836" t="s">
        <v>30</v>
      </c>
      <c r="D836" s="38">
        <f t="shared" si="249"/>
        <v>43098</v>
      </c>
      <c r="E836" s="38">
        <f t="shared" si="248"/>
        <v>43218</v>
      </c>
      <c r="F836">
        <v>91</v>
      </c>
      <c r="G836">
        <v>365</v>
      </c>
      <c r="H836">
        <v>0.02</v>
      </c>
      <c r="I836">
        <v>0.02</v>
      </c>
      <c r="J836">
        <v>0.02</v>
      </c>
      <c r="K836">
        <v>0.02</v>
      </c>
      <c r="L836">
        <v>360</v>
      </c>
      <c r="M836" t="s">
        <v>256</v>
      </c>
      <c r="N836" s="118">
        <f t="shared" si="234"/>
        <v>120</v>
      </c>
    </row>
    <row r="837" spans="1:14" x14ac:dyDescent="0.25">
      <c r="A837" t="s">
        <v>186</v>
      </c>
      <c r="B837" t="s">
        <v>72</v>
      </c>
      <c r="C837" t="s">
        <v>30</v>
      </c>
      <c r="D837" s="38">
        <f t="shared" si="249"/>
        <v>43098</v>
      </c>
      <c r="E837" s="38">
        <f t="shared" si="248"/>
        <v>43218</v>
      </c>
      <c r="F837">
        <v>365</v>
      </c>
      <c r="G837">
        <v>4000</v>
      </c>
      <c r="H837">
        <v>0.02</v>
      </c>
      <c r="I837">
        <v>0.02</v>
      </c>
      <c r="J837">
        <v>0.02</v>
      </c>
      <c r="K837">
        <v>0.02</v>
      </c>
      <c r="L837">
        <v>360</v>
      </c>
      <c r="M837" t="s">
        <v>256</v>
      </c>
      <c r="N837" s="118">
        <f t="shared" si="234"/>
        <v>120</v>
      </c>
    </row>
    <row r="838" spans="1:14" x14ac:dyDescent="0.25">
      <c r="A838" s="8" t="s">
        <v>41</v>
      </c>
      <c r="B838" s="8" t="s">
        <v>178</v>
      </c>
      <c r="C838" s="8" t="s">
        <v>29</v>
      </c>
      <c r="D838" s="9">
        <f>+Parameters!$B$12-1</f>
        <v>42399</v>
      </c>
      <c r="E838" s="9">
        <f>+D838+29</f>
        <v>42428</v>
      </c>
      <c r="F838" s="8">
        <v>1</v>
      </c>
      <c r="G838" s="8">
        <v>7</v>
      </c>
      <c r="H838" s="8">
        <v>0.1</v>
      </c>
      <c r="I838" s="8">
        <v>0.10500000000000001</v>
      </c>
      <c r="J838" s="8">
        <v>0.1</v>
      </c>
      <c r="K838" s="8">
        <v>0.10500000000000001</v>
      </c>
      <c r="L838" s="8">
        <v>365</v>
      </c>
      <c r="M838" s="8" t="s">
        <v>290</v>
      </c>
      <c r="N838" s="122">
        <f t="shared" si="234"/>
        <v>29</v>
      </c>
    </row>
    <row r="839" spans="1:14" x14ac:dyDescent="0.25">
      <c r="A839" s="8" t="s">
        <v>41</v>
      </c>
      <c r="B839" s="8" t="s">
        <v>178</v>
      </c>
      <c r="C839" s="8" t="s">
        <v>29</v>
      </c>
      <c r="D839" s="9">
        <f>+Parameters!$B$12-1</f>
        <v>42399</v>
      </c>
      <c r="E839" s="9">
        <f t="shared" ref="E839:E845" si="250">+D839+29</f>
        <v>42428</v>
      </c>
      <c r="F839" s="8">
        <v>7</v>
      </c>
      <c r="G839" s="8">
        <v>31</v>
      </c>
      <c r="H839" s="8">
        <v>0.10500000000000001</v>
      </c>
      <c r="I839" s="8">
        <v>0.11000000000000001</v>
      </c>
      <c r="J839" s="8">
        <v>0.10500000000000001</v>
      </c>
      <c r="K839" s="8">
        <v>0.11000000000000001</v>
      </c>
      <c r="L839" s="8">
        <v>365</v>
      </c>
      <c r="M839" s="8" t="s">
        <v>290</v>
      </c>
      <c r="N839" s="122">
        <f t="shared" si="234"/>
        <v>29</v>
      </c>
    </row>
    <row r="840" spans="1:14" x14ac:dyDescent="0.25">
      <c r="A840" s="8" t="s">
        <v>41</v>
      </c>
      <c r="B840" s="8" t="s">
        <v>178</v>
      </c>
      <c r="C840" s="8" t="s">
        <v>29</v>
      </c>
      <c r="D840" s="9">
        <f>+Parameters!$B$12-1</f>
        <v>42399</v>
      </c>
      <c r="E840" s="9">
        <f t="shared" si="250"/>
        <v>42428</v>
      </c>
      <c r="F840" s="8">
        <v>31</v>
      </c>
      <c r="G840" s="8">
        <v>91</v>
      </c>
      <c r="H840" s="8">
        <v>0.11000000000000001</v>
      </c>
      <c r="I840" s="8">
        <v>0.11500000000000002</v>
      </c>
      <c r="J840" s="8">
        <v>0.11000000000000001</v>
      </c>
      <c r="K840" s="8">
        <v>0.11500000000000002</v>
      </c>
      <c r="L840" s="8">
        <v>365</v>
      </c>
      <c r="M840" s="8" t="s">
        <v>290</v>
      </c>
      <c r="N840" s="122">
        <f t="shared" si="234"/>
        <v>29</v>
      </c>
    </row>
    <row r="841" spans="1:14" x14ac:dyDescent="0.25">
      <c r="A841" s="8" t="s">
        <v>41</v>
      </c>
      <c r="B841" s="8" t="s">
        <v>178</v>
      </c>
      <c r="C841" s="8" t="s">
        <v>29</v>
      </c>
      <c r="D841" s="9">
        <f>+Parameters!$B$12-1</f>
        <v>42399</v>
      </c>
      <c r="E841" s="9">
        <f t="shared" si="250"/>
        <v>42428</v>
      </c>
      <c r="F841" s="8">
        <v>91</v>
      </c>
      <c r="G841" s="8">
        <v>182</v>
      </c>
      <c r="H841" s="8">
        <v>0.11500000000000002</v>
      </c>
      <c r="I841" s="8">
        <v>0.12000000000000002</v>
      </c>
      <c r="J841" s="8">
        <v>0.11500000000000002</v>
      </c>
      <c r="K841" s="8">
        <v>0.12000000000000002</v>
      </c>
      <c r="L841" s="8">
        <v>365</v>
      </c>
      <c r="M841" s="8" t="s">
        <v>290</v>
      </c>
      <c r="N841" s="122">
        <f t="shared" si="234"/>
        <v>29</v>
      </c>
    </row>
    <row r="842" spans="1:14" x14ac:dyDescent="0.25">
      <c r="A842" s="8" t="s">
        <v>41</v>
      </c>
      <c r="B842" s="8" t="s">
        <v>178</v>
      </c>
      <c r="C842" s="8" t="s">
        <v>29</v>
      </c>
      <c r="D842" s="9">
        <f>+Parameters!$B$12-1</f>
        <v>42399</v>
      </c>
      <c r="E842" s="9">
        <f t="shared" si="250"/>
        <v>42428</v>
      </c>
      <c r="F842" s="8">
        <v>182</v>
      </c>
      <c r="G842" s="8">
        <v>365</v>
      </c>
      <c r="H842" s="8">
        <v>0.12000000000000002</v>
      </c>
      <c r="I842" s="8">
        <v>0.12500000000000003</v>
      </c>
      <c r="J842" s="8">
        <v>0.12000000000000002</v>
      </c>
      <c r="K842" s="8">
        <v>0.12500000000000003</v>
      </c>
      <c r="L842" s="8">
        <v>365</v>
      </c>
      <c r="M842" s="8" t="s">
        <v>290</v>
      </c>
      <c r="N842" s="122">
        <f t="shared" si="234"/>
        <v>29</v>
      </c>
    </row>
    <row r="843" spans="1:14" x14ac:dyDescent="0.25">
      <c r="A843" s="8" t="s">
        <v>41</v>
      </c>
      <c r="B843" s="8" t="s">
        <v>178</v>
      </c>
      <c r="C843" s="8" t="s">
        <v>29</v>
      </c>
      <c r="D843" s="9">
        <f>+Parameters!$B$12-1</f>
        <v>42399</v>
      </c>
      <c r="E843" s="9">
        <f t="shared" si="250"/>
        <v>42428</v>
      </c>
      <c r="F843" s="8">
        <v>365</v>
      </c>
      <c r="G843" s="8">
        <v>730</v>
      </c>
      <c r="H843" s="8">
        <v>0.12500000000000003</v>
      </c>
      <c r="I843" s="8">
        <v>0.13000000000000003</v>
      </c>
      <c r="J843" s="8">
        <v>0.12500000000000003</v>
      </c>
      <c r="K843" s="8">
        <v>0.13000000000000003</v>
      </c>
      <c r="L843" s="8">
        <v>365</v>
      </c>
      <c r="M843" s="8" t="s">
        <v>290</v>
      </c>
      <c r="N843" s="122">
        <f t="shared" si="234"/>
        <v>29</v>
      </c>
    </row>
    <row r="844" spans="1:14" x14ac:dyDescent="0.25">
      <c r="A844" s="8" t="s">
        <v>41</v>
      </c>
      <c r="B844" s="8" t="s">
        <v>178</v>
      </c>
      <c r="C844" s="8" t="s">
        <v>29</v>
      </c>
      <c r="D844" s="9">
        <f>+Parameters!$B$12-1</f>
        <v>42399</v>
      </c>
      <c r="E844" s="9">
        <f t="shared" si="250"/>
        <v>42428</v>
      </c>
      <c r="F844" s="8">
        <v>730</v>
      </c>
      <c r="G844" s="8">
        <v>1080</v>
      </c>
      <c r="H844" s="8">
        <v>0.13000000000000003</v>
      </c>
      <c r="I844" s="8">
        <v>0.13500000000000004</v>
      </c>
      <c r="J844" s="8">
        <v>0.13000000000000003</v>
      </c>
      <c r="K844" s="8">
        <v>0.13500000000000004</v>
      </c>
      <c r="L844" s="8">
        <v>365</v>
      </c>
      <c r="M844" s="8" t="s">
        <v>290</v>
      </c>
      <c r="N844" s="122">
        <f t="shared" si="234"/>
        <v>29</v>
      </c>
    </row>
    <row r="845" spans="1:14" x14ac:dyDescent="0.25">
      <c r="A845" s="8" t="s">
        <v>41</v>
      </c>
      <c r="B845" s="8" t="s">
        <v>178</v>
      </c>
      <c r="C845" s="8" t="s">
        <v>29</v>
      </c>
      <c r="D845" s="9">
        <f>+Parameters!$B$12-1</f>
        <v>42399</v>
      </c>
      <c r="E845" s="9">
        <f t="shared" si="250"/>
        <v>42428</v>
      </c>
      <c r="F845" s="8">
        <v>1080</v>
      </c>
      <c r="G845" s="8">
        <v>4000</v>
      </c>
      <c r="H845" s="8">
        <v>0.13500000000000004</v>
      </c>
      <c r="I845" s="8">
        <v>0.14000000000000004</v>
      </c>
      <c r="J845" s="8">
        <v>0.13500000000000004</v>
      </c>
      <c r="K845" s="8">
        <v>0.14000000000000004</v>
      </c>
      <c r="L845" s="8">
        <v>365</v>
      </c>
      <c r="M845" s="8" t="s">
        <v>290</v>
      </c>
      <c r="N845" s="122">
        <f t="shared" si="234"/>
        <v>29</v>
      </c>
    </row>
    <row r="846" spans="1:14" x14ac:dyDescent="0.25">
      <c r="A846" t="s">
        <v>41</v>
      </c>
      <c r="B846" t="s">
        <v>178</v>
      </c>
      <c r="C846" t="s">
        <v>29</v>
      </c>
      <c r="D846" s="38">
        <f>+E845</f>
        <v>42428</v>
      </c>
      <c r="E846" s="38">
        <f>+D846+1</f>
        <v>42429</v>
      </c>
      <c r="F846">
        <v>1</v>
      </c>
      <c r="G846">
        <v>7</v>
      </c>
      <c r="H846">
        <v>0.1</v>
      </c>
      <c r="I846">
        <v>0.10500000000000001</v>
      </c>
      <c r="J846">
        <v>0.15</v>
      </c>
      <c r="K846">
        <v>0.15</v>
      </c>
      <c r="L846">
        <v>365</v>
      </c>
      <c r="M846" t="s">
        <v>290</v>
      </c>
      <c r="N846" s="118">
        <f t="shared" si="234"/>
        <v>1</v>
      </c>
    </row>
    <row r="847" spans="1:14" x14ac:dyDescent="0.25">
      <c r="A847" t="s">
        <v>41</v>
      </c>
      <c r="B847" t="s">
        <v>178</v>
      </c>
      <c r="C847" t="s">
        <v>29</v>
      </c>
      <c r="D847" s="38">
        <f>+D846</f>
        <v>42428</v>
      </c>
      <c r="E847" s="38">
        <f t="shared" ref="E847:E853" si="251">+D847+1</f>
        <v>42429</v>
      </c>
      <c r="F847">
        <v>7</v>
      </c>
      <c r="G847">
        <v>31</v>
      </c>
      <c r="H847">
        <v>0.10500000000000001</v>
      </c>
      <c r="I847">
        <v>0.11000000000000001</v>
      </c>
      <c r="J847">
        <v>0.15</v>
      </c>
      <c r="K847">
        <v>0.155</v>
      </c>
      <c r="L847">
        <v>365</v>
      </c>
      <c r="M847" t="s">
        <v>290</v>
      </c>
      <c r="N847" s="118">
        <f t="shared" si="234"/>
        <v>1</v>
      </c>
    </row>
    <row r="848" spans="1:14" x14ac:dyDescent="0.25">
      <c r="A848" t="s">
        <v>41</v>
      </c>
      <c r="B848" t="s">
        <v>178</v>
      </c>
      <c r="C848" t="s">
        <v>29</v>
      </c>
      <c r="D848" s="38">
        <f t="shared" ref="D848:D853" si="252">+D847</f>
        <v>42428</v>
      </c>
      <c r="E848" s="38">
        <f t="shared" si="251"/>
        <v>42429</v>
      </c>
      <c r="F848">
        <v>31</v>
      </c>
      <c r="G848">
        <v>91</v>
      </c>
      <c r="H848">
        <v>0.11000000000000001</v>
      </c>
      <c r="I848">
        <v>0.11500000000000002</v>
      </c>
      <c r="J848">
        <v>0.155</v>
      </c>
      <c r="K848">
        <v>0.16</v>
      </c>
      <c r="L848">
        <v>365</v>
      </c>
      <c r="M848" t="s">
        <v>290</v>
      </c>
      <c r="N848" s="118">
        <f t="shared" si="234"/>
        <v>1</v>
      </c>
    </row>
    <row r="849" spans="1:14" x14ac:dyDescent="0.25">
      <c r="A849" t="s">
        <v>41</v>
      </c>
      <c r="B849" t="s">
        <v>178</v>
      </c>
      <c r="C849" t="s">
        <v>29</v>
      </c>
      <c r="D849" s="38">
        <f t="shared" si="252"/>
        <v>42428</v>
      </c>
      <c r="E849" s="38">
        <f t="shared" si="251"/>
        <v>42429</v>
      </c>
      <c r="F849">
        <v>91</v>
      </c>
      <c r="G849">
        <v>182</v>
      </c>
      <c r="H849">
        <v>0.11500000000000002</v>
      </c>
      <c r="I849">
        <v>0.12000000000000002</v>
      </c>
      <c r="J849">
        <v>0.16</v>
      </c>
      <c r="K849">
        <v>0.16500000000000001</v>
      </c>
      <c r="L849">
        <v>365</v>
      </c>
      <c r="M849" t="s">
        <v>290</v>
      </c>
      <c r="N849" s="118">
        <f t="shared" si="234"/>
        <v>1</v>
      </c>
    </row>
    <row r="850" spans="1:14" x14ac:dyDescent="0.25">
      <c r="A850" t="s">
        <v>41</v>
      </c>
      <c r="B850" t="s">
        <v>178</v>
      </c>
      <c r="C850" t="s">
        <v>29</v>
      </c>
      <c r="D850" s="38">
        <f t="shared" si="252"/>
        <v>42428</v>
      </c>
      <c r="E850" s="38">
        <f t="shared" si="251"/>
        <v>42429</v>
      </c>
      <c r="F850">
        <v>182</v>
      </c>
      <c r="G850">
        <v>365</v>
      </c>
      <c r="H850">
        <v>0.12000000000000002</v>
      </c>
      <c r="I850">
        <v>0.12500000000000003</v>
      </c>
      <c r="J850">
        <v>0.16500000000000001</v>
      </c>
      <c r="K850">
        <v>0.17</v>
      </c>
      <c r="L850">
        <v>365</v>
      </c>
      <c r="M850" t="s">
        <v>290</v>
      </c>
      <c r="N850" s="118">
        <f t="shared" si="234"/>
        <v>1</v>
      </c>
    </row>
    <row r="851" spans="1:14" x14ac:dyDescent="0.25">
      <c r="A851" t="s">
        <v>41</v>
      </c>
      <c r="B851" t="s">
        <v>178</v>
      </c>
      <c r="C851" t="s">
        <v>29</v>
      </c>
      <c r="D851" s="38">
        <f t="shared" si="252"/>
        <v>42428</v>
      </c>
      <c r="E851" s="38">
        <f t="shared" si="251"/>
        <v>42429</v>
      </c>
      <c r="F851">
        <v>365</v>
      </c>
      <c r="G851">
        <v>730</v>
      </c>
      <c r="H851">
        <v>0.12500000000000003</v>
      </c>
      <c r="I851">
        <v>0.13000000000000003</v>
      </c>
      <c r="J851">
        <v>0.17</v>
      </c>
      <c r="K851">
        <v>0.17500000000000002</v>
      </c>
      <c r="L851">
        <v>365</v>
      </c>
      <c r="M851" t="s">
        <v>290</v>
      </c>
      <c r="N851" s="118">
        <f t="shared" si="234"/>
        <v>1</v>
      </c>
    </row>
    <row r="852" spans="1:14" x14ac:dyDescent="0.25">
      <c r="A852" t="s">
        <v>41</v>
      </c>
      <c r="B852" t="s">
        <v>178</v>
      </c>
      <c r="C852" t="s">
        <v>29</v>
      </c>
      <c r="D852" s="38">
        <f t="shared" si="252"/>
        <v>42428</v>
      </c>
      <c r="E852" s="38">
        <f t="shared" si="251"/>
        <v>42429</v>
      </c>
      <c r="F852">
        <v>730</v>
      </c>
      <c r="G852">
        <v>1080</v>
      </c>
      <c r="H852">
        <v>0.13000000000000003</v>
      </c>
      <c r="I852">
        <v>0.13500000000000004</v>
      </c>
      <c r="J852">
        <v>0.17500000000000002</v>
      </c>
      <c r="K852">
        <v>0.18000000000000002</v>
      </c>
      <c r="L852">
        <v>365</v>
      </c>
      <c r="M852" t="s">
        <v>290</v>
      </c>
      <c r="N852" s="118">
        <f t="shared" si="234"/>
        <v>1</v>
      </c>
    </row>
    <row r="853" spans="1:14" x14ac:dyDescent="0.25">
      <c r="A853" t="s">
        <v>41</v>
      </c>
      <c r="B853" t="s">
        <v>178</v>
      </c>
      <c r="C853" t="s">
        <v>29</v>
      </c>
      <c r="D853" s="38">
        <f t="shared" si="252"/>
        <v>42428</v>
      </c>
      <c r="E853" s="38">
        <f t="shared" si="251"/>
        <v>42429</v>
      </c>
      <c r="F853">
        <v>1080</v>
      </c>
      <c r="G853">
        <v>4000</v>
      </c>
      <c r="H853">
        <v>0.13500000000000004</v>
      </c>
      <c r="I853">
        <v>0.14000000000000004</v>
      </c>
      <c r="J853">
        <v>0.18000000000000002</v>
      </c>
      <c r="K853">
        <v>0.18500000000000003</v>
      </c>
      <c r="L853">
        <v>365</v>
      </c>
      <c r="M853" t="s">
        <v>290</v>
      </c>
      <c r="N853" s="118">
        <f t="shared" si="234"/>
        <v>1</v>
      </c>
    </row>
    <row r="854" spans="1:14" x14ac:dyDescent="0.25">
      <c r="A854" s="8" t="s">
        <v>41</v>
      </c>
      <c r="B854" s="8" t="s">
        <v>178</v>
      </c>
      <c r="C854" s="8" t="s">
        <v>29</v>
      </c>
      <c r="D854" s="9">
        <f>+E853</f>
        <v>42429</v>
      </c>
      <c r="E854" s="9">
        <f>+D854+395</f>
        <v>42824</v>
      </c>
      <c r="F854" s="8">
        <v>1</v>
      </c>
      <c r="G854" s="8">
        <v>7</v>
      </c>
      <c r="H854" s="8">
        <v>0.15</v>
      </c>
      <c r="I854" s="8">
        <v>0.15</v>
      </c>
      <c r="J854" s="8">
        <v>0.15</v>
      </c>
      <c r="K854" s="8">
        <v>0.155</v>
      </c>
      <c r="L854" s="8">
        <v>365</v>
      </c>
      <c r="M854" s="8" t="s">
        <v>290</v>
      </c>
      <c r="N854" s="122">
        <f t="shared" si="234"/>
        <v>395</v>
      </c>
    </row>
    <row r="855" spans="1:14" x14ac:dyDescent="0.25">
      <c r="A855" s="8" t="s">
        <v>41</v>
      </c>
      <c r="B855" s="8" t="s">
        <v>178</v>
      </c>
      <c r="C855" s="8" t="s">
        <v>29</v>
      </c>
      <c r="D855" s="9">
        <f>+D854</f>
        <v>42429</v>
      </c>
      <c r="E855" s="9">
        <f t="shared" ref="E855:E861" si="253">+D855+395</f>
        <v>42824</v>
      </c>
      <c r="F855" s="8">
        <v>7</v>
      </c>
      <c r="G855" s="8">
        <v>31</v>
      </c>
      <c r="H855" s="8">
        <v>0.15</v>
      </c>
      <c r="I855" s="8">
        <v>0.155</v>
      </c>
      <c r="J855" s="8">
        <v>0.15</v>
      </c>
      <c r="K855" s="8">
        <v>0.155</v>
      </c>
      <c r="L855" s="8">
        <v>365</v>
      </c>
      <c r="M855" s="8" t="s">
        <v>290</v>
      </c>
      <c r="N855" s="122">
        <f t="shared" ref="N855:N918" si="254">+E855-D855</f>
        <v>395</v>
      </c>
    </row>
    <row r="856" spans="1:14" x14ac:dyDescent="0.25">
      <c r="A856" s="8" t="s">
        <v>41</v>
      </c>
      <c r="B856" s="8" t="s">
        <v>178</v>
      </c>
      <c r="C856" s="8" t="s">
        <v>29</v>
      </c>
      <c r="D856" s="9">
        <f t="shared" ref="D856:D861" si="255">+D855</f>
        <v>42429</v>
      </c>
      <c r="E856" s="9">
        <f t="shared" si="253"/>
        <v>42824</v>
      </c>
      <c r="F856" s="8">
        <v>31</v>
      </c>
      <c r="G856" s="8">
        <v>91</v>
      </c>
      <c r="H856" s="8">
        <v>0.155</v>
      </c>
      <c r="I856" s="8">
        <v>0.16</v>
      </c>
      <c r="J856" s="8">
        <v>0.155</v>
      </c>
      <c r="K856" s="8">
        <v>0.16</v>
      </c>
      <c r="L856" s="8">
        <v>365</v>
      </c>
      <c r="M856" s="8" t="s">
        <v>290</v>
      </c>
      <c r="N856" s="122">
        <f t="shared" si="254"/>
        <v>395</v>
      </c>
    </row>
    <row r="857" spans="1:14" x14ac:dyDescent="0.25">
      <c r="A857" s="8" t="s">
        <v>41</v>
      </c>
      <c r="B857" s="8" t="s">
        <v>178</v>
      </c>
      <c r="C857" s="8" t="s">
        <v>29</v>
      </c>
      <c r="D857" s="9">
        <f t="shared" si="255"/>
        <v>42429</v>
      </c>
      <c r="E857" s="9">
        <f t="shared" si="253"/>
        <v>42824</v>
      </c>
      <c r="F857" s="8">
        <v>91</v>
      </c>
      <c r="G857" s="8">
        <v>182</v>
      </c>
      <c r="H857" s="8">
        <v>0.16</v>
      </c>
      <c r="I857" s="8">
        <v>0.16500000000000001</v>
      </c>
      <c r="J857" s="8">
        <v>0.16</v>
      </c>
      <c r="K857" s="8">
        <v>0.16500000000000001</v>
      </c>
      <c r="L857" s="8">
        <v>365</v>
      </c>
      <c r="M857" s="8" t="s">
        <v>290</v>
      </c>
      <c r="N857" s="122">
        <f t="shared" si="254"/>
        <v>395</v>
      </c>
    </row>
    <row r="858" spans="1:14" x14ac:dyDescent="0.25">
      <c r="A858" s="8" t="s">
        <v>41</v>
      </c>
      <c r="B858" s="8" t="s">
        <v>178</v>
      </c>
      <c r="C858" s="8" t="s">
        <v>29</v>
      </c>
      <c r="D858" s="9">
        <f t="shared" si="255"/>
        <v>42429</v>
      </c>
      <c r="E858" s="9">
        <f t="shared" si="253"/>
        <v>42824</v>
      </c>
      <c r="F858" s="8">
        <v>182</v>
      </c>
      <c r="G858" s="8">
        <v>365</v>
      </c>
      <c r="H858" s="8">
        <v>0.16500000000000001</v>
      </c>
      <c r="I858" s="8">
        <v>0.17</v>
      </c>
      <c r="J858" s="8">
        <v>0.16500000000000001</v>
      </c>
      <c r="K858" s="8">
        <v>0.17</v>
      </c>
      <c r="L858" s="8">
        <v>365</v>
      </c>
      <c r="M858" s="8" t="s">
        <v>290</v>
      </c>
      <c r="N858" s="122">
        <f t="shared" si="254"/>
        <v>395</v>
      </c>
    </row>
    <row r="859" spans="1:14" x14ac:dyDescent="0.25">
      <c r="A859" s="8" t="s">
        <v>41</v>
      </c>
      <c r="B859" s="8" t="s">
        <v>178</v>
      </c>
      <c r="C859" s="8" t="s">
        <v>29</v>
      </c>
      <c r="D859" s="9">
        <f t="shared" si="255"/>
        <v>42429</v>
      </c>
      <c r="E859" s="9">
        <f t="shared" si="253"/>
        <v>42824</v>
      </c>
      <c r="F859" s="8">
        <v>365</v>
      </c>
      <c r="G859" s="8">
        <v>730</v>
      </c>
      <c r="H859" s="8">
        <v>0.17</v>
      </c>
      <c r="I859" s="8">
        <v>0.17500000000000002</v>
      </c>
      <c r="J859" s="8">
        <v>0.17</v>
      </c>
      <c r="K859" s="8">
        <v>0.17500000000000002</v>
      </c>
      <c r="L859" s="8">
        <v>365</v>
      </c>
      <c r="M859" s="8" t="s">
        <v>290</v>
      </c>
      <c r="N859" s="122">
        <f t="shared" si="254"/>
        <v>395</v>
      </c>
    </row>
    <row r="860" spans="1:14" x14ac:dyDescent="0.25">
      <c r="A860" s="8" t="s">
        <v>41</v>
      </c>
      <c r="B860" s="8" t="s">
        <v>178</v>
      </c>
      <c r="C860" s="8" t="s">
        <v>29</v>
      </c>
      <c r="D860" s="9">
        <f t="shared" si="255"/>
        <v>42429</v>
      </c>
      <c r="E860" s="9">
        <f t="shared" si="253"/>
        <v>42824</v>
      </c>
      <c r="F860" s="8">
        <v>730</v>
      </c>
      <c r="G860" s="8">
        <v>1080</v>
      </c>
      <c r="H860" s="8">
        <v>0.17500000000000002</v>
      </c>
      <c r="I860" s="8">
        <v>0.18000000000000002</v>
      </c>
      <c r="J860" s="8">
        <v>0.17500000000000002</v>
      </c>
      <c r="K860" s="8">
        <v>0.18000000000000002</v>
      </c>
      <c r="L860" s="8">
        <v>365</v>
      </c>
      <c r="M860" s="8" t="s">
        <v>290</v>
      </c>
      <c r="N860" s="122">
        <f t="shared" si="254"/>
        <v>395</v>
      </c>
    </row>
    <row r="861" spans="1:14" x14ac:dyDescent="0.25">
      <c r="A861" s="8" t="s">
        <v>41</v>
      </c>
      <c r="B861" s="8" t="s">
        <v>178</v>
      </c>
      <c r="C861" s="8" t="s">
        <v>29</v>
      </c>
      <c r="D861" s="9">
        <f t="shared" si="255"/>
        <v>42429</v>
      </c>
      <c r="E861" s="9">
        <f t="shared" si="253"/>
        <v>42824</v>
      </c>
      <c r="F861" s="8">
        <v>1080</v>
      </c>
      <c r="G861" s="8">
        <v>4000</v>
      </c>
      <c r="H861" s="8">
        <v>0.18000000000000002</v>
      </c>
      <c r="I861" s="8">
        <v>0.18500000000000003</v>
      </c>
      <c r="J861" s="8">
        <v>0.18000000000000002</v>
      </c>
      <c r="K861" s="8">
        <v>0.18500000000000003</v>
      </c>
      <c r="L861" s="8">
        <v>365</v>
      </c>
      <c r="M861" s="8" t="s">
        <v>290</v>
      </c>
      <c r="N861" s="122">
        <f t="shared" si="254"/>
        <v>395</v>
      </c>
    </row>
    <row r="862" spans="1:14" x14ac:dyDescent="0.25">
      <c r="A862" t="s">
        <v>232</v>
      </c>
      <c r="B862" t="s">
        <v>0</v>
      </c>
      <c r="C862" t="s">
        <v>232</v>
      </c>
      <c r="D862" s="38">
        <f>+Parameters!$B$12-1</f>
        <v>42399</v>
      </c>
      <c r="E862" s="38">
        <f>+D862+426</f>
        <v>42825</v>
      </c>
      <c r="F862">
        <v>1</v>
      </c>
      <c r="G862">
        <v>36000</v>
      </c>
      <c r="H862">
        <v>1</v>
      </c>
      <c r="I862">
        <v>1</v>
      </c>
      <c r="J862">
        <v>1</v>
      </c>
      <c r="K862">
        <v>1</v>
      </c>
      <c r="L862">
        <v>0</v>
      </c>
      <c r="M862" t="s">
        <v>290</v>
      </c>
      <c r="N862" s="118">
        <f t="shared" si="254"/>
        <v>426</v>
      </c>
    </row>
    <row r="863" spans="1:14" x14ac:dyDescent="0.25">
      <c r="A863" t="s">
        <v>44</v>
      </c>
      <c r="B863" t="s">
        <v>0</v>
      </c>
      <c r="C863" t="s">
        <v>44</v>
      </c>
      <c r="D863" s="38">
        <f>+Parameters!$B$12-1</f>
        <v>42399</v>
      </c>
      <c r="E863" s="38">
        <f>+D863+61</f>
        <v>42460</v>
      </c>
      <c r="F863">
        <v>1</v>
      </c>
      <c r="G863">
        <v>36000</v>
      </c>
      <c r="H863">
        <v>2.88</v>
      </c>
      <c r="I863">
        <v>2.88</v>
      </c>
      <c r="J863">
        <v>2.875</v>
      </c>
      <c r="K863">
        <v>2.875</v>
      </c>
      <c r="L863">
        <v>0</v>
      </c>
      <c r="M863" t="s">
        <v>290</v>
      </c>
      <c r="N863" s="118">
        <f t="shared" si="254"/>
        <v>61</v>
      </c>
    </row>
    <row r="864" spans="1:14" x14ac:dyDescent="0.25">
      <c r="A864" t="s">
        <v>44</v>
      </c>
      <c r="B864" t="s">
        <v>0</v>
      </c>
      <c r="C864" t="s">
        <v>44</v>
      </c>
      <c r="D864" s="38">
        <f>+E863</f>
        <v>42460</v>
      </c>
      <c r="E864" s="38">
        <f>+D864+91</f>
        <v>42551</v>
      </c>
      <c r="F864">
        <v>1</v>
      </c>
      <c r="G864">
        <v>36000</v>
      </c>
      <c r="H864">
        <v>2.875</v>
      </c>
      <c r="I864">
        <v>2.875</v>
      </c>
      <c r="J864">
        <v>3.5</v>
      </c>
      <c r="K864">
        <v>3.5</v>
      </c>
      <c r="L864">
        <v>0</v>
      </c>
      <c r="M864" t="s">
        <v>290</v>
      </c>
      <c r="N864" s="118">
        <f t="shared" si="254"/>
        <v>91</v>
      </c>
    </row>
    <row r="865" spans="1:14" x14ac:dyDescent="0.25">
      <c r="A865" t="s">
        <v>44</v>
      </c>
      <c r="B865" t="s">
        <v>0</v>
      </c>
      <c r="C865" t="s">
        <v>44</v>
      </c>
      <c r="D865" s="38">
        <f>+E864</f>
        <v>42551</v>
      </c>
      <c r="E865" s="38">
        <f>+D865+92</f>
        <v>42643</v>
      </c>
      <c r="F865">
        <v>1</v>
      </c>
      <c r="G865">
        <v>36000</v>
      </c>
      <c r="H865">
        <v>3.5</v>
      </c>
      <c r="I865">
        <v>3.5</v>
      </c>
      <c r="J865">
        <v>3.7</v>
      </c>
      <c r="K865">
        <v>3.7</v>
      </c>
      <c r="L865">
        <v>0</v>
      </c>
      <c r="M865" t="s">
        <v>290</v>
      </c>
      <c r="N865" s="118">
        <f t="shared" si="254"/>
        <v>92</v>
      </c>
    </row>
    <row r="866" spans="1:14" x14ac:dyDescent="0.25">
      <c r="A866" t="s">
        <v>44</v>
      </c>
      <c r="B866" t="s">
        <v>0</v>
      </c>
      <c r="C866" t="s">
        <v>44</v>
      </c>
      <c r="D866" s="38">
        <f>+E865</f>
        <v>42643</v>
      </c>
      <c r="E866" s="38">
        <f>+D866+182</f>
        <v>42825</v>
      </c>
      <c r="F866">
        <v>1</v>
      </c>
      <c r="G866">
        <v>36000</v>
      </c>
      <c r="H866">
        <v>3.5</v>
      </c>
      <c r="I866">
        <v>3.5</v>
      </c>
      <c r="J866">
        <v>3.5</v>
      </c>
      <c r="K866">
        <v>3.5</v>
      </c>
      <c r="L866">
        <v>0</v>
      </c>
      <c r="M866" t="s">
        <v>290</v>
      </c>
      <c r="N866" s="118">
        <f t="shared" si="254"/>
        <v>182</v>
      </c>
    </row>
    <row r="867" spans="1:14" x14ac:dyDescent="0.25">
      <c r="A867" s="8" t="s">
        <v>71</v>
      </c>
      <c r="B867" s="8" t="s">
        <v>72</v>
      </c>
      <c r="C867" s="8" t="s">
        <v>29</v>
      </c>
      <c r="D867" s="9">
        <f>+Parameters!$B$12-1</f>
        <v>42399</v>
      </c>
      <c r="E867" s="9">
        <f>+D867+30</f>
        <v>42429</v>
      </c>
      <c r="F867" s="8">
        <v>1</v>
      </c>
      <c r="G867" s="8">
        <v>7</v>
      </c>
      <c r="H867" s="8">
        <v>0.1</v>
      </c>
      <c r="I867" s="8">
        <v>0.10500000000000001</v>
      </c>
      <c r="J867" s="8">
        <v>0.105</v>
      </c>
      <c r="K867" s="8">
        <v>0.11</v>
      </c>
      <c r="L867" s="8">
        <v>360</v>
      </c>
      <c r="M867" s="8" t="s">
        <v>290</v>
      </c>
      <c r="N867" s="122">
        <f t="shared" si="254"/>
        <v>30</v>
      </c>
    </row>
    <row r="868" spans="1:14" x14ac:dyDescent="0.25">
      <c r="A868" s="8" t="s">
        <v>71</v>
      </c>
      <c r="B868" s="8" t="s">
        <v>72</v>
      </c>
      <c r="C868" s="8" t="s">
        <v>29</v>
      </c>
      <c r="D868" s="9">
        <f>+Parameters!$B$12-1</f>
        <v>42399</v>
      </c>
      <c r="E868" s="9">
        <f t="shared" ref="E868:E870" si="256">+D868+30</f>
        <v>42429</v>
      </c>
      <c r="F868" s="8">
        <v>7</v>
      </c>
      <c r="G868" s="8">
        <v>31</v>
      </c>
      <c r="H868" s="8">
        <v>0.10500000000000001</v>
      </c>
      <c r="I868" s="8">
        <v>0.11000000000000001</v>
      </c>
      <c r="J868" s="8">
        <v>0.11</v>
      </c>
      <c r="K868" s="8">
        <v>0.115</v>
      </c>
      <c r="L868" s="8">
        <v>360</v>
      </c>
      <c r="M868" s="8" t="s">
        <v>290</v>
      </c>
      <c r="N868" s="122">
        <f t="shared" si="254"/>
        <v>30</v>
      </c>
    </row>
    <row r="869" spans="1:14" x14ac:dyDescent="0.25">
      <c r="A869" s="8" t="s">
        <v>71</v>
      </c>
      <c r="B869" s="8" t="s">
        <v>72</v>
      </c>
      <c r="C869" s="8" t="s">
        <v>29</v>
      </c>
      <c r="D869" s="9">
        <f>+Parameters!$B$12-1</f>
        <v>42399</v>
      </c>
      <c r="E869" s="9">
        <f t="shared" si="256"/>
        <v>42429</v>
      </c>
      <c r="F869" s="8">
        <v>31</v>
      </c>
      <c r="G869" s="8">
        <v>91</v>
      </c>
      <c r="H869" s="8">
        <v>0.11000000000000001</v>
      </c>
      <c r="I869" s="8">
        <v>0.11500000000000002</v>
      </c>
      <c r="J869" s="8">
        <v>0.115</v>
      </c>
      <c r="K869" s="8">
        <v>0.12000000000000001</v>
      </c>
      <c r="L869" s="8">
        <v>360</v>
      </c>
      <c r="M869" s="8" t="s">
        <v>290</v>
      </c>
      <c r="N869" s="122">
        <f t="shared" si="254"/>
        <v>30</v>
      </c>
    </row>
    <row r="870" spans="1:14" x14ac:dyDescent="0.25">
      <c r="A870" s="8" t="s">
        <v>71</v>
      </c>
      <c r="B870" s="8" t="s">
        <v>72</v>
      </c>
      <c r="C870" s="8" t="s">
        <v>29</v>
      </c>
      <c r="D870" s="9">
        <f>+Parameters!$B$12-1</f>
        <v>42399</v>
      </c>
      <c r="E870" s="9">
        <f t="shared" si="256"/>
        <v>42429</v>
      </c>
      <c r="F870" s="8">
        <v>91</v>
      </c>
      <c r="G870" s="8">
        <v>182</v>
      </c>
      <c r="H870" s="8">
        <v>0.11500000000000002</v>
      </c>
      <c r="I870" s="8">
        <v>0.12000000000000002</v>
      </c>
      <c r="J870" s="8">
        <v>0.12000000000000001</v>
      </c>
      <c r="K870" s="8">
        <v>0.125</v>
      </c>
      <c r="L870" s="8">
        <v>360</v>
      </c>
      <c r="M870" s="8" t="s">
        <v>290</v>
      </c>
      <c r="N870" s="122">
        <f t="shared" si="254"/>
        <v>30</v>
      </c>
    </row>
    <row r="871" spans="1:14" x14ac:dyDescent="0.25">
      <c r="A871" t="s">
        <v>71</v>
      </c>
      <c r="B871" t="s">
        <v>72</v>
      </c>
      <c r="C871" t="s">
        <v>29</v>
      </c>
      <c r="D871" s="38">
        <f>+E870</f>
        <v>42429</v>
      </c>
      <c r="E871" s="38">
        <f>+D871+1</f>
        <v>42430</v>
      </c>
      <c r="F871">
        <v>1</v>
      </c>
      <c r="G871">
        <v>7</v>
      </c>
      <c r="H871">
        <v>0.105</v>
      </c>
      <c r="I871">
        <v>0.11</v>
      </c>
      <c r="J871">
        <v>0.15</v>
      </c>
      <c r="K871">
        <v>0.155</v>
      </c>
      <c r="L871">
        <v>360</v>
      </c>
      <c r="M871" t="s">
        <v>290</v>
      </c>
      <c r="N871" s="118">
        <f t="shared" si="254"/>
        <v>1</v>
      </c>
    </row>
    <row r="872" spans="1:14" x14ac:dyDescent="0.25">
      <c r="A872" t="s">
        <v>71</v>
      </c>
      <c r="B872" t="s">
        <v>72</v>
      </c>
      <c r="C872" t="s">
        <v>29</v>
      </c>
      <c r="D872" s="38">
        <f>+D871</f>
        <v>42429</v>
      </c>
      <c r="E872" s="38">
        <f t="shared" ref="E872:E874" si="257">+D872+1</f>
        <v>42430</v>
      </c>
      <c r="F872">
        <v>7</v>
      </c>
      <c r="G872">
        <v>31</v>
      </c>
      <c r="H872">
        <v>0.11</v>
      </c>
      <c r="I872">
        <v>0.115</v>
      </c>
      <c r="J872">
        <v>0.155</v>
      </c>
      <c r="K872">
        <v>0.16</v>
      </c>
      <c r="L872">
        <v>360</v>
      </c>
      <c r="M872" t="s">
        <v>290</v>
      </c>
      <c r="N872" s="118">
        <f t="shared" si="254"/>
        <v>1</v>
      </c>
    </row>
    <row r="873" spans="1:14" x14ac:dyDescent="0.25">
      <c r="A873" t="s">
        <v>71</v>
      </c>
      <c r="B873" t="s">
        <v>72</v>
      </c>
      <c r="C873" t="s">
        <v>29</v>
      </c>
      <c r="D873" s="38">
        <f t="shared" ref="D873:D874" si="258">+D872</f>
        <v>42429</v>
      </c>
      <c r="E873" s="38">
        <f t="shared" si="257"/>
        <v>42430</v>
      </c>
      <c r="F873">
        <v>31</v>
      </c>
      <c r="G873">
        <v>91</v>
      </c>
      <c r="H873">
        <v>0.115</v>
      </c>
      <c r="I873">
        <v>0.12000000000000001</v>
      </c>
      <c r="J873">
        <v>0.16</v>
      </c>
      <c r="K873">
        <v>0.16500000000000001</v>
      </c>
      <c r="L873">
        <v>360</v>
      </c>
      <c r="M873" t="s">
        <v>290</v>
      </c>
      <c r="N873" s="118">
        <f t="shared" si="254"/>
        <v>1</v>
      </c>
    </row>
    <row r="874" spans="1:14" x14ac:dyDescent="0.25">
      <c r="A874" t="s">
        <v>71</v>
      </c>
      <c r="B874" t="s">
        <v>72</v>
      </c>
      <c r="C874" t="s">
        <v>29</v>
      </c>
      <c r="D874" s="38">
        <f t="shared" si="258"/>
        <v>42429</v>
      </c>
      <c r="E874" s="38">
        <f t="shared" si="257"/>
        <v>42430</v>
      </c>
      <c r="F874">
        <v>91</v>
      </c>
      <c r="G874">
        <v>182</v>
      </c>
      <c r="H874">
        <v>0.12000000000000001</v>
      </c>
      <c r="I874">
        <v>0.125</v>
      </c>
      <c r="J874">
        <v>0.16500000000000001</v>
      </c>
      <c r="K874">
        <v>0.17</v>
      </c>
      <c r="L874">
        <v>360</v>
      </c>
      <c r="M874" t="s">
        <v>290</v>
      </c>
      <c r="N874" s="118">
        <f t="shared" si="254"/>
        <v>1</v>
      </c>
    </row>
    <row r="875" spans="1:14" x14ac:dyDescent="0.25">
      <c r="A875" s="8" t="s">
        <v>71</v>
      </c>
      <c r="B875" s="8" t="s">
        <v>72</v>
      </c>
      <c r="C875" s="8" t="s">
        <v>29</v>
      </c>
      <c r="D875" s="9">
        <f>+E874</f>
        <v>42430</v>
      </c>
      <c r="E875" s="9">
        <f>+D875+394</f>
        <v>42824</v>
      </c>
      <c r="F875" s="8">
        <v>1</v>
      </c>
      <c r="G875" s="8">
        <v>7</v>
      </c>
      <c r="H875" s="8">
        <v>0.15</v>
      </c>
      <c r="I875" s="8">
        <v>0.155</v>
      </c>
      <c r="J875" s="8">
        <v>0.15</v>
      </c>
      <c r="K875" s="8">
        <v>0.155</v>
      </c>
      <c r="L875" s="8">
        <v>360</v>
      </c>
      <c r="M875" s="8" t="s">
        <v>290</v>
      </c>
      <c r="N875" s="122">
        <f t="shared" si="254"/>
        <v>394</v>
      </c>
    </row>
    <row r="876" spans="1:14" x14ac:dyDescent="0.25">
      <c r="A876" s="8" t="s">
        <v>71</v>
      </c>
      <c r="B876" s="8" t="s">
        <v>72</v>
      </c>
      <c r="C876" s="8" t="s">
        <v>29</v>
      </c>
      <c r="D876" s="9">
        <f>+D875</f>
        <v>42430</v>
      </c>
      <c r="E876" s="9">
        <f t="shared" ref="E876:E878" si="259">+D876+394</f>
        <v>42824</v>
      </c>
      <c r="F876" s="8">
        <v>7</v>
      </c>
      <c r="G876" s="8">
        <v>31</v>
      </c>
      <c r="H876" s="8">
        <v>0.155</v>
      </c>
      <c r="I876" s="8">
        <v>0.16</v>
      </c>
      <c r="J876" s="8">
        <v>0.155</v>
      </c>
      <c r="K876" s="8">
        <v>0.16</v>
      </c>
      <c r="L876" s="8">
        <v>360</v>
      </c>
      <c r="M876" s="8" t="s">
        <v>290</v>
      </c>
      <c r="N876" s="122">
        <f t="shared" si="254"/>
        <v>394</v>
      </c>
    </row>
    <row r="877" spans="1:14" x14ac:dyDescent="0.25">
      <c r="A877" s="8" t="s">
        <v>71</v>
      </c>
      <c r="B877" s="8" t="s">
        <v>72</v>
      </c>
      <c r="C877" s="8" t="s">
        <v>29</v>
      </c>
      <c r="D877" s="9">
        <f t="shared" ref="D877:D878" si="260">+D876</f>
        <v>42430</v>
      </c>
      <c r="E877" s="9">
        <f t="shared" si="259"/>
        <v>42824</v>
      </c>
      <c r="F877" s="8">
        <v>31</v>
      </c>
      <c r="G877" s="8">
        <v>91</v>
      </c>
      <c r="H877" s="8">
        <v>0.16</v>
      </c>
      <c r="I877" s="8">
        <v>0.16500000000000001</v>
      </c>
      <c r="J877" s="8">
        <v>0.16</v>
      </c>
      <c r="K877" s="8">
        <v>0.16500000000000001</v>
      </c>
      <c r="L877" s="8">
        <v>360</v>
      </c>
      <c r="M877" s="8" t="s">
        <v>290</v>
      </c>
      <c r="N877" s="122">
        <f t="shared" si="254"/>
        <v>394</v>
      </c>
    </row>
    <row r="878" spans="1:14" x14ac:dyDescent="0.25">
      <c r="A878" s="8" t="s">
        <v>71</v>
      </c>
      <c r="B878" s="8" t="s">
        <v>72</v>
      </c>
      <c r="C878" s="8" t="s">
        <v>29</v>
      </c>
      <c r="D878" s="9">
        <f t="shared" si="260"/>
        <v>42430</v>
      </c>
      <c r="E878" s="9">
        <f t="shared" si="259"/>
        <v>42824</v>
      </c>
      <c r="F878" s="8">
        <v>91</v>
      </c>
      <c r="G878" s="8">
        <v>182</v>
      </c>
      <c r="H878" s="8">
        <v>0.16500000000000001</v>
      </c>
      <c r="I878" s="8">
        <v>0.17</v>
      </c>
      <c r="J878" s="8">
        <v>0.16500000000000001</v>
      </c>
      <c r="K878" s="8">
        <v>0.17</v>
      </c>
      <c r="L878" s="8">
        <v>360</v>
      </c>
      <c r="M878" s="8" t="s">
        <v>290</v>
      </c>
      <c r="N878" s="122">
        <f t="shared" si="254"/>
        <v>394</v>
      </c>
    </row>
    <row r="879" spans="1:14" x14ac:dyDescent="0.25">
      <c r="A879" t="s">
        <v>91</v>
      </c>
      <c r="B879" t="s">
        <v>72</v>
      </c>
      <c r="C879" t="s">
        <v>29</v>
      </c>
      <c r="D879" s="38">
        <f>+Parameters!$B$12-1</f>
        <v>42399</v>
      </c>
      <c r="E879" s="38">
        <f>+D879+152</f>
        <v>42551</v>
      </c>
      <c r="F879">
        <v>1</v>
      </c>
      <c r="G879">
        <v>7</v>
      </c>
      <c r="H879">
        <v>0.01</v>
      </c>
      <c r="I879">
        <v>0.01</v>
      </c>
      <c r="J879">
        <v>0.01</v>
      </c>
      <c r="K879">
        <v>0.01</v>
      </c>
      <c r="L879">
        <v>360</v>
      </c>
      <c r="M879" t="s">
        <v>290</v>
      </c>
      <c r="N879" s="118">
        <f t="shared" si="254"/>
        <v>152</v>
      </c>
    </row>
    <row r="880" spans="1:14" x14ac:dyDescent="0.25">
      <c r="A880" t="s">
        <v>91</v>
      </c>
      <c r="B880" t="s">
        <v>72</v>
      </c>
      <c r="C880" t="s">
        <v>29</v>
      </c>
      <c r="D880" s="38">
        <f>+Parameters!$B$12-1</f>
        <v>42399</v>
      </c>
      <c r="E880" s="38">
        <f t="shared" ref="E880:E883" si="261">+D880+152</f>
        <v>42551</v>
      </c>
      <c r="F880">
        <v>7</v>
      </c>
      <c r="G880">
        <v>31</v>
      </c>
      <c r="H880">
        <v>0.01</v>
      </c>
      <c r="I880">
        <v>0.01</v>
      </c>
      <c r="J880">
        <v>0.01</v>
      </c>
      <c r="K880">
        <v>0.01</v>
      </c>
      <c r="L880">
        <v>360</v>
      </c>
      <c r="M880" t="s">
        <v>290</v>
      </c>
      <c r="N880" s="118">
        <f t="shared" si="254"/>
        <v>152</v>
      </c>
    </row>
    <row r="881" spans="1:14" x14ac:dyDescent="0.25">
      <c r="A881" t="s">
        <v>91</v>
      </c>
      <c r="B881" t="s">
        <v>72</v>
      </c>
      <c r="C881" t="s">
        <v>29</v>
      </c>
      <c r="D881" s="38">
        <f>+Parameters!$B$12-1</f>
        <v>42399</v>
      </c>
      <c r="E881" s="38">
        <f t="shared" si="261"/>
        <v>42551</v>
      </c>
      <c r="F881">
        <v>31</v>
      </c>
      <c r="G881">
        <v>91</v>
      </c>
      <c r="H881">
        <v>0.01</v>
      </c>
      <c r="I881">
        <v>0.01</v>
      </c>
      <c r="J881">
        <v>0.01</v>
      </c>
      <c r="K881">
        <v>0.01</v>
      </c>
      <c r="L881">
        <v>360</v>
      </c>
      <c r="M881" t="s">
        <v>290</v>
      </c>
      <c r="N881" s="118">
        <f t="shared" si="254"/>
        <v>152</v>
      </c>
    </row>
    <row r="882" spans="1:14" x14ac:dyDescent="0.25">
      <c r="A882" t="s">
        <v>91</v>
      </c>
      <c r="B882" t="s">
        <v>72</v>
      </c>
      <c r="C882" t="s">
        <v>29</v>
      </c>
      <c r="D882" s="38">
        <f>+Parameters!$B$12-1</f>
        <v>42399</v>
      </c>
      <c r="E882" s="38">
        <f t="shared" si="261"/>
        <v>42551</v>
      </c>
      <c r="F882">
        <v>91</v>
      </c>
      <c r="G882">
        <v>365</v>
      </c>
      <c r="H882">
        <v>0.01</v>
      </c>
      <c r="I882">
        <v>0.01</v>
      </c>
      <c r="J882">
        <v>0.01</v>
      </c>
      <c r="K882">
        <v>0.01</v>
      </c>
      <c r="L882">
        <v>360</v>
      </c>
      <c r="M882" t="s">
        <v>290</v>
      </c>
      <c r="N882" s="118">
        <f t="shared" si="254"/>
        <v>152</v>
      </c>
    </row>
    <row r="883" spans="1:14" x14ac:dyDescent="0.25">
      <c r="A883" t="s">
        <v>91</v>
      </c>
      <c r="B883" t="s">
        <v>72</v>
      </c>
      <c r="C883" t="s">
        <v>29</v>
      </c>
      <c r="D883" s="38">
        <f>+Parameters!$B$12-1</f>
        <v>42399</v>
      </c>
      <c r="E883" s="38">
        <f t="shared" si="261"/>
        <v>42551</v>
      </c>
      <c r="F883">
        <v>365</v>
      </c>
      <c r="G883">
        <v>730</v>
      </c>
      <c r="H883">
        <v>0.01</v>
      </c>
      <c r="I883">
        <v>0.01</v>
      </c>
      <c r="J883">
        <v>0.01</v>
      </c>
      <c r="K883">
        <v>0.01</v>
      </c>
      <c r="L883">
        <v>360</v>
      </c>
      <c r="M883" t="s">
        <v>290</v>
      </c>
      <c r="N883" s="118">
        <f t="shared" si="254"/>
        <v>152</v>
      </c>
    </row>
    <row r="884" spans="1:14" x14ac:dyDescent="0.25">
      <c r="A884" s="8" t="s">
        <v>91</v>
      </c>
      <c r="B884" s="8" t="s">
        <v>72</v>
      </c>
      <c r="C884" s="8" t="s">
        <v>29</v>
      </c>
      <c r="D884" s="9">
        <f>+E883</f>
        <v>42551</v>
      </c>
      <c r="E884" s="9">
        <f>+D884+92</f>
        <v>42643</v>
      </c>
      <c r="F884" s="8">
        <v>1</v>
      </c>
      <c r="G884" s="8">
        <v>7</v>
      </c>
      <c r="H884" s="8">
        <v>0.01</v>
      </c>
      <c r="I884" s="8">
        <v>0.01</v>
      </c>
      <c r="J884" s="8">
        <v>0.01</v>
      </c>
      <c r="K884" s="8">
        <v>0.01</v>
      </c>
      <c r="L884" s="8">
        <v>360</v>
      </c>
      <c r="M884" s="8" t="s">
        <v>290</v>
      </c>
      <c r="N884" s="122">
        <f t="shared" si="254"/>
        <v>92</v>
      </c>
    </row>
    <row r="885" spans="1:14" x14ac:dyDescent="0.25">
      <c r="A885" s="8" t="s">
        <v>91</v>
      </c>
      <c r="B885" s="8" t="s">
        <v>72</v>
      </c>
      <c r="C885" s="8" t="s">
        <v>29</v>
      </c>
      <c r="D885" s="9">
        <f>+D884</f>
        <v>42551</v>
      </c>
      <c r="E885" s="9">
        <f t="shared" ref="E885:E888" si="262">+D885+92</f>
        <v>42643</v>
      </c>
      <c r="F885" s="8">
        <v>7</v>
      </c>
      <c r="G885" s="8">
        <v>31</v>
      </c>
      <c r="H885" s="8">
        <v>0.01</v>
      </c>
      <c r="I885" s="8">
        <v>0.01</v>
      </c>
      <c r="J885" s="8">
        <v>0.01</v>
      </c>
      <c r="K885" s="8">
        <v>0.01</v>
      </c>
      <c r="L885" s="8">
        <v>360</v>
      </c>
      <c r="M885" s="8" t="s">
        <v>290</v>
      </c>
      <c r="N885" s="122">
        <f t="shared" si="254"/>
        <v>92</v>
      </c>
    </row>
    <row r="886" spans="1:14" x14ac:dyDescent="0.25">
      <c r="A886" s="8" t="s">
        <v>91</v>
      </c>
      <c r="B886" s="8" t="s">
        <v>72</v>
      </c>
      <c r="C886" s="8" t="s">
        <v>29</v>
      </c>
      <c r="D886" s="9">
        <f t="shared" ref="D886:D888" si="263">+D885</f>
        <v>42551</v>
      </c>
      <c r="E886" s="9">
        <f t="shared" si="262"/>
        <v>42643</v>
      </c>
      <c r="F886" s="8">
        <v>31</v>
      </c>
      <c r="G886" s="8">
        <v>91</v>
      </c>
      <c r="H886" s="8">
        <v>0.01</v>
      </c>
      <c r="I886" s="8">
        <v>0.01</v>
      </c>
      <c r="J886" s="8">
        <v>0.01</v>
      </c>
      <c r="K886" s="8">
        <v>0.01</v>
      </c>
      <c r="L886" s="8">
        <v>360</v>
      </c>
      <c r="M886" s="8" t="s">
        <v>290</v>
      </c>
      <c r="N886" s="122">
        <f t="shared" si="254"/>
        <v>92</v>
      </c>
    </row>
    <row r="887" spans="1:14" x14ac:dyDescent="0.25">
      <c r="A887" s="8" t="s">
        <v>91</v>
      </c>
      <c r="B887" s="8" t="s">
        <v>72</v>
      </c>
      <c r="C887" s="8" t="s">
        <v>29</v>
      </c>
      <c r="D887" s="9">
        <f t="shared" si="263"/>
        <v>42551</v>
      </c>
      <c r="E887" s="9">
        <f t="shared" si="262"/>
        <v>42643</v>
      </c>
      <c r="F887" s="8">
        <v>91</v>
      </c>
      <c r="G887" s="8">
        <v>365</v>
      </c>
      <c r="H887" s="8">
        <v>0.01</v>
      </c>
      <c r="I887" s="8">
        <v>0.01</v>
      </c>
      <c r="J887" s="8">
        <v>0.01</v>
      </c>
      <c r="K887" s="8">
        <v>0.01</v>
      </c>
      <c r="L887" s="8">
        <v>360</v>
      </c>
      <c r="M887" s="8" t="s">
        <v>290</v>
      </c>
      <c r="N887" s="122">
        <f t="shared" si="254"/>
        <v>92</v>
      </c>
    </row>
    <row r="888" spans="1:14" x14ac:dyDescent="0.25">
      <c r="A888" s="8" t="s">
        <v>91</v>
      </c>
      <c r="B888" s="8" t="s">
        <v>72</v>
      </c>
      <c r="C888" s="8" t="s">
        <v>29</v>
      </c>
      <c r="D888" s="9">
        <f t="shared" si="263"/>
        <v>42551</v>
      </c>
      <c r="E888" s="9">
        <f t="shared" si="262"/>
        <v>42643</v>
      </c>
      <c r="F888" s="8">
        <v>365</v>
      </c>
      <c r="G888" s="8">
        <v>730</v>
      </c>
      <c r="H888" s="8">
        <v>0.01</v>
      </c>
      <c r="I888" s="8">
        <v>0.01</v>
      </c>
      <c r="J888" s="8">
        <v>0.01</v>
      </c>
      <c r="K888" s="8">
        <v>0.01</v>
      </c>
      <c r="L888" s="8">
        <v>360</v>
      </c>
      <c r="M888" s="8" t="s">
        <v>290</v>
      </c>
      <c r="N888" s="122">
        <f t="shared" si="254"/>
        <v>92</v>
      </c>
    </row>
    <row r="889" spans="1:14" x14ac:dyDescent="0.25">
      <c r="A889" t="s">
        <v>91</v>
      </c>
      <c r="B889" t="s">
        <v>72</v>
      </c>
      <c r="C889" t="s">
        <v>29</v>
      </c>
      <c r="D889" s="38">
        <f>+E888</f>
        <v>42643</v>
      </c>
      <c r="E889" s="38">
        <f>+D889+181</f>
        <v>42824</v>
      </c>
      <c r="F889">
        <v>1</v>
      </c>
      <c r="G889">
        <v>7</v>
      </c>
      <c r="H889">
        <v>0.01</v>
      </c>
      <c r="I889">
        <v>0.01</v>
      </c>
      <c r="J889">
        <v>0.01</v>
      </c>
      <c r="K889">
        <v>0.01</v>
      </c>
      <c r="L889">
        <v>360</v>
      </c>
      <c r="M889" t="s">
        <v>290</v>
      </c>
      <c r="N889" s="118">
        <f t="shared" si="254"/>
        <v>181</v>
      </c>
    </row>
    <row r="890" spans="1:14" x14ac:dyDescent="0.25">
      <c r="A890" t="s">
        <v>91</v>
      </c>
      <c r="B890" t="s">
        <v>72</v>
      </c>
      <c r="C890" t="s">
        <v>29</v>
      </c>
      <c r="D890" s="38">
        <f>+D889</f>
        <v>42643</v>
      </c>
      <c r="E890" s="38">
        <f t="shared" ref="E890:E893" si="264">+D890+181</f>
        <v>42824</v>
      </c>
      <c r="F890">
        <v>7</v>
      </c>
      <c r="G890">
        <v>31</v>
      </c>
      <c r="H890">
        <v>0.01</v>
      </c>
      <c r="I890">
        <v>0.01</v>
      </c>
      <c r="J890">
        <v>0.01</v>
      </c>
      <c r="K890">
        <v>0.01</v>
      </c>
      <c r="L890">
        <v>360</v>
      </c>
      <c r="M890" t="s">
        <v>290</v>
      </c>
      <c r="N890" s="118">
        <f t="shared" si="254"/>
        <v>181</v>
      </c>
    </row>
    <row r="891" spans="1:14" x14ac:dyDescent="0.25">
      <c r="A891" t="s">
        <v>91</v>
      </c>
      <c r="B891" t="s">
        <v>72</v>
      </c>
      <c r="C891" t="s">
        <v>29</v>
      </c>
      <c r="D891" s="38">
        <f t="shared" ref="D891:D893" si="265">+D890</f>
        <v>42643</v>
      </c>
      <c r="E891" s="38">
        <f t="shared" si="264"/>
        <v>42824</v>
      </c>
      <c r="F891">
        <v>31</v>
      </c>
      <c r="G891">
        <v>91</v>
      </c>
      <c r="H891">
        <v>0.01</v>
      </c>
      <c r="I891">
        <v>0.01</v>
      </c>
      <c r="J891">
        <v>0.01</v>
      </c>
      <c r="K891">
        <v>0.01</v>
      </c>
      <c r="L891">
        <v>360</v>
      </c>
      <c r="M891" t="s">
        <v>290</v>
      </c>
      <c r="N891" s="118">
        <f t="shared" si="254"/>
        <v>181</v>
      </c>
    </row>
    <row r="892" spans="1:14" x14ac:dyDescent="0.25">
      <c r="A892" t="s">
        <v>91</v>
      </c>
      <c r="B892" t="s">
        <v>72</v>
      </c>
      <c r="C892" t="s">
        <v>29</v>
      </c>
      <c r="D892" s="38">
        <f t="shared" si="265"/>
        <v>42643</v>
      </c>
      <c r="E892" s="38">
        <f t="shared" si="264"/>
        <v>42824</v>
      </c>
      <c r="F892">
        <v>91</v>
      </c>
      <c r="G892">
        <v>365</v>
      </c>
      <c r="H892">
        <v>0.01</v>
      </c>
      <c r="I892">
        <v>0.01</v>
      </c>
      <c r="J892">
        <v>0.01</v>
      </c>
      <c r="K892">
        <v>0.01</v>
      </c>
      <c r="L892">
        <v>360</v>
      </c>
      <c r="M892" t="s">
        <v>290</v>
      </c>
      <c r="N892" s="118">
        <f t="shared" si="254"/>
        <v>181</v>
      </c>
    </row>
    <row r="893" spans="1:14" x14ac:dyDescent="0.25">
      <c r="A893" t="s">
        <v>91</v>
      </c>
      <c r="B893" t="s">
        <v>72</v>
      </c>
      <c r="C893" t="s">
        <v>29</v>
      </c>
      <c r="D893" s="38">
        <f t="shared" si="265"/>
        <v>42643</v>
      </c>
      <c r="E893" s="38">
        <f t="shared" si="264"/>
        <v>42824</v>
      </c>
      <c r="F893">
        <v>365</v>
      </c>
      <c r="G893">
        <v>740</v>
      </c>
      <c r="H893">
        <v>0.01</v>
      </c>
      <c r="I893">
        <v>0.01</v>
      </c>
      <c r="J893">
        <v>0.01</v>
      </c>
      <c r="K893">
        <v>0.01</v>
      </c>
      <c r="L893">
        <v>360</v>
      </c>
      <c r="M893" t="s">
        <v>290</v>
      </c>
      <c r="N893" s="118">
        <f t="shared" si="254"/>
        <v>181</v>
      </c>
    </row>
    <row r="894" spans="1:14" x14ac:dyDescent="0.25">
      <c r="A894" s="8" t="s">
        <v>71</v>
      </c>
      <c r="B894" s="8" t="s">
        <v>72</v>
      </c>
      <c r="C894" s="8" t="s">
        <v>30</v>
      </c>
      <c r="D894" s="9">
        <f>+Parameters!$B$12-1</f>
        <v>42399</v>
      </c>
      <c r="E894" s="9">
        <f>+D894+11</f>
        <v>42410</v>
      </c>
      <c r="F894" s="8">
        <v>1</v>
      </c>
      <c r="G894" s="8">
        <v>7</v>
      </c>
      <c r="H894" s="8">
        <v>0.01</v>
      </c>
      <c r="I894" s="8">
        <v>1.0999999999999999E-2</v>
      </c>
      <c r="J894" s="8">
        <v>1.2500000000000001E-2</v>
      </c>
      <c r="K894" s="8">
        <v>1.3500000000000002E-2</v>
      </c>
      <c r="L894" s="8">
        <v>360</v>
      </c>
      <c r="M894" s="8" t="s">
        <v>290</v>
      </c>
      <c r="N894" s="122">
        <f t="shared" si="254"/>
        <v>11</v>
      </c>
    </row>
    <row r="895" spans="1:14" x14ac:dyDescent="0.25">
      <c r="A895" s="8" t="s">
        <v>71</v>
      </c>
      <c r="B895" s="8" t="s">
        <v>72</v>
      </c>
      <c r="C895" s="8" t="s">
        <v>30</v>
      </c>
      <c r="D895" s="9">
        <f>+Parameters!$B$12-1</f>
        <v>42399</v>
      </c>
      <c r="E895" s="9">
        <f t="shared" ref="E895:E901" si="266">+D895+11</f>
        <v>42410</v>
      </c>
      <c r="F895" s="8">
        <v>7</v>
      </c>
      <c r="G895" s="8">
        <v>31</v>
      </c>
      <c r="H895" s="8">
        <v>3.1E-2</v>
      </c>
      <c r="I895" s="8">
        <v>3.2000000000000001E-2</v>
      </c>
      <c r="J895" s="8">
        <v>3.3500000000000002E-2</v>
      </c>
      <c r="K895" s="8">
        <v>3.4500000000000003E-2</v>
      </c>
      <c r="L895" s="8">
        <v>360</v>
      </c>
      <c r="M895" s="8" t="s">
        <v>290</v>
      </c>
      <c r="N895" s="122">
        <f t="shared" si="254"/>
        <v>11</v>
      </c>
    </row>
    <row r="896" spans="1:14" x14ac:dyDescent="0.25">
      <c r="A896" s="8" t="s">
        <v>71</v>
      </c>
      <c r="B896" s="8" t="s">
        <v>72</v>
      </c>
      <c r="C896" s="8" t="s">
        <v>30</v>
      </c>
      <c r="D896" s="9">
        <f>+Parameters!$B$12-1</f>
        <v>42399</v>
      </c>
      <c r="E896" s="9">
        <f t="shared" si="266"/>
        <v>42410</v>
      </c>
      <c r="F896" s="8">
        <v>31</v>
      </c>
      <c r="G896" s="8">
        <v>91</v>
      </c>
      <c r="H896" s="8">
        <v>3.2000000000000001E-2</v>
      </c>
      <c r="I896" s="8">
        <v>3.3000000000000002E-2</v>
      </c>
      <c r="J896" s="8">
        <v>3.4500000000000003E-2</v>
      </c>
      <c r="K896" s="8">
        <v>3.5500000000000004E-2</v>
      </c>
      <c r="L896" s="8">
        <v>360</v>
      </c>
      <c r="M896" s="8" t="s">
        <v>290</v>
      </c>
      <c r="N896" s="122">
        <f t="shared" si="254"/>
        <v>11</v>
      </c>
    </row>
    <row r="897" spans="1:14" x14ac:dyDescent="0.25">
      <c r="A897" s="8" t="s">
        <v>71</v>
      </c>
      <c r="B897" s="8" t="s">
        <v>72</v>
      </c>
      <c r="C897" s="8" t="s">
        <v>30</v>
      </c>
      <c r="D897" s="9">
        <f>+Parameters!$B$12-1</f>
        <v>42399</v>
      </c>
      <c r="E897" s="9">
        <f t="shared" si="266"/>
        <v>42410</v>
      </c>
      <c r="F897" s="8">
        <v>91</v>
      </c>
      <c r="G897" s="8">
        <v>182</v>
      </c>
      <c r="H897" s="8">
        <v>3.3000000000000002E-2</v>
      </c>
      <c r="I897" s="8">
        <v>3.4000000000000002E-2</v>
      </c>
      <c r="J897" s="8">
        <v>3.5500000000000004E-2</v>
      </c>
      <c r="K897" s="8">
        <v>3.6500000000000005E-2</v>
      </c>
      <c r="L897" s="8">
        <v>360</v>
      </c>
      <c r="M897" s="8" t="s">
        <v>290</v>
      </c>
      <c r="N897" s="122">
        <f t="shared" si="254"/>
        <v>11</v>
      </c>
    </row>
    <row r="898" spans="1:14" x14ac:dyDescent="0.25">
      <c r="A898" s="8" t="s">
        <v>71</v>
      </c>
      <c r="B898" s="8" t="s">
        <v>72</v>
      </c>
      <c r="C898" s="8" t="s">
        <v>30</v>
      </c>
      <c r="D898" s="9">
        <f>+Parameters!$B$12-1</f>
        <v>42399</v>
      </c>
      <c r="E898" s="9">
        <f t="shared" si="266"/>
        <v>42410</v>
      </c>
      <c r="F898" s="8">
        <v>182</v>
      </c>
      <c r="G898" s="8">
        <v>365</v>
      </c>
      <c r="H898" s="8">
        <v>3.4000000000000002E-2</v>
      </c>
      <c r="I898" s="8">
        <v>3.5000000000000003E-2</v>
      </c>
      <c r="J898" s="8">
        <v>3.6500000000000005E-2</v>
      </c>
      <c r="K898" s="8">
        <v>3.7500000000000006E-2</v>
      </c>
      <c r="L898" s="8">
        <v>360</v>
      </c>
      <c r="M898" s="8" t="s">
        <v>290</v>
      </c>
      <c r="N898" s="122">
        <f t="shared" si="254"/>
        <v>11</v>
      </c>
    </row>
    <row r="899" spans="1:14" x14ac:dyDescent="0.25">
      <c r="A899" s="8" t="s">
        <v>71</v>
      </c>
      <c r="B899" s="8" t="s">
        <v>72</v>
      </c>
      <c r="C899" s="8" t="s">
        <v>30</v>
      </c>
      <c r="D899" s="9">
        <f>+Parameters!$B$12-1</f>
        <v>42399</v>
      </c>
      <c r="E899" s="9">
        <f t="shared" si="266"/>
        <v>42410</v>
      </c>
      <c r="F899" s="8">
        <v>365</v>
      </c>
      <c r="G899" s="8">
        <v>730</v>
      </c>
      <c r="H899" s="8">
        <v>3.5000000000000003E-2</v>
      </c>
      <c r="I899" s="8">
        <v>3.6000000000000004E-2</v>
      </c>
      <c r="J899" s="8">
        <v>3.7500000000000006E-2</v>
      </c>
      <c r="K899" s="8">
        <v>3.8500000000000006E-2</v>
      </c>
      <c r="L899" s="8">
        <v>360</v>
      </c>
      <c r="M899" s="8" t="s">
        <v>290</v>
      </c>
      <c r="N899" s="122">
        <f t="shared" si="254"/>
        <v>11</v>
      </c>
    </row>
    <row r="900" spans="1:14" x14ac:dyDescent="0.25">
      <c r="A900" s="8" t="s">
        <v>71</v>
      </c>
      <c r="B900" s="8" t="s">
        <v>72</v>
      </c>
      <c r="C900" s="8" t="s">
        <v>30</v>
      </c>
      <c r="D900" s="9">
        <f>+Parameters!$B$12-1</f>
        <v>42399</v>
      </c>
      <c r="E900" s="9">
        <f t="shared" si="266"/>
        <v>42410</v>
      </c>
      <c r="F900" s="8">
        <v>730</v>
      </c>
      <c r="G900" s="8">
        <v>1080</v>
      </c>
      <c r="H900" s="8">
        <v>3.6000000000000004E-2</v>
      </c>
      <c r="I900" s="8">
        <v>3.7000000000000005E-2</v>
      </c>
      <c r="J900" s="8">
        <v>3.8500000000000006E-2</v>
      </c>
      <c r="K900" s="8">
        <v>3.9500000000000007E-2</v>
      </c>
      <c r="L900" s="8">
        <v>360</v>
      </c>
      <c r="M900" s="8" t="s">
        <v>290</v>
      </c>
      <c r="N900" s="122">
        <f t="shared" si="254"/>
        <v>11</v>
      </c>
    </row>
    <row r="901" spans="1:14" x14ac:dyDescent="0.25">
      <c r="A901" s="8" t="s">
        <v>71</v>
      </c>
      <c r="B901" s="8" t="s">
        <v>72</v>
      </c>
      <c r="C901" s="8" t="s">
        <v>30</v>
      </c>
      <c r="D901" s="9">
        <f>+Parameters!$B$12-1</f>
        <v>42399</v>
      </c>
      <c r="E901" s="9">
        <f t="shared" si="266"/>
        <v>42410</v>
      </c>
      <c r="F901" s="8">
        <v>1080</v>
      </c>
      <c r="G901" s="8">
        <v>1440</v>
      </c>
      <c r="H901" s="8">
        <v>3.7000000000000005E-2</v>
      </c>
      <c r="I901" s="8">
        <v>3.8000000000000006E-2</v>
      </c>
      <c r="J901" s="8">
        <v>3.9500000000000007E-2</v>
      </c>
      <c r="K901" s="8">
        <v>4.0500000000000008E-2</v>
      </c>
      <c r="L901" s="8">
        <v>360</v>
      </c>
      <c r="M901" s="8" t="s">
        <v>290</v>
      </c>
      <c r="N901" s="122">
        <f t="shared" si="254"/>
        <v>11</v>
      </c>
    </row>
    <row r="902" spans="1:14" x14ac:dyDescent="0.25">
      <c r="A902" t="s">
        <v>71</v>
      </c>
      <c r="B902" t="s">
        <v>72</v>
      </c>
      <c r="C902" t="s">
        <v>30</v>
      </c>
      <c r="D902" s="38">
        <f>+E901</f>
        <v>42410</v>
      </c>
      <c r="E902" s="38">
        <f>+D902+10</f>
        <v>42420</v>
      </c>
      <c r="F902">
        <v>1</v>
      </c>
      <c r="G902">
        <v>7</v>
      </c>
      <c r="H902">
        <v>1.2500000000000001E-2</v>
      </c>
      <c r="I902">
        <v>1.3500000000000002E-2</v>
      </c>
      <c r="J902">
        <v>1.35E-2</v>
      </c>
      <c r="K902">
        <v>1.4499999999999999E-2</v>
      </c>
      <c r="L902">
        <v>360</v>
      </c>
      <c r="M902" t="s">
        <v>290</v>
      </c>
      <c r="N902" s="118">
        <f t="shared" si="254"/>
        <v>10</v>
      </c>
    </row>
    <row r="903" spans="1:14" x14ac:dyDescent="0.25">
      <c r="A903" t="s">
        <v>71</v>
      </c>
      <c r="B903" t="s">
        <v>72</v>
      </c>
      <c r="C903" t="s">
        <v>30</v>
      </c>
      <c r="D903" s="38">
        <f>+D902</f>
        <v>42410</v>
      </c>
      <c r="E903" s="38">
        <f t="shared" ref="E903:E909" si="267">+D903+10</f>
        <v>42420</v>
      </c>
      <c r="F903">
        <v>7</v>
      </c>
      <c r="G903">
        <v>31</v>
      </c>
      <c r="H903">
        <v>3.3500000000000002E-2</v>
      </c>
      <c r="I903">
        <v>3.4500000000000003E-2</v>
      </c>
      <c r="J903">
        <v>3.4500000000000003E-2</v>
      </c>
      <c r="K903">
        <v>3.5500000000000004E-2</v>
      </c>
      <c r="L903">
        <v>360</v>
      </c>
      <c r="M903" t="s">
        <v>290</v>
      </c>
      <c r="N903" s="118">
        <f t="shared" si="254"/>
        <v>10</v>
      </c>
    </row>
    <row r="904" spans="1:14" x14ac:dyDescent="0.25">
      <c r="A904" t="s">
        <v>71</v>
      </c>
      <c r="B904" t="s">
        <v>72</v>
      </c>
      <c r="C904" t="s">
        <v>30</v>
      </c>
      <c r="D904" s="38">
        <f t="shared" ref="D904:D909" si="268">+D903</f>
        <v>42410</v>
      </c>
      <c r="E904" s="38">
        <f t="shared" si="267"/>
        <v>42420</v>
      </c>
      <c r="F904">
        <v>31</v>
      </c>
      <c r="G904">
        <v>91</v>
      </c>
      <c r="H904">
        <v>3.4500000000000003E-2</v>
      </c>
      <c r="I904">
        <v>3.5500000000000004E-2</v>
      </c>
      <c r="J904">
        <v>3.5500000000000004E-2</v>
      </c>
      <c r="K904">
        <v>3.6500000000000005E-2</v>
      </c>
      <c r="L904">
        <v>360</v>
      </c>
      <c r="M904" t="s">
        <v>290</v>
      </c>
      <c r="N904" s="118">
        <f t="shared" si="254"/>
        <v>10</v>
      </c>
    </row>
    <row r="905" spans="1:14" x14ac:dyDescent="0.25">
      <c r="A905" t="s">
        <v>71</v>
      </c>
      <c r="B905" t="s">
        <v>72</v>
      </c>
      <c r="C905" t="s">
        <v>30</v>
      </c>
      <c r="D905" s="38">
        <f t="shared" si="268"/>
        <v>42410</v>
      </c>
      <c r="E905" s="38">
        <f t="shared" si="267"/>
        <v>42420</v>
      </c>
      <c r="F905">
        <v>91</v>
      </c>
      <c r="G905">
        <v>182</v>
      </c>
      <c r="H905">
        <v>3.5500000000000004E-2</v>
      </c>
      <c r="I905">
        <v>3.6500000000000005E-2</v>
      </c>
      <c r="J905">
        <v>3.6500000000000005E-2</v>
      </c>
      <c r="K905">
        <v>3.7500000000000006E-2</v>
      </c>
      <c r="L905">
        <v>360</v>
      </c>
      <c r="M905" t="s">
        <v>290</v>
      </c>
      <c r="N905" s="118">
        <f t="shared" si="254"/>
        <v>10</v>
      </c>
    </row>
    <row r="906" spans="1:14" x14ac:dyDescent="0.25">
      <c r="A906" t="s">
        <v>71</v>
      </c>
      <c r="B906" t="s">
        <v>72</v>
      </c>
      <c r="C906" t="s">
        <v>30</v>
      </c>
      <c r="D906" s="38">
        <f t="shared" si="268"/>
        <v>42410</v>
      </c>
      <c r="E906" s="38">
        <f t="shared" si="267"/>
        <v>42420</v>
      </c>
      <c r="F906">
        <v>182</v>
      </c>
      <c r="G906">
        <v>365</v>
      </c>
      <c r="H906">
        <v>3.6500000000000005E-2</v>
      </c>
      <c r="I906">
        <v>3.7500000000000006E-2</v>
      </c>
      <c r="J906">
        <v>3.7500000000000006E-2</v>
      </c>
      <c r="K906">
        <v>3.8500000000000006E-2</v>
      </c>
      <c r="L906">
        <v>360</v>
      </c>
      <c r="M906" t="s">
        <v>290</v>
      </c>
      <c r="N906" s="118">
        <f t="shared" si="254"/>
        <v>10</v>
      </c>
    </row>
    <row r="907" spans="1:14" x14ac:dyDescent="0.25">
      <c r="A907" t="s">
        <v>71</v>
      </c>
      <c r="B907" t="s">
        <v>72</v>
      </c>
      <c r="C907" t="s">
        <v>30</v>
      </c>
      <c r="D907" s="38">
        <f t="shared" si="268"/>
        <v>42410</v>
      </c>
      <c r="E907" s="38">
        <f t="shared" si="267"/>
        <v>42420</v>
      </c>
      <c r="F907">
        <v>365</v>
      </c>
      <c r="G907">
        <v>730</v>
      </c>
      <c r="H907">
        <v>3.7500000000000006E-2</v>
      </c>
      <c r="I907">
        <v>3.8500000000000006E-2</v>
      </c>
      <c r="J907">
        <v>3.8500000000000006E-2</v>
      </c>
      <c r="K907">
        <v>3.9500000000000007E-2</v>
      </c>
      <c r="L907">
        <v>360</v>
      </c>
      <c r="M907" t="s">
        <v>290</v>
      </c>
      <c r="N907" s="118">
        <f t="shared" si="254"/>
        <v>10</v>
      </c>
    </row>
    <row r="908" spans="1:14" x14ac:dyDescent="0.25">
      <c r="A908" t="s">
        <v>71</v>
      </c>
      <c r="B908" t="s">
        <v>72</v>
      </c>
      <c r="C908" t="s">
        <v>30</v>
      </c>
      <c r="D908" s="38">
        <f t="shared" si="268"/>
        <v>42410</v>
      </c>
      <c r="E908" s="38">
        <f t="shared" si="267"/>
        <v>42420</v>
      </c>
      <c r="F908">
        <v>730</v>
      </c>
      <c r="G908">
        <v>1080</v>
      </c>
      <c r="H908">
        <v>3.8500000000000006E-2</v>
      </c>
      <c r="I908">
        <v>3.9500000000000007E-2</v>
      </c>
      <c r="J908">
        <v>3.9500000000000007E-2</v>
      </c>
      <c r="K908">
        <v>4.0500000000000008E-2</v>
      </c>
      <c r="L908">
        <v>360</v>
      </c>
      <c r="M908" t="s">
        <v>290</v>
      </c>
      <c r="N908" s="118">
        <f t="shared" si="254"/>
        <v>10</v>
      </c>
    </row>
    <row r="909" spans="1:14" x14ac:dyDescent="0.25">
      <c r="A909" t="s">
        <v>71</v>
      </c>
      <c r="B909" t="s">
        <v>72</v>
      </c>
      <c r="C909" t="s">
        <v>30</v>
      </c>
      <c r="D909" s="38">
        <f t="shared" si="268"/>
        <v>42410</v>
      </c>
      <c r="E909" s="38">
        <f t="shared" si="267"/>
        <v>42420</v>
      </c>
      <c r="F909">
        <v>1080</v>
      </c>
      <c r="G909">
        <v>1440</v>
      </c>
      <c r="H909">
        <v>3.9500000000000007E-2</v>
      </c>
      <c r="I909">
        <v>4.0500000000000008E-2</v>
      </c>
      <c r="J909">
        <v>4.0500000000000008E-2</v>
      </c>
      <c r="K909">
        <v>4.1500000000000009E-2</v>
      </c>
      <c r="L909">
        <v>360</v>
      </c>
      <c r="M909" t="s">
        <v>290</v>
      </c>
      <c r="N909" s="118">
        <f t="shared" si="254"/>
        <v>10</v>
      </c>
    </row>
    <row r="910" spans="1:14" x14ac:dyDescent="0.25">
      <c r="A910" s="8" t="s">
        <v>71</v>
      </c>
      <c r="B910" s="8" t="s">
        <v>72</v>
      </c>
      <c r="C910" s="8" t="s">
        <v>30</v>
      </c>
      <c r="D910" s="9">
        <f>+E909</f>
        <v>42420</v>
      </c>
      <c r="E910" s="9">
        <f>+D910+11</f>
        <v>42431</v>
      </c>
      <c r="F910" s="8">
        <v>1</v>
      </c>
      <c r="G910" s="8">
        <v>7</v>
      </c>
      <c r="H910" s="8">
        <v>1.35E-2</v>
      </c>
      <c r="I910" s="8">
        <v>1.4499999999999999E-2</v>
      </c>
      <c r="J910" s="8">
        <v>1.35E-2</v>
      </c>
      <c r="K910" s="8">
        <v>1.8499999999999999E-2</v>
      </c>
      <c r="L910" s="8">
        <v>360</v>
      </c>
      <c r="M910" s="8" t="s">
        <v>290</v>
      </c>
      <c r="N910" s="122">
        <f t="shared" si="254"/>
        <v>11</v>
      </c>
    </row>
    <row r="911" spans="1:14" x14ac:dyDescent="0.25">
      <c r="A911" s="8" t="s">
        <v>71</v>
      </c>
      <c r="B911" s="8" t="s">
        <v>72</v>
      </c>
      <c r="C911" s="8" t="s">
        <v>30</v>
      </c>
      <c r="D911" s="9">
        <f>+D910</f>
        <v>42420</v>
      </c>
      <c r="E911" s="9">
        <f t="shared" ref="E911:E917" si="269">+D911+11</f>
        <v>42431</v>
      </c>
      <c r="F911" s="8">
        <v>7</v>
      </c>
      <c r="G911" s="8">
        <v>31</v>
      </c>
      <c r="H911" s="8">
        <v>3.4500000000000003E-2</v>
      </c>
      <c r="I911" s="8">
        <v>3.5500000000000004E-2</v>
      </c>
      <c r="J911" s="8">
        <v>3.4500000000000003E-2</v>
      </c>
      <c r="K911" s="8">
        <v>3.95E-2</v>
      </c>
      <c r="L911" s="8">
        <v>360</v>
      </c>
      <c r="M911" s="8" t="s">
        <v>290</v>
      </c>
      <c r="N911" s="122">
        <f t="shared" si="254"/>
        <v>11</v>
      </c>
    </row>
    <row r="912" spans="1:14" x14ac:dyDescent="0.25">
      <c r="A912" s="8" t="s">
        <v>71</v>
      </c>
      <c r="B912" s="8" t="s">
        <v>72</v>
      </c>
      <c r="C912" s="8" t="s">
        <v>30</v>
      </c>
      <c r="D912" s="9">
        <f t="shared" ref="D912:D917" si="270">+D911</f>
        <v>42420</v>
      </c>
      <c r="E912" s="9">
        <f t="shared" si="269"/>
        <v>42431</v>
      </c>
      <c r="F912" s="8">
        <v>31</v>
      </c>
      <c r="G912" s="8">
        <v>91</v>
      </c>
      <c r="H912" s="8">
        <v>3.5500000000000004E-2</v>
      </c>
      <c r="I912" s="8">
        <v>3.6500000000000005E-2</v>
      </c>
      <c r="J912" s="8">
        <v>3.5500000000000004E-2</v>
      </c>
      <c r="K912" s="8">
        <v>4.0500000000000001E-2</v>
      </c>
      <c r="L912" s="8">
        <v>360</v>
      </c>
      <c r="M912" s="8" t="s">
        <v>290</v>
      </c>
      <c r="N912" s="122">
        <f t="shared" si="254"/>
        <v>11</v>
      </c>
    </row>
    <row r="913" spans="1:14" x14ac:dyDescent="0.25">
      <c r="A913" s="8" t="s">
        <v>71</v>
      </c>
      <c r="B913" s="8" t="s">
        <v>72</v>
      </c>
      <c r="C913" s="8" t="s">
        <v>30</v>
      </c>
      <c r="D913" s="9">
        <f t="shared" si="270"/>
        <v>42420</v>
      </c>
      <c r="E913" s="9">
        <f t="shared" si="269"/>
        <v>42431</v>
      </c>
      <c r="F913" s="8">
        <v>91</v>
      </c>
      <c r="G913" s="8">
        <v>182</v>
      </c>
      <c r="H913" s="8">
        <v>3.6500000000000005E-2</v>
      </c>
      <c r="I913" s="8">
        <v>3.7500000000000006E-2</v>
      </c>
      <c r="J913" s="8">
        <v>3.6500000000000005E-2</v>
      </c>
      <c r="K913" s="8">
        <v>4.1500000000000002E-2</v>
      </c>
      <c r="L913" s="8">
        <v>360</v>
      </c>
      <c r="M913" s="8" t="s">
        <v>290</v>
      </c>
      <c r="N913" s="122">
        <f t="shared" si="254"/>
        <v>11</v>
      </c>
    </row>
    <row r="914" spans="1:14" x14ac:dyDescent="0.25">
      <c r="A914" s="8" t="s">
        <v>71</v>
      </c>
      <c r="B914" s="8" t="s">
        <v>72</v>
      </c>
      <c r="C914" s="8" t="s">
        <v>30</v>
      </c>
      <c r="D914" s="9">
        <f t="shared" si="270"/>
        <v>42420</v>
      </c>
      <c r="E914" s="9">
        <f t="shared" si="269"/>
        <v>42431</v>
      </c>
      <c r="F914" s="8">
        <v>182</v>
      </c>
      <c r="G914" s="8">
        <v>365</v>
      </c>
      <c r="H914" s="8">
        <v>3.7500000000000006E-2</v>
      </c>
      <c r="I914" s="8">
        <v>3.8500000000000006E-2</v>
      </c>
      <c r="J914" s="8">
        <v>3.7500000000000006E-2</v>
      </c>
      <c r="K914" s="8">
        <v>4.2500000000000003E-2</v>
      </c>
      <c r="L914" s="8">
        <v>360</v>
      </c>
      <c r="M914" s="8" t="s">
        <v>290</v>
      </c>
      <c r="N914" s="122">
        <f t="shared" si="254"/>
        <v>11</v>
      </c>
    </row>
    <row r="915" spans="1:14" x14ac:dyDescent="0.25">
      <c r="A915" s="8" t="s">
        <v>71</v>
      </c>
      <c r="B915" s="8" t="s">
        <v>72</v>
      </c>
      <c r="C915" s="8" t="s">
        <v>30</v>
      </c>
      <c r="D915" s="9">
        <f t="shared" si="270"/>
        <v>42420</v>
      </c>
      <c r="E915" s="9">
        <f t="shared" si="269"/>
        <v>42431</v>
      </c>
      <c r="F915" s="8">
        <v>365</v>
      </c>
      <c r="G915" s="8">
        <v>730</v>
      </c>
      <c r="H915" s="8">
        <v>3.8500000000000006E-2</v>
      </c>
      <c r="I915" s="8">
        <v>3.9500000000000007E-2</v>
      </c>
      <c r="J915" s="8">
        <v>3.8500000000000006E-2</v>
      </c>
      <c r="K915" s="8">
        <v>4.3500000000000004E-2</v>
      </c>
      <c r="L915" s="8">
        <v>360</v>
      </c>
      <c r="M915" s="8" t="s">
        <v>290</v>
      </c>
      <c r="N915" s="122">
        <f t="shared" si="254"/>
        <v>11</v>
      </c>
    </row>
    <row r="916" spans="1:14" x14ac:dyDescent="0.25">
      <c r="A916" s="8" t="s">
        <v>71</v>
      </c>
      <c r="B916" s="8" t="s">
        <v>72</v>
      </c>
      <c r="C916" s="8" t="s">
        <v>30</v>
      </c>
      <c r="D916" s="9">
        <f t="shared" si="270"/>
        <v>42420</v>
      </c>
      <c r="E916" s="9">
        <f t="shared" si="269"/>
        <v>42431</v>
      </c>
      <c r="F916" s="8">
        <v>730</v>
      </c>
      <c r="G916" s="8">
        <v>1080</v>
      </c>
      <c r="H916" s="8">
        <v>3.9500000000000007E-2</v>
      </c>
      <c r="I916" s="8">
        <v>4.0500000000000008E-2</v>
      </c>
      <c r="J916" s="8">
        <v>3.9500000000000007E-2</v>
      </c>
      <c r="K916" s="8">
        <v>4.4500000000000005E-2</v>
      </c>
      <c r="L916" s="8">
        <v>360</v>
      </c>
      <c r="M916" s="8" t="s">
        <v>290</v>
      </c>
      <c r="N916" s="122">
        <f t="shared" si="254"/>
        <v>11</v>
      </c>
    </row>
    <row r="917" spans="1:14" x14ac:dyDescent="0.25">
      <c r="A917" s="8" t="s">
        <v>71</v>
      </c>
      <c r="B917" s="8" t="s">
        <v>72</v>
      </c>
      <c r="C917" s="8" t="s">
        <v>30</v>
      </c>
      <c r="D917" s="9">
        <f t="shared" si="270"/>
        <v>42420</v>
      </c>
      <c r="E917" s="9">
        <f t="shared" si="269"/>
        <v>42431</v>
      </c>
      <c r="F917" s="8">
        <v>1080</v>
      </c>
      <c r="G917" s="8">
        <v>1440</v>
      </c>
      <c r="H917" s="8">
        <v>4.0500000000000008E-2</v>
      </c>
      <c r="I917" s="8">
        <v>4.1500000000000009E-2</v>
      </c>
      <c r="J917" s="8">
        <v>4.0500000000000008E-2</v>
      </c>
      <c r="K917" s="8">
        <v>4.5500000000000006E-2</v>
      </c>
      <c r="L917" s="8">
        <v>360</v>
      </c>
      <c r="M917" s="8" t="s">
        <v>290</v>
      </c>
      <c r="N917" s="122">
        <f t="shared" si="254"/>
        <v>11</v>
      </c>
    </row>
    <row r="918" spans="1:14" x14ac:dyDescent="0.25">
      <c r="A918" t="s">
        <v>186</v>
      </c>
      <c r="B918" t="s">
        <v>72</v>
      </c>
      <c r="C918" t="s">
        <v>29</v>
      </c>
      <c r="D918" s="38">
        <f>+Parameters!$B$12-1</f>
        <v>42399</v>
      </c>
      <c r="E918" s="38">
        <f>+D918+152</f>
        <v>42551</v>
      </c>
      <c r="F918">
        <v>1</v>
      </c>
      <c r="G918">
        <v>7</v>
      </c>
      <c r="H918">
        <v>0.03</v>
      </c>
      <c r="I918">
        <v>0.03</v>
      </c>
      <c r="J918">
        <v>0.03</v>
      </c>
      <c r="K918">
        <v>0.03</v>
      </c>
      <c r="L918">
        <v>360</v>
      </c>
      <c r="M918" t="s">
        <v>290</v>
      </c>
      <c r="N918" s="118">
        <f t="shared" si="254"/>
        <v>152</v>
      </c>
    </row>
    <row r="919" spans="1:14" x14ac:dyDescent="0.25">
      <c r="A919" t="s">
        <v>186</v>
      </c>
      <c r="B919" t="s">
        <v>72</v>
      </c>
      <c r="C919" t="s">
        <v>29</v>
      </c>
      <c r="D919" s="38">
        <f>+Parameters!$B$12-1</f>
        <v>42399</v>
      </c>
      <c r="E919" s="38">
        <f t="shared" ref="E919:E922" si="271">+D919+152</f>
        <v>42551</v>
      </c>
      <c r="F919">
        <v>7</v>
      </c>
      <c r="G919">
        <v>31</v>
      </c>
      <c r="H919">
        <v>0.03</v>
      </c>
      <c r="I919">
        <v>0.03</v>
      </c>
      <c r="J919">
        <v>0.03</v>
      </c>
      <c r="K919">
        <v>0.03</v>
      </c>
      <c r="L919">
        <v>360</v>
      </c>
      <c r="M919" t="s">
        <v>290</v>
      </c>
      <c r="N919" s="118">
        <f t="shared" ref="N919:N962" si="272">+E919-D919</f>
        <v>152</v>
      </c>
    </row>
    <row r="920" spans="1:14" x14ac:dyDescent="0.25">
      <c r="A920" t="s">
        <v>186</v>
      </c>
      <c r="B920" t="s">
        <v>72</v>
      </c>
      <c r="C920" t="s">
        <v>29</v>
      </c>
      <c r="D920" s="38">
        <f>+Parameters!$B$12-1</f>
        <v>42399</v>
      </c>
      <c r="E920" s="38">
        <f t="shared" si="271"/>
        <v>42551</v>
      </c>
      <c r="F920">
        <v>31</v>
      </c>
      <c r="G920">
        <v>91</v>
      </c>
      <c r="H920">
        <v>0.03</v>
      </c>
      <c r="I920">
        <v>0.03</v>
      </c>
      <c r="J920">
        <v>0.03</v>
      </c>
      <c r="K920">
        <v>0.03</v>
      </c>
      <c r="L920">
        <v>360</v>
      </c>
      <c r="M920" t="s">
        <v>290</v>
      </c>
      <c r="N920" s="118">
        <f t="shared" si="272"/>
        <v>152</v>
      </c>
    </row>
    <row r="921" spans="1:14" x14ac:dyDescent="0.25">
      <c r="A921" t="s">
        <v>186</v>
      </c>
      <c r="B921" t="s">
        <v>72</v>
      </c>
      <c r="C921" t="s">
        <v>29</v>
      </c>
      <c r="D921" s="38">
        <f>+Parameters!$B$12-1</f>
        <v>42399</v>
      </c>
      <c r="E921" s="38">
        <f t="shared" si="271"/>
        <v>42551</v>
      </c>
      <c r="F921">
        <v>91</v>
      </c>
      <c r="G921">
        <v>365</v>
      </c>
      <c r="H921">
        <v>0.03</v>
      </c>
      <c r="I921">
        <v>0.03</v>
      </c>
      <c r="J921">
        <v>0.03</v>
      </c>
      <c r="K921">
        <v>0.03</v>
      </c>
      <c r="L921">
        <v>360</v>
      </c>
      <c r="M921" t="s">
        <v>290</v>
      </c>
      <c r="N921" s="118">
        <f t="shared" si="272"/>
        <v>152</v>
      </c>
    </row>
    <row r="922" spans="1:14" x14ac:dyDescent="0.25">
      <c r="A922" t="s">
        <v>186</v>
      </c>
      <c r="B922" t="s">
        <v>72</v>
      </c>
      <c r="C922" t="s">
        <v>29</v>
      </c>
      <c r="D922" s="38">
        <f>+Parameters!$B$12-1</f>
        <v>42399</v>
      </c>
      <c r="E922" s="38">
        <f t="shared" si="271"/>
        <v>42551</v>
      </c>
      <c r="F922">
        <v>365</v>
      </c>
      <c r="G922">
        <v>4000</v>
      </c>
      <c r="H922">
        <v>0.03</v>
      </c>
      <c r="I922">
        <v>0.03</v>
      </c>
      <c r="J922">
        <v>0.03</v>
      </c>
      <c r="K922">
        <v>0.03</v>
      </c>
      <c r="L922">
        <v>360</v>
      </c>
      <c r="M922" t="s">
        <v>290</v>
      </c>
      <c r="N922" s="118">
        <f t="shared" si="272"/>
        <v>152</v>
      </c>
    </row>
    <row r="923" spans="1:14" x14ac:dyDescent="0.25">
      <c r="A923" s="8" t="s">
        <v>186</v>
      </c>
      <c r="B923" s="8" t="s">
        <v>72</v>
      </c>
      <c r="C923" s="8" t="s">
        <v>29</v>
      </c>
      <c r="D923" s="9">
        <f>+E922</f>
        <v>42551</v>
      </c>
      <c r="E923" s="9">
        <f>+D923+92</f>
        <v>42643</v>
      </c>
      <c r="F923" s="8">
        <v>1</v>
      </c>
      <c r="G923" s="8">
        <v>7</v>
      </c>
      <c r="H923" s="8">
        <v>0.03</v>
      </c>
      <c r="I923" s="8">
        <v>0.03</v>
      </c>
      <c r="J923" s="8">
        <v>0.03</v>
      </c>
      <c r="K923" s="8">
        <v>0.03</v>
      </c>
      <c r="L923" s="8">
        <v>360</v>
      </c>
      <c r="M923" s="8" t="s">
        <v>290</v>
      </c>
      <c r="N923" s="122">
        <f t="shared" si="272"/>
        <v>92</v>
      </c>
    </row>
    <row r="924" spans="1:14" x14ac:dyDescent="0.25">
      <c r="A924" s="8" t="s">
        <v>186</v>
      </c>
      <c r="B924" s="8" t="s">
        <v>72</v>
      </c>
      <c r="C924" s="8" t="s">
        <v>29</v>
      </c>
      <c r="D924" s="9">
        <f>+D923</f>
        <v>42551</v>
      </c>
      <c r="E924" s="9">
        <f t="shared" ref="E924:E927" si="273">+D924+92</f>
        <v>42643</v>
      </c>
      <c r="F924" s="8">
        <v>7</v>
      </c>
      <c r="G924" s="8">
        <v>31</v>
      </c>
      <c r="H924" s="8">
        <v>0.03</v>
      </c>
      <c r="I924" s="8">
        <v>0.03</v>
      </c>
      <c r="J924" s="8">
        <v>0.03</v>
      </c>
      <c r="K924" s="8">
        <v>0.03</v>
      </c>
      <c r="L924" s="8">
        <v>360</v>
      </c>
      <c r="M924" s="8" t="s">
        <v>290</v>
      </c>
      <c r="N924" s="122">
        <f t="shared" si="272"/>
        <v>92</v>
      </c>
    </row>
    <row r="925" spans="1:14" x14ac:dyDescent="0.25">
      <c r="A925" s="8" t="s">
        <v>186</v>
      </c>
      <c r="B925" s="8" t="s">
        <v>72</v>
      </c>
      <c r="C925" s="8" t="s">
        <v>29</v>
      </c>
      <c r="D925" s="9">
        <f t="shared" ref="D925:D927" si="274">+D924</f>
        <v>42551</v>
      </c>
      <c r="E925" s="9">
        <f t="shared" si="273"/>
        <v>42643</v>
      </c>
      <c r="F925" s="8">
        <v>31</v>
      </c>
      <c r="G925" s="8">
        <v>91</v>
      </c>
      <c r="H925" s="8">
        <v>0.03</v>
      </c>
      <c r="I925" s="8">
        <v>0.03</v>
      </c>
      <c r="J925" s="8">
        <v>0.03</v>
      </c>
      <c r="K925" s="8">
        <v>0.03</v>
      </c>
      <c r="L925" s="8">
        <v>360</v>
      </c>
      <c r="M925" s="8" t="s">
        <v>290</v>
      </c>
      <c r="N925" s="122">
        <f t="shared" si="272"/>
        <v>92</v>
      </c>
    </row>
    <row r="926" spans="1:14" x14ac:dyDescent="0.25">
      <c r="A926" s="8" t="s">
        <v>186</v>
      </c>
      <c r="B926" s="8" t="s">
        <v>72</v>
      </c>
      <c r="C926" s="8" t="s">
        <v>29</v>
      </c>
      <c r="D926" s="9">
        <f t="shared" si="274"/>
        <v>42551</v>
      </c>
      <c r="E926" s="9">
        <f t="shared" si="273"/>
        <v>42643</v>
      </c>
      <c r="F926" s="8">
        <v>91</v>
      </c>
      <c r="G926" s="8">
        <v>365</v>
      </c>
      <c r="H926" s="8">
        <v>0.03</v>
      </c>
      <c r="I926" s="8">
        <v>0.03</v>
      </c>
      <c r="J926" s="8">
        <v>0.03</v>
      </c>
      <c r="K926" s="8">
        <v>0.03</v>
      </c>
      <c r="L926" s="8">
        <v>360</v>
      </c>
      <c r="M926" s="8" t="s">
        <v>290</v>
      </c>
      <c r="N926" s="122">
        <f t="shared" si="272"/>
        <v>92</v>
      </c>
    </row>
    <row r="927" spans="1:14" x14ac:dyDescent="0.25">
      <c r="A927" s="8" t="s">
        <v>186</v>
      </c>
      <c r="B927" s="8" t="s">
        <v>72</v>
      </c>
      <c r="C927" s="8" t="s">
        <v>29</v>
      </c>
      <c r="D927" s="9">
        <f t="shared" si="274"/>
        <v>42551</v>
      </c>
      <c r="E927" s="9">
        <f t="shared" si="273"/>
        <v>42643</v>
      </c>
      <c r="F927" s="8">
        <v>365</v>
      </c>
      <c r="G927" s="8">
        <v>4000</v>
      </c>
      <c r="H927" s="8">
        <v>0.03</v>
      </c>
      <c r="I927" s="8">
        <v>0.03</v>
      </c>
      <c r="J927" s="8">
        <v>0.03</v>
      </c>
      <c r="K927" s="8">
        <v>0.03</v>
      </c>
      <c r="L927" s="8">
        <v>360</v>
      </c>
      <c r="M927" s="8" t="s">
        <v>290</v>
      </c>
      <c r="N927" s="122">
        <f t="shared" si="272"/>
        <v>92</v>
      </c>
    </row>
    <row r="928" spans="1:14" x14ac:dyDescent="0.25">
      <c r="A928" t="s">
        <v>186</v>
      </c>
      <c r="B928" t="s">
        <v>72</v>
      </c>
      <c r="C928" t="s">
        <v>29</v>
      </c>
      <c r="D928" s="38">
        <f>+E927</f>
        <v>42643</v>
      </c>
      <c r="E928" s="38">
        <f>+D928+181</f>
        <v>42824</v>
      </c>
      <c r="F928">
        <v>1</v>
      </c>
      <c r="G928">
        <v>7</v>
      </c>
      <c r="H928">
        <v>0.03</v>
      </c>
      <c r="I928">
        <v>0.03</v>
      </c>
      <c r="J928">
        <v>0.03</v>
      </c>
      <c r="K928">
        <v>0.03</v>
      </c>
      <c r="L928">
        <v>360</v>
      </c>
      <c r="M928" t="s">
        <v>290</v>
      </c>
      <c r="N928" s="118">
        <f t="shared" si="272"/>
        <v>181</v>
      </c>
    </row>
    <row r="929" spans="1:14" x14ac:dyDescent="0.25">
      <c r="A929" t="s">
        <v>186</v>
      </c>
      <c r="B929" t="s">
        <v>72</v>
      </c>
      <c r="C929" t="s">
        <v>29</v>
      </c>
      <c r="D929" s="38">
        <f>+D928</f>
        <v>42643</v>
      </c>
      <c r="E929" s="38">
        <f t="shared" ref="E929:E932" si="275">+D929+181</f>
        <v>42824</v>
      </c>
      <c r="F929">
        <v>7</v>
      </c>
      <c r="G929">
        <v>31</v>
      </c>
      <c r="H929">
        <v>0.03</v>
      </c>
      <c r="I929">
        <v>0.03</v>
      </c>
      <c r="J929">
        <v>0.03</v>
      </c>
      <c r="K929">
        <v>0.03</v>
      </c>
      <c r="L929">
        <v>360</v>
      </c>
      <c r="M929" t="s">
        <v>290</v>
      </c>
      <c r="N929" s="118">
        <f t="shared" si="272"/>
        <v>181</v>
      </c>
    </row>
    <row r="930" spans="1:14" x14ac:dyDescent="0.25">
      <c r="A930" t="s">
        <v>186</v>
      </c>
      <c r="B930" t="s">
        <v>72</v>
      </c>
      <c r="C930" t="s">
        <v>29</v>
      </c>
      <c r="D930" s="38">
        <f t="shared" ref="D930:D932" si="276">+D929</f>
        <v>42643</v>
      </c>
      <c r="E930" s="38">
        <f t="shared" si="275"/>
        <v>42824</v>
      </c>
      <c r="F930">
        <v>31</v>
      </c>
      <c r="G930">
        <v>91</v>
      </c>
      <c r="H930">
        <v>0.03</v>
      </c>
      <c r="I930">
        <v>0.03</v>
      </c>
      <c r="J930">
        <v>0.03</v>
      </c>
      <c r="K930">
        <v>0.03</v>
      </c>
      <c r="L930">
        <v>360</v>
      </c>
      <c r="M930" t="s">
        <v>290</v>
      </c>
      <c r="N930" s="118">
        <f t="shared" si="272"/>
        <v>181</v>
      </c>
    </row>
    <row r="931" spans="1:14" x14ac:dyDescent="0.25">
      <c r="A931" t="s">
        <v>186</v>
      </c>
      <c r="B931" t="s">
        <v>72</v>
      </c>
      <c r="C931" t="s">
        <v>29</v>
      </c>
      <c r="D931" s="38">
        <f t="shared" si="276"/>
        <v>42643</v>
      </c>
      <c r="E931" s="38">
        <f t="shared" si="275"/>
        <v>42824</v>
      </c>
      <c r="F931">
        <v>91</v>
      </c>
      <c r="G931">
        <v>365</v>
      </c>
      <c r="H931">
        <v>0.03</v>
      </c>
      <c r="I931">
        <v>0.03</v>
      </c>
      <c r="J931">
        <v>0.03</v>
      </c>
      <c r="K931">
        <v>0.03</v>
      </c>
      <c r="L931">
        <v>360</v>
      </c>
      <c r="M931" t="s">
        <v>290</v>
      </c>
      <c r="N931" s="118">
        <f t="shared" si="272"/>
        <v>181</v>
      </c>
    </row>
    <row r="932" spans="1:14" x14ac:dyDescent="0.25">
      <c r="A932" t="s">
        <v>186</v>
      </c>
      <c r="B932" t="s">
        <v>72</v>
      </c>
      <c r="C932" t="s">
        <v>29</v>
      </c>
      <c r="D932" s="38">
        <f t="shared" si="276"/>
        <v>42643</v>
      </c>
      <c r="E932" s="38">
        <f t="shared" si="275"/>
        <v>42824</v>
      </c>
      <c r="F932">
        <v>365</v>
      </c>
      <c r="G932">
        <v>4000</v>
      </c>
      <c r="H932">
        <v>0.03</v>
      </c>
      <c r="I932">
        <v>0.03</v>
      </c>
      <c r="J932">
        <v>0.03</v>
      </c>
      <c r="K932">
        <v>0.03</v>
      </c>
      <c r="L932">
        <v>360</v>
      </c>
      <c r="M932" t="s">
        <v>290</v>
      </c>
      <c r="N932" s="118">
        <f t="shared" si="272"/>
        <v>181</v>
      </c>
    </row>
    <row r="933" spans="1:14" x14ac:dyDescent="0.25">
      <c r="A933" s="8" t="s">
        <v>91</v>
      </c>
      <c r="B933" s="8" t="s">
        <v>72</v>
      </c>
      <c r="C933" s="8" t="s">
        <v>30</v>
      </c>
      <c r="D933" s="9">
        <f>+Parameters!$B$12-1</f>
        <v>42399</v>
      </c>
      <c r="E933" s="9">
        <f>+D933+11</f>
        <v>42410</v>
      </c>
      <c r="F933" s="8">
        <v>1</v>
      </c>
      <c r="G933" s="8">
        <v>7</v>
      </c>
      <c r="H933" s="8">
        <v>0.01</v>
      </c>
      <c r="I933" s="8">
        <v>0.01</v>
      </c>
      <c r="J933" s="8">
        <v>0.01</v>
      </c>
      <c r="K933" s="8">
        <v>0.01</v>
      </c>
      <c r="L933" s="8">
        <v>360</v>
      </c>
      <c r="M933" s="8" t="s">
        <v>290</v>
      </c>
      <c r="N933" s="122">
        <f t="shared" si="272"/>
        <v>11</v>
      </c>
    </row>
    <row r="934" spans="1:14" x14ac:dyDescent="0.25">
      <c r="A934" s="8" t="s">
        <v>91</v>
      </c>
      <c r="B934" s="8" t="s">
        <v>72</v>
      </c>
      <c r="C934" s="8" t="s">
        <v>30</v>
      </c>
      <c r="D934" s="9">
        <f>+Parameters!$B$12-1</f>
        <v>42399</v>
      </c>
      <c r="E934" s="9">
        <f t="shared" ref="E934:E937" si="277">+D934+11</f>
        <v>42410</v>
      </c>
      <c r="F934" s="8">
        <v>7</v>
      </c>
      <c r="G934" s="8">
        <v>31</v>
      </c>
      <c r="H934" s="8">
        <v>0.01</v>
      </c>
      <c r="I934" s="8">
        <v>0.01</v>
      </c>
      <c r="J934" s="8">
        <v>0.01</v>
      </c>
      <c r="K934" s="8">
        <v>0.01</v>
      </c>
      <c r="L934" s="8">
        <v>360</v>
      </c>
      <c r="M934" s="8" t="s">
        <v>290</v>
      </c>
      <c r="N934" s="122">
        <f t="shared" si="272"/>
        <v>11</v>
      </c>
    </row>
    <row r="935" spans="1:14" x14ac:dyDescent="0.25">
      <c r="A935" s="8" t="s">
        <v>91</v>
      </c>
      <c r="B935" s="8" t="s">
        <v>72</v>
      </c>
      <c r="C935" s="8" t="s">
        <v>30</v>
      </c>
      <c r="D935" s="9">
        <f>+Parameters!$B$12-1</f>
        <v>42399</v>
      </c>
      <c r="E935" s="9">
        <f t="shared" si="277"/>
        <v>42410</v>
      </c>
      <c r="F935" s="8">
        <v>31</v>
      </c>
      <c r="G935" s="8">
        <v>91</v>
      </c>
      <c r="H935" s="8">
        <v>0.01</v>
      </c>
      <c r="I935" s="8">
        <v>0.01</v>
      </c>
      <c r="J935" s="8">
        <v>0.01</v>
      </c>
      <c r="K935" s="8">
        <v>0.01</v>
      </c>
      <c r="L935" s="8">
        <v>360</v>
      </c>
      <c r="M935" s="8" t="s">
        <v>290</v>
      </c>
      <c r="N935" s="122">
        <f t="shared" si="272"/>
        <v>11</v>
      </c>
    </row>
    <row r="936" spans="1:14" x14ac:dyDescent="0.25">
      <c r="A936" s="8" t="s">
        <v>91</v>
      </c>
      <c r="B936" s="8" t="s">
        <v>72</v>
      </c>
      <c r="C936" s="8" t="s">
        <v>30</v>
      </c>
      <c r="D936" s="9">
        <f>+Parameters!$B$12-1</f>
        <v>42399</v>
      </c>
      <c r="E936" s="9">
        <f t="shared" si="277"/>
        <v>42410</v>
      </c>
      <c r="F936" s="8">
        <v>91</v>
      </c>
      <c r="G936" s="8">
        <v>365</v>
      </c>
      <c r="H936" s="8">
        <v>0.01</v>
      </c>
      <c r="I936" s="8">
        <v>0.01</v>
      </c>
      <c r="J936" s="8">
        <v>0.01</v>
      </c>
      <c r="K936" s="8">
        <v>0.01</v>
      </c>
      <c r="L936" s="8">
        <v>360</v>
      </c>
      <c r="M936" s="8" t="s">
        <v>290</v>
      </c>
      <c r="N936" s="122">
        <f t="shared" si="272"/>
        <v>11</v>
      </c>
    </row>
    <row r="937" spans="1:14" x14ac:dyDescent="0.25">
      <c r="A937" s="8" t="s">
        <v>91</v>
      </c>
      <c r="B937" s="8" t="s">
        <v>72</v>
      </c>
      <c r="C937" s="8" t="s">
        <v>30</v>
      </c>
      <c r="D937" s="9">
        <f>+Parameters!$B$12-1</f>
        <v>42399</v>
      </c>
      <c r="E937" s="9">
        <f t="shared" si="277"/>
        <v>42410</v>
      </c>
      <c r="F937" s="8">
        <v>365</v>
      </c>
      <c r="G937" s="8">
        <v>730</v>
      </c>
      <c r="H937" s="8">
        <v>0.01</v>
      </c>
      <c r="I937" s="8">
        <v>0.01</v>
      </c>
      <c r="J937" s="8">
        <v>0.01</v>
      </c>
      <c r="K937" s="8">
        <v>0.01</v>
      </c>
      <c r="L937" s="8">
        <v>360</v>
      </c>
      <c r="M937" s="8" t="s">
        <v>290</v>
      </c>
      <c r="N937" s="122">
        <f t="shared" si="272"/>
        <v>11</v>
      </c>
    </row>
    <row r="938" spans="1:14" x14ac:dyDescent="0.25">
      <c r="A938" t="s">
        <v>91</v>
      </c>
      <c r="B938" t="s">
        <v>72</v>
      </c>
      <c r="C938" t="s">
        <v>30</v>
      </c>
      <c r="D938" s="38">
        <f>+E937</f>
        <v>42410</v>
      </c>
      <c r="E938" s="38">
        <f>+D938+10</f>
        <v>42420</v>
      </c>
      <c r="F938">
        <v>1</v>
      </c>
      <c r="G938">
        <v>7</v>
      </c>
      <c r="H938">
        <v>0.01</v>
      </c>
      <c r="I938">
        <v>0.01</v>
      </c>
      <c r="J938">
        <v>0.01</v>
      </c>
      <c r="K938">
        <v>0.01</v>
      </c>
      <c r="L938">
        <v>360</v>
      </c>
      <c r="M938" t="s">
        <v>290</v>
      </c>
      <c r="N938" s="118">
        <f t="shared" si="272"/>
        <v>10</v>
      </c>
    </row>
    <row r="939" spans="1:14" x14ac:dyDescent="0.25">
      <c r="A939" t="s">
        <v>91</v>
      </c>
      <c r="B939" t="s">
        <v>72</v>
      </c>
      <c r="C939" t="s">
        <v>30</v>
      </c>
      <c r="D939" s="38">
        <f>+D938</f>
        <v>42410</v>
      </c>
      <c r="E939" s="38">
        <f t="shared" ref="E939:E942" si="278">+D939+10</f>
        <v>42420</v>
      </c>
      <c r="F939">
        <v>7</v>
      </c>
      <c r="G939">
        <v>31</v>
      </c>
      <c r="H939">
        <v>0.01</v>
      </c>
      <c r="I939">
        <v>0.01</v>
      </c>
      <c r="J939">
        <v>0.01</v>
      </c>
      <c r="K939">
        <v>0.01</v>
      </c>
      <c r="L939">
        <v>360</v>
      </c>
      <c r="M939" t="s">
        <v>290</v>
      </c>
      <c r="N939" s="118">
        <f t="shared" si="272"/>
        <v>10</v>
      </c>
    </row>
    <row r="940" spans="1:14" x14ac:dyDescent="0.25">
      <c r="A940" t="s">
        <v>91</v>
      </c>
      <c r="B940" t="s">
        <v>72</v>
      </c>
      <c r="C940" t="s">
        <v>30</v>
      </c>
      <c r="D940" s="38">
        <f t="shared" ref="D940:D942" si="279">+D939</f>
        <v>42410</v>
      </c>
      <c r="E940" s="38">
        <f t="shared" si="278"/>
        <v>42420</v>
      </c>
      <c r="F940">
        <v>31</v>
      </c>
      <c r="G940">
        <v>91</v>
      </c>
      <c r="H940">
        <v>0.01</v>
      </c>
      <c r="I940">
        <v>0.01</v>
      </c>
      <c r="J940">
        <v>0.01</v>
      </c>
      <c r="K940">
        <v>0.01</v>
      </c>
      <c r="L940">
        <v>360</v>
      </c>
      <c r="M940" t="s">
        <v>290</v>
      </c>
      <c r="N940" s="118">
        <f t="shared" si="272"/>
        <v>10</v>
      </c>
    </row>
    <row r="941" spans="1:14" x14ac:dyDescent="0.25">
      <c r="A941" t="s">
        <v>91</v>
      </c>
      <c r="B941" t="s">
        <v>72</v>
      </c>
      <c r="C941" t="s">
        <v>30</v>
      </c>
      <c r="D941" s="38">
        <f t="shared" si="279"/>
        <v>42410</v>
      </c>
      <c r="E941" s="38">
        <f t="shared" si="278"/>
        <v>42420</v>
      </c>
      <c r="F941">
        <v>91</v>
      </c>
      <c r="G941">
        <v>365</v>
      </c>
      <c r="H941">
        <v>0.01</v>
      </c>
      <c r="I941">
        <v>0.01</v>
      </c>
      <c r="J941">
        <v>0.01</v>
      </c>
      <c r="K941">
        <v>0.01</v>
      </c>
      <c r="L941">
        <v>360</v>
      </c>
      <c r="M941" t="s">
        <v>290</v>
      </c>
      <c r="N941" s="118">
        <f t="shared" si="272"/>
        <v>10</v>
      </c>
    </row>
    <row r="942" spans="1:14" x14ac:dyDescent="0.25">
      <c r="A942" t="s">
        <v>91</v>
      </c>
      <c r="B942" t="s">
        <v>72</v>
      </c>
      <c r="C942" t="s">
        <v>30</v>
      </c>
      <c r="D942" s="38">
        <f t="shared" si="279"/>
        <v>42410</v>
      </c>
      <c r="E942" s="38">
        <f t="shared" si="278"/>
        <v>42420</v>
      </c>
      <c r="F942">
        <v>365</v>
      </c>
      <c r="G942">
        <v>730</v>
      </c>
      <c r="H942">
        <v>0.01</v>
      </c>
      <c r="I942">
        <v>0.01</v>
      </c>
      <c r="J942">
        <v>0.01</v>
      </c>
      <c r="K942">
        <v>0.01</v>
      </c>
      <c r="L942">
        <v>360</v>
      </c>
      <c r="M942" t="s">
        <v>290</v>
      </c>
      <c r="N942" s="118">
        <f t="shared" si="272"/>
        <v>10</v>
      </c>
    </row>
    <row r="943" spans="1:14" x14ac:dyDescent="0.25">
      <c r="A943" s="8" t="s">
        <v>91</v>
      </c>
      <c r="B943" s="8" t="s">
        <v>72</v>
      </c>
      <c r="C943" s="8" t="s">
        <v>30</v>
      </c>
      <c r="D943" s="9">
        <f>+E942</f>
        <v>42420</v>
      </c>
      <c r="E943" s="9">
        <f>+D943+11</f>
        <v>42431</v>
      </c>
      <c r="F943" s="8">
        <v>1</v>
      </c>
      <c r="G943" s="8">
        <v>7</v>
      </c>
      <c r="H943" s="8">
        <v>0.01</v>
      </c>
      <c r="I943" s="8">
        <v>0.01</v>
      </c>
      <c r="J943" s="8">
        <v>0.01</v>
      </c>
      <c r="K943" s="8">
        <v>0.01</v>
      </c>
      <c r="L943" s="8">
        <v>360</v>
      </c>
      <c r="M943" s="8" t="s">
        <v>290</v>
      </c>
      <c r="N943" s="122">
        <f t="shared" si="272"/>
        <v>11</v>
      </c>
    </row>
    <row r="944" spans="1:14" x14ac:dyDescent="0.25">
      <c r="A944" s="8" t="s">
        <v>91</v>
      </c>
      <c r="B944" s="8" t="s">
        <v>72</v>
      </c>
      <c r="C944" s="8" t="s">
        <v>30</v>
      </c>
      <c r="D944" s="9">
        <f>+D943</f>
        <v>42420</v>
      </c>
      <c r="E944" s="9">
        <f t="shared" ref="E944:E947" si="280">+D944+11</f>
        <v>42431</v>
      </c>
      <c r="F944" s="8">
        <v>7</v>
      </c>
      <c r="G944" s="8">
        <v>31</v>
      </c>
      <c r="H944" s="8">
        <v>0.01</v>
      </c>
      <c r="I944" s="8">
        <v>0.01</v>
      </c>
      <c r="J944" s="8">
        <v>0.01</v>
      </c>
      <c r="K944" s="8">
        <v>0.01</v>
      </c>
      <c r="L944" s="8">
        <v>360</v>
      </c>
      <c r="M944" s="8" t="s">
        <v>290</v>
      </c>
      <c r="N944" s="122">
        <f t="shared" si="272"/>
        <v>11</v>
      </c>
    </row>
    <row r="945" spans="1:14" x14ac:dyDescent="0.25">
      <c r="A945" s="8" t="s">
        <v>91</v>
      </c>
      <c r="B945" s="8" t="s">
        <v>72</v>
      </c>
      <c r="C945" s="8" t="s">
        <v>30</v>
      </c>
      <c r="D945" s="9">
        <f t="shared" ref="D945:D947" si="281">+D944</f>
        <v>42420</v>
      </c>
      <c r="E945" s="9">
        <f t="shared" si="280"/>
        <v>42431</v>
      </c>
      <c r="F945" s="8">
        <v>31</v>
      </c>
      <c r="G945" s="8">
        <v>91</v>
      </c>
      <c r="H945" s="8">
        <v>0.01</v>
      </c>
      <c r="I945" s="8">
        <v>0.01</v>
      </c>
      <c r="J945" s="8">
        <v>0.01</v>
      </c>
      <c r="K945" s="8">
        <v>0.01</v>
      </c>
      <c r="L945" s="8">
        <v>360</v>
      </c>
      <c r="M945" s="8" t="s">
        <v>290</v>
      </c>
      <c r="N945" s="122">
        <f t="shared" si="272"/>
        <v>11</v>
      </c>
    </row>
    <row r="946" spans="1:14" x14ac:dyDescent="0.25">
      <c r="A946" s="8" t="s">
        <v>91</v>
      </c>
      <c r="B946" s="8" t="s">
        <v>72</v>
      </c>
      <c r="C946" s="8" t="s">
        <v>30</v>
      </c>
      <c r="D946" s="9">
        <f t="shared" si="281"/>
        <v>42420</v>
      </c>
      <c r="E946" s="9">
        <f t="shared" si="280"/>
        <v>42431</v>
      </c>
      <c r="F946" s="8">
        <v>91</v>
      </c>
      <c r="G946" s="8">
        <v>365</v>
      </c>
      <c r="H946" s="8">
        <v>0.01</v>
      </c>
      <c r="I946" s="8">
        <v>0.01</v>
      </c>
      <c r="J946" s="8">
        <v>0.01</v>
      </c>
      <c r="K946" s="8">
        <v>0.01</v>
      </c>
      <c r="L946" s="8">
        <v>360</v>
      </c>
      <c r="M946" s="8" t="s">
        <v>290</v>
      </c>
      <c r="N946" s="122">
        <f t="shared" si="272"/>
        <v>11</v>
      </c>
    </row>
    <row r="947" spans="1:14" x14ac:dyDescent="0.25">
      <c r="A947" s="8" t="s">
        <v>91</v>
      </c>
      <c r="B947" s="8" t="s">
        <v>72</v>
      </c>
      <c r="C947" s="8" t="s">
        <v>30</v>
      </c>
      <c r="D947" s="9">
        <f t="shared" si="281"/>
        <v>42420</v>
      </c>
      <c r="E947" s="9">
        <f t="shared" si="280"/>
        <v>42431</v>
      </c>
      <c r="F947" s="8">
        <v>365</v>
      </c>
      <c r="G947" s="8">
        <v>740</v>
      </c>
      <c r="H947" s="8">
        <v>0.01</v>
      </c>
      <c r="I947" s="8">
        <v>0.01</v>
      </c>
      <c r="J947" s="8">
        <v>0.01</v>
      </c>
      <c r="K947" s="8">
        <v>0.01</v>
      </c>
      <c r="L947" s="8">
        <v>360</v>
      </c>
      <c r="M947" s="8" t="s">
        <v>290</v>
      </c>
      <c r="N947" s="122">
        <f t="shared" si="272"/>
        <v>11</v>
      </c>
    </row>
    <row r="948" spans="1:14" x14ac:dyDescent="0.25">
      <c r="A948" t="s">
        <v>186</v>
      </c>
      <c r="B948" t="s">
        <v>72</v>
      </c>
      <c r="C948" t="s">
        <v>30</v>
      </c>
      <c r="D948" s="38">
        <f>+Parameters!$B$12-1</f>
        <v>42399</v>
      </c>
      <c r="E948" s="38">
        <f>+D948+11</f>
        <v>42410</v>
      </c>
      <c r="F948">
        <v>1</v>
      </c>
      <c r="G948">
        <v>7</v>
      </c>
      <c r="H948">
        <v>0.03</v>
      </c>
      <c r="I948">
        <v>0.03</v>
      </c>
      <c r="J948">
        <v>0.03</v>
      </c>
      <c r="K948">
        <v>0.03</v>
      </c>
      <c r="L948">
        <v>360</v>
      </c>
      <c r="M948" t="s">
        <v>290</v>
      </c>
      <c r="N948" s="118">
        <f t="shared" si="272"/>
        <v>11</v>
      </c>
    </row>
    <row r="949" spans="1:14" x14ac:dyDescent="0.25">
      <c r="A949" t="s">
        <v>186</v>
      </c>
      <c r="B949" t="s">
        <v>72</v>
      </c>
      <c r="C949" t="s">
        <v>30</v>
      </c>
      <c r="D949" s="38">
        <f>+Parameters!$B$12-1</f>
        <v>42399</v>
      </c>
      <c r="E949" s="38">
        <f t="shared" ref="E949:E952" si="282">+D949+11</f>
        <v>42410</v>
      </c>
      <c r="F949">
        <v>7</v>
      </c>
      <c r="G949">
        <v>31</v>
      </c>
      <c r="H949">
        <v>0.03</v>
      </c>
      <c r="I949">
        <v>0.03</v>
      </c>
      <c r="J949">
        <v>0.03</v>
      </c>
      <c r="K949">
        <v>0.03</v>
      </c>
      <c r="L949">
        <v>360</v>
      </c>
      <c r="M949" t="s">
        <v>290</v>
      </c>
      <c r="N949" s="118">
        <f t="shared" si="272"/>
        <v>11</v>
      </c>
    </row>
    <row r="950" spans="1:14" x14ac:dyDescent="0.25">
      <c r="A950" t="s">
        <v>186</v>
      </c>
      <c r="B950" t="s">
        <v>72</v>
      </c>
      <c r="C950" t="s">
        <v>30</v>
      </c>
      <c r="D950" s="38">
        <f>+Parameters!$B$12-1</f>
        <v>42399</v>
      </c>
      <c r="E950" s="38">
        <f t="shared" si="282"/>
        <v>42410</v>
      </c>
      <c r="F950">
        <v>31</v>
      </c>
      <c r="G950">
        <v>91</v>
      </c>
      <c r="H950">
        <v>0.03</v>
      </c>
      <c r="I950">
        <v>0.03</v>
      </c>
      <c r="J950">
        <v>0.03</v>
      </c>
      <c r="K950">
        <v>0.03</v>
      </c>
      <c r="L950">
        <v>360</v>
      </c>
      <c r="M950" t="s">
        <v>290</v>
      </c>
      <c r="N950" s="118">
        <f t="shared" si="272"/>
        <v>11</v>
      </c>
    </row>
    <row r="951" spans="1:14" x14ac:dyDescent="0.25">
      <c r="A951" t="s">
        <v>186</v>
      </c>
      <c r="B951" t="s">
        <v>72</v>
      </c>
      <c r="C951" t="s">
        <v>30</v>
      </c>
      <c r="D951" s="38">
        <f>+Parameters!$B$12-1</f>
        <v>42399</v>
      </c>
      <c r="E951" s="38">
        <f t="shared" si="282"/>
        <v>42410</v>
      </c>
      <c r="F951">
        <v>91</v>
      </c>
      <c r="G951">
        <v>365</v>
      </c>
      <c r="H951">
        <v>0.03</v>
      </c>
      <c r="I951">
        <v>0.03</v>
      </c>
      <c r="J951">
        <v>0.03</v>
      </c>
      <c r="K951">
        <v>0.03</v>
      </c>
      <c r="L951">
        <v>360</v>
      </c>
      <c r="M951" t="s">
        <v>290</v>
      </c>
      <c r="N951" s="118">
        <f t="shared" si="272"/>
        <v>11</v>
      </c>
    </row>
    <row r="952" spans="1:14" x14ac:dyDescent="0.25">
      <c r="A952" t="s">
        <v>186</v>
      </c>
      <c r="B952" t="s">
        <v>72</v>
      </c>
      <c r="C952" t="s">
        <v>30</v>
      </c>
      <c r="D952" s="38">
        <f>+Parameters!$B$12-1</f>
        <v>42399</v>
      </c>
      <c r="E952" s="38">
        <f t="shared" si="282"/>
        <v>42410</v>
      </c>
      <c r="F952">
        <v>365</v>
      </c>
      <c r="G952">
        <v>4000</v>
      </c>
      <c r="H952">
        <v>0.03</v>
      </c>
      <c r="I952">
        <v>0.03</v>
      </c>
      <c r="J952">
        <v>0.03</v>
      </c>
      <c r="K952">
        <v>0.03</v>
      </c>
      <c r="L952">
        <v>360</v>
      </c>
      <c r="M952" t="s">
        <v>290</v>
      </c>
      <c r="N952" s="118">
        <f t="shared" si="272"/>
        <v>11</v>
      </c>
    </row>
    <row r="953" spans="1:14" x14ac:dyDescent="0.25">
      <c r="A953" s="8" t="s">
        <v>186</v>
      </c>
      <c r="B953" s="8" t="s">
        <v>72</v>
      </c>
      <c r="C953" s="8" t="s">
        <v>30</v>
      </c>
      <c r="D953" s="9">
        <f>+E952</f>
        <v>42410</v>
      </c>
      <c r="E953" s="9">
        <f>+D953+10</f>
        <v>42420</v>
      </c>
      <c r="F953" s="8">
        <v>1</v>
      </c>
      <c r="G953" s="8">
        <v>7</v>
      </c>
      <c r="H953" s="8">
        <v>0.03</v>
      </c>
      <c r="I953" s="8">
        <v>0.03</v>
      </c>
      <c r="J953" s="8">
        <v>0.03</v>
      </c>
      <c r="K953" s="8">
        <v>0.03</v>
      </c>
      <c r="L953" s="8">
        <v>360</v>
      </c>
      <c r="M953" s="8" t="s">
        <v>290</v>
      </c>
      <c r="N953" s="122">
        <f t="shared" si="272"/>
        <v>10</v>
      </c>
    </row>
    <row r="954" spans="1:14" x14ac:dyDescent="0.25">
      <c r="A954" s="8" t="s">
        <v>186</v>
      </c>
      <c r="B954" s="8" t="s">
        <v>72</v>
      </c>
      <c r="C954" s="8" t="s">
        <v>30</v>
      </c>
      <c r="D954" s="9">
        <f>+D953</f>
        <v>42410</v>
      </c>
      <c r="E954" s="9">
        <f t="shared" ref="E954:E957" si="283">+D954+10</f>
        <v>42420</v>
      </c>
      <c r="F954" s="8">
        <v>7</v>
      </c>
      <c r="G954" s="8">
        <v>31</v>
      </c>
      <c r="H954" s="8">
        <v>0.03</v>
      </c>
      <c r="I954" s="8">
        <v>0.03</v>
      </c>
      <c r="J954" s="8">
        <v>0.03</v>
      </c>
      <c r="K954" s="8">
        <v>0.03</v>
      </c>
      <c r="L954" s="8">
        <v>360</v>
      </c>
      <c r="M954" s="8" t="s">
        <v>290</v>
      </c>
      <c r="N954" s="122">
        <f t="shared" si="272"/>
        <v>10</v>
      </c>
    </row>
    <row r="955" spans="1:14" x14ac:dyDescent="0.25">
      <c r="A955" s="8" t="s">
        <v>186</v>
      </c>
      <c r="B955" s="8" t="s">
        <v>72</v>
      </c>
      <c r="C955" s="8" t="s">
        <v>30</v>
      </c>
      <c r="D955" s="9">
        <f t="shared" ref="D955:D957" si="284">+D954</f>
        <v>42410</v>
      </c>
      <c r="E955" s="9">
        <f t="shared" si="283"/>
        <v>42420</v>
      </c>
      <c r="F955" s="8">
        <v>31</v>
      </c>
      <c r="G955" s="8">
        <v>91</v>
      </c>
      <c r="H955" s="8">
        <v>0.03</v>
      </c>
      <c r="I955" s="8">
        <v>0.03</v>
      </c>
      <c r="J955" s="8">
        <v>0.03</v>
      </c>
      <c r="K955" s="8">
        <v>0.03</v>
      </c>
      <c r="L955" s="8">
        <v>360</v>
      </c>
      <c r="M955" s="8" t="s">
        <v>290</v>
      </c>
      <c r="N955" s="122">
        <f t="shared" si="272"/>
        <v>10</v>
      </c>
    </row>
    <row r="956" spans="1:14" x14ac:dyDescent="0.25">
      <c r="A956" s="8" t="s">
        <v>186</v>
      </c>
      <c r="B956" s="8" t="s">
        <v>72</v>
      </c>
      <c r="C956" s="8" t="s">
        <v>30</v>
      </c>
      <c r="D956" s="9">
        <f t="shared" si="284"/>
        <v>42410</v>
      </c>
      <c r="E956" s="9">
        <f t="shared" si="283"/>
        <v>42420</v>
      </c>
      <c r="F956" s="8">
        <v>91</v>
      </c>
      <c r="G956" s="8">
        <v>365</v>
      </c>
      <c r="H956" s="8">
        <v>0.03</v>
      </c>
      <c r="I956" s="8">
        <v>0.03</v>
      </c>
      <c r="J956" s="8">
        <v>0.03</v>
      </c>
      <c r="K956" s="8">
        <v>0.03</v>
      </c>
      <c r="L956" s="8">
        <v>360</v>
      </c>
      <c r="M956" s="8" t="s">
        <v>290</v>
      </c>
      <c r="N956" s="122">
        <f t="shared" si="272"/>
        <v>10</v>
      </c>
    </row>
    <row r="957" spans="1:14" x14ac:dyDescent="0.25">
      <c r="A957" s="8" t="s">
        <v>186</v>
      </c>
      <c r="B957" s="8" t="s">
        <v>72</v>
      </c>
      <c r="C957" s="8" t="s">
        <v>30</v>
      </c>
      <c r="D957" s="9">
        <f t="shared" si="284"/>
        <v>42410</v>
      </c>
      <c r="E957" s="9">
        <f t="shared" si="283"/>
        <v>42420</v>
      </c>
      <c r="F957" s="8">
        <v>365</v>
      </c>
      <c r="G957" s="8">
        <v>4000</v>
      </c>
      <c r="H957" s="8">
        <v>0.03</v>
      </c>
      <c r="I957" s="8">
        <v>0.03</v>
      </c>
      <c r="J957" s="8">
        <v>0.03</v>
      </c>
      <c r="K957" s="8">
        <v>0.03</v>
      </c>
      <c r="L957" s="8">
        <v>360</v>
      </c>
      <c r="M957" s="8" t="s">
        <v>290</v>
      </c>
      <c r="N957" s="122">
        <f t="shared" si="272"/>
        <v>10</v>
      </c>
    </row>
    <row r="958" spans="1:14" x14ac:dyDescent="0.25">
      <c r="A958" t="s">
        <v>186</v>
      </c>
      <c r="B958" t="s">
        <v>72</v>
      </c>
      <c r="C958" t="s">
        <v>30</v>
      </c>
      <c r="D958" s="38">
        <f>+E957</f>
        <v>42420</v>
      </c>
      <c r="E958" s="38">
        <f>+D958+11</f>
        <v>42431</v>
      </c>
      <c r="F958">
        <v>1</v>
      </c>
      <c r="G958">
        <v>7</v>
      </c>
      <c r="H958">
        <v>0.03</v>
      </c>
      <c r="I958">
        <v>0.03</v>
      </c>
      <c r="J958">
        <v>0.03</v>
      </c>
      <c r="K958">
        <v>0.03</v>
      </c>
      <c r="L958">
        <v>360</v>
      </c>
      <c r="M958" t="s">
        <v>290</v>
      </c>
      <c r="N958" s="118">
        <f t="shared" si="272"/>
        <v>11</v>
      </c>
    </row>
    <row r="959" spans="1:14" x14ac:dyDescent="0.25">
      <c r="A959" t="s">
        <v>186</v>
      </c>
      <c r="B959" t="s">
        <v>72</v>
      </c>
      <c r="C959" t="s">
        <v>30</v>
      </c>
      <c r="D959" s="38">
        <f>+D958</f>
        <v>42420</v>
      </c>
      <c r="E959" s="38">
        <f t="shared" ref="E959:E962" si="285">+D959+11</f>
        <v>42431</v>
      </c>
      <c r="F959">
        <v>7</v>
      </c>
      <c r="G959">
        <v>31</v>
      </c>
      <c r="H959">
        <v>0.03</v>
      </c>
      <c r="I959">
        <v>0.03</v>
      </c>
      <c r="J959">
        <v>0.03</v>
      </c>
      <c r="K959">
        <v>0.03</v>
      </c>
      <c r="L959">
        <v>360</v>
      </c>
      <c r="M959" t="s">
        <v>290</v>
      </c>
      <c r="N959" s="118">
        <f t="shared" si="272"/>
        <v>11</v>
      </c>
    </row>
    <row r="960" spans="1:14" x14ac:dyDescent="0.25">
      <c r="A960" t="s">
        <v>186</v>
      </c>
      <c r="B960" t="s">
        <v>72</v>
      </c>
      <c r="C960" t="s">
        <v>30</v>
      </c>
      <c r="D960" s="38">
        <f t="shared" ref="D960:D962" si="286">+D959</f>
        <v>42420</v>
      </c>
      <c r="E960" s="38">
        <f t="shared" si="285"/>
        <v>42431</v>
      </c>
      <c r="F960">
        <v>31</v>
      </c>
      <c r="G960">
        <v>91</v>
      </c>
      <c r="H960">
        <v>0.03</v>
      </c>
      <c r="I960">
        <v>0.03</v>
      </c>
      <c r="J960">
        <v>0.03</v>
      </c>
      <c r="K960">
        <v>0.03</v>
      </c>
      <c r="L960">
        <v>360</v>
      </c>
      <c r="M960" t="s">
        <v>290</v>
      </c>
      <c r="N960" s="118">
        <f t="shared" si="272"/>
        <v>11</v>
      </c>
    </row>
    <row r="961" spans="1:14" x14ac:dyDescent="0.25">
      <c r="A961" t="s">
        <v>186</v>
      </c>
      <c r="B961" t="s">
        <v>72</v>
      </c>
      <c r="C961" t="s">
        <v>30</v>
      </c>
      <c r="D961" s="38">
        <f t="shared" si="286"/>
        <v>42420</v>
      </c>
      <c r="E961" s="38">
        <f t="shared" si="285"/>
        <v>42431</v>
      </c>
      <c r="F961">
        <v>91</v>
      </c>
      <c r="G961">
        <v>365</v>
      </c>
      <c r="H961">
        <v>0.03</v>
      </c>
      <c r="I961">
        <v>0.03</v>
      </c>
      <c r="J961">
        <v>0.03</v>
      </c>
      <c r="K961">
        <v>0.03</v>
      </c>
      <c r="L961">
        <v>360</v>
      </c>
      <c r="M961" t="s">
        <v>290</v>
      </c>
      <c r="N961" s="118">
        <f t="shared" si="272"/>
        <v>11</v>
      </c>
    </row>
    <row r="962" spans="1:14" x14ac:dyDescent="0.25">
      <c r="A962" t="s">
        <v>186</v>
      </c>
      <c r="B962" t="s">
        <v>72</v>
      </c>
      <c r="C962" t="s">
        <v>30</v>
      </c>
      <c r="D962" s="38">
        <f t="shared" si="286"/>
        <v>42420</v>
      </c>
      <c r="E962" s="38">
        <f t="shared" si="285"/>
        <v>42431</v>
      </c>
      <c r="F962">
        <v>365</v>
      </c>
      <c r="G962">
        <v>4000</v>
      </c>
      <c r="H962">
        <v>0.03</v>
      </c>
      <c r="I962">
        <v>0.03</v>
      </c>
      <c r="J962">
        <v>0.03</v>
      </c>
      <c r="K962">
        <v>0.03</v>
      </c>
      <c r="L962">
        <v>360</v>
      </c>
      <c r="M962" t="s">
        <v>290</v>
      </c>
      <c r="N962" s="118">
        <f t="shared" si="272"/>
        <v>11</v>
      </c>
    </row>
    <row r="1048312" spans="14:14" x14ac:dyDescent="0.25">
      <c r="N1048312" s="11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4"/>
  <sheetViews>
    <sheetView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1.42578125" bestFit="1" customWidth="1"/>
    <col min="3" max="3" width="17.42578125" bestFit="1" customWidth="1"/>
    <col min="4" max="4" width="9.5703125" bestFit="1" customWidth="1"/>
    <col min="5" max="5" width="18" bestFit="1" customWidth="1"/>
    <col min="6" max="6" width="18.42578125" bestFit="1" customWidth="1"/>
    <col min="7" max="7" width="11" bestFit="1" customWidth="1"/>
    <col min="8" max="9" width="16.42578125" bestFit="1" customWidth="1"/>
    <col min="10" max="11" width="18" bestFit="1" customWidth="1"/>
    <col min="12" max="13" width="15.7109375" bestFit="1" customWidth="1"/>
    <col min="14" max="14" width="12" bestFit="1" customWidth="1"/>
    <col min="15" max="15" width="15.85546875" bestFit="1" customWidth="1"/>
    <col min="16" max="16" width="23.140625" bestFit="1" customWidth="1"/>
    <col min="17" max="17" width="14.7109375" bestFit="1" customWidth="1"/>
    <col min="18" max="18" width="18.28515625" bestFit="1" customWidth="1"/>
  </cols>
  <sheetData>
    <row r="1" spans="1:18" x14ac:dyDescent="0.25">
      <c r="A1" s="25" t="s">
        <v>48</v>
      </c>
      <c r="B1" s="25" t="s">
        <v>46</v>
      </c>
      <c r="C1" s="25" t="s">
        <v>47</v>
      </c>
      <c r="D1" s="25" t="s">
        <v>45</v>
      </c>
      <c r="E1" s="25" t="s">
        <v>56</v>
      </c>
      <c r="F1" s="25" t="s">
        <v>57</v>
      </c>
      <c r="G1" s="25" t="s">
        <v>52</v>
      </c>
      <c r="H1" s="25" t="s">
        <v>65</v>
      </c>
      <c r="I1" s="25" t="s">
        <v>208</v>
      </c>
      <c r="J1" s="25" t="s">
        <v>54</v>
      </c>
      <c r="K1" s="25" t="s">
        <v>53</v>
      </c>
      <c r="L1" s="25" t="s">
        <v>55</v>
      </c>
      <c r="M1" s="25" t="s">
        <v>244</v>
      </c>
      <c r="N1" s="25" t="s">
        <v>177</v>
      </c>
      <c r="O1" s="25" t="s">
        <v>206</v>
      </c>
      <c r="P1" s="25" t="s">
        <v>207</v>
      </c>
      <c r="Q1" s="25" t="s">
        <v>225</v>
      </c>
      <c r="R1" s="25" t="s">
        <v>252</v>
      </c>
    </row>
    <row r="2" spans="1:18" x14ac:dyDescent="0.25">
      <c r="A2" s="100" t="s">
        <v>184</v>
      </c>
      <c r="B2" s="101">
        <v>42866</v>
      </c>
      <c r="C2" s="100">
        <v>4</v>
      </c>
      <c r="D2" s="100" t="s">
        <v>67</v>
      </c>
      <c r="E2" s="100" t="b">
        <v>0</v>
      </c>
      <c r="F2" s="100" t="b">
        <v>0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0</v>
      </c>
      <c r="L2" s="100" t="b">
        <v>0</v>
      </c>
      <c r="M2" s="100" t="b">
        <v>0</v>
      </c>
      <c r="N2" s="100" t="b">
        <v>0</v>
      </c>
      <c r="O2" s="100" t="b">
        <v>0</v>
      </c>
      <c r="P2" s="100" t="b">
        <v>0</v>
      </c>
      <c r="Q2" s="100" t="b">
        <v>0</v>
      </c>
      <c r="R2" s="100" t="b">
        <v>0</v>
      </c>
    </row>
    <row r="3" spans="1:18" x14ac:dyDescent="0.25">
      <c r="A3" s="100" t="s">
        <v>215</v>
      </c>
      <c r="B3" s="101">
        <v>42866</v>
      </c>
      <c r="C3" s="100">
        <v>5</v>
      </c>
      <c r="D3" s="100" t="s">
        <v>67</v>
      </c>
      <c r="E3" s="100" t="b">
        <v>0</v>
      </c>
      <c r="F3" s="100" t="b">
        <v>0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0</v>
      </c>
      <c r="L3" s="100" t="b">
        <v>0</v>
      </c>
      <c r="M3" s="100" t="b">
        <v>0</v>
      </c>
      <c r="N3" s="100" t="b">
        <v>0</v>
      </c>
      <c r="O3" s="100" t="b">
        <v>0</v>
      </c>
      <c r="P3" s="100" t="b">
        <v>0</v>
      </c>
      <c r="Q3" s="100" t="b">
        <v>0</v>
      </c>
      <c r="R3" s="100" t="b">
        <v>0</v>
      </c>
    </row>
    <row r="4" spans="1:18" x14ac:dyDescent="0.25">
      <c r="A4" s="100" t="s">
        <v>291</v>
      </c>
      <c r="B4" s="101">
        <v>42866</v>
      </c>
      <c r="C4" s="100">
        <v>5</v>
      </c>
      <c r="D4" s="100" t="s">
        <v>67</v>
      </c>
      <c r="E4" s="100" t="b">
        <v>0</v>
      </c>
      <c r="F4" s="100" t="b">
        <v>0</v>
      </c>
      <c r="G4" s="100" t="b">
        <v>1</v>
      </c>
      <c r="H4" s="100" t="b">
        <v>1</v>
      </c>
      <c r="I4" s="100" t="b">
        <v>1</v>
      </c>
      <c r="J4" s="100" t="b">
        <v>1</v>
      </c>
      <c r="K4" s="100" t="b">
        <v>0</v>
      </c>
      <c r="L4" s="100" t="b">
        <v>0</v>
      </c>
      <c r="M4" s="100" t="b">
        <v>0</v>
      </c>
      <c r="N4" s="100" t="b">
        <v>0</v>
      </c>
      <c r="O4" s="100" t="b">
        <v>0</v>
      </c>
      <c r="P4" s="100" t="b">
        <v>0</v>
      </c>
      <c r="Q4" s="100" t="b">
        <v>0</v>
      </c>
      <c r="R4" s="100" t="b">
        <v>0</v>
      </c>
    </row>
    <row r="5" spans="1:18" x14ac:dyDescent="0.25">
      <c r="A5" s="100" t="s">
        <v>216</v>
      </c>
      <c r="B5" s="101">
        <v>42866</v>
      </c>
      <c r="C5" s="100">
        <v>4</v>
      </c>
      <c r="D5" s="100" t="s">
        <v>67</v>
      </c>
      <c r="E5" s="100" t="b">
        <v>0</v>
      </c>
      <c r="F5" s="100" t="b">
        <v>0</v>
      </c>
      <c r="G5" s="100" t="b">
        <v>1</v>
      </c>
      <c r="H5" s="100" t="b">
        <v>1</v>
      </c>
      <c r="I5" s="100" t="b">
        <v>1</v>
      </c>
      <c r="J5" s="100" t="b">
        <v>1</v>
      </c>
      <c r="K5" s="100" t="b">
        <v>0</v>
      </c>
      <c r="L5" s="100" t="b">
        <v>0</v>
      </c>
      <c r="M5" s="100" t="b">
        <v>0</v>
      </c>
      <c r="N5" s="100" t="b">
        <v>1</v>
      </c>
      <c r="O5" s="100" t="b">
        <v>0</v>
      </c>
      <c r="P5" s="100" t="b">
        <v>0</v>
      </c>
      <c r="Q5" s="100" t="b">
        <v>0</v>
      </c>
      <c r="R5" s="100" t="b">
        <v>0</v>
      </c>
    </row>
    <row r="6" spans="1:18" x14ac:dyDescent="0.25">
      <c r="A6" s="100" t="s">
        <v>227</v>
      </c>
      <c r="B6" s="101">
        <v>42866</v>
      </c>
      <c r="C6" s="100">
        <v>11</v>
      </c>
      <c r="D6" s="100" t="s">
        <v>67</v>
      </c>
      <c r="E6" s="100" t="b">
        <v>0</v>
      </c>
      <c r="F6" s="100" t="b">
        <v>0</v>
      </c>
      <c r="G6" s="100" t="b">
        <v>1</v>
      </c>
      <c r="H6" s="100" t="b">
        <v>1</v>
      </c>
      <c r="I6" s="100" t="b">
        <v>1</v>
      </c>
      <c r="J6" s="100" t="b">
        <v>1</v>
      </c>
      <c r="K6" s="100" t="b">
        <v>0</v>
      </c>
      <c r="L6" s="100" t="b">
        <v>1</v>
      </c>
      <c r="M6" s="100" t="b">
        <v>0</v>
      </c>
      <c r="N6" s="100" t="b">
        <v>1</v>
      </c>
      <c r="O6" s="100" t="b">
        <v>0</v>
      </c>
      <c r="P6" s="100" t="b">
        <v>0</v>
      </c>
      <c r="Q6" s="100" t="b">
        <v>1</v>
      </c>
      <c r="R6" s="100" t="b">
        <v>0</v>
      </c>
    </row>
    <row r="7" spans="1:18" x14ac:dyDescent="0.25">
      <c r="A7" s="100" t="s">
        <v>245</v>
      </c>
      <c r="B7" s="101">
        <v>42859</v>
      </c>
      <c r="C7" s="100">
        <v>5</v>
      </c>
      <c r="D7" s="100" t="s">
        <v>67</v>
      </c>
      <c r="E7" s="100" t="b">
        <v>0</v>
      </c>
      <c r="F7" s="100" t="b">
        <v>0</v>
      </c>
      <c r="G7" s="100" t="b">
        <v>1</v>
      </c>
      <c r="H7" s="100" t="b">
        <v>1</v>
      </c>
      <c r="I7" s="100" t="b">
        <v>1</v>
      </c>
      <c r="J7" s="100" t="b">
        <v>1</v>
      </c>
      <c r="K7" s="100" t="b">
        <v>0</v>
      </c>
      <c r="L7" s="100" t="b">
        <v>1</v>
      </c>
      <c r="M7" s="100" t="b">
        <v>0</v>
      </c>
      <c r="N7" s="100" t="b">
        <v>1</v>
      </c>
      <c r="O7" s="100" t="b">
        <v>0</v>
      </c>
      <c r="P7" s="100" t="b">
        <v>0</v>
      </c>
      <c r="Q7" s="100" t="b">
        <v>1</v>
      </c>
      <c r="R7" s="100" t="b">
        <v>0</v>
      </c>
    </row>
    <row r="8" spans="1:18" x14ac:dyDescent="0.25">
      <c r="A8" s="100" t="s">
        <v>246</v>
      </c>
      <c r="B8" s="101">
        <v>42859</v>
      </c>
      <c r="C8" s="100">
        <v>5</v>
      </c>
      <c r="D8" s="100" t="s">
        <v>67</v>
      </c>
      <c r="E8" s="100" t="b">
        <v>0</v>
      </c>
      <c r="F8" s="100" t="b">
        <v>0</v>
      </c>
      <c r="G8" s="100" t="b">
        <v>1</v>
      </c>
      <c r="H8" s="100" t="b">
        <v>1</v>
      </c>
      <c r="I8" s="100" t="b">
        <v>1</v>
      </c>
      <c r="J8" s="100" t="b">
        <v>1</v>
      </c>
      <c r="K8" s="100" t="b">
        <v>0</v>
      </c>
      <c r="L8" s="100" t="b">
        <v>1</v>
      </c>
      <c r="M8" s="100" t="b">
        <v>0</v>
      </c>
      <c r="N8" s="100" t="b">
        <v>1</v>
      </c>
      <c r="O8" s="100" t="b">
        <v>0</v>
      </c>
      <c r="P8" s="100" t="b">
        <v>0</v>
      </c>
      <c r="Q8" s="100" t="b">
        <v>1</v>
      </c>
      <c r="R8" s="100" t="b">
        <v>0</v>
      </c>
    </row>
    <row r="9" spans="1:18" x14ac:dyDescent="0.25">
      <c r="A9" s="100" t="s">
        <v>289</v>
      </c>
      <c r="B9" s="101">
        <v>42401</v>
      </c>
      <c r="C9" s="100">
        <v>3</v>
      </c>
      <c r="D9" s="100" t="s">
        <v>67</v>
      </c>
      <c r="E9" s="100" t="b">
        <v>0</v>
      </c>
      <c r="F9" s="100" t="b">
        <v>0</v>
      </c>
      <c r="G9" s="100" t="b">
        <v>1</v>
      </c>
      <c r="H9" s="100" t="b">
        <v>1</v>
      </c>
      <c r="I9" s="100" t="b">
        <v>1</v>
      </c>
      <c r="J9" s="100" t="b">
        <v>1</v>
      </c>
      <c r="K9" s="100" t="b">
        <v>0</v>
      </c>
      <c r="L9" s="100" t="b">
        <v>1</v>
      </c>
      <c r="M9" s="100" t="b">
        <v>0</v>
      </c>
      <c r="N9" s="100" t="b">
        <v>1</v>
      </c>
      <c r="O9" s="100" t="b">
        <v>0</v>
      </c>
      <c r="P9" s="100" t="b">
        <v>0</v>
      </c>
      <c r="Q9" s="100" t="b">
        <v>1</v>
      </c>
      <c r="R9" s="100" t="b">
        <v>0</v>
      </c>
    </row>
    <row r="10" spans="1:18" x14ac:dyDescent="0.25">
      <c r="A10" s="100" t="s">
        <v>250</v>
      </c>
      <c r="B10" s="101">
        <v>42866</v>
      </c>
      <c r="C10" s="100">
        <v>13</v>
      </c>
      <c r="D10" s="100" t="s">
        <v>58</v>
      </c>
      <c r="E10" s="100" t="b">
        <v>0</v>
      </c>
      <c r="F10" s="100" t="b">
        <v>1</v>
      </c>
      <c r="G10" s="100" t="b">
        <v>1</v>
      </c>
      <c r="H10" s="100" t="b">
        <v>1</v>
      </c>
      <c r="I10" s="100" t="b">
        <v>1</v>
      </c>
      <c r="J10" s="100" t="b">
        <v>1</v>
      </c>
      <c r="K10" s="100" t="b">
        <v>0</v>
      </c>
      <c r="L10" s="100" t="b">
        <v>1</v>
      </c>
      <c r="M10" s="100" t="b">
        <v>0</v>
      </c>
      <c r="N10" s="100" t="b">
        <v>1</v>
      </c>
      <c r="O10" s="100" t="b">
        <v>0</v>
      </c>
      <c r="P10" s="100" t="b">
        <v>0</v>
      </c>
      <c r="Q10" s="100" t="b">
        <v>1</v>
      </c>
      <c r="R10" s="100" t="b">
        <v>0</v>
      </c>
    </row>
    <row r="11" spans="1:18" x14ac:dyDescent="0.25">
      <c r="A11" s="100" t="s">
        <v>256</v>
      </c>
      <c r="B11" s="101">
        <v>42825</v>
      </c>
      <c r="C11" s="100">
        <v>12</v>
      </c>
      <c r="D11" s="100" t="s">
        <v>58</v>
      </c>
      <c r="E11" s="100" t="b">
        <v>0</v>
      </c>
      <c r="F11" s="100" t="b">
        <v>1</v>
      </c>
      <c r="G11" s="100" t="b">
        <v>1</v>
      </c>
      <c r="H11" s="100" t="b">
        <v>1</v>
      </c>
      <c r="I11" s="100" t="b">
        <v>1</v>
      </c>
      <c r="J11" s="100" t="b">
        <v>0</v>
      </c>
      <c r="K11" s="100" t="b">
        <v>0</v>
      </c>
      <c r="L11" s="100" t="b">
        <v>1</v>
      </c>
      <c r="M11" s="100" t="b">
        <v>0</v>
      </c>
      <c r="N11" s="100" t="b">
        <v>0</v>
      </c>
      <c r="O11" s="100" t="b">
        <v>0</v>
      </c>
      <c r="P11" s="100" t="b">
        <v>1</v>
      </c>
      <c r="Q11" s="100" t="b">
        <v>0</v>
      </c>
      <c r="R11" s="100" t="b">
        <v>1</v>
      </c>
    </row>
    <row r="12" spans="1:18" x14ac:dyDescent="0.25">
      <c r="A12" s="100" t="s">
        <v>290</v>
      </c>
      <c r="B12" s="101">
        <v>42400</v>
      </c>
      <c r="C12" s="100">
        <v>13</v>
      </c>
      <c r="D12" s="100" t="s">
        <v>58</v>
      </c>
      <c r="E12" s="100" t="b">
        <v>0</v>
      </c>
      <c r="F12" s="100" t="b">
        <v>1</v>
      </c>
      <c r="G12" s="100" t="b">
        <v>1</v>
      </c>
      <c r="H12" s="100" t="b">
        <v>1</v>
      </c>
      <c r="I12" s="100" t="b">
        <v>1</v>
      </c>
      <c r="J12" s="100" t="b">
        <v>1</v>
      </c>
      <c r="K12" s="100" t="b">
        <v>0</v>
      </c>
      <c r="L12" s="100" t="b">
        <v>1</v>
      </c>
      <c r="M12" s="100" t="b">
        <v>1</v>
      </c>
      <c r="N12" s="100" t="b">
        <v>1</v>
      </c>
      <c r="O12" s="100" t="b">
        <v>0</v>
      </c>
      <c r="P12" s="100" t="b">
        <v>0</v>
      </c>
      <c r="Q12" s="100" t="b">
        <v>1</v>
      </c>
      <c r="R12" s="100" t="b">
        <v>1</v>
      </c>
    </row>
    <row r="13" spans="1:18" x14ac:dyDescent="0.25">
      <c r="A13" s="100" t="s">
        <v>256</v>
      </c>
      <c r="B13" s="101">
        <v>42460</v>
      </c>
      <c r="C13" s="100">
        <v>12</v>
      </c>
      <c r="D13" s="100" t="s">
        <v>58</v>
      </c>
      <c r="E13" s="100" t="b">
        <v>0</v>
      </c>
      <c r="F13" s="100" t="b">
        <v>1</v>
      </c>
      <c r="G13" s="100" t="b">
        <v>1</v>
      </c>
      <c r="H13" s="100" t="b">
        <v>1</v>
      </c>
      <c r="I13" s="100" t="b">
        <v>1</v>
      </c>
      <c r="J13" s="100" t="b">
        <v>0</v>
      </c>
      <c r="K13" s="100" t="b">
        <v>0</v>
      </c>
      <c r="L13" s="100" t="b">
        <v>1</v>
      </c>
      <c r="M13" s="100" t="b">
        <v>0</v>
      </c>
      <c r="N13" s="100" t="b">
        <v>0</v>
      </c>
      <c r="O13" s="100" t="b">
        <v>0</v>
      </c>
      <c r="P13" s="100" t="b">
        <v>1</v>
      </c>
      <c r="Q13" s="100" t="b">
        <v>0</v>
      </c>
      <c r="R13" s="100" t="b">
        <v>1</v>
      </c>
    </row>
    <row r="14" spans="1:18" x14ac:dyDescent="0.25">
      <c r="A14" s="100" t="s">
        <v>256</v>
      </c>
      <c r="B14" s="101">
        <v>42873</v>
      </c>
      <c r="C14" s="100">
        <v>20</v>
      </c>
      <c r="D14" s="100" t="s">
        <v>67</v>
      </c>
      <c r="E14" s="100" t="b">
        <v>0</v>
      </c>
      <c r="F14" s="100" t="b">
        <v>0</v>
      </c>
      <c r="G14" s="100" t="b">
        <v>1</v>
      </c>
      <c r="H14" s="100" t="b">
        <v>1</v>
      </c>
      <c r="I14" s="100" t="b">
        <v>1</v>
      </c>
      <c r="J14" s="100" t="b">
        <v>1</v>
      </c>
      <c r="K14" s="100" t="b">
        <v>0</v>
      </c>
      <c r="L14" s="100" t="b">
        <v>1</v>
      </c>
      <c r="M14" s="100" t="b">
        <v>0</v>
      </c>
      <c r="N14" s="100" t="b">
        <v>1</v>
      </c>
      <c r="O14" s="100" t="b">
        <v>0</v>
      </c>
      <c r="P14" s="100" t="b">
        <v>1</v>
      </c>
      <c r="Q14" s="100" t="b">
        <v>1</v>
      </c>
      <c r="R14" s="100" t="b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22"/>
  <sheetViews>
    <sheetView workbookViewId="0">
      <selection activeCell="D20" sqref="D20"/>
    </sheetView>
  </sheetViews>
  <sheetFormatPr defaultRowHeight="15" x14ac:dyDescent="0.25"/>
  <cols>
    <col min="1" max="2" width="17.5703125" customWidth="1"/>
    <col min="3" max="3" width="30.42578125" bestFit="1" customWidth="1"/>
    <col min="4" max="5" width="17.5703125" customWidth="1"/>
  </cols>
  <sheetData>
    <row r="2" spans="2:2" x14ac:dyDescent="0.25">
      <c r="B2" s="25" t="s">
        <v>157</v>
      </c>
    </row>
    <row r="3" spans="2:2" x14ac:dyDescent="0.25">
      <c r="B3" s="28" t="s">
        <v>171</v>
      </c>
    </row>
    <row r="4" spans="2:2" x14ac:dyDescent="0.25">
      <c r="B4" s="28" t="s">
        <v>176</v>
      </c>
    </row>
    <row r="5" spans="2:2" x14ac:dyDescent="0.25">
      <c r="B5" s="28"/>
    </row>
    <row r="6" spans="2:2" x14ac:dyDescent="0.25">
      <c r="B6" s="28"/>
    </row>
    <row r="7" spans="2:2" x14ac:dyDescent="0.25">
      <c r="B7" s="28"/>
    </row>
    <row r="8" spans="2:2" x14ac:dyDescent="0.25">
      <c r="B8" s="28"/>
    </row>
    <row r="10" spans="2:2" x14ac:dyDescent="0.25">
      <c r="B10" s="25" t="s">
        <v>156</v>
      </c>
    </row>
    <row r="11" spans="2:2" x14ac:dyDescent="0.25">
      <c r="B11" s="7" t="s">
        <v>31</v>
      </c>
    </row>
    <row r="12" spans="2:2" x14ac:dyDescent="0.25">
      <c r="B12" s="28" t="s">
        <v>66</v>
      </c>
    </row>
    <row r="13" spans="2:2" x14ac:dyDescent="0.25">
      <c r="B13" s="28" t="s">
        <v>175</v>
      </c>
    </row>
    <row r="16" spans="2:2" x14ac:dyDescent="0.25">
      <c r="B16" s="25"/>
    </row>
    <row r="17" spans="2:2" x14ac:dyDescent="0.25">
      <c r="B17" s="37" t="s">
        <v>179</v>
      </c>
    </row>
    <row r="18" spans="2:2" x14ac:dyDescent="0.25">
      <c r="B18" t="s">
        <v>180</v>
      </c>
    </row>
    <row r="19" spans="2:2" x14ac:dyDescent="0.25">
      <c r="B19" t="s">
        <v>183</v>
      </c>
    </row>
    <row r="20" spans="2:2" x14ac:dyDescent="0.25">
      <c r="B20" t="s">
        <v>181</v>
      </c>
    </row>
    <row r="22" spans="2:2" x14ac:dyDescent="0.25">
      <c r="B22" t="s">
        <v>182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4"/>
  <sheetViews>
    <sheetView topLeftCell="A40" workbookViewId="0">
      <selection activeCell="A55" sqref="A55"/>
    </sheetView>
  </sheetViews>
  <sheetFormatPr defaultRowHeight="15" x14ac:dyDescent="0.25"/>
  <cols>
    <col min="1" max="1" width="9.140625" style="19"/>
    <col min="2" max="2" width="16" style="19" bestFit="1" customWidth="1"/>
    <col min="3" max="3" width="10.5703125" style="19" bestFit="1" customWidth="1"/>
    <col min="4" max="6" width="17.5703125" style="19" bestFit="1" customWidth="1"/>
    <col min="7" max="7" width="24.42578125" style="19" bestFit="1" customWidth="1"/>
    <col min="8" max="8" width="23.85546875" style="19" bestFit="1" customWidth="1"/>
    <col min="9" max="9" width="24.42578125" style="19" bestFit="1" customWidth="1"/>
    <col min="10" max="10" width="23.85546875" style="19" bestFit="1" customWidth="1"/>
    <col min="11" max="11" width="12.85546875" style="19" bestFit="1" customWidth="1"/>
    <col min="12" max="12" width="11.7109375" style="19" bestFit="1" customWidth="1"/>
    <col min="13" max="13" width="11.5703125" style="19" bestFit="1" customWidth="1"/>
    <col min="14" max="14" width="25.5703125" style="19" bestFit="1" customWidth="1"/>
    <col min="15" max="17" width="9.140625" style="19"/>
    <col min="18" max="18" width="13.28515625" style="19" bestFit="1" customWidth="1"/>
    <col min="19" max="16384" width="9.140625" style="19"/>
  </cols>
  <sheetData>
    <row r="1" spans="1:35" x14ac:dyDescent="0.25">
      <c r="A1" s="29" t="s">
        <v>80</v>
      </c>
      <c r="B1" s="29" t="s">
        <v>81</v>
      </c>
      <c r="C1" s="29" t="s">
        <v>0</v>
      </c>
      <c r="D1" s="29" t="s">
        <v>82</v>
      </c>
      <c r="E1" s="29" t="s">
        <v>83</v>
      </c>
      <c r="F1" s="29" t="s">
        <v>84</v>
      </c>
      <c r="G1" s="29" t="s">
        <v>89</v>
      </c>
      <c r="H1" s="29" t="s">
        <v>90</v>
      </c>
      <c r="I1" s="29" t="s">
        <v>85</v>
      </c>
      <c r="J1" s="29" t="s">
        <v>102</v>
      </c>
      <c r="K1" s="29" t="s">
        <v>104</v>
      </c>
      <c r="L1" s="29" t="s">
        <v>48</v>
      </c>
      <c r="M1" s="29" t="s">
        <v>146</v>
      </c>
      <c r="N1" s="29" t="s">
        <v>147</v>
      </c>
      <c r="O1" s="29" t="s">
        <v>163</v>
      </c>
      <c r="P1" s="29" t="s">
        <v>9</v>
      </c>
      <c r="Q1" s="29" t="s">
        <v>172</v>
      </c>
      <c r="R1" s="29" t="s">
        <v>173</v>
      </c>
      <c r="S1" s="29" t="s">
        <v>212</v>
      </c>
      <c r="AE1" s="19" t="s">
        <v>74</v>
      </c>
      <c r="AF1" s="19" t="s">
        <v>75</v>
      </c>
      <c r="AG1" s="19" t="s">
        <v>76</v>
      </c>
      <c r="AH1" s="19" t="s">
        <v>77</v>
      </c>
      <c r="AI1" s="19" t="s">
        <v>78</v>
      </c>
    </row>
    <row r="2" spans="1:35" s="30" customFormat="1" x14ac:dyDescent="0.25">
      <c r="A2" s="30" t="s">
        <v>75</v>
      </c>
      <c r="B2" s="30" t="s">
        <v>103</v>
      </c>
      <c r="C2" s="30" t="s">
        <v>29</v>
      </c>
      <c r="D2" s="30" t="s">
        <v>86</v>
      </c>
      <c r="E2" s="30" t="s">
        <v>87</v>
      </c>
      <c r="F2" s="30" t="s">
        <v>88</v>
      </c>
      <c r="I2" s="30" t="s">
        <v>41</v>
      </c>
      <c r="J2" s="30">
        <v>20</v>
      </c>
      <c r="K2" s="30">
        <v>1000000000000</v>
      </c>
      <c r="L2" s="30" t="s">
        <v>184</v>
      </c>
      <c r="O2" s="35">
        <v>0</v>
      </c>
      <c r="P2" s="30" t="s">
        <v>2</v>
      </c>
      <c r="Q2" s="35">
        <v>1</v>
      </c>
      <c r="S2" s="30" t="b">
        <v>0</v>
      </c>
    </row>
    <row r="3" spans="1:35" s="30" customFormat="1" x14ac:dyDescent="0.25">
      <c r="A3" s="30" t="s">
        <v>75</v>
      </c>
      <c r="B3" s="30" t="s">
        <v>103</v>
      </c>
      <c r="C3" s="30" t="s">
        <v>30</v>
      </c>
      <c r="D3" s="30" t="s">
        <v>86</v>
      </c>
      <c r="E3" s="30" t="s">
        <v>87</v>
      </c>
      <c r="F3" s="30" t="s">
        <v>88</v>
      </c>
      <c r="I3" s="30" t="s">
        <v>71</v>
      </c>
      <c r="J3" s="30">
        <v>10</v>
      </c>
      <c r="K3" s="30">
        <v>1000000000000</v>
      </c>
      <c r="L3" s="30" t="s">
        <v>184</v>
      </c>
      <c r="O3" s="35">
        <v>0</v>
      </c>
      <c r="P3" s="30" t="s">
        <v>2</v>
      </c>
      <c r="Q3" s="35">
        <v>1</v>
      </c>
      <c r="S3" s="30" t="b">
        <v>0</v>
      </c>
    </row>
    <row r="4" spans="1:35" s="30" customFormat="1" x14ac:dyDescent="0.25">
      <c r="A4" s="30" t="s">
        <v>144</v>
      </c>
      <c r="B4" s="30" t="s">
        <v>145</v>
      </c>
      <c r="C4" s="30" t="s">
        <v>30</v>
      </c>
      <c r="D4" s="30" t="s">
        <v>86</v>
      </c>
      <c r="E4" s="30" t="s">
        <v>87</v>
      </c>
      <c r="F4" s="30" t="s">
        <v>88</v>
      </c>
      <c r="I4" s="30" t="s">
        <v>71</v>
      </c>
      <c r="J4" s="30">
        <v>20</v>
      </c>
      <c r="K4" s="30">
        <v>1000000000000</v>
      </c>
      <c r="L4" s="30" t="s">
        <v>184</v>
      </c>
      <c r="M4" s="30" t="s">
        <v>29</v>
      </c>
      <c r="N4" s="30" t="s">
        <v>41</v>
      </c>
      <c r="O4" s="35">
        <v>0</v>
      </c>
      <c r="P4" s="30" t="s">
        <v>174</v>
      </c>
      <c r="Q4" s="35">
        <v>1</v>
      </c>
      <c r="R4" s="30">
        <v>5</v>
      </c>
      <c r="S4" s="30" t="b">
        <v>0</v>
      </c>
    </row>
    <row r="5" spans="1:35" s="30" customFormat="1" x14ac:dyDescent="0.25">
      <c r="A5" s="30" t="s">
        <v>76</v>
      </c>
      <c r="B5" s="30" t="s">
        <v>148</v>
      </c>
      <c r="C5" s="30" t="s">
        <v>29</v>
      </c>
      <c r="D5" s="30" t="s">
        <v>149</v>
      </c>
      <c r="I5" s="30" t="s">
        <v>41</v>
      </c>
      <c r="J5" s="30">
        <v>10</v>
      </c>
      <c r="K5" s="30">
        <v>1000000000000</v>
      </c>
      <c r="L5" s="30" t="s">
        <v>184</v>
      </c>
      <c r="O5" s="35">
        <v>0</v>
      </c>
      <c r="P5" s="30" t="s">
        <v>2</v>
      </c>
      <c r="Q5" s="35">
        <v>1</v>
      </c>
      <c r="S5" s="30" t="b">
        <v>0</v>
      </c>
    </row>
    <row r="6" spans="1:35" s="30" customFormat="1" x14ac:dyDescent="0.25">
      <c r="A6" s="30" t="s">
        <v>78</v>
      </c>
      <c r="B6" s="30" t="s">
        <v>5</v>
      </c>
      <c r="C6" s="30" t="s">
        <v>29</v>
      </c>
      <c r="D6" s="30" t="s">
        <v>149</v>
      </c>
      <c r="I6" s="30" t="s">
        <v>41</v>
      </c>
      <c r="J6" s="30">
        <v>10</v>
      </c>
      <c r="K6" s="30">
        <v>1000000000000</v>
      </c>
      <c r="L6" s="30" t="s">
        <v>184</v>
      </c>
      <c r="O6" s="35">
        <v>0</v>
      </c>
      <c r="P6" s="30" t="s">
        <v>1</v>
      </c>
      <c r="Q6" s="35">
        <v>0.1</v>
      </c>
      <c r="S6" s="30" t="b">
        <v>1</v>
      </c>
    </row>
    <row r="7" spans="1:35" s="30" customFormat="1" x14ac:dyDescent="0.25">
      <c r="A7" s="30" t="s">
        <v>75</v>
      </c>
      <c r="B7" s="30" t="s">
        <v>103</v>
      </c>
      <c r="C7" s="30" t="s">
        <v>29</v>
      </c>
      <c r="D7" s="30" t="s">
        <v>86</v>
      </c>
      <c r="E7" s="30" t="s">
        <v>87</v>
      </c>
      <c r="F7" s="30" t="s">
        <v>88</v>
      </c>
      <c r="I7" s="30" t="s">
        <v>41</v>
      </c>
      <c r="J7" s="30">
        <v>20</v>
      </c>
      <c r="K7" s="30">
        <v>1000000000000</v>
      </c>
      <c r="L7" s="30" t="s">
        <v>215</v>
      </c>
      <c r="O7" s="35">
        <v>0</v>
      </c>
      <c r="P7" s="30" t="s">
        <v>2</v>
      </c>
      <c r="Q7" s="35">
        <v>1</v>
      </c>
      <c r="S7" s="30" t="b">
        <v>0</v>
      </c>
    </row>
    <row r="8" spans="1:35" s="30" customFormat="1" x14ac:dyDescent="0.25">
      <c r="A8" s="30" t="s">
        <v>75</v>
      </c>
      <c r="B8" s="30" t="s">
        <v>103</v>
      </c>
      <c r="C8" s="30" t="s">
        <v>30</v>
      </c>
      <c r="D8" s="30" t="s">
        <v>86</v>
      </c>
      <c r="E8" s="30" t="s">
        <v>87</v>
      </c>
      <c r="F8" s="30" t="s">
        <v>88</v>
      </c>
      <c r="I8" s="30" t="s">
        <v>71</v>
      </c>
      <c r="J8" s="30">
        <v>10</v>
      </c>
      <c r="K8" s="30">
        <v>1000000000000</v>
      </c>
      <c r="L8" s="30" t="s">
        <v>215</v>
      </c>
      <c r="O8" s="35">
        <v>0</v>
      </c>
      <c r="P8" s="30" t="s">
        <v>2</v>
      </c>
      <c r="Q8" s="35">
        <v>1</v>
      </c>
      <c r="S8" s="30" t="b">
        <v>0</v>
      </c>
    </row>
    <row r="9" spans="1:35" s="30" customFormat="1" x14ac:dyDescent="0.25">
      <c r="A9" s="30" t="s">
        <v>144</v>
      </c>
      <c r="B9" s="30" t="s">
        <v>145</v>
      </c>
      <c r="C9" s="30" t="s">
        <v>30</v>
      </c>
      <c r="D9" s="30" t="s">
        <v>86</v>
      </c>
      <c r="E9" s="30" t="s">
        <v>87</v>
      </c>
      <c r="F9" s="30" t="s">
        <v>88</v>
      </c>
      <c r="I9" s="30" t="s">
        <v>71</v>
      </c>
      <c r="J9" s="30">
        <v>20</v>
      </c>
      <c r="K9" s="30">
        <v>1000000000000</v>
      </c>
      <c r="L9" s="30" t="s">
        <v>215</v>
      </c>
      <c r="M9" s="30" t="s">
        <v>29</v>
      </c>
      <c r="N9" s="30" t="s">
        <v>41</v>
      </c>
      <c r="O9" s="35">
        <v>0</v>
      </c>
      <c r="P9" s="30" t="s">
        <v>174</v>
      </c>
      <c r="Q9" s="35">
        <v>1</v>
      </c>
      <c r="R9" s="30">
        <v>5</v>
      </c>
      <c r="S9" s="30" t="b">
        <v>0</v>
      </c>
    </row>
    <row r="10" spans="1:35" x14ac:dyDescent="0.25">
      <c r="A10" s="30" t="s">
        <v>76</v>
      </c>
      <c r="B10" s="30" t="s">
        <v>148</v>
      </c>
      <c r="C10" s="30" t="s">
        <v>29</v>
      </c>
      <c r="D10" s="30" t="s">
        <v>149</v>
      </c>
      <c r="E10" s="30"/>
      <c r="F10" s="30"/>
      <c r="G10" s="30"/>
      <c r="H10" s="30"/>
      <c r="I10" s="30" t="s">
        <v>41</v>
      </c>
      <c r="J10" s="30">
        <v>10</v>
      </c>
      <c r="K10" s="30">
        <v>1000000000000</v>
      </c>
      <c r="L10" s="30" t="s">
        <v>215</v>
      </c>
      <c r="M10" s="30"/>
      <c r="N10" s="30"/>
      <c r="O10" s="35">
        <v>0</v>
      </c>
      <c r="P10" s="30" t="s">
        <v>2</v>
      </c>
      <c r="Q10" s="35">
        <v>1</v>
      </c>
      <c r="R10" s="30"/>
      <c r="S10" s="30" t="b">
        <v>0</v>
      </c>
    </row>
    <row r="11" spans="1:35" x14ac:dyDescent="0.25">
      <c r="A11" s="30" t="s">
        <v>78</v>
      </c>
      <c r="B11" s="30" t="s">
        <v>5</v>
      </c>
      <c r="C11" s="30" t="s">
        <v>29</v>
      </c>
      <c r="D11" s="30" t="s">
        <v>149</v>
      </c>
      <c r="E11" s="30"/>
      <c r="F11" s="30"/>
      <c r="G11" s="30"/>
      <c r="H11" s="30"/>
      <c r="I11" s="30" t="s">
        <v>41</v>
      </c>
      <c r="J11" s="30">
        <v>10</v>
      </c>
      <c r="K11" s="30">
        <v>1000000000000</v>
      </c>
      <c r="L11" s="30" t="s">
        <v>215</v>
      </c>
      <c r="M11" s="30"/>
      <c r="N11" s="30"/>
      <c r="O11" s="35">
        <v>0</v>
      </c>
      <c r="P11" s="30" t="s">
        <v>1</v>
      </c>
      <c r="Q11" s="35">
        <v>0.1</v>
      </c>
      <c r="R11" s="30"/>
      <c r="S11" s="30" t="b">
        <v>1</v>
      </c>
    </row>
    <row r="12" spans="1:35" x14ac:dyDescent="0.25">
      <c r="A12" s="30" t="s">
        <v>75</v>
      </c>
      <c r="B12" s="30" t="s">
        <v>103</v>
      </c>
      <c r="C12" s="30" t="s">
        <v>29</v>
      </c>
      <c r="D12" s="30" t="s">
        <v>86</v>
      </c>
      <c r="E12" s="30" t="s">
        <v>87</v>
      </c>
      <c r="F12" s="30" t="s">
        <v>88</v>
      </c>
      <c r="G12" s="30"/>
      <c r="H12" s="30"/>
      <c r="I12" s="30" t="s">
        <v>41</v>
      </c>
      <c r="J12" s="30">
        <v>20</v>
      </c>
      <c r="K12" s="30">
        <v>1000000000000</v>
      </c>
      <c r="L12" s="30" t="s">
        <v>291</v>
      </c>
      <c r="M12" s="30"/>
      <c r="N12" s="30"/>
      <c r="O12" s="35">
        <v>0.25</v>
      </c>
      <c r="P12" s="30" t="s">
        <v>2</v>
      </c>
      <c r="Q12" s="35">
        <v>1</v>
      </c>
      <c r="R12" s="30"/>
      <c r="S12" s="30" t="b">
        <v>0</v>
      </c>
    </row>
    <row r="13" spans="1:35" x14ac:dyDescent="0.25">
      <c r="A13" s="30" t="s">
        <v>75</v>
      </c>
      <c r="B13" s="30" t="s">
        <v>103</v>
      </c>
      <c r="C13" s="30" t="s">
        <v>30</v>
      </c>
      <c r="D13" s="30" t="s">
        <v>86</v>
      </c>
      <c r="E13" s="30" t="s">
        <v>87</v>
      </c>
      <c r="F13" s="30" t="s">
        <v>88</v>
      </c>
      <c r="G13" s="30"/>
      <c r="H13" s="30"/>
      <c r="I13" s="30" t="s">
        <v>71</v>
      </c>
      <c r="J13" s="30">
        <v>10</v>
      </c>
      <c r="K13" s="30">
        <v>1000000000000</v>
      </c>
      <c r="L13" s="30" t="s">
        <v>291</v>
      </c>
      <c r="M13" s="30"/>
      <c r="N13" s="30"/>
      <c r="O13" s="35">
        <v>0.25</v>
      </c>
      <c r="P13" s="30" t="s">
        <v>2</v>
      </c>
      <c r="Q13" s="35">
        <v>1</v>
      </c>
      <c r="R13" s="30"/>
      <c r="S13" s="30" t="b">
        <v>0</v>
      </c>
    </row>
    <row r="14" spans="1:35" x14ac:dyDescent="0.25">
      <c r="A14" s="30" t="s">
        <v>144</v>
      </c>
      <c r="B14" s="30" t="s">
        <v>145</v>
      </c>
      <c r="C14" s="30" t="s">
        <v>30</v>
      </c>
      <c r="D14" s="30" t="s">
        <v>86</v>
      </c>
      <c r="E14" s="30" t="s">
        <v>87</v>
      </c>
      <c r="F14" s="30" t="s">
        <v>88</v>
      </c>
      <c r="G14" s="30"/>
      <c r="H14" s="30"/>
      <c r="I14" s="30" t="s">
        <v>71</v>
      </c>
      <c r="J14" s="30">
        <v>20</v>
      </c>
      <c r="K14" s="30">
        <v>1000000000000</v>
      </c>
      <c r="L14" s="30" t="s">
        <v>291</v>
      </c>
      <c r="M14" s="30" t="s">
        <v>29</v>
      </c>
      <c r="N14" s="30" t="s">
        <v>41</v>
      </c>
      <c r="O14" s="35">
        <v>0</v>
      </c>
      <c r="P14" s="30" t="s">
        <v>174</v>
      </c>
      <c r="Q14" s="35">
        <v>1</v>
      </c>
      <c r="R14" s="30">
        <v>5</v>
      </c>
      <c r="S14" s="30" t="b">
        <v>0</v>
      </c>
    </row>
    <row r="15" spans="1:35" x14ac:dyDescent="0.25">
      <c r="A15" s="30" t="s">
        <v>76</v>
      </c>
      <c r="B15" s="30" t="s">
        <v>148</v>
      </c>
      <c r="C15" s="30" t="s">
        <v>29</v>
      </c>
      <c r="D15" s="30" t="s">
        <v>149</v>
      </c>
      <c r="E15" s="30"/>
      <c r="F15" s="30"/>
      <c r="G15" s="30"/>
      <c r="H15" s="30"/>
      <c r="I15" s="30" t="s">
        <v>41</v>
      </c>
      <c r="J15" s="30">
        <v>10</v>
      </c>
      <c r="K15" s="30">
        <v>1000000000000</v>
      </c>
      <c r="L15" s="30" t="s">
        <v>291</v>
      </c>
      <c r="M15" s="30"/>
      <c r="N15" s="30"/>
      <c r="O15" s="35">
        <v>0.25</v>
      </c>
      <c r="P15" s="30" t="s">
        <v>2</v>
      </c>
      <c r="Q15" s="35">
        <v>1</v>
      </c>
      <c r="R15" s="30"/>
      <c r="S15" s="30" t="b">
        <v>0</v>
      </c>
    </row>
    <row r="16" spans="1:35" x14ac:dyDescent="0.25">
      <c r="A16" s="30" t="s">
        <v>78</v>
      </c>
      <c r="B16" s="30" t="s">
        <v>5</v>
      </c>
      <c r="C16" s="30" t="s">
        <v>29</v>
      </c>
      <c r="D16" s="30" t="s">
        <v>149</v>
      </c>
      <c r="E16" s="30"/>
      <c r="F16" s="30"/>
      <c r="G16" s="30"/>
      <c r="H16" s="30"/>
      <c r="I16" s="30" t="s">
        <v>41</v>
      </c>
      <c r="J16" s="30">
        <v>10</v>
      </c>
      <c r="K16" s="30">
        <v>1000000000000</v>
      </c>
      <c r="L16" s="30" t="s">
        <v>291</v>
      </c>
      <c r="M16" s="30"/>
      <c r="N16" s="30"/>
      <c r="O16" s="35">
        <v>0</v>
      </c>
      <c r="P16" s="30" t="s">
        <v>1</v>
      </c>
      <c r="Q16" s="35">
        <v>0.1</v>
      </c>
      <c r="R16" s="30"/>
      <c r="S16" s="30" t="b">
        <v>1</v>
      </c>
    </row>
    <row r="17" spans="1:19" x14ac:dyDescent="0.25">
      <c r="A17" s="30" t="s">
        <v>75</v>
      </c>
      <c r="B17" s="30" t="s">
        <v>103</v>
      </c>
      <c r="C17" s="30" t="s">
        <v>29</v>
      </c>
      <c r="D17" s="30" t="s">
        <v>86</v>
      </c>
      <c r="E17" s="30" t="s">
        <v>87</v>
      </c>
      <c r="F17" s="30" t="s">
        <v>88</v>
      </c>
      <c r="G17" s="30"/>
      <c r="H17" s="30"/>
      <c r="I17" s="30" t="s">
        <v>41</v>
      </c>
      <c r="J17" s="30">
        <v>20</v>
      </c>
      <c r="K17" s="30">
        <v>1000000000000</v>
      </c>
      <c r="L17" s="30" t="s">
        <v>216</v>
      </c>
      <c r="M17" s="30"/>
      <c r="N17" s="30"/>
      <c r="O17" s="35">
        <v>0.1</v>
      </c>
      <c r="P17" s="30" t="s">
        <v>2</v>
      </c>
      <c r="Q17" s="35">
        <v>1</v>
      </c>
      <c r="R17" s="30"/>
      <c r="S17" s="30" t="b">
        <v>0</v>
      </c>
    </row>
    <row r="18" spans="1:19" x14ac:dyDescent="0.25">
      <c r="A18" s="30" t="s">
        <v>75</v>
      </c>
      <c r="B18" s="30" t="s">
        <v>103</v>
      </c>
      <c r="C18" s="30" t="s">
        <v>30</v>
      </c>
      <c r="D18" s="30" t="s">
        <v>86</v>
      </c>
      <c r="E18" s="30" t="s">
        <v>87</v>
      </c>
      <c r="F18" s="30" t="s">
        <v>88</v>
      </c>
      <c r="G18" s="30"/>
      <c r="H18" s="30"/>
      <c r="I18" s="30" t="s">
        <v>71</v>
      </c>
      <c r="J18" s="30">
        <v>10</v>
      </c>
      <c r="K18" s="30">
        <v>1000000000000</v>
      </c>
      <c r="L18" s="30" t="s">
        <v>216</v>
      </c>
      <c r="M18" s="30"/>
      <c r="N18" s="30"/>
      <c r="O18" s="35">
        <v>0.1</v>
      </c>
      <c r="P18" s="30" t="s">
        <v>2</v>
      </c>
      <c r="Q18" s="35">
        <v>1</v>
      </c>
      <c r="R18" s="30"/>
      <c r="S18" s="30" t="b">
        <v>0</v>
      </c>
    </row>
    <row r="19" spans="1:19" x14ac:dyDescent="0.25">
      <c r="A19" s="30" t="s">
        <v>144</v>
      </c>
      <c r="B19" s="30" t="s">
        <v>145</v>
      </c>
      <c r="C19" s="30" t="s">
        <v>30</v>
      </c>
      <c r="D19" s="30" t="s">
        <v>86</v>
      </c>
      <c r="E19" s="30" t="s">
        <v>87</v>
      </c>
      <c r="F19" s="30" t="s">
        <v>88</v>
      </c>
      <c r="G19" s="30"/>
      <c r="H19" s="30"/>
      <c r="I19" s="30" t="s">
        <v>71</v>
      </c>
      <c r="J19" s="30">
        <v>20</v>
      </c>
      <c r="K19" s="30">
        <v>1000000000000</v>
      </c>
      <c r="L19" s="30" t="s">
        <v>216</v>
      </c>
      <c r="M19" s="30" t="s">
        <v>29</v>
      </c>
      <c r="N19" s="30" t="s">
        <v>41</v>
      </c>
      <c r="O19" s="35">
        <v>0</v>
      </c>
      <c r="P19" s="30" t="s">
        <v>174</v>
      </c>
      <c r="Q19" s="35">
        <v>1</v>
      </c>
      <c r="R19" s="30">
        <v>5</v>
      </c>
      <c r="S19" s="30" t="b">
        <v>0</v>
      </c>
    </row>
    <row r="20" spans="1:19" x14ac:dyDescent="0.25">
      <c r="A20" s="30" t="s">
        <v>76</v>
      </c>
      <c r="B20" s="30" t="s">
        <v>148</v>
      </c>
      <c r="C20" s="30" t="s">
        <v>29</v>
      </c>
      <c r="D20" s="30" t="s">
        <v>149</v>
      </c>
      <c r="E20" s="30"/>
      <c r="F20" s="30"/>
      <c r="G20" s="30"/>
      <c r="H20" s="30"/>
      <c r="I20" s="30" t="s">
        <v>41</v>
      </c>
      <c r="J20" s="30">
        <v>10</v>
      </c>
      <c r="K20" s="30">
        <v>1000000000000</v>
      </c>
      <c r="L20" s="30" t="s">
        <v>216</v>
      </c>
      <c r="M20" s="30"/>
      <c r="N20" s="30"/>
      <c r="O20" s="35">
        <v>0.1</v>
      </c>
      <c r="P20" s="30" t="s">
        <v>2</v>
      </c>
      <c r="Q20" s="35">
        <v>1</v>
      </c>
      <c r="R20" s="30"/>
      <c r="S20" s="30" t="b">
        <v>0</v>
      </c>
    </row>
    <row r="21" spans="1:19" x14ac:dyDescent="0.25">
      <c r="A21" s="30" t="s">
        <v>78</v>
      </c>
      <c r="B21" s="30" t="s">
        <v>5</v>
      </c>
      <c r="C21" s="30" t="s">
        <v>29</v>
      </c>
      <c r="D21" s="30" t="s">
        <v>149</v>
      </c>
      <c r="E21" s="30"/>
      <c r="F21" s="30"/>
      <c r="G21" s="30"/>
      <c r="H21" s="30"/>
      <c r="I21" s="30" t="s">
        <v>41</v>
      </c>
      <c r="J21" s="30">
        <v>10</v>
      </c>
      <c r="K21" s="30">
        <v>1000000000000</v>
      </c>
      <c r="L21" s="30" t="s">
        <v>216</v>
      </c>
      <c r="M21" s="30"/>
      <c r="N21" s="30"/>
      <c r="O21" s="35">
        <v>0</v>
      </c>
      <c r="P21" s="30" t="s">
        <v>1</v>
      </c>
      <c r="Q21" s="35">
        <v>0.1</v>
      </c>
      <c r="R21" s="30"/>
      <c r="S21" s="30" t="b">
        <v>1</v>
      </c>
    </row>
    <row r="22" spans="1:19" x14ac:dyDescent="0.25">
      <c r="A22" s="30" t="s">
        <v>75</v>
      </c>
      <c r="B22" s="30" t="s">
        <v>103</v>
      </c>
      <c r="C22" s="30" t="s">
        <v>29</v>
      </c>
      <c r="D22" s="30" t="s">
        <v>86</v>
      </c>
      <c r="E22" s="30" t="s">
        <v>87</v>
      </c>
      <c r="F22" s="30" t="s">
        <v>88</v>
      </c>
      <c r="G22" s="30"/>
      <c r="H22" s="30"/>
      <c r="I22" s="30" t="s">
        <v>41</v>
      </c>
      <c r="J22" s="30">
        <v>20</v>
      </c>
      <c r="K22" s="30">
        <v>1000000000000</v>
      </c>
      <c r="L22" s="30" t="s">
        <v>227</v>
      </c>
      <c r="M22" s="30"/>
      <c r="N22" s="30"/>
      <c r="O22" s="35">
        <v>0.1</v>
      </c>
      <c r="P22" s="30" t="s">
        <v>2</v>
      </c>
      <c r="Q22" s="35">
        <v>1</v>
      </c>
      <c r="R22" s="30"/>
      <c r="S22" s="30" t="b">
        <v>0</v>
      </c>
    </row>
    <row r="23" spans="1:19" x14ac:dyDescent="0.25">
      <c r="A23" s="30" t="s">
        <v>75</v>
      </c>
      <c r="B23" s="30" t="s">
        <v>103</v>
      </c>
      <c r="C23" s="30" t="s">
        <v>30</v>
      </c>
      <c r="D23" s="30" t="s">
        <v>86</v>
      </c>
      <c r="E23" s="30" t="s">
        <v>87</v>
      </c>
      <c r="F23" s="30" t="s">
        <v>88</v>
      </c>
      <c r="G23" s="30"/>
      <c r="H23" s="30"/>
      <c r="I23" s="30" t="s">
        <v>71</v>
      </c>
      <c r="J23" s="30">
        <v>10</v>
      </c>
      <c r="K23" s="30">
        <v>1000000000000</v>
      </c>
      <c r="L23" s="30" t="s">
        <v>227</v>
      </c>
      <c r="M23" s="30"/>
      <c r="N23" s="30"/>
      <c r="O23" s="35">
        <v>0.1</v>
      </c>
      <c r="P23" s="30" t="s">
        <v>2</v>
      </c>
      <c r="Q23" s="35">
        <v>1</v>
      </c>
      <c r="R23" s="30"/>
      <c r="S23" s="30" t="b">
        <v>0</v>
      </c>
    </row>
    <row r="24" spans="1:19" x14ac:dyDescent="0.25">
      <c r="A24" s="30" t="s">
        <v>144</v>
      </c>
      <c r="B24" s="30" t="s">
        <v>145</v>
      </c>
      <c r="C24" s="30" t="s">
        <v>30</v>
      </c>
      <c r="D24" s="30" t="s">
        <v>86</v>
      </c>
      <c r="E24" s="30" t="s">
        <v>87</v>
      </c>
      <c r="F24" s="30" t="s">
        <v>88</v>
      </c>
      <c r="G24" s="30"/>
      <c r="H24" s="30"/>
      <c r="I24" s="30" t="s">
        <v>71</v>
      </c>
      <c r="J24" s="30">
        <v>20</v>
      </c>
      <c r="K24" s="30">
        <v>1000000000000</v>
      </c>
      <c r="L24" s="30" t="s">
        <v>227</v>
      </c>
      <c r="M24" s="30" t="s">
        <v>29</v>
      </c>
      <c r="N24" s="30" t="s">
        <v>41</v>
      </c>
      <c r="O24" s="35">
        <v>0</v>
      </c>
      <c r="P24" s="30" t="s">
        <v>174</v>
      </c>
      <c r="Q24" s="35">
        <v>1</v>
      </c>
      <c r="R24" s="30">
        <v>5</v>
      </c>
      <c r="S24" s="30" t="b">
        <v>0</v>
      </c>
    </row>
    <row r="25" spans="1:19" x14ac:dyDescent="0.25">
      <c r="A25" s="30" t="s">
        <v>76</v>
      </c>
      <c r="B25" s="30" t="s">
        <v>148</v>
      </c>
      <c r="C25" s="30" t="s">
        <v>29</v>
      </c>
      <c r="D25" s="30" t="s">
        <v>149</v>
      </c>
      <c r="E25" s="30"/>
      <c r="F25" s="30"/>
      <c r="G25" s="30"/>
      <c r="H25" s="30"/>
      <c r="I25" s="30" t="s">
        <v>41</v>
      </c>
      <c r="J25" s="30">
        <v>10</v>
      </c>
      <c r="K25" s="30">
        <v>1000000000000</v>
      </c>
      <c r="L25" s="30" t="s">
        <v>227</v>
      </c>
      <c r="M25" s="30"/>
      <c r="N25" s="30"/>
      <c r="O25" s="35">
        <v>0.1</v>
      </c>
      <c r="P25" s="30" t="s">
        <v>2</v>
      </c>
      <c r="Q25" s="35">
        <v>1</v>
      </c>
      <c r="R25" s="30"/>
      <c r="S25" s="30" t="b">
        <v>0</v>
      </c>
    </row>
    <row r="26" spans="1:19" x14ac:dyDescent="0.25">
      <c r="A26" s="30" t="s">
        <v>78</v>
      </c>
      <c r="B26" s="30" t="s">
        <v>5</v>
      </c>
      <c r="C26" s="30" t="s">
        <v>29</v>
      </c>
      <c r="D26" s="30" t="s">
        <v>149</v>
      </c>
      <c r="E26" s="30"/>
      <c r="F26" s="30"/>
      <c r="G26" s="30"/>
      <c r="H26" s="30"/>
      <c r="I26" s="30" t="s">
        <v>41</v>
      </c>
      <c r="J26" s="30">
        <v>10</v>
      </c>
      <c r="K26" s="30">
        <v>1000000000000</v>
      </c>
      <c r="L26" s="30" t="s">
        <v>227</v>
      </c>
      <c r="M26" s="30"/>
      <c r="N26" s="30"/>
      <c r="O26" s="35">
        <v>0</v>
      </c>
      <c r="P26" s="30" t="s">
        <v>1</v>
      </c>
      <c r="Q26" s="35">
        <v>0.1</v>
      </c>
      <c r="R26" s="30"/>
      <c r="S26" s="30" t="b">
        <v>1</v>
      </c>
    </row>
    <row r="27" spans="1:19" x14ac:dyDescent="0.25">
      <c r="A27" s="30" t="s">
        <v>75</v>
      </c>
      <c r="B27" s="30" t="s">
        <v>103</v>
      </c>
      <c r="C27" s="30" t="s">
        <v>29</v>
      </c>
      <c r="D27" s="30" t="s">
        <v>86</v>
      </c>
      <c r="E27" s="30" t="s">
        <v>87</v>
      </c>
      <c r="F27" s="30" t="s">
        <v>88</v>
      </c>
      <c r="G27" s="30"/>
      <c r="H27" s="30"/>
      <c r="I27" s="30" t="s">
        <v>41</v>
      </c>
      <c r="J27" s="30">
        <v>20</v>
      </c>
      <c r="K27" s="30">
        <v>1000000000000</v>
      </c>
      <c r="L27" s="30" t="s">
        <v>245</v>
      </c>
      <c r="M27" s="30"/>
      <c r="N27" s="30"/>
      <c r="O27" s="35">
        <v>0.1</v>
      </c>
      <c r="P27" s="30" t="s">
        <v>2</v>
      </c>
      <c r="Q27" s="35">
        <v>1</v>
      </c>
      <c r="R27" s="30"/>
      <c r="S27" s="30" t="b">
        <v>0</v>
      </c>
    </row>
    <row r="28" spans="1:19" x14ac:dyDescent="0.25">
      <c r="A28" s="30" t="s">
        <v>75</v>
      </c>
      <c r="B28" s="30" t="s">
        <v>103</v>
      </c>
      <c r="C28" s="30" t="s">
        <v>30</v>
      </c>
      <c r="D28" s="30" t="s">
        <v>86</v>
      </c>
      <c r="E28" s="30" t="s">
        <v>87</v>
      </c>
      <c r="F28" s="30" t="s">
        <v>88</v>
      </c>
      <c r="G28" s="30"/>
      <c r="H28" s="30"/>
      <c r="I28" s="30" t="s">
        <v>71</v>
      </c>
      <c r="J28" s="30">
        <v>10</v>
      </c>
      <c r="K28" s="30">
        <v>1000000000000</v>
      </c>
      <c r="L28" s="30" t="s">
        <v>245</v>
      </c>
      <c r="M28" s="30"/>
      <c r="N28" s="30"/>
      <c r="O28" s="35">
        <v>0.1</v>
      </c>
      <c r="P28" s="30" t="s">
        <v>2</v>
      </c>
      <c r="Q28" s="35">
        <v>1</v>
      </c>
      <c r="R28" s="30"/>
      <c r="S28" s="30" t="b">
        <v>0</v>
      </c>
    </row>
    <row r="29" spans="1:19" x14ac:dyDescent="0.25">
      <c r="A29" s="30" t="s">
        <v>144</v>
      </c>
      <c r="B29" s="30" t="s">
        <v>145</v>
      </c>
      <c r="C29" s="30" t="s">
        <v>30</v>
      </c>
      <c r="D29" s="30" t="s">
        <v>86</v>
      </c>
      <c r="E29" s="30" t="s">
        <v>87</v>
      </c>
      <c r="F29" s="30" t="s">
        <v>88</v>
      </c>
      <c r="G29" s="30"/>
      <c r="H29" s="30"/>
      <c r="I29" s="30" t="s">
        <v>71</v>
      </c>
      <c r="J29" s="30">
        <v>20</v>
      </c>
      <c r="K29" s="30">
        <v>1000000000000</v>
      </c>
      <c r="L29" s="30" t="s">
        <v>245</v>
      </c>
      <c r="M29" s="30" t="s">
        <v>29</v>
      </c>
      <c r="N29" s="30" t="s">
        <v>41</v>
      </c>
      <c r="O29" s="35">
        <v>0</v>
      </c>
      <c r="P29" s="30" t="s">
        <v>174</v>
      </c>
      <c r="Q29" s="35">
        <v>1</v>
      </c>
      <c r="R29" s="30">
        <v>5</v>
      </c>
      <c r="S29" s="30" t="b">
        <v>0</v>
      </c>
    </row>
    <row r="30" spans="1:19" x14ac:dyDescent="0.25">
      <c r="A30" s="30" t="s">
        <v>76</v>
      </c>
      <c r="B30" s="30" t="s">
        <v>148</v>
      </c>
      <c r="C30" s="30" t="s">
        <v>29</v>
      </c>
      <c r="D30" s="30" t="s">
        <v>149</v>
      </c>
      <c r="E30" s="30"/>
      <c r="F30" s="30"/>
      <c r="G30" s="30"/>
      <c r="H30" s="30"/>
      <c r="I30" s="30" t="s">
        <v>41</v>
      </c>
      <c r="J30" s="30">
        <v>10</v>
      </c>
      <c r="K30" s="30">
        <v>1000000000000</v>
      </c>
      <c r="L30" s="30" t="s">
        <v>245</v>
      </c>
      <c r="M30" s="30"/>
      <c r="N30" s="30"/>
      <c r="O30" s="35">
        <v>0.1</v>
      </c>
      <c r="P30" s="30" t="s">
        <v>2</v>
      </c>
      <c r="Q30" s="35">
        <v>1</v>
      </c>
      <c r="R30" s="30"/>
      <c r="S30" s="30" t="b">
        <v>0</v>
      </c>
    </row>
    <row r="31" spans="1:19" x14ac:dyDescent="0.25">
      <c r="A31" s="30" t="s">
        <v>78</v>
      </c>
      <c r="B31" s="30" t="s">
        <v>5</v>
      </c>
      <c r="C31" s="30" t="s">
        <v>29</v>
      </c>
      <c r="D31" s="30" t="s">
        <v>149</v>
      </c>
      <c r="E31" s="30"/>
      <c r="F31" s="30"/>
      <c r="G31" s="30"/>
      <c r="H31" s="30"/>
      <c r="I31" s="30" t="s">
        <v>41</v>
      </c>
      <c r="J31" s="30">
        <v>10</v>
      </c>
      <c r="K31" s="30">
        <v>1000000000000</v>
      </c>
      <c r="L31" s="30" t="s">
        <v>245</v>
      </c>
      <c r="M31" s="30"/>
      <c r="N31" s="30"/>
      <c r="O31" s="35">
        <v>0</v>
      </c>
      <c r="P31" s="30" t="s">
        <v>1</v>
      </c>
      <c r="Q31" s="35">
        <v>0.1</v>
      </c>
      <c r="R31" s="30"/>
      <c r="S31" s="30" t="b">
        <v>1</v>
      </c>
    </row>
    <row r="32" spans="1:19" x14ac:dyDescent="0.25">
      <c r="A32" s="30" t="s">
        <v>230</v>
      </c>
      <c r="B32" s="30" t="s">
        <v>228</v>
      </c>
      <c r="C32" s="30" t="s">
        <v>30</v>
      </c>
      <c r="D32" s="30" t="s">
        <v>86</v>
      </c>
      <c r="E32" s="30" t="s">
        <v>87</v>
      </c>
      <c r="F32" s="30" t="s">
        <v>88</v>
      </c>
      <c r="G32" s="30"/>
      <c r="H32" s="30"/>
      <c r="I32" s="30"/>
      <c r="J32" s="30">
        <v>5</v>
      </c>
      <c r="K32" s="30">
        <v>1000000000000</v>
      </c>
      <c r="L32" s="30" t="s">
        <v>245</v>
      </c>
      <c r="M32" s="30" t="s">
        <v>29</v>
      </c>
      <c r="N32" s="30"/>
      <c r="O32" s="35">
        <v>0</v>
      </c>
      <c r="P32" s="30" t="s">
        <v>231</v>
      </c>
      <c r="Q32" s="35">
        <v>1</v>
      </c>
      <c r="R32" s="30"/>
      <c r="S32" s="30" t="b">
        <v>0</v>
      </c>
    </row>
    <row r="33" spans="1:19" x14ac:dyDescent="0.25">
      <c r="A33" s="30" t="s">
        <v>144</v>
      </c>
      <c r="B33" s="30" t="s">
        <v>145</v>
      </c>
      <c r="C33" s="30" t="s">
        <v>30</v>
      </c>
      <c r="D33" s="30" t="s">
        <v>86</v>
      </c>
      <c r="E33" s="30" t="s">
        <v>87</v>
      </c>
      <c r="F33" s="30" t="s">
        <v>88</v>
      </c>
      <c r="G33" s="30"/>
      <c r="H33" s="30"/>
      <c r="I33" s="30" t="s">
        <v>71</v>
      </c>
      <c r="J33" s="30">
        <v>20</v>
      </c>
      <c r="K33" s="30">
        <v>1000000000000</v>
      </c>
      <c r="L33" s="30" t="s">
        <v>245</v>
      </c>
      <c r="M33" s="30" t="s">
        <v>29</v>
      </c>
      <c r="N33" s="30" t="s">
        <v>41</v>
      </c>
      <c r="O33" s="35">
        <v>0</v>
      </c>
      <c r="P33" s="30" t="s">
        <v>174</v>
      </c>
      <c r="Q33" s="35">
        <v>1</v>
      </c>
      <c r="R33" s="30">
        <v>5</v>
      </c>
      <c r="S33" s="30" t="b">
        <v>0</v>
      </c>
    </row>
    <row r="34" spans="1:19" x14ac:dyDescent="0.25">
      <c r="A34" s="30" t="s">
        <v>75</v>
      </c>
      <c r="B34" s="30" t="s">
        <v>103</v>
      </c>
      <c r="C34" s="30" t="s">
        <v>29</v>
      </c>
      <c r="D34" s="30" t="s">
        <v>86</v>
      </c>
      <c r="E34" s="30" t="s">
        <v>87</v>
      </c>
      <c r="F34" s="30" t="s">
        <v>88</v>
      </c>
      <c r="G34" s="30"/>
      <c r="H34" s="30"/>
      <c r="I34" s="30" t="s">
        <v>71</v>
      </c>
      <c r="J34" s="30">
        <v>20</v>
      </c>
      <c r="K34" s="30">
        <v>1000000000000</v>
      </c>
      <c r="L34" s="30" t="s">
        <v>246</v>
      </c>
      <c r="M34" s="30"/>
      <c r="N34" s="30"/>
      <c r="O34" s="35">
        <v>0</v>
      </c>
      <c r="P34" s="30" t="s">
        <v>2</v>
      </c>
      <c r="Q34" s="35">
        <v>1</v>
      </c>
      <c r="R34" s="30"/>
      <c r="S34" s="30" t="b">
        <v>0</v>
      </c>
    </row>
    <row r="35" spans="1:19" x14ac:dyDescent="0.25">
      <c r="A35" s="30" t="s">
        <v>75</v>
      </c>
      <c r="B35" s="30" t="s">
        <v>103</v>
      </c>
      <c r="C35" s="30" t="s">
        <v>30</v>
      </c>
      <c r="D35" s="30" t="s">
        <v>86</v>
      </c>
      <c r="E35" s="30" t="s">
        <v>87</v>
      </c>
      <c r="F35" s="30" t="s">
        <v>88</v>
      </c>
      <c r="G35" s="30"/>
      <c r="H35" s="30"/>
      <c r="I35" s="30" t="s">
        <v>71</v>
      </c>
      <c r="J35" s="30">
        <v>10</v>
      </c>
      <c r="K35" s="30">
        <v>1000000000000</v>
      </c>
      <c r="L35" s="30" t="s">
        <v>246</v>
      </c>
      <c r="M35" s="30"/>
      <c r="N35" s="30"/>
      <c r="O35" s="35">
        <v>0</v>
      </c>
      <c r="P35" s="30" t="s">
        <v>2</v>
      </c>
      <c r="Q35" s="35">
        <v>1</v>
      </c>
      <c r="R35" s="30"/>
      <c r="S35" s="30" t="b">
        <v>0</v>
      </c>
    </row>
    <row r="36" spans="1:19" x14ac:dyDescent="0.25">
      <c r="A36" s="30" t="s">
        <v>144</v>
      </c>
      <c r="B36" s="30" t="s">
        <v>145</v>
      </c>
      <c r="C36" s="30" t="s">
        <v>30</v>
      </c>
      <c r="D36" s="30" t="s">
        <v>86</v>
      </c>
      <c r="E36" s="30" t="s">
        <v>87</v>
      </c>
      <c r="F36" s="30" t="s">
        <v>88</v>
      </c>
      <c r="G36" s="30"/>
      <c r="H36" s="30"/>
      <c r="I36" s="30" t="s">
        <v>71</v>
      </c>
      <c r="J36" s="30">
        <v>20</v>
      </c>
      <c r="K36" s="30">
        <v>1000000000000</v>
      </c>
      <c r="L36" s="30" t="s">
        <v>246</v>
      </c>
      <c r="M36" s="30" t="s">
        <v>29</v>
      </c>
      <c r="N36" s="30" t="s">
        <v>41</v>
      </c>
      <c r="O36" s="35">
        <v>0</v>
      </c>
      <c r="P36" s="30" t="s">
        <v>174</v>
      </c>
      <c r="Q36" s="35">
        <v>1</v>
      </c>
      <c r="R36" s="30">
        <v>5</v>
      </c>
      <c r="S36" s="30" t="b">
        <v>0</v>
      </c>
    </row>
    <row r="37" spans="1:19" x14ac:dyDescent="0.25">
      <c r="A37" s="30" t="s">
        <v>76</v>
      </c>
      <c r="B37" s="30" t="s">
        <v>148</v>
      </c>
      <c r="C37" s="30" t="s">
        <v>29</v>
      </c>
      <c r="D37" s="30" t="s">
        <v>149</v>
      </c>
      <c r="E37" s="30"/>
      <c r="F37" s="30"/>
      <c r="G37" s="30"/>
      <c r="H37" s="30"/>
      <c r="I37" s="30" t="s">
        <v>41</v>
      </c>
      <c r="J37" s="30">
        <v>10</v>
      </c>
      <c r="K37" s="30">
        <v>1000000000000</v>
      </c>
      <c r="L37" s="30" t="s">
        <v>246</v>
      </c>
      <c r="M37" s="30"/>
      <c r="N37" s="30"/>
      <c r="O37" s="35">
        <v>0</v>
      </c>
      <c r="P37" s="30" t="s">
        <v>2</v>
      </c>
      <c r="Q37" s="35">
        <v>1</v>
      </c>
      <c r="R37" s="30"/>
      <c r="S37" s="30" t="b">
        <v>0</v>
      </c>
    </row>
    <row r="38" spans="1:19" x14ac:dyDescent="0.25">
      <c r="A38" s="30" t="s">
        <v>78</v>
      </c>
      <c r="B38" s="30" t="s">
        <v>5</v>
      </c>
      <c r="C38" s="30" t="s">
        <v>29</v>
      </c>
      <c r="D38" s="30" t="s">
        <v>149</v>
      </c>
      <c r="E38" s="30"/>
      <c r="F38" s="30"/>
      <c r="G38" s="30"/>
      <c r="H38" s="30"/>
      <c r="I38" s="30" t="s">
        <v>41</v>
      </c>
      <c r="J38" s="30">
        <v>10</v>
      </c>
      <c r="K38" s="30">
        <v>1000000000000</v>
      </c>
      <c r="L38" s="30" t="s">
        <v>246</v>
      </c>
      <c r="M38" s="30"/>
      <c r="N38" s="30"/>
      <c r="O38" s="35">
        <v>0</v>
      </c>
      <c r="P38" s="30" t="s">
        <v>1</v>
      </c>
      <c r="Q38" s="35">
        <v>0.1</v>
      </c>
      <c r="R38" s="30"/>
      <c r="S38" s="30" t="b">
        <v>1</v>
      </c>
    </row>
    <row r="39" spans="1:19" x14ac:dyDescent="0.25">
      <c r="A39" s="30" t="s">
        <v>230</v>
      </c>
      <c r="B39" s="30" t="s">
        <v>228</v>
      </c>
      <c r="C39" s="30" t="s">
        <v>30</v>
      </c>
      <c r="D39" s="30" t="s">
        <v>86</v>
      </c>
      <c r="E39" s="30" t="s">
        <v>87</v>
      </c>
      <c r="F39" s="30" t="s">
        <v>88</v>
      </c>
      <c r="G39" s="30"/>
      <c r="H39" s="30"/>
      <c r="I39" s="30"/>
      <c r="J39" s="30">
        <v>5</v>
      </c>
      <c r="K39" s="30">
        <v>1000000000000</v>
      </c>
      <c r="L39" s="30" t="s">
        <v>246</v>
      </c>
      <c r="M39" s="30" t="s">
        <v>29</v>
      </c>
      <c r="N39" s="30"/>
      <c r="O39" s="35">
        <v>0</v>
      </c>
      <c r="P39" s="30" t="s">
        <v>231</v>
      </c>
      <c r="Q39" s="35">
        <v>1</v>
      </c>
      <c r="R39" s="30"/>
      <c r="S39" s="30" t="b">
        <v>0</v>
      </c>
    </row>
    <row r="40" spans="1:19" x14ac:dyDescent="0.25">
      <c r="A40" s="30" t="s">
        <v>144</v>
      </c>
      <c r="B40" s="30" t="s">
        <v>145</v>
      </c>
      <c r="C40" s="30" t="s">
        <v>30</v>
      </c>
      <c r="D40" s="30" t="s">
        <v>86</v>
      </c>
      <c r="E40" s="30" t="s">
        <v>87</v>
      </c>
      <c r="F40" s="30" t="s">
        <v>88</v>
      </c>
      <c r="G40" s="30"/>
      <c r="H40" s="30"/>
      <c r="I40" s="30" t="s">
        <v>71</v>
      </c>
      <c r="J40" s="30">
        <v>20</v>
      </c>
      <c r="K40" s="30">
        <v>1000000000000</v>
      </c>
      <c r="L40" s="30" t="s">
        <v>246</v>
      </c>
      <c r="M40" s="30" t="s">
        <v>29</v>
      </c>
      <c r="N40" s="30" t="s">
        <v>41</v>
      </c>
      <c r="O40" s="35">
        <v>0</v>
      </c>
      <c r="P40" s="30" t="s">
        <v>174</v>
      </c>
      <c r="Q40" s="35">
        <v>1</v>
      </c>
      <c r="R40" s="30">
        <v>5</v>
      </c>
      <c r="S40" s="30" t="b">
        <v>0</v>
      </c>
    </row>
    <row r="41" spans="1:19" x14ac:dyDescent="0.25">
      <c r="A41" s="30" t="s">
        <v>75</v>
      </c>
      <c r="B41" s="30" t="s">
        <v>103</v>
      </c>
      <c r="C41" s="30" t="s">
        <v>29</v>
      </c>
      <c r="D41" s="30" t="s">
        <v>86</v>
      </c>
      <c r="E41" s="30" t="s">
        <v>87</v>
      </c>
      <c r="F41" s="30" t="s">
        <v>88</v>
      </c>
      <c r="G41" s="30"/>
      <c r="H41" s="30"/>
      <c r="I41" s="30" t="s">
        <v>41</v>
      </c>
      <c r="J41" s="30">
        <v>20</v>
      </c>
      <c r="K41" s="30">
        <v>1000000000000</v>
      </c>
      <c r="L41" s="30" t="s">
        <v>289</v>
      </c>
      <c r="M41" s="30"/>
      <c r="N41" s="30"/>
      <c r="O41" s="35">
        <v>0</v>
      </c>
      <c r="P41" s="30" t="s">
        <v>2</v>
      </c>
      <c r="Q41" s="35">
        <v>1</v>
      </c>
      <c r="R41" s="30"/>
      <c r="S41" s="30" t="b">
        <v>0</v>
      </c>
    </row>
    <row r="42" spans="1:19" x14ac:dyDescent="0.25">
      <c r="A42" s="30" t="s">
        <v>75</v>
      </c>
      <c r="B42" s="30" t="s">
        <v>103</v>
      </c>
      <c r="C42" s="30" t="s">
        <v>30</v>
      </c>
      <c r="D42" s="30" t="s">
        <v>86</v>
      </c>
      <c r="E42" s="30" t="s">
        <v>87</v>
      </c>
      <c r="F42" s="30" t="s">
        <v>88</v>
      </c>
      <c r="G42" s="30"/>
      <c r="H42" s="30"/>
      <c r="I42" s="30" t="s">
        <v>71</v>
      </c>
      <c r="J42" s="30">
        <v>10</v>
      </c>
      <c r="K42" s="30">
        <v>1000000000000</v>
      </c>
      <c r="L42" s="30" t="s">
        <v>289</v>
      </c>
      <c r="M42" s="30"/>
      <c r="N42" s="30"/>
      <c r="O42" s="35">
        <v>0</v>
      </c>
      <c r="P42" s="30" t="s">
        <v>2</v>
      </c>
      <c r="Q42" s="35">
        <v>1</v>
      </c>
      <c r="R42" s="30"/>
      <c r="S42" s="30" t="b">
        <v>0</v>
      </c>
    </row>
    <row r="43" spans="1:19" x14ac:dyDescent="0.25">
      <c r="A43" s="30" t="s">
        <v>144</v>
      </c>
      <c r="B43" s="30" t="s">
        <v>145</v>
      </c>
      <c r="C43" s="30" t="s">
        <v>30</v>
      </c>
      <c r="D43" s="30" t="s">
        <v>86</v>
      </c>
      <c r="E43" s="30" t="s">
        <v>87</v>
      </c>
      <c r="F43" s="30" t="s">
        <v>88</v>
      </c>
      <c r="G43" s="30"/>
      <c r="H43" s="30"/>
      <c r="I43" s="30" t="s">
        <v>71</v>
      </c>
      <c r="J43" s="30">
        <v>20</v>
      </c>
      <c r="K43" s="30">
        <v>1000000000000</v>
      </c>
      <c r="L43" s="30" t="s">
        <v>289</v>
      </c>
      <c r="M43" s="30" t="s">
        <v>29</v>
      </c>
      <c r="N43" s="30" t="s">
        <v>41</v>
      </c>
      <c r="O43" s="35">
        <v>0</v>
      </c>
      <c r="P43" s="30" t="s">
        <v>174</v>
      </c>
      <c r="Q43" s="35">
        <v>1</v>
      </c>
      <c r="R43" s="30">
        <v>5</v>
      </c>
      <c r="S43" s="30" t="b">
        <v>0</v>
      </c>
    </row>
    <row r="44" spans="1:19" x14ac:dyDescent="0.25">
      <c r="A44" s="30" t="s">
        <v>76</v>
      </c>
      <c r="B44" s="30" t="s">
        <v>148</v>
      </c>
      <c r="C44" s="30" t="s">
        <v>29</v>
      </c>
      <c r="D44" s="30" t="s">
        <v>149</v>
      </c>
      <c r="E44" s="30"/>
      <c r="F44" s="30"/>
      <c r="G44" s="30"/>
      <c r="H44" s="30"/>
      <c r="I44" s="30" t="s">
        <v>41</v>
      </c>
      <c r="J44" s="30">
        <v>10</v>
      </c>
      <c r="K44" s="30">
        <v>1000000000000</v>
      </c>
      <c r="L44" s="30" t="s">
        <v>289</v>
      </c>
      <c r="M44" s="30"/>
      <c r="N44" s="30"/>
      <c r="O44" s="35">
        <v>0</v>
      </c>
      <c r="P44" s="30" t="s">
        <v>2</v>
      </c>
      <c r="Q44" s="35">
        <v>1</v>
      </c>
      <c r="R44" s="30"/>
      <c r="S44" s="30" t="b">
        <v>0</v>
      </c>
    </row>
    <row r="45" spans="1:19" x14ac:dyDescent="0.25">
      <c r="A45" s="30" t="s">
        <v>78</v>
      </c>
      <c r="B45" s="30" t="s">
        <v>5</v>
      </c>
      <c r="C45" s="30" t="s">
        <v>29</v>
      </c>
      <c r="D45" s="30" t="s">
        <v>149</v>
      </c>
      <c r="E45" s="30"/>
      <c r="F45" s="30"/>
      <c r="G45" s="30"/>
      <c r="H45" s="30"/>
      <c r="I45" s="30" t="s">
        <v>41</v>
      </c>
      <c r="J45" s="30">
        <v>10</v>
      </c>
      <c r="K45" s="30">
        <v>1000000000000</v>
      </c>
      <c r="L45" s="30" t="s">
        <v>289</v>
      </c>
      <c r="M45" s="30"/>
      <c r="N45" s="30"/>
      <c r="O45" s="35">
        <v>0</v>
      </c>
      <c r="P45" s="30" t="s">
        <v>1</v>
      </c>
      <c r="Q45" s="35">
        <v>0.1</v>
      </c>
      <c r="R45" s="30"/>
      <c r="S45" s="30" t="b">
        <v>1</v>
      </c>
    </row>
    <row r="46" spans="1:19" x14ac:dyDescent="0.25">
      <c r="A46" s="30" t="s">
        <v>230</v>
      </c>
      <c r="B46" s="30" t="s">
        <v>228</v>
      </c>
      <c r="C46" s="30" t="s">
        <v>30</v>
      </c>
      <c r="D46" s="30" t="s">
        <v>86</v>
      </c>
      <c r="E46" s="30" t="s">
        <v>87</v>
      </c>
      <c r="F46" s="30" t="s">
        <v>88</v>
      </c>
      <c r="G46" s="30"/>
      <c r="H46" s="30"/>
      <c r="I46" s="30"/>
      <c r="J46" s="30">
        <v>5</v>
      </c>
      <c r="K46" s="30">
        <v>1000000000000</v>
      </c>
      <c r="L46" s="30" t="s">
        <v>289</v>
      </c>
      <c r="M46" s="30" t="s">
        <v>29</v>
      </c>
      <c r="N46" s="30"/>
      <c r="O46" s="35">
        <v>0</v>
      </c>
      <c r="P46" s="30" t="s">
        <v>231</v>
      </c>
      <c r="Q46" s="35">
        <v>1</v>
      </c>
      <c r="R46" s="30"/>
      <c r="S46" s="30" t="b">
        <v>0</v>
      </c>
    </row>
    <row r="47" spans="1:19" x14ac:dyDescent="0.25">
      <c r="A47" s="30" t="s">
        <v>144</v>
      </c>
      <c r="B47" s="30" t="s">
        <v>145</v>
      </c>
      <c r="C47" s="30" t="s">
        <v>30</v>
      </c>
      <c r="D47" s="30" t="s">
        <v>86</v>
      </c>
      <c r="E47" s="30" t="s">
        <v>87</v>
      </c>
      <c r="F47" s="30" t="s">
        <v>88</v>
      </c>
      <c r="G47" s="30"/>
      <c r="H47" s="30"/>
      <c r="I47" s="30" t="s">
        <v>71</v>
      </c>
      <c r="J47" s="30">
        <v>20</v>
      </c>
      <c r="K47" s="30">
        <v>1000000000000</v>
      </c>
      <c r="L47" s="30" t="s">
        <v>289</v>
      </c>
      <c r="M47" s="30" t="s">
        <v>29</v>
      </c>
      <c r="N47" s="30" t="s">
        <v>41</v>
      </c>
      <c r="O47" s="35">
        <v>0</v>
      </c>
      <c r="P47" s="30" t="s">
        <v>174</v>
      </c>
      <c r="Q47" s="35">
        <v>1</v>
      </c>
      <c r="R47" s="30">
        <v>5</v>
      </c>
      <c r="S47" s="30" t="b">
        <v>0</v>
      </c>
    </row>
    <row r="48" spans="1:19" x14ac:dyDescent="0.25">
      <c r="A48" s="30" t="s">
        <v>75</v>
      </c>
      <c r="B48" s="30" t="s">
        <v>103</v>
      </c>
      <c r="C48" s="30" t="s">
        <v>29</v>
      </c>
      <c r="D48" s="30" t="s">
        <v>86</v>
      </c>
      <c r="E48" s="30" t="s">
        <v>87</v>
      </c>
      <c r="F48" s="30" t="s">
        <v>88</v>
      </c>
      <c r="G48" s="30"/>
      <c r="H48" s="30"/>
      <c r="I48" s="30" t="s">
        <v>41</v>
      </c>
      <c r="J48" s="30">
        <v>20</v>
      </c>
      <c r="K48" s="30">
        <v>1000000000000</v>
      </c>
      <c r="L48" s="30" t="s">
        <v>250</v>
      </c>
      <c r="M48" s="30"/>
      <c r="N48" s="30"/>
      <c r="O48" s="35">
        <v>0</v>
      </c>
      <c r="P48" s="30" t="s">
        <v>2</v>
      </c>
      <c r="Q48" s="35">
        <v>1</v>
      </c>
      <c r="R48" s="30"/>
      <c r="S48" s="30" t="b">
        <v>0</v>
      </c>
    </row>
    <row r="49" spans="1:20" x14ac:dyDescent="0.25">
      <c r="A49" s="30" t="s">
        <v>75</v>
      </c>
      <c r="B49" s="30" t="s">
        <v>103</v>
      </c>
      <c r="C49" s="30" t="s">
        <v>30</v>
      </c>
      <c r="D49" s="30" t="s">
        <v>86</v>
      </c>
      <c r="E49" s="30" t="s">
        <v>87</v>
      </c>
      <c r="F49" s="30" t="s">
        <v>88</v>
      </c>
      <c r="G49" s="30"/>
      <c r="H49" s="30"/>
      <c r="I49" s="30" t="s">
        <v>71</v>
      </c>
      <c r="J49" s="30">
        <v>10</v>
      </c>
      <c r="K49" s="30">
        <v>1000000000000</v>
      </c>
      <c r="L49" s="30" t="s">
        <v>250</v>
      </c>
      <c r="M49" s="30"/>
      <c r="N49" s="30"/>
      <c r="O49" s="35">
        <v>0</v>
      </c>
      <c r="P49" s="30" t="s">
        <v>2</v>
      </c>
      <c r="Q49" s="35">
        <v>1</v>
      </c>
      <c r="R49" s="30"/>
      <c r="S49" s="30" t="b">
        <v>0</v>
      </c>
    </row>
    <row r="50" spans="1:20" x14ac:dyDescent="0.25">
      <c r="A50" s="30" t="s">
        <v>144</v>
      </c>
      <c r="B50" s="30" t="s">
        <v>145</v>
      </c>
      <c r="C50" s="30" t="s">
        <v>30</v>
      </c>
      <c r="D50" s="30" t="s">
        <v>86</v>
      </c>
      <c r="E50" s="30" t="s">
        <v>87</v>
      </c>
      <c r="F50" s="30" t="s">
        <v>88</v>
      </c>
      <c r="G50" s="30"/>
      <c r="H50" s="30"/>
      <c r="I50" s="30" t="s">
        <v>71</v>
      </c>
      <c r="J50" s="30">
        <v>20</v>
      </c>
      <c r="K50" s="30">
        <v>1000000000000</v>
      </c>
      <c r="L50" s="30" t="s">
        <v>250</v>
      </c>
      <c r="M50" s="30" t="s">
        <v>29</v>
      </c>
      <c r="N50" s="30" t="s">
        <v>41</v>
      </c>
      <c r="O50" s="35">
        <v>0</v>
      </c>
      <c r="P50" s="30" t="s">
        <v>174</v>
      </c>
      <c r="Q50" s="35">
        <v>1</v>
      </c>
      <c r="R50" s="30">
        <v>5</v>
      </c>
      <c r="S50" s="30" t="b">
        <v>0</v>
      </c>
    </row>
    <row r="51" spans="1:20" x14ac:dyDescent="0.25">
      <c r="A51" s="30" t="s">
        <v>76</v>
      </c>
      <c r="B51" s="30" t="s">
        <v>148</v>
      </c>
      <c r="C51" s="30" t="s">
        <v>29</v>
      </c>
      <c r="D51" s="30" t="s">
        <v>149</v>
      </c>
      <c r="E51" s="30"/>
      <c r="F51" s="30"/>
      <c r="G51" s="30"/>
      <c r="H51" s="30"/>
      <c r="I51" s="30" t="s">
        <v>41</v>
      </c>
      <c r="J51" s="30">
        <v>10</v>
      </c>
      <c r="K51" s="30">
        <v>1000000000000</v>
      </c>
      <c r="L51" s="30" t="s">
        <v>250</v>
      </c>
      <c r="M51" s="30"/>
      <c r="N51" s="30"/>
      <c r="O51" s="35">
        <v>0</v>
      </c>
      <c r="P51" s="30" t="s">
        <v>2</v>
      </c>
      <c r="Q51" s="35">
        <v>1</v>
      </c>
      <c r="R51" s="30"/>
      <c r="S51" s="30" t="b">
        <v>0</v>
      </c>
      <c r="T51" s="30"/>
    </row>
    <row r="52" spans="1:20" x14ac:dyDescent="0.25">
      <c r="A52" s="30" t="s">
        <v>78</v>
      </c>
      <c r="B52" s="30" t="s">
        <v>5</v>
      </c>
      <c r="C52" s="30" t="s">
        <v>29</v>
      </c>
      <c r="D52" s="30" t="s">
        <v>149</v>
      </c>
      <c r="E52" s="30"/>
      <c r="F52" s="30"/>
      <c r="G52" s="30"/>
      <c r="H52" s="30"/>
      <c r="I52" s="30" t="s">
        <v>41</v>
      </c>
      <c r="J52" s="30">
        <v>10</v>
      </c>
      <c r="K52" s="30">
        <v>1000000000000</v>
      </c>
      <c r="L52" s="30" t="s">
        <v>250</v>
      </c>
      <c r="M52" s="30"/>
      <c r="N52" s="30"/>
      <c r="O52" s="35">
        <v>0</v>
      </c>
      <c r="P52" s="30" t="s">
        <v>1</v>
      </c>
      <c r="Q52" s="35">
        <v>0.1</v>
      </c>
      <c r="R52" s="30"/>
      <c r="S52" s="30" t="b">
        <v>1</v>
      </c>
      <c r="T52" s="30"/>
    </row>
    <row r="53" spans="1:20" x14ac:dyDescent="0.25">
      <c r="A53" s="30" t="s">
        <v>230</v>
      </c>
      <c r="B53" s="30" t="s">
        <v>228</v>
      </c>
      <c r="C53" s="30" t="s">
        <v>30</v>
      </c>
      <c r="D53" s="30" t="s">
        <v>86</v>
      </c>
      <c r="E53" s="30" t="s">
        <v>87</v>
      </c>
      <c r="F53" s="30" t="s">
        <v>88</v>
      </c>
      <c r="G53" s="30"/>
      <c r="H53" s="30"/>
      <c r="I53" s="30"/>
      <c r="J53" s="30">
        <v>5</v>
      </c>
      <c r="K53" s="30">
        <v>1000000000000</v>
      </c>
      <c r="L53" s="30" t="s">
        <v>250</v>
      </c>
      <c r="M53" s="30" t="s">
        <v>29</v>
      </c>
      <c r="N53" s="30"/>
      <c r="O53" s="35">
        <v>0</v>
      </c>
      <c r="P53" s="30" t="s">
        <v>231</v>
      </c>
      <c r="Q53" s="35">
        <v>1</v>
      </c>
      <c r="R53" s="30"/>
      <c r="S53" s="30" t="b">
        <v>0</v>
      </c>
      <c r="T53" s="30"/>
    </row>
    <row r="54" spans="1:20" x14ac:dyDescent="0.25">
      <c r="A54" s="30" t="s">
        <v>144</v>
      </c>
      <c r="B54" s="30" t="s">
        <v>145</v>
      </c>
      <c r="C54" s="30" t="s">
        <v>30</v>
      </c>
      <c r="D54" s="30" t="s">
        <v>86</v>
      </c>
      <c r="E54" s="30" t="s">
        <v>87</v>
      </c>
      <c r="F54" s="30" t="s">
        <v>88</v>
      </c>
      <c r="G54" s="30"/>
      <c r="H54" s="30"/>
      <c r="I54" s="30" t="s">
        <v>71</v>
      </c>
      <c r="J54" s="30">
        <v>20</v>
      </c>
      <c r="K54" s="30">
        <v>1000000000000</v>
      </c>
      <c r="L54" s="30" t="s">
        <v>250</v>
      </c>
      <c r="M54" s="30" t="s">
        <v>29</v>
      </c>
      <c r="N54" s="30" t="s">
        <v>41</v>
      </c>
      <c r="O54" s="35">
        <v>0</v>
      </c>
      <c r="P54" s="30" t="s">
        <v>174</v>
      </c>
      <c r="Q54" s="35">
        <v>1</v>
      </c>
      <c r="R54" s="30">
        <v>5</v>
      </c>
      <c r="S54" s="30" t="b">
        <v>0</v>
      </c>
      <c r="T54" s="30"/>
    </row>
    <row r="55" spans="1:20" x14ac:dyDescent="0.25">
      <c r="A55" s="30" t="s">
        <v>248</v>
      </c>
      <c r="B55" s="30" t="s">
        <v>249</v>
      </c>
      <c r="C55" s="30" t="s">
        <v>29</v>
      </c>
      <c r="D55" s="30" t="s">
        <v>86</v>
      </c>
      <c r="E55" s="30" t="s">
        <v>87</v>
      </c>
      <c r="F55" s="30" t="s">
        <v>88</v>
      </c>
      <c r="G55" s="30"/>
      <c r="H55" s="30"/>
      <c r="I55" s="30" t="s">
        <v>41</v>
      </c>
      <c r="J55" s="30">
        <v>5</v>
      </c>
      <c r="K55" s="30">
        <v>1000000000000</v>
      </c>
      <c r="L55" s="30" t="s">
        <v>250</v>
      </c>
      <c r="M55" s="30" t="s">
        <v>29</v>
      </c>
      <c r="N55" s="30" t="s">
        <v>41</v>
      </c>
      <c r="O55" s="35">
        <v>0</v>
      </c>
      <c r="P55" s="30" t="s">
        <v>248</v>
      </c>
      <c r="Q55" s="35">
        <v>1</v>
      </c>
      <c r="R55" s="30">
        <v>5</v>
      </c>
      <c r="S55" s="30" t="b">
        <v>0</v>
      </c>
      <c r="T55" s="30"/>
    </row>
    <row r="56" spans="1:20" x14ac:dyDescent="0.25">
      <c r="A56" s="30" t="s">
        <v>75</v>
      </c>
      <c r="B56" s="30" t="s">
        <v>103</v>
      </c>
      <c r="C56" s="30" t="s">
        <v>29</v>
      </c>
      <c r="D56" s="30" t="s">
        <v>86</v>
      </c>
      <c r="E56" s="30" t="s">
        <v>87</v>
      </c>
      <c r="F56" s="30" t="s">
        <v>88</v>
      </c>
      <c r="G56" s="30"/>
      <c r="H56" s="30"/>
      <c r="I56" s="30" t="s">
        <v>41</v>
      </c>
      <c r="J56" s="30">
        <v>20</v>
      </c>
      <c r="K56" s="30">
        <v>1000000000000</v>
      </c>
      <c r="L56" s="30" t="s">
        <v>256</v>
      </c>
      <c r="M56" s="30"/>
      <c r="N56" s="30"/>
      <c r="O56" s="35">
        <v>0.1</v>
      </c>
      <c r="P56" s="30" t="s">
        <v>2</v>
      </c>
      <c r="Q56" s="35">
        <v>1</v>
      </c>
      <c r="R56" s="30"/>
      <c r="S56" s="30" t="b">
        <v>0</v>
      </c>
      <c r="T56" s="30"/>
    </row>
    <row r="57" spans="1:20" x14ac:dyDescent="0.25">
      <c r="A57" s="30" t="s">
        <v>75</v>
      </c>
      <c r="B57" s="30" t="s">
        <v>103</v>
      </c>
      <c r="C57" s="30" t="s">
        <v>30</v>
      </c>
      <c r="D57" s="30" t="s">
        <v>86</v>
      </c>
      <c r="E57" s="30" t="s">
        <v>87</v>
      </c>
      <c r="F57" s="30" t="s">
        <v>88</v>
      </c>
      <c r="G57" s="30"/>
      <c r="H57" s="30"/>
      <c r="I57" s="30" t="s">
        <v>71</v>
      </c>
      <c r="J57" s="30">
        <v>10</v>
      </c>
      <c r="K57" s="30">
        <v>1000000000000</v>
      </c>
      <c r="L57" s="30" t="s">
        <v>256</v>
      </c>
      <c r="M57" s="30"/>
      <c r="N57" s="30"/>
      <c r="O57" s="35">
        <v>0.1</v>
      </c>
      <c r="P57" s="30" t="s">
        <v>2</v>
      </c>
      <c r="Q57" s="35">
        <v>1</v>
      </c>
      <c r="R57" s="30"/>
      <c r="S57" s="30" t="b">
        <v>0</v>
      </c>
      <c r="T57" s="30"/>
    </row>
    <row r="58" spans="1:20" x14ac:dyDescent="0.25">
      <c r="A58" s="30" t="s">
        <v>144</v>
      </c>
      <c r="B58" s="30" t="s">
        <v>145</v>
      </c>
      <c r="C58" s="30" t="s">
        <v>30</v>
      </c>
      <c r="D58" s="30" t="s">
        <v>86</v>
      </c>
      <c r="E58" s="30" t="s">
        <v>87</v>
      </c>
      <c r="F58" s="30" t="s">
        <v>88</v>
      </c>
      <c r="G58" s="30"/>
      <c r="H58" s="30"/>
      <c r="I58" s="30" t="s">
        <v>71</v>
      </c>
      <c r="J58" s="30">
        <v>20</v>
      </c>
      <c r="K58" s="30">
        <v>1000000000000</v>
      </c>
      <c r="L58" s="30" t="s">
        <v>256</v>
      </c>
      <c r="M58" s="30" t="s">
        <v>29</v>
      </c>
      <c r="N58" s="30" t="s">
        <v>41</v>
      </c>
      <c r="O58" s="35">
        <v>0</v>
      </c>
      <c r="P58" s="30" t="s">
        <v>174</v>
      </c>
      <c r="Q58" s="35">
        <v>1</v>
      </c>
      <c r="R58" s="30">
        <v>5</v>
      </c>
      <c r="S58" s="30" t="b">
        <v>0</v>
      </c>
    </row>
    <row r="59" spans="1:20" x14ac:dyDescent="0.25">
      <c r="A59" s="30" t="s">
        <v>76</v>
      </c>
      <c r="B59" s="30" t="s">
        <v>148</v>
      </c>
      <c r="C59" s="30" t="s">
        <v>29</v>
      </c>
      <c r="D59" s="30" t="s">
        <v>149</v>
      </c>
      <c r="E59" s="30"/>
      <c r="F59" s="30"/>
      <c r="G59" s="30"/>
      <c r="H59" s="30"/>
      <c r="I59" s="30" t="s">
        <v>41</v>
      </c>
      <c r="J59" s="30">
        <v>10</v>
      </c>
      <c r="K59" s="30">
        <v>1000000000000</v>
      </c>
      <c r="L59" s="30" t="s">
        <v>256</v>
      </c>
      <c r="M59" s="30"/>
      <c r="N59" s="30"/>
      <c r="O59" s="35">
        <v>0</v>
      </c>
      <c r="P59" s="30" t="s">
        <v>2</v>
      </c>
      <c r="Q59" s="35">
        <v>1</v>
      </c>
      <c r="R59" s="30"/>
      <c r="S59" s="30" t="b">
        <v>0</v>
      </c>
    </row>
    <row r="60" spans="1:20" x14ac:dyDescent="0.25">
      <c r="A60" s="30" t="s">
        <v>78</v>
      </c>
      <c r="B60" s="30" t="s">
        <v>5</v>
      </c>
      <c r="C60" s="30" t="s">
        <v>29</v>
      </c>
      <c r="D60" s="30" t="s">
        <v>149</v>
      </c>
      <c r="E60" s="30"/>
      <c r="F60" s="30"/>
      <c r="G60" s="30"/>
      <c r="H60" s="30"/>
      <c r="I60" s="30" t="s">
        <v>41</v>
      </c>
      <c r="J60" s="30">
        <v>10</v>
      </c>
      <c r="K60" s="30">
        <v>1000000000000</v>
      </c>
      <c r="L60" s="30" t="s">
        <v>256</v>
      </c>
      <c r="M60" s="30"/>
      <c r="N60" s="30"/>
      <c r="O60" s="35">
        <v>0</v>
      </c>
      <c r="P60" s="30" t="s">
        <v>1</v>
      </c>
      <c r="Q60" s="35">
        <v>0.1</v>
      </c>
      <c r="R60" s="30"/>
      <c r="S60" s="30" t="b">
        <v>1</v>
      </c>
    </row>
    <row r="61" spans="1:20" x14ac:dyDescent="0.25">
      <c r="A61" s="30" t="s">
        <v>230</v>
      </c>
      <c r="B61" s="30" t="s">
        <v>228</v>
      </c>
      <c r="C61" s="30" t="s">
        <v>30</v>
      </c>
      <c r="D61" s="30" t="s">
        <v>86</v>
      </c>
      <c r="E61" s="30" t="s">
        <v>87</v>
      </c>
      <c r="F61" s="30" t="s">
        <v>88</v>
      </c>
      <c r="G61" s="30"/>
      <c r="H61" s="30"/>
      <c r="I61" s="30"/>
      <c r="J61" s="30">
        <v>5</v>
      </c>
      <c r="K61" s="30">
        <v>1000000000000</v>
      </c>
      <c r="L61" s="30" t="s">
        <v>256</v>
      </c>
      <c r="M61" s="30" t="s">
        <v>29</v>
      </c>
      <c r="N61" s="30"/>
      <c r="O61" s="35">
        <v>0</v>
      </c>
      <c r="P61" s="30" t="s">
        <v>231</v>
      </c>
      <c r="Q61" s="35">
        <v>1</v>
      </c>
      <c r="R61" s="30"/>
      <c r="S61" s="30" t="b">
        <v>0</v>
      </c>
    </row>
    <row r="62" spans="1:20" x14ac:dyDescent="0.25">
      <c r="A62" s="30" t="s">
        <v>144</v>
      </c>
      <c r="B62" s="30" t="s">
        <v>145</v>
      </c>
      <c r="C62" s="30" t="s">
        <v>30</v>
      </c>
      <c r="D62" s="30" t="s">
        <v>86</v>
      </c>
      <c r="E62" s="30" t="s">
        <v>87</v>
      </c>
      <c r="F62" s="30" t="s">
        <v>88</v>
      </c>
      <c r="G62" s="30"/>
      <c r="H62" s="30"/>
      <c r="I62" s="30" t="s">
        <v>71</v>
      </c>
      <c r="J62" s="30">
        <v>20</v>
      </c>
      <c r="K62" s="30">
        <v>1000000000000</v>
      </c>
      <c r="L62" s="30" t="s">
        <v>256</v>
      </c>
      <c r="M62" s="30" t="s">
        <v>29</v>
      </c>
      <c r="N62" s="30" t="s">
        <v>41</v>
      </c>
      <c r="O62" s="35">
        <v>0</v>
      </c>
      <c r="P62" s="30" t="s">
        <v>174</v>
      </c>
      <c r="Q62" s="35">
        <v>1</v>
      </c>
      <c r="R62" s="30">
        <v>5</v>
      </c>
      <c r="S62" s="30" t="b">
        <v>0</v>
      </c>
    </row>
    <row r="63" spans="1:20" x14ac:dyDescent="0.25">
      <c r="A63" s="30" t="s">
        <v>248</v>
      </c>
      <c r="B63" s="30" t="s">
        <v>249</v>
      </c>
      <c r="C63" s="30" t="s">
        <v>29</v>
      </c>
      <c r="D63" s="30" t="s">
        <v>86</v>
      </c>
      <c r="E63" s="30" t="s">
        <v>87</v>
      </c>
      <c r="F63" s="30" t="s">
        <v>88</v>
      </c>
      <c r="G63" s="30"/>
      <c r="H63" s="30"/>
      <c r="I63" s="30" t="s">
        <v>41</v>
      </c>
      <c r="J63" s="30">
        <v>5</v>
      </c>
      <c r="K63" s="30">
        <v>1000000000000</v>
      </c>
      <c r="L63" s="30" t="s">
        <v>256</v>
      </c>
      <c r="M63" s="30" t="s">
        <v>29</v>
      </c>
      <c r="N63" s="30" t="s">
        <v>41</v>
      </c>
      <c r="O63" s="35">
        <v>0</v>
      </c>
      <c r="P63" s="30" t="s">
        <v>248</v>
      </c>
      <c r="Q63" s="35">
        <v>1</v>
      </c>
      <c r="R63" s="30">
        <v>5</v>
      </c>
      <c r="S63" s="30" t="b">
        <v>0</v>
      </c>
    </row>
    <row r="64" spans="1:20" x14ac:dyDescent="0.25">
      <c r="A64" s="30" t="s">
        <v>75</v>
      </c>
      <c r="B64" s="30" t="s">
        <v>103</v>
      </c>
      <c r="C64" s="30" t="s">
        <v>29</v>
      </c>
      <c r="D64" s="30" t="s">
        <v>86</v>
      </c>
      <c r="E64" s="30" t="s">
        <v>87</v>
      </c>
      <c r="F64" s="30" t="s">
        <v>88</v>
      </c>
      <c r="G64" s="30"/>
      <c r="H64" s="30"/>
      <c r="I64" s="30" t="s">
        <v>41</v>
      </c>
      <c r="J64" s="30">
        <v>20</v>
      </c>
      <c r="K64" s="30">
        <v>1000000000000</v>
      </c>
      <c r="L64" s="30" t="s">
        <v>290</v>
      </c>
      <c r="M64" s="30"/>
      <c r="N64" s="30"/>
      <c r="O64" s="35">
        <v>0</v>
      </c>
      <c r="P64" s="30" t="s">
        <v>2</v>
      </c>
      <c r="Q64" s="35">
        <v>1</v>
      </c>
      <c r="R64" s="30"/>
      <c r="S64" s="30" t="b">
        <v>0</v>
      </c>
    </row>
    <row r="65" spans="1:19" x14ac:dyDescent="0.25">
      <c r="A65" s="30" t="s">
        <v>75</v>
      </c>
      <c r="B65" s="30" t="s">
        <v>103</v>
      </c>
      <c r="C65" s="30" t="s">
        <v>30</v>
      </c>
      <c r="D65" s="30" t="s">
        <v>86</v>
      </c>
      <c r="E65" s="30" t="s">
        <v>87</v>
      </c>
      <c r="F65" s="30" t="s">
        <v>88</v>
      </c>
      <c r="G65" s="30"/>
      <c r="H65" s="30"/>
      <c r="I65" s="30" t="s">
        <v>71</v>
      </c>
      <c r="J65" s="30">
        <v>10</v>
      </c>
      <c r="K65" s="30">
        <v>1000000000000</v>
      </c>
      <c r="L65" s="30" t="s">
        <v>290</v>
      </c>
      <c r="M65" s="30"/>
      <c r="N65" s="30"/>
      <c r="O65" s="35">
        <v>0</v>
      </c>
      <c r="P65" s="30" t="s">
        <v>2</v>
      </c>
      <c r="Q65" s="35">
        <v>1</v>
      </c>
      <c r="R65" s="30"/>
      <c r="S65" s="30" t="b">
        <v>0</v>
      </c>
    </row>
    <row r="66" spans="1:19" x14ac:dyDescent="0.25">
      <c r="A66" s="30" t="s">
        <v>144</v>
      </c>
      <c r="B66" s="30" t="s">
        <v>145</v>
      </c>
      <c r="C66" s="30" t="s">
        <v>30</v>
      </c>
      <c r="D66" s="30" t="s">
        <v>86</v>
      </c>
      <c r="E66" s="30" t="s">
        <v>87</v>
      </c>
      <c r="F66" s="30" t="s">
        <v>88</v>
      </c>
      <c r="G66" s="30"/>
      <c r="H66" s="30"/>
      <c r="I66" s="30" t="s">
        <v>71</v>
      </c>
      <c r="J66" s="30">
        <v>20</v>
      </c>
      <c r="K66" s="30">
        <v>1000000000000</v>
      </c>
      <c r="L66" s="30" t="s">
        <v>290</v>
      </c>
      <c r="M66" s="30" t="s">
        <v>29</v>
      </c>
      <c r="N66" s="30" t="s">
        <v>41</v>
      </c>
      <c r="O66" s="35">
        <v>0</v>
      </c>
      <c r="P66" s="30" t="s">
        <v>174</v>
      </c>
      <c r="Q66" s="35">
        <v>1</v>
      </c>
      <c r="R66" s="30">
        <v>5</v>
      </c>
      <c r="S66" s="30" t="b">
        <v>0</v>
      </c>
    </row>
    <row r="67" spans="1:19" x14ac:dyDescent="0.25">
      <c r="A67" s="30" t="s">
        <v>76</v>
      </c>
      <c r="B67" s="30" t="s">
        <v>148</v>
      </c>
      <c r="C67" s="30" t="s">
        <v>29</v>
      </c>
      <c r="D67" s="30" t="s">
        <v>149</v>
      </c>
      <c r="E67" s="30"/>
      <c r="F67" s="30"/>
      <c r="G67" s="30"/>
      <c r="H67" s="30"/>
      <c r="I67" s="30" t="s">
        <v>41</v>
      </c>
      <c r="J67" s="30">
        <v>10</v>
      </c>
      <c r="K67" s="30">
        <v>1000000000000</v>
      </c>
      <c r="L67" s="30" t="s">
        <v>290</v>
      </c>
      <c r="M67" s="30"/>
      <c r="N67" s="30"/>
      <c r="O67" s="35">
        <v>0</v>
      </c>
      <c r="P67" s="30" t="s">
        <v>2</v>
      </c>
      <c r="Q67" s="35">
        <v>1</v>
      </c>
      <c r="R67" s="30"/>
      <c r="S67" s="30" t="b">
        <v>0</v>
      </c>
    </row>
    <row r="68" spans="1:19" x14ac:dyDescent="0.25">
      <c r="A68" s="30" t="s">
        <v>78</v>
      </c>
      <c r="B68" s="30" t="s">
        <v>5</v>
      </c>
      <c r="C68" s="30" t="s">
        <v>29</v>
      </c>
      <c r="D68" s="30" t="s">
        <v>149</v>
      </c>
      <c r="E68" s="30"/>
      <c r="F68" s="30"/>
      <c r="G68" s="30"/>
      <c r="H68" s="30"/>
      <c r="I68" s="30" t="s">
        <v>41</v>
      </c>
      <c r="J68" s="30">
        <v>10</v>
      </c>
      <c r="K68" s="30">
        <v>1000000000000</v>
      </c>
      <c r="L68" s="30" t="s">
        <v>290</v>
      </c>
      <c r="M68" s="30"/>
      <c r="N68" s="30"/>
      <c r="O68" s="35">
        <v>0</v>
      </c>
      <c r="P68" s="30" t="s">
        <v>1</v>
      </c>
      <c r="Q68" s="35">
        <v>0.1</v>
      </c>
      <c r="R68" s="30"/>
      <c r="S68" s="30" t="b">
        <v>1</v>
      </c>
    </row>
    <row r="69" spans="1:19" x14ac:dyDescent="0.25">
      <c r="A69" s="30" t="s">
        <v>230</v>
      </c>
      <c r="B69" s="30" t="s">
        <v>228</v>
      </c>
      <c r="C69" s="30" t="s">
        <v>30</v>
      </c>
      <c r="D69" s="30" t="s">
        <v>86</v>
      </c>
      <c r="E69" s="30" t="s">
        <v>87</v>
      </c>
      <c r="F69" s="30" t="s">
        <v>88</v>
      </c>
      <c r="G69" s="30"/>
      <c r="H69" s="30"/>
      <c r="I69" s="30"/>
      <c r="J69" s="30">
        <v>5</v>
      </c>
      <c r="K69" s="30">
        <v>1000000000000</v>
      </c>
      <c r="L69" s="30" t="s">
        <v>290</v>
      </c>
      <c r="M69" s="30" t="s">
        <v>29</v>
      </c>
      <c r="N69" s="30"/>
      <c r="O69" s="35">
        <v>0</v>
      </c>
      <c r="P69" s="30" t="s">
        <v>231</v>
      </c>
      <c r="Q69" s="35">
        <v>1</v>
      </c>
      <c r="R69" s="30"/>
      <c r="S69" s="30" t="b">
        <v>0</v>
      </c>
    </row>
    <row r="70" spans="1:19" x14ac:dyDescent="0.25">
      <c r="A70" s="30" t="s">
        <v>144</v>
      </c>
      <c r="B70" s="30" t="s">
        <v>145</v>
      </c>
      <c r="C70" s="30" t="s">
        <v>30</v>
      </c>
      <c r="D70" s="30" t="s">
        <v>86</v>
      </c>
      <c r="E70" s="30" t="s">
        <v>87</v>
      </c>
      <c r="F70" s="30" t="s">
        <v>88</v>
      </c>
      <c r="G70" s="30"/>
      <c r="H70" s="30"/>
      <c r="I70" s="30" t="s">
        <v>71</v>
      </c>
      <c r="J70" s="30">
        <v>20</v>
      </c>
      <c r="K70" s="30">
        <v>1000000000000</v>
      </c>
      <c r="L70" s="30" t="s">
        <v>290</v>
      </c>
      <c r="M70" s="30" t="s">
        <v>29</v>
      </c>
      <c r="N70" s="30" t="s">
        <v>41</v>
      </c>
      <c r="O70" s="35">
        <v>0</v>
      </c>
      <c r="P70" s="30" t="s">
        <v>174</v>
      </c>
      <c r="Q70" s="35">
        <v>1</v>
      </c>
      <c r="R70" s="30">
        <v>5</v>
      </c>
      <c r="S70" s="30" t="b">
        <v>0</v>
      </c>
    </row>
    <row r="71" spans="1:19" x14ac:dyDescent="0.25">
      <c r="A71" s="30" t="s">
        <v>248</v>
      </c>
      <c r="B71" s="30" t="s">
        <v>249</v>
      </c>
      <c r="C71" s="30" t="s">
        <v>29</v>
      </c>
      <c r="D71" s="30" t="s">
        <v>86</v>
      </c>
      <c r="E71" s="30" t="s">
        <v>87</v>
      </c>
      <c r="F71" s="30" t="s">
        <v>88</v>
      </c>
      <c r="G71" s="30"/>
      <c r="H71" s="30"/>
      <c r="I71" s="30" t="s">
        <v>41</v>
      </c>
      <c r="J71" s="30">
        <v>5</v>
      </c>
      <c r="K71" s="30">
        <v>1000000000000</v>
      </c>
      <c r="L71" s="30" t="s">
        <v>290</v>
      </c>
      <c r="M71" s="30" t="s">
        <v>29</v>
      </c>
      <c r="N71" s="30" t="s">
        <v>41</v>
      </c>
      <c r="O71" s="35">
        <v>0</v>
      </c>
      <c r="P71" s="30" t="s">
        <v>248</v>
      </c>
      <c r="Q71" s="35">
        <v>1</v>
      </c>
      <c r="R71" s="30">
        <v>5</v>
      </c>
      <c r="S71" s="30" t="b">
        <v>0</v>
      </c>
    </row>
    <row r="72" spans="1:19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5"/>
      <c r="P72" s="30"/>
      <c r="Q72" s="35"/>
      <c r="R72" s="30"/>
      <c r="S72" s="30"/>
    </row>
    <row r="73" spans="1:19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5"/>
      <c r="P73" s="30"/>
      <c r="Q73" s="35"/>
      <c r="R73" s="30"/>
      <c r="S73" s="30"/>
    </row>
    <row r="74" spans="1:19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5"/>
      <c r="P74" s="30"/>
      <c r="Q74" s="35"/>
      <c r="R74" s="30"/>
      <c r="S74" s="3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4"/>
  <sheetViews>
    <sheetView topLeftCell="A18"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1.42578125" bestFit="1" customWidth="1"/>
    <col min="3" max="3" width="15" bestFit="1" customWidth="1"/>
    <col min="5" max="5" width="10.5703125" bestFit="1" customWidth="1"/>
  </cols>
  <sheetData>
    <row r="1" spans="1:5" x14ac:dyDescent="0.25">
      <c r="A1" s="29" t="s">
        <v>48</v>
      </c>
      <c r="B1" s="25" t="s">
        <v>189</v>
      </c>
      <c r="C1" s="25" t="s">
        <v>190</v>
      </c>
      <c r="D1" s="25" t="s">
        <v>191</v>
      </c>
      <c r="E1" s="25" t="s">
        <v>0</v>
      </c>
    </row>
    <row r="2" spans="1:5" x14ac:dyDescent="0.25">
      <c r="A2" s="100" t="s">
        <v>184</v>
      </c>
      <c r="B2" s="100" t="s">
        <v>192</v>
      </c>
      <c r="C2" s="100" t="s">
        <v>75</v>
      </c>
      <c r="D2" s="100" t="s">
        <v>79</v>
      </c>
      <c r="E2" s="100" t="s">
        <v>29</v>
      </c>
    </row>
    <row r="3" spans="1:5" x14ac:dyDescent="0.25">
      <c r="A3" s="100" t="s">
        <v>184</v>
      </c>
      <c r="B3" s="100" t="s">
        <v>193</v>
      </c>
      <c r="C3" s="100" t="s">
        <v>75</v>
      </c>
      <c r="D3" s="100" t="s">
        <v>95</v>
      </c>
      <c r="E3" s="100" t="s">
        <v>29</v>
      </c>
    </row>
    <row r="4" spans="1:5" x14ac:dyDescent="0.25">
      <c r="A4" s="100" t="s">
        <v>184</v>
      </c>
      <c r="B4" s="100" t="s">
        <v>194</v>
      </c>
      <c r="C4" s="100" t="s">
        <v>75</v>
      </c>
      <c r="D4" s="100" t="s">
        <v>58</v>
      </c>
      <c r="E4" s="100" t="s">
        <v>29</v>
      </c>
    </row>
    <row r="5" spans="1:5" x14ac:dyDescent="0.25">
      <c r="A5" s="100" t="s">
        <v>184</v>
      </c>
      <c r="B5" s="100" t="s">
        <v>195</v>
      </c>
      <c r="C5" s="100" t="s">
        <v>75</v>
      </c>
      <c r="D5" s="100" t="s">
        <v>96</v>
      </c>
      <c r="E5" s="100" t="s">
        <v>29</v>
      </c>
    </row>
    <row r="6" spans="1:5" x14ac:dyDescent="0.25">
      <c r="A6" s="100" t="s">
        <v>184</v>
      </c>
      <c r="B6" s="100" t="s">
        <v>196</v>
      </c>
      <c r="C6" s="100" t="s">
        <v>75</v>
      </c>
      <c r="D6" s="100" t="s">
        <v>97</v>
      </c>
      <c r="E6" s="100" t="s">
        <v>29</v>
      </c>
    </row>
    <row r="7" spans="1:5" x14ac:dyDescent="0.25">
      <c r="A7" s="100" t="s">
        <v>184</v>
      </c>
      <c r="B7" s="100" t="s">
        <v>197</v>
      </c>
      <c r="C7" s="100" t="s">
        <v>75</v>
      </c>
      <c r="D7" s="100" t="s">
        <v>98</v>
      </c>
      <c r="E7" s="100" t="s">
        <v>29</v>
      </c>
    </row>
    <row r="8" spans="1:5" s="100" customFormat="1" x14ac:dyDescent="0.25">
      <c r="A8" s="100" t="s">
        <v>215</v>
      </c>
      <c r="B8" s="100" t="s">
        <v>192</v>
      </c>
      <c r="C8" s="100" t="s">
        <v>75</v>
      </c>
      <c r="D8" s="100" t="s">
        <v>79</v>
      </c>
      <c r="E8" s="100" t="s">
        <v>29</v>
      </c>
    </row>
    <row r="9" spans="1:5" s="100" customFormat="1" x14ac:dyDescent="0.25">
      <c r="A9" s="100" t="s">
        <v>215</v>
      </c>
      <c r="B9" s="100" t="s">
        <v>193</v>
      </c>
      <c r="C9" s="100" t="s">
        <v>75</v>
      </c>
      <c r="D9" s="100" t="s">
        <v>95</v>
      </c>
      <c r="E9" s="100" t="s">
        <v>29</v>
      </c>
    </row>
    <row r="10" spans="1:5" s="100" customFormat="1" x14ac:dyDescent="0.25">
      <c r="A10" s="100" t="s">
        <v>215</v>
      </c>
      <c r="B10" s="100" t="s">
        <v>194</v>
      </c>
      <c r="C10" s="100" t="s">
        <v>75</v>
      </c>
      <c r="D10" s="100" t="s">
        <v>58</v>
      </c>
      <c r="E10" s="100" t="s">
        <v>29</v>
      </c>
    </row>
    <row r="11" spans="1:5" s="100" customFormat="1" x14ac:dyDescent="0.25">
      <c r="A11" s="100" t="s">
        <v>215</v>
      </c>
      <c r="B11" s="100" t="s">
        <v>195</v>
      </c>
      <c r="C11" s="100" t="s">
        <v>75</v>
      </c>
      <c r="D11" s="100" t="s">
        <v>96</v>
      </c>
      <c r="E11" s="100" t="s">
        <v>29</v>
      </c>
    </row>
    <row r="12" spans="1:5" s="100" customFormat="1" x14ac:dyDescent="0.25">
      <c r="A12" s="100" t="s">
        <v>215</v>
      </c>
      <c r="B12" s="100" t="s">
        <v>196</v>
      </c>
      <c r="C12" s="100" t="s">
        <v>75</v>
      </c>
      <c r="D12" s="100" t="s">
        <v>97</v>
      </c>
      <c r="E12" s="100" t="s">
        <v>29</v>
      </c>
    </row>
    <row r="13" spans="1:5" s="100" customFormat="1" x14ac:dyDescent="0.25">
      <c r="A13" s="100" t="s">
        <v>215</v>
      </c>
      <c r="B13" s="100" t="s">
        <v>197</v>
      </c>
      <c r="C13" s="100" t="s">
        <v>75</v>
      </c>
      <c r="D13" s="100" t="s">
        <v>98</v>
      </c>
      <c r="E13" s="100" t="s">
        <v>29</v>
      </c>
    </row>
    <row r="14" spans="1:5" s="100" customFormat="1" x14ac:dyDescent="0.25">
      <c r="A14" s="100" t="s">
        <v>291</v>
      </c>
      <c r="B14" s="100" t="s">
        <v>192</v>
      </c>
      <c r="C14" s="100" t="s">
        <v>75</v>
      </c>
      <c r="D14" s="100" t="s">
        <v>79</v>
      </c>
      <c r="E14" s="100" t="s">
        <v>29</v>
      </c>
    </row>
    <row r="15" spans="1:5" x14ac:dyDescent="0.25">
      <c r="A15" s="100" t="s">
        <v>291</v>
      </c>
      <c r="B15" s="100" t="s">
        <v>193</v>
      </c>
      <c r="C15" s="100" t="s">
        <v>75</v>
      </c>
      <c r="D15" s="100" t="s">
        <v>95</v>
      </c>
      <c r="E15" s="100" t="s">
        <v>29</v>
      </c>
    </row>
    <row r="16" spans="1:5" x14ac:dyDescent="0.25">
      <c r="A16" s="100" t="s">
        <v>291</v>
      </c>
      <c r="B16" s="100" t="s">
        <v>194</v>
      </c>
      <c r="C16" s="100" t="s">
        <v>75</v>
      </c>
      <c r="D16" s="100" t="s">
        <v>58</v>
      </c>
      <c r="E16" s="100" t="s">
        <v>29</v>
      </c>
    </row>
    <row r="17" spans="1:14" x14ac:dyDescent="0.25">
      <c r="A17" s="100" t="s">
        <v>291</v>
      </c>
      <c r="B17" s="100" t="s">
        <v>195</v>
      </c>
      <c r="C17" s="100" t="s">
        <v>75</v>
      </c>
      <c r="D17" s="100" t="s">
        <v>96</v>
      </c>
      <c r="E17" s="100" t="s">
        <v>29</v>
      </c>
    </row>
    <row r="18" spans="1:14" x14ac:dyDescent="0.25">
      <c r="A18" s="100" t="s">
        <v>291</v>
      </c>
      <c r="B18" s="100" t="s">
        <v>196</v>
      </c>
      <c r="C18" s="100" t="s">
        <v>75</v>
      </c>
      <c r="D18" s="100" t="s">
        <v>97</v>
      </c>
      <c r="E18" s="100" t="s">
        <v>29</v>
      </c>
    </row>
    <row r="19" spans="1:14" x14ac:dyDescent="0.25">
      <c r="A19" s="100" t="s">
        <v>291</v>
      </c>
      <c r="B19" s="100" t="s">
        <v>197</v>
      </c>
      <c r="C19" s="100" t="s">
        <v>75</v>
      </c>
      <c r="D19" s="100" t="s">
        <v>98</v>
      </c>
      <c r="E19" s="100" t="s">
        <v>29</v>
      </c>
    </row>
    <row r="20" spans="1:14" x14ac:dyDescent="0.25">
      <c r="A20" s="100" t="s">
        <v>216</v>
      </c>
      <c r="B20" s="100" t="s">
        <v>192</v>
      </c>
      <c r="C20" s="100" t="s">
        <v>78</v>
      </c>
      <c r="D20" s="100" t="s">
        <v>97</v>
      </c>
      <c r="E20" s="100" t="s">
        <v>29</v>
      </c>
    </row>
    <row r="21" spans="1:14" x14ac:dyDescent="0.25">
      <c r="A21" s="100" t="s">
        <v>216</v>
      </c>
      <c r="B21" s="100" t="s">
        <v>194</v>
      </c>
      <c r="C21" s="100" t="s">
        <v>76</v>
      </c>
      <c r="D21" s="100" t="s">
        <v>79</v>
      </c>
      <c r="E21" s="100" t="s">
        <v>29</v>
      </c>
    </row>
    <row r="22" spans="1:14" x14ac:dyDescent="0.25">
      <c r="A22" s="100" t="s">
        <v>216</v>
      </c>
      <c r="B22" s="100" t="s">
        <v>260</v>
      </c>
      <c r="C22" s="100" t="s">
        <v>76</v>
      </c>
      <c r="D22" s="100" t="s">
        <v>95</v>
      </c>
      <c r="E22" s="100" t="s">
        <v>29</v>
      </c>
      <c r="J22" s="23" t="s">
        <v>185</v>
      </c>
      <c r="K22" s="23" t="s">
        <v>192</v>
      </c>
      <c r="L22" s="23" t="s">
        <v>75</v>
      </c>
      <c r="M22" s="23" t="s">
        <v>79</v>
      </c>
      <c r="N22" s="23" t="s">
        <v>29</v>
      </c>
    </row>
    <row r="23" spans="1:14" x14ac:dyDescent="0.25">
      <c r="A23" s="100" t="s">
        <v>227</v>
      </c>
      <c r="B23" s="100" t="s">
        <v>196</v>
      </c>
      <c r="C23" s="100" t="s">
        <v>75</v>
      </c>
      <c r="D23" s="100" t="s">
        <v>79</v>
      </c>
      <c r="E23" s="100" t="s">
        <v>29</v>
      </c>
      <c r="J23" s="23" t="s">
        <v>185</v>
      </c>
      <c r="K23" s="23" t="s">
        <v>193</v>
      </c>
      <c r="L23" s="23" t="s">
        <v>75</v>
      </c>
      <c r="M23" s="23" t="s">
        <v>95</v>
      </c>
      <c r="N23" s="23" t="s">
        <v>29</v>
      </c>
    </row>
    <row r="24" spans="1:14" x14ac:dyDescent="0.25">
      <c r="A24" s="100" t="s">
        <v>227</v>
      </c>
      <c r="B24" s="100" t="s">
        <v>192</v>
      </c>
      <c r="C24" s="100" t="s">
        <v>78</v>
      </c>
      <c r="D24" s="100" t="s">
        <v>97</v>
      </c>
      <c r="E24" s="100" t="s">
        <v>29</v>
      </c>
      <c r="J24" s="23" t="s">
        <v>185</v>
      </c>
      <c r="K24" s="23" t="s">
        <v>194</v>
      </c>
      <c r="L24" s="23" t="s">
        <v>75</v>
      </c>
      <c r="M24" s="23" t="s">
        <v>58</v>
      </c>
      <c r="N24" s="23" t="s">
        <v>29</v>
      </c>
    </row>
    <row r="25" spans="1:14" x14ac:dyDescent="0.25">
      <c r="A25" s="100" t="s">
        <v>227</v>
      </c>
      <c r="B25" s="100" t="s">
        <v>259</v>
      </c>
      <c r="C25" s="100" t="s">
        <v>78</v>
      </c>
      <c r="D25" s="100" t="s">
        <v>98</v>
      </c>
      <c r="E25" s="100" t="s">
        <v>29</v>
      </c>
      <c r="J25" s="23" t="s">
        <v>185</v>
      </c>
      <c r="K25" s="23" t="s">
        <v>195</v>
      </c>
      <c r="L25" s="23" t="s">
        <v>75</v>
      </c>
      <c r="M25" s="23" t="s">
        <v>96</v>
      </c>
      <c r="N25" s="23" t="s">
        <v>29</v>
      </c>
    </row>
    <row r="26" spans="1:14" x14ac:dyDescent="0.25">
      <c r="A26" s="100" t="s">
        <v>227</v>
      </c>
      <c r="B26" s="100" t="s">
        <v>194</v>
      </c>
      <c r="C26" s="100" t="s">
        <v>76</v>
      </c>
      <c r="D26" s="100" t="s">
        <v>79</v>
      </c>
      <c r="E26" s="100" t="s">
        <v>29</v>
      </c>
      <c r="J26" s="23" t="s">
        <v>185</v>
      </c>
      <c r="K26" s="23" t="s">
        <v>196</v>
      </c>
      <c r="L26" s="23" t="s">
        <v>76</v>
      </c>
      <c r="M26" s="23" t="s">
        <v>79</v>
      </c>
      <c r="N26" s="23" t="s">
        <v>29</v>
      </c>
    </row>
    <row r="27" spans="1:14" x14ac:dyDescent="0.25">
      <c r="A27" s="100" t="s">
        <v>227</v>
      </c>
      <c r="B27" s="100" t="s">
        <v>260</v>
      </c>
      <c r="C27" s="100" t="s">
        <v>76</v>
      </c>
      <c r="D27" s="100" t="s">
        <v>95</v>
      </c>
      <c r="E27" s="100" t="s">
        <v>29</v>
      </c>
      <c r="J27" s="23" t="s">
        <v>185</v>
      </c>
      <c r="K27" s="23" t="s">
        <v>197</v>
      </c>
      <c r="L27" s="23" t="s">
        <v>76</v>
      </c>
      <c r="M27" s="23" t="s">
        <v>95</v>
      </c>
      <c r="N27" s="23" t="s">
        <v>29</v>
      </c>
    </row>
    <row r="28" spans="1:14" x14ac:dyDescent="0.25">
      <c r="A28" s="100" t="s">
        <v>245</v>
      </c>
      <c r="B28" s="100" t="s">
        <v>196</v>
      </c>
      <c r="C28" s="100" t="s">
        <v>75</v>
      </c>
      <c r="D28" s="100" t="s">
        <v>79</v>
      </c>
      <c r="E28" s="100" t="s">
        <v>29</v>
      </c>
      <c r="J28" s="23" t="s">
        <v>209</v>
      </c>
      <c r="K28" s="23" t="s">
        <v>192</v>
      </c>
      <c r="L28" s="23" t="s">
        <v>75</v>
      </c>
      <c r="M28" s="23" t="s">
        <v>79</v>
      </c>
      <c r="N28" s="23" t="s">
        <v>29</v>
      </c>
    </row>
    <row r="29" spans="1:14" x14ac:dyDescent="0.25">
      <c r="A29" s="100" t="s">
        <v>245</v>
      </c>
      <c r="B29" s="100" t="s">
        <v>192</v>
      </c>
      <c r="C29" s="100" t="s">
        <v>78</v>
      </c>
      <c r="D29" s="100" t="s">
        <v>97</v>
      </c>
      <c r="E29" s="100" t="s">
        <v>29</v>
      </c>
      <c r="J29" s="23" t="s">
        <v>209</v>
      </c>
      <c r="K29" s="23" t="s">
        <v>193</v>
      </c>
      <c r="L29" s="23" t="s">
        <v>75</v>
      </c>
      <c r="M29" s="23" t="s">
        <v>95</v>
      </c>
      <c r="N29" s="23" t="s">
        <v>29</v>
      </c>
    </row>
    <row r="30" spans="1:14" x14ac:dyDescent="0.25">
      <c r="A30" s="100" t="s">
        <v>245</v>
      </c>
      <c r="B30" s="100" t="s">
        <v>259</v>
      </c>
      <c r="C30" s="100" t="s">
        <v>78</v>
      </c>
      <c r="D30" s="100" t="s">
        <v>98</v>
      </c>
      <c r="E30" s="100" t="s">
        <v>29</v>
      </c>
      <c r="J30" s="23" t="s">
        <v>209</v>
      </c>
      <c r="K30" s="23" t="s">
        <v>194</v>
      </c>
      <c r="L30" s="23" t="s">
        <v>75</v>
      </c>
      <c r="M30" s="23" t="s">
        <v>58</v>
      </c>
      <c r="N30" s="23" t="s">
        <v>29</v>
      </c>
    </row>
    <row r="31" spans="1:14" x14ac:dyDescent="0.25">
      <c r="A31" s="100" t="s">
        <v>245</v>
      </c>
      <c r="B31" s="100" t="s">
        <v>194</v>
      </c>
      <c r="C31" s="100" t="s">
        <v>76</v>
      </c>
      <c r="D31" s="100" t="s">
        <v>79</v>
      </c>
      <c r="E31" s="100" t="s">
        <v>29</v>
      </c>
      <c r="J31" s="23" t="s">
        <v>209</v>
      </c>
      <c r="K31" s="23" t="s">
        <v>195</v>
      </c>
      <c r="L31" s="23" t="s">
        <v>75</v>
      </c>
      <c r="M31" s="23" t="s">
        <v>96</v>
      </c>
      <c r="N31" s="23" t="s">
        <v>29</v>
      </c>
    </row>
    <row r="32" spans="1:14" x14ac:dyDescent="0.25">
      <c r="A32" s="100" t="s">
        <v>245</v>
      </c>
      <c r="B32" s="100" t="s">
        <v>260</v>
      </c>
      <c r="C32" s="100" t="s">
        <v>76</v>
      </c>
      <c r="D32" s="100" t="s">
        <v>95</v>
      </c>
      <c r="E32" s="100" t="s">
        <v>29</v>
      </c>
      <c r="J32" s="23" t="s">
        <v>209</v>
      </c>
      <c r="K32" s="23" t="s">
        <v>196</v>
      </c>
      <c r="L32" s="23" t="s">
        <v>76</v>
      </c>
      <c r="M32" s="23" t="s">
        <v>79</v>
      </c>
      <c r="N32" s="23" t="s">
        <v>29</v>
      </c>
    </row>
    <row r="33" spans="1:14" x14ac:dyDescent="0.25">
      <c r="A33" s="100" t="s">
        <v>245</v>
      </c>
      <c r="B33" s="100" t="s">
        <v>261</v>
      </c>
      <c r="C33" s="100" t="s">
        <v>144</v>
      </c>
      <c r="D33" s="100" t="s">
        <v>79</v>
      </c>
      <c r="E33" s="100" t="s">
        <v>44</v>
      </c>
      <c r="J33" s="23" t="s">
        <v>209</v>
      </c>
      <c r="K33" s="23" t="s">
        <v>197</v>
      </c>
      <c r="L33" s="23" t="s">
        <v>76</v>
      </c>
      <c r="M33" s="23" t="s">
        <v>95</v>
      </c>
      <c r="N33" s="23" t="s">
        <v>29</v>
      </c>
    </row>
    <row r="34" spans="1:14" x14ac:dyDescent="0.25">
      <c r="A34" s="100" t="s">
        <v>245</v>
      </c>
      <c r="B34" s="100" t="s">
        <v>229</v>
      </c>
      <c r="C34" s="100" t="s">
        <v>230</v>
      </c>
      <c r="D34" s="100" t="s">
        <v>262</v>
      </c>
      <c r="E34" s="100" t="s">
        <v>44</v>
      </c>
      <c r="L34" t="s">
        <v>144</v>
      </c>
      <c r="M34" t="s">
        <v>79</v>
      </c>
      <c r="N34" t="s">
        <v>44</v>
      </c>
    </row>
    <row r="35" spans="1:14" x14ac:dyDescent="0.25">
      <c r="A35" s="100" t="s">
        <v>246</v>
      </c>
      <c r="B35" s="100" t="s">
        <v>192</v>
      </c>
      <c r="C35" s="100" t="s">
        <v>75</v>
      </c>
      <c r="D35" s="100" t="s">
        <v>79</v>
      </c>
      <c r="E35" s="100" t="s">
        <v>29</v>
      </c>
      <c r="L35" t="s">
        <v>144</v>
      </c>
      <c r="M35" t="s">
        <v>95</v>
      </c>
      <c r="N35" t="s">
        <v>44</v>
      </c>
    </row>
    <row r="36" spans="1:14" x14ac:dyDescent="0.25">
      <c r="A36" s="100" t="s">
        <v>246</v>
      </c>
      <c r="B36" s="100" t="s">
        <v>261</v>
      </c>
      <c r="C36" s="100" t="s">
        <v>75</v>
      </c>
      <c r="D36" s="100" t="s">
        <v>79</v>
      </c>
      <c r="E36" s="100" t="s">
        <v>30</v>
      </c>
      <c r="L36" s="23" t="s">
        <v>76</v>
      </c>
      <c r="M36" s="23" t="s">
        <v>79</v>
      </c>
      <c r="N36" s="23" t="s">
        <v>29</v>
      </c>
    </row>
    <row r="37" spans="1:14" x14ac:dyDescent="0.25">
      <c r="A37" s="100" t="s">
        <v>246</v>
      </c>
      <c r="B37" s="100" t="s">
        <v>194</v>
      </c>
      <c r="C37" s="100" t="s">
        <v>144</v>
      </c>
      <c r="D37" s="100" t="s">
        <v>79</v>
      </c>
      <c r="E37" s="100" t="s">
        <v>44</v>
      </c>
      <c r="L37" s="23" t="s">
        <v>76</v>
      </c>
      <c r="M37" s="23" t="s">
        <v>95</v>
      </c>
      <c r="N37" s="23" t="s">
        <v>29</v>
      </c>
    </row>
    <row r="38" spans="1:14" x14ac:dyDescent="0.25">
      <c r="A38" s="100" t="s">
        <v>246</v>
      </c>
      <c r="B38" s="100" t="s">
        <v>229</v>
      </c>
      <c r="C38" s="100" t="s">
        <v>230</v>
      </c>
      <c r="D38" s="100" t="s">
        <v>262</v>
      </c>
      <c r="E38" s="100" t="s">
        <v>44</v>
      </c>
      <c r="L38" t="s">
        <v>78</v>
      </c>
      <c r="M38" t="s">
        <v>58</v>
      </c>
      <c r="N38" t="s">
        <v>29</v>
      </c>
    </row>
    <row r="39" spans="1:14" x14ac:dyDescent="0.25">
      <c r="A39" s="100" t="s">
        <v>289</v>
      </c>
      <c r="B39" s="100" t="s">
        <v>192</v>
      </c>
      <c r="C39" s="100" t="s">
        <v>75</v>
      </c>
      <c r="D39" s="100" t="s">
        <v>79</v>
      </c>
      <c r="E39" s="100" t="s">
        <v>30</v>
      </c>
      <c r="L39" t="s">
        <v>78</v>
      </c>
      <c r="M39" t="s">
        <v>96</v>
      </c>
      <c r="N39" t="s">
        <v>29</v>
      </c>
    </row>
    <row r="40" spans="1:14" x14ac:dyDescent="0.25">
      <c r="A40" s="100" t="s">
        <v>289</v>
      </c>
      <c r="B40" s="100" t="s">
        <v>261</v>
      </c>
      <c r="C40" s="100" t="s">
        <v>75</v>
      </c>
      <c r="D40" s="100" t="s">
        <v>58</v>
      </c>
      <c r="E40" s="100" t="s">
        <v>30</v>
      </c>
      <c r="L40" t="s">
        <v>78</v>
      </c>
      <c r="M40" t="s">
        <v>97</v>
      </c>
      <c r="N40" t="s">
        <v>29</v>
      </c>
    </row>
    <row r="41" spans="1:14" x14ac:dyDescent="0.25">
      <c r="A41" s="100" t="s">
        <v>289</v>
      </c>
      <c r="B41" s="100" t="s">
        <v>194</v>
      </c>
      <c r="C41" s="100" t="s">
        <v>230</v>
      </c>
      <c r="D41" s="100" t="s">
        <v>262</v>
      </c>
      <c r="E41" s="100" t="s">
        <v>44</v>
      </c>
      <c r="L41" t="s">
        <v>78</v>
      </c>
      <c r="M41" t="s">
        <v>98</v>
      </c>
      <c r="N41" t="s">
        <v>29</v>
      </c>
    </row>
    <row r="42" spans="1:14" x14ac:dyDescent="0.25">
      <c r="A42" s="100" t="s">
        <v>250</v>
      </c>
      <c r="B42" s="100" t="s">
        <v>196</v>
      </c>
      <c r="C42" s="100" t="s">
        <v>75</v>
      </c>
      <c r="D42" s="100" t="s">
        <v>58</v>
      </c>
      <c r="E42" s="100" t="s">
        <v>29</v>
      </c>
      <c r="L42" t="s">
        <v>78</v>
      </c>
      <c r="M42" t="s">
        <v>100</v>
      </c>
      <c r="N42" t="s">
        <v>29</v>
      </c>
    </row>
    <row r="43" spans="1:14" x14ac:dyDescent="0.25">
      <c r="A43" s="100" t="s">
        <v>256</v>
      </c>
      <c r="B43" s="100" t="s">
        <v>192</v>
      </c>
      <c r="C43" s="100" t="s">
        <v>75</v>
      </c>
      <c r="D43" s="100" t="s">
        <v>58</v>
      </c>
      <c r="E43" s="100" t="s">
        <v>29</v>
      </c>
      <c r="L43" t="s">
        <v>78</v>
      </c>
      <c r="M43" t="s">
        <v>101</v>
      </c>
      <c r="N43" t="s">
        <v>29</v>
      </c>
    </row>
    <row r="44" spans="1:14" x14ac:dyDescent="0.25">
      <c r="A44" s="100" t="s">
        <v>256</v>
      </c>
      <c r="B44" s="100" t="s">
        <v>295</v>
      </c>
      <c r="C44" s="100" t="s">
        <v>76</v>
      </c>
      <c r="D44" s="100" t="s">
        <v>95</v>
      </c>
      <c r="E44" s="100" t="s">
        <v>29</v>
      </c>
      <c r="J44" s="23" t="s">
        <v>184</v>
      </c>
      <c r="K44" s="23" t="s">
        <v>211</v>
      </c>
      <c r="L44" s="23" t="s">
        <v>78</v>
      </c>
      <c r="M44" s="23" t="s">
        <v>97</v>
      </c>
      <c r="N44" s="23" t="s">
        <v>29</v>
      </c>
    </row>
    <row r="45" spans="1:14" x14ac:dyDescent="0.25">
      <c r="A45" s="100" t="s">
        <v>256</v>
      </c>
      <c r="B45" s="100" t="s">
        <v>296</v>
      </c>
      <c r="C45" s="100" t="s">
        <v>78</v>
      </c>
      <c r="D45" s="100" t="s">
        <v>99</v>
      </c>
      <c r="E45" s="100" t="s">
        <v>29</v>
      </c>
    </row>
    <row r="46" spans="1:14" x14ac:dyDescent="0.25">
      <c r="A46" s="100" t="s">
        <v>258</v>
      </c>
      <c r="B46" s="100" t="s">
        <v>192</v>
      </c>
      <c r="C46" s="100" t="s">
        <v>75</v>
      </c>
      <c r="D46" s="100" t="s">
        <v>58</v>
      </c>
      <c r="E46" s="100" t="s">
        <v>29</v>
      </c>
    </row>
    <row r="47" spans="1:14" x14ac:dyDescent="0.25">
      <c r="A47" s="100" t="s">
        <v>258</v>
      </c>
      <c r="B47" s="100" t="s">
        <v>194</v>
      </c>
      <c r="C47" s="100" t="s">
        <v>248</v>
      </c>
      <c r="D47" s="100" t="s">
        <v>98</v>
      </c>
      <c r="E47" s="100" t="s">
        <v>29</v>
      </c>
      <c r="J47" s="88" t="s">
        <v>245</v>
      </c>
      <c r="K47" s="88" t="s">
        <v>192</v>
      </c>
      <c r="L47" s="88" t="s">
        <v>75</v>
      </c>
      <c r="M47" s="88" t="s">
        <v>79</v>
      </c>
      <c r="N47" s="88" t="s">
        <v>29</v>
      </c>
    </row>
    <row r="48" spans="1:14" x14ac:dyDescent="0.25">
      <c r="A48" s="100" t="s">
        <v>258</v>
      </c>
      <c r="B48" s="100" t="s">
        <v>195</v>
      </c>
      <c r="C48" s="100" t="s">
        <v>248</v>
      </c>
      <c r="D48" s="100" t="s">
        <v>99</v>
      </c>
      <c r="E48" s="100" t="s">
        <v>29</v>
      </c>
      <c r="J48" s="88" t="s">
        <v>245</v>
      </c>
      <c r="K48" s="88" t="s">
        <v>247</v>
      </c>
      <c r="L48" s="88" t="s">
        <v>75</v>
      </c>
      <c r="M48" s="88" t="s">
        <v>79</v>
      </c>
      <c r="N48" s="88" t="s">
        <v>30</v>
      </c>
    </row>
    <row r="49" spans="1:14" x14ac:dyDescent="0.25">
      <c r="A49" s="100" t="s">
        <v>258</v>
      </c>
      <c r="B49" s="100" t="s">
        <v>263</v>
      </c>
      <c r="C49" s="100" t="s">
        <v>248</v>
      </c>
      <c r="D49" s="100" t="s">
        <v>100</v>
      </c>
      <c r="E49" s="100" t="s">
        <v>29</v>
      </c>
      <c r="J49" s="88" t="s">
        <v>245</v>
      </c>
      <c r="K49" s="88" t="s">
        <v>194</v>
      </c>
      <c r="L49" s="88" t="s">
        <v>144</v>
      </c>
      <c r="M49" s="88" t="s">
        <v>79</v>
      </c>
      <c r="N49" s="88" t="s">
        <v>29</v>
      </c>
    </row>
    <row r="50" spans="1:14" x14ac:dyDescent="0.25">
      <c r="A50" s="100" t="s">
        <v>258</v>
      </c>
      <c r="B50" s="100" t="s">
        <v>196</v>
      </c>
      <c r="C50" s="100" t="s">
        <v>248</v>
      </c>
      <c r="D50" s="100" t="s">
        <v>264</v>
      </c>
      <c r="E50" s="100" t="s">
        <v>29</v>
      </c>
      <c r="J50" s="88" t="s">
        <v>245</v>
      </c>
      <c r="K50" s="88" t="s">
        <v>229</v>
      </c>
      <c r="L50" s="88" t="s">
        <v>230</v>
      </c>
      <c r="M50" s="88" t="s">
        <v>95</v>
      </c>
      <c r="N50" s="88" t="s">
        <v>29</v>
      </c>
    </row>
    <row r="51" spans="1:14" x14ac:dyDescent="0.25">
      <c r="A51" s="100" t="s">
        <v>258</v>
      </c>
      <c r="B51" s="100" t="s">
        <v>197</v>
      </c>
      <c r="C51" s="100" t="s">
        <v>248</v>
      </c>
      <c r="D51" s="100" t="s">
        <v>101</v>
      </c>
      <c r="E51" s="100" t="s">
        <v>29</v>
      </c>
    </row>
    <row r="55" spans="1:14" x14ac:dyDescent="0.25">
      <c r="A55" s="88"/>
      <c r="B55" s="88"/>
      <c r="C55" s="88"/>
      <c r="D55" s="88"/>
      <c r="E55" s="88"/>
    </row>
    <row r="56" spans="1:14" x14ac:dyDescent="0.25">
      <c r="A56" s="88"/>
      <c r="B56" s="88"/>
      <c r="C56" s="88"/>
      <c r="D56" s="88"/>
      <c r="E56" s="88"/>
    </row>
    <row r="57" spans="1:14" x14ac:dyDescent="0.25">
      <c r="A57" s="88"/>
      <c r="B57" s="88"/>
      <c r="C57" s="88"/>
      <c r="D57" s="88"/>
      <c r="E57" s="88"/>
    </row>
    <row r="58" spans="1:14" x14ac:dyDescent="0.25">
      <c r="A58" s="88"/>
      <c r="B58" s="88"/>
      <c r="C58" s="88"/>
      <c r="D58" s="88"/>
      <c r="E58" s="88"/>
      <c r="I58" t="s">
        <v>253</v>
      </c>
      <c r="J58" t="s">
        <v>254</v>
      </c>
      <c r="K58" t="s">
        <v>255</v>
      </c>
    </row>
    <row r="59" spans="1:14" x14ac:dyDescent="0.25">
      <c r="A59" s="88"/>
      <c r="B59" s="88"/>
      <c r="C59" s="88"/>
      <c r="D59" s="88"/>
      <c r="E59" s="88"/>
      <c r="I59">
        <v>13</v>
      </c>
    </row>
    <row r="60" spans="1:14" x14ac:dyDescent="0.25">
      <c r="A60" s="88"/>
      <c r="B60" s="88"/>
      <c r="C60" s="88"/>
      <c r="D60" s="88"/>
      <c r="E60" s="88"/>
      <c r="I60">
        <v>22</v>
      </c>
    </row>
    <row r="61" spans="1:14" x14ac:dyDescent="0.25">
      <c r="A61" s="88"/>
      <c r="B61" s="88"/>
      <c r="C61" s="88"/>
      <c r="D61" s="88"/>
      <c r="E61" s="88"/>
      <c r="I61">
        <v>29</v>
      </c>
    </row>
    <row r="62" spans="1:14" x14ac:dyDescent="0.25">
      <c r="A62" s="88"/>
      <c r="B62" s="88"/>
      <c r="C62" s="88"/>
      <c r="D62" s="88"/>
      <c r="E62" s="88"/>
      <c r="I62">
        <v>35</v>
      </c>
    </row>
    <row r="63" spans="1:14" x14ac:dyDescent="0.25">
      <c r="A63" s="88"/>
      <c r="B63" s="88"/>
      <c r="C63" s="88"/>
      <c r="D63" s="88"/>
      <c r="E63" s="88"/>
    </row>
    <row r="64" spans="1:14" x14ac:dyDescent="0.25">
      <c r="A64" s="88"/>
      <c r="B64" s="88"/>
      <c r="C64" s="88"/>
      <c r="D64" s="88"/>
      <c r="E64" s="8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2"/>
  <sheetViews>
    <sheetView workbookViewId="0">
      <selection activeCell="A55" sqref="A55"/>
    </sheetView>
  </sheetViews>
  <sheetFormatPr defaultRowHeight="15" x14ac:dyDescent="0.25"/>
  <cols>
    <col min="1" max="1" width="11.7109375" style="23" bestFit="1" customWidth="1"/>
    <col min="2" max="2" width="12.28515625" style="23" bestFit="1" customWidth="1"/>
    <col min="3" max="3" width="15" style="23" bestFit="1" customWidth="1"/>
    <col min="4" max="4" width="9.140625" style="23"/>
    <col min="5" max="5" width="10.5703125" style="23" bestFit="1" customWidth="1"/>
    <col min="6" max="16384" width="9.140625" style="23"/>
  </cols>
  <sheetData>
    <row r="1" spans="1:5" x14ac:dyDescent="0.25">
      <c r="A1" s="29" t="s">
        <v>48</v>
      </c>
      <c r="B1" s="25" t="s">
        <v>200</v>
      </c>
      <c r="C1" s="25" t="s">
        <v>201</v>
      </c>
      <c r="D1" s="25" t="s">
        <v>202</v>
      </c>
      <c r="E1" s="25"/>
    </row>
    <row r="2" spans="1:5" x14ac:dyDescent="0.25">
      <c r="A2" s="100" t="s">
        <v>184</v>
      </c>
      <c r="B2" s="100" t="b">
        <v>0</v>
      </c>
      <c r="C2" s="100" t="b">
        <v>0</v>
      </c>
      <c r="D2" s="100" t="b">
        <v>0</v>
      </c>
    </row>
    <row r="3" spans="1:5" x14ac:dyDescent="0.25">
      <c r="A3" s="100" t="s">
        <v>215</v>
      </c>
      <c r="B3" s="100" t="b">
        <v>1</v>
      </c>
      <c r="C3" s="100" t="b">
        <v>0</v>
      </c>
      <c r="D3" s="100" t="b">
        <v>0</v>
      </c>
    </row>
    <row r="4" spans="1:5" x14ac:dyDescent="0.25">
      <c r="A4" s="100" t="s">
        <v>291</v>
      </c>
      <c r="B4" s="100" t="b">
        <v>1</v>
      </c>
      <c r="C4" s="100" t="b">
        <v>0</v>
      </c>
      <c r="D4" s="100" t="b">
        <v>0</v>
      </c>
    </row>
    <row r="5" spans="1:5" x14ac:dyDescent="0.25">
      <c r="A5" s="100" t="s">
        <v>216</v>
      </c>
      <c r="B5" s="100" t="b">
        <v>0</v>
      </c>
      <c r="C5" s="100" t="b">
        <v>0</v>
      </c>
      <c r="D5" s="100" t="b">
        <v>0</v>
      </c>
    </row>
    <row r="6" spans="1:5" x14ac:dyDescent="0.25">
      <c r="A6" s="100" t="s">
        <v>227</v>
      </c>
      <c r="B6" s="100" t="b">
        <v>1</v>
      </c>
      <c r="C6" s="100" t="b">
        <v>0</v>
      </c>
      <c r="D6" s="100" t="b">
        <v>0</v>
      </c>
    </row>
    <row r="7" spans="1:5" x14ac:dyDescent="0.25">
      <c r="A7" s="100" t="s">
        <v>245</v>
      </c>
      <c r="B7" s="100" t="b">
        <v>1</v>
      </c>
      <c r="C7" s="100" t="b">
        <v>1</v>
      </c>
      <c r="D7" s="100" t="b">
        <v>0</v>
      </c>
    </row>
    <row r="8" spans="1:5" x14ac:dyDescent="0.25">
      <c r="A8" s="100" t="s">
        <v>246</v>
      </c>
      <c r="B8" s="100" t="b">
        <v>0</v>
      </c>
      <c r="C8" s="100" t="b">
        <v>0</v>
      </c>
      <c r="D8" s="100" t="b">
        <v>0</v>
      </c>
    </row>
    <row r="9" spans="1:5" x14ac:dyDescent="0.25">
      <c r="A9" s="100" t="s">
        <v>289</v>
      </c>
      <c r="B9" s="100" t="b">
        <v>0</v>
      </c>
      <c r="C9" s="100" t="b">
        <v>0</v>
      </c>
      <c r="D9" s="100" t="b">
        <v>0</v>
      </c>
    </row>
    <row r="10" spans="1:5" x14ac:dyDescent="0.25">
      <c r="A10" s="100" t="s">
        <v>250</v>
      </c>
      <c r="B10" s="100" t="b">
        <v>1</v>
      </c>
      <c r="C10" s="100" t="b">
        <v>0</v>
      </c>
      <c r="D10" s="100" t="b">
        <v>0</v>
      </c>
    </row>
    <row r="11" spans="1:5" x14ac:dyDescent="0.25">
      <c r="A11" s="100" t="s">
        <v>256</v>
      </c>
      <c r="B11" s="100" t="b">
        <v>1</v>
      </c>
      <c r="C11" s="100" t="b">
        <v>0</v>
      </c>
      <c r="D11" s="100" t="b">
        <v>0</v>
      </c>
    </row>
    <row r="12" spans="1:5" x14ac:dyDescent="0.25">
      <c r="A12" s="100" t="s">
        <v>290</v>
      </c>
      <c r="B12" s="100" t="b">
        <v>1</v>
      </c>
      <c r="C12" s="100" t="b">
        <v>0</v>
      </c>
      <c r="D12" s="100" t="b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76"/>
  <sheetViews>
    <sheetView topLeftCell="A212" workbookViewId="0">
      <selection activeCell="A55" sqref="A55"/>
    </sheetView>
  </sheetViews>
  <sheetFormatPr defaultRowHeight="15" x14ac:dyDescent="0.25"/>
  <cols>
    <col min="1" max="1" width="14.28515625" bestFit="1" customWidth="1"/>
    <col min="2" max="2" width="15.140625" bestFit="1" customWidth="1"/>
    <col min="3" max="3" width="14" bestFit="1" customWidth="1"/>
    <col min="4" max="4" width="12.5703125" bestFit="1" customWidth="1"/>
    <col min="5" max="5" width="18.42578125" bestFit="1" customWidth="1"/>
    <col min="6" max="6" width="14.140625" bestFit="1" customWidth="1"/>
    <col min="7" max="7" width="19.85546875" bestFit="1" customWidth="1"/>
    <col min="8" max="8" width="14" bestFit="1" customWidth="1"/>
    <col min="9" max="9" width="27" bestFit="1" customWidth="1"/>
    <col min="10" max="10" width="17" bestFit="1" customWidth="1"/>
    <col min="11" max="11" width="30.140625" bestFit="1" customWidth="1"/>
    <col min="12" max="12" width="14.5703125" bestFit="1" customWidth="1"/>
    <col min="13" max="13" width="10.7109375" bestFit="1" customWidth="1"/>
  </cols>
  <sheetData>
    <row r="1" spans="1:13" x14ac:dyDescent="0.25">
      <c r="A1" s="29" t="s">
        <v>80</v>
      </c>
      <c r="B1" s="29" t="s">
        <v>81</v>
      </c>
      <c r="C1" s="29" t="s">
        <v>0</v>
      </c>
      <c r="D1" s="25" t="s">
        <v>110</v>
      </c>
      <c r="E1" s="25" t="s">
        <v>111</v>
      </c>
      <c r="F1" s="25" t="s">
        <v>112</v>
      </c>
      <c r="G1" s="25" t="s">
        <v>113</v>
      </c>
      <c r="H1" s="25" t="s">
        <v>114</v>
      </c>
      <c r="I1" s="25" t="s">
        <v>115</v>
      </c>
      <c r="J1" s="25" t="s">
        <v>116</v>
      </c>
      <c r="K1" s="25" t="s">
        <v>117</v>
      </c>
      <c r="L1" s="25" t="s">
        <v>48</v>
      </c>
    </row>
    <row r="2" spans="1:13" x14ac:dyDescent="0.25">
      <c r="A2" s="20" t="s">
        <v>118</v>
      </c>
      <c r="B2" s="20" t="s">
        <v>4</v>
      </c>
      <c r="C2" s="20" t="s">
        <v>29</v>
      </c>
      <c r="D2" s="21">
        <f>+Parameters!$B$3-1</f>
        <v>42865</v>
      </c>
      <c r="E2" s="21">
        <f>+D2+10</f>
        <v>42875</v>
      </c>
      <c r="F2" s="20">
        <v>1</v>
      </c>
      <c r="G2" s="20">
        <v>3</v>
      </c>
      <c r="H2" s="22">
        <v>200000000</v>
      </c>
      <c r="I2" s="22">
        <v>7000000</v>
      </c>
      <c r="J2" s="22">
        <f t="shared" ref="J2:K8" si="0">+H9</f>
        <v>200000000</v>
      </c>
      <c r="K2" s="22">
        <f t="shared" si="0"/>
        <v>7000000</v>
      </c>
      <c r="L2" s="20" t="s">
        <v>215</v>
      </c>
      <c r="M2" s="118">
        <v>10</v>
      </c>
    </row>
    <row r="3" spans="1:13" x14ac:dyDescent="0.25">
      <c r="A3" s="20" t="s">
        <v>118</v>
      </c>
      <c r="B3" s="20" t="s">
        <v>4</v>
      </c>
      <c r="C3" s="20" t="s">
        <v>29</v>
      </c>
      <c r="D3" s="21">
        <f>+Parameters!$B$3-1</f>
        <v>42865</v>
      </c>
      <c r="E3" s="21">
        <f t="shared" ref="E3:E8" si="1">+D3+10</f>
        <v>42875</v>
      </c>
      <c r="F3" s="20">
        <v>3</v>
      </c>
      <c r="G3" s="20">
        <v>7</v>
      </c>
      <c r="H3" s="22">
        <f>+I2</f>
        <v>7000000</v>
      </c>
      <c r="I3" s="22">
        <v>7000000</v>
      </c>
      <c r="J3" s="22">
        <f t="shared" si="0"/>
        <v>7000000</v>
      </c>
      <c r="K3" s="22">
        <f t="shared" si="0"/>
        <v>7000000</v>
      </c>
      <c r="L3" s="20" t="s">
        <v>215</v>
      </c>
      <c r="M3" s="118">
        <v>10</v>
      </c>
    </row>
    <row r="4" spans="1:13" x14ac:dyDescent="0.25">
      <c r="A4" s="20" t="s">
        <v>118</v>
      </c>
      <c r="B4" s="20" t="s">
        <v>4</v>
      </c>
      <c r="C4" s="20" t="s">
        <v>29</v>
      </c>
      <c r="D4" s="21">
        <f>+Parameters!$B$3-1</f>
        <v>42865</v>
      </c>
      <c r="E4" s="21">
        <f t="shared" si="1"/>
        <v>42875</v>
      </c>
      <c r="F4" s="20">
        <v>7</v>
      </c>
      <c r="G4" s="20">
        <v>31</v>
      </c>
      <c r="H4" s="22">
        <f t="shared" ref="H4:H8" si="2">+I3</f>
        <v>7000000</v>
      </c>
      <c r="I4" s="22">
        <v>15000000</v>
      </c>
      <c r="J4" s="22">
        <f t="shared" si="0"/>
        <v>7000000</v>
      </c>
      <c r="K4" s="22">
        <f t="shared" si="0"/>
        <v>15000000</v>
      </c>
      <c r="L4" s="20" t="s">
        <v>215</v>
      </c>
      <c r="M4" s="118">
        <v>10</v>
      </c>
    </row>
    <row r="5" spans="1:13" x14ac:dyDescent="0.25">
      <c r="A5" s="20" t="s">
        <v>118</v>
      </c>
      <c r="B5" s="20" t="s">
        <v>4</v>
      </c>
      <c r="C5" s="20" t="s">
        <v>29</v>
      </c>
      <c r="D5" s="21">
        <f>+Parameters!$B$3-1</f>
        <v>42865</v>
      </c>
      <c r="E5" s="21">
        <f t="shared" si="1"/>
        <v>42875</v>
      </c>
      <c r="F5" s="20">
        <v>31</v>
      </c>
      <c r="G5" s="20">
        <v>91</v>
      </c>
      <c r="H5" s="22">
        <f t="shared" si="2"/>
        <v>15000000</v>
      </c>
      <c r="I5" s="22">
        <v>4000000</v>
      </c>
      <c r="J5" s="22">
        <f t="shared" si="0"/>
        <v>15000000</v>
      </c>
      <c r="K5" s="22">
        <f t="shared" si="0"/>
        <v>4000000</v>
      </c>
      <c r="L5" s="20" t="s">
        <v>215</v>
      </c>
      <c r="M5" s="118">
        <v>10</v>
      </c>
    </row>
    <row r="6" spans="1:13" x14ac:dyDescent="0.25">
      <c r="A6" s="20" t="s">
        <v>118</v>
      </c>
      <c r="B6" s="20" t="s">
        <v>4</v>
      </c>
      <c r="C6" s="20" t="s">
        <v>29</v>
      </c>
      <c r="D6" s="21">
        <f>+Parameters!$B$3-1</f>
        <v>42865</v>
      </c>
      <c r="E6" s="21">
        <f t="shared" si="1"/>
        <v>42875</v>
      </c>
      <c r="F6" s="20">
        <v>91</v>
      </c>
      <c r="G6" s="20">
        <v>182</v>
      </c>
      <c r="H6" s="22">
        <f t="shared" si="2"/>
        <v>4000000</v>
      </c>
      <c r="I6" s="22">
        <v>4000000</v>
      </c>
      <c r="J6" s="22">
        <f t="shared" si="0"/>
        <v>4000000</v>
      </c>
      <c r="K6" s="22">
        <f t="shared" si="0"/>
        <v>4000000</v>
      </c>
      <c r="L6" s="20" t="s">
        <v>215</v>
      </c>
      <c r="M6" s="118">
        <v>10</v>
      </c>
    </row>
    <row r="7" spans="1:13" x14ac:dyDescent="0.25">
      <c r="A7" s="20" t="s">
        <v>118</v>
      </c>
      <c r="B7" s="20" t="s">
        <v>4</v>
      </c>
      <c r="C7" s="20" t="s">
        <v>29</v>
      </c>
      <c r="D7" s="21">
        <f>+Parameters!$B$3-1</f>
        <v>42865</v>
      </c>
      <c r="E7" s="21">
        <f t="shared" si="1"/>
        <v>42875</v>
      </c>
      <c r="F7" s="20">
        <v>182</v>
      </c>
      <c r="G7" s="20">
        <v>365</v>
      </c>
      <c r="H7" s="22">
        <f t="shared" si="2"/>
        <v>4000000</v>
      </c>
      <c r="I7" s="22">
        <v>2000000</v>
      </c>
      <c r="J7" s="22">
        <f t="shared" si="0"/>
        <v>4000000</v>
      </c>
      <c r="K7" s="22">
        <f t="shared" si="0"/>
        <v>2000000</v>
      </c>
      <c r="L7" s="20" t="s">
        <v>215</v>
      </c>
      <c r="M7" s="118">
        <v>10</v>
      </c>
    </row>
    <row r="8" spans="1:13" x14ac:dyDescent="0.25">
      <c r="A8" s="20" t="s">
        <v>118</v>
      </c>
      <c r="B8" s="20" t="s">
        <v>4</v>
      </c>
      <c r="C8" s="20" t="s">
        <v>29</v>
      </c>
      <c r="D8" s="21">
        <f>+Parameters!$B$3-1</f>
        <v>42865</v>
      </c>
      <c r="E8" s="21">
        <f t="shared" si="1"/>
        <v>42875</v>
      </c>
      <c r="F8" s="20">
        <v>365</v>
      </c>
      <c r="G8" s="20">
        <v>366</v>
      </c>
      <c r="H8" s="22">
        <f t="shared" si="2"/>
        <v>2000000</v>
      </c>
      <c r="I8" s="22">
        <v>2000000</v>
      </c>
      <c r="J8" s="22">
        <f t="shared" si="0"/>
        <v>2000000</v>
      </c>
      <c r="K8" s="22">
        <f t="shared" si="0"/>
        <v>2000000</v>
      </c>
      <c r="L8" s="20" t="s">
        <v>215</v>
      </c>
      <c r="M8" s="118">
        <v>10</v>
      </c>
    </row>
    <row r="9" spans="1:13" x14ac:dyDescent="0.25">
      <c r="A9" s="100" t="s">
        <v>118</v>
      </c>
      <c r="B9" s="100" t="s">
        <v>4</v>
      </c>
      <c r="C9" s="100" t="s">
        <v>29</v>
      </c>
      <c r="D9" s="15">
        <f>+E8</f>
        <v>42875</v>
      </c>
      <c r="E9" s="15">
        <f>+D9+21</f>
        <v>42896</v>
      </c>
      <c r="F9" s="6">
        <v>1</v>
      </c>
      <c r="G9" s="6">
        <v>3</v>
      </c>
      <c r="H9" s="102">
        <v>200000000</v>
      </c>
      <c r="I9" s="102">
        <v>7000000</v>
      </c>
      <c r="J9" s="102">
        <f>+H9</f>
        <v>200000000</v>
      </c>
      <c r="K9" s="102">
        <f>+I9</f>
        <v>7000000</v>
      </c>
      <c r="L9" s="100" t="s">
        <v>215</v>
      </c>
      <c r="M9" s="118">
        <v>21</v>
      </c>
    </row>
    <row r="10" spans="1:13" x14ac:dyDescent="0.25">
      <c r="A10" s="100" t="s">
        <v>118</v>
      </c>
      <c r="B10" s="100" t="s">
        <v>4</v>
      </c>
      <c r="C10" s="100" t="s">
        <v>29</v>
      </c>
      <c r="D10" s="15">
        <f>+D9</f>
        <v>42875</v>
      </c>
      <c r="E10" s="15">
        <f t="shared" ref="E10:E15" si="3">+D10+21</f>
        <v>42896</v>
      </c>
      <c r="F10" s="6">
        <v>3</v>
      </c>
      <c r="G10" s="6">
        <v>7</v>
      </c>
      <c r="H10" s="102">
        <f>+I9</f>
        <v>7000000</v>
      </c>
      <c r="I10" s="102">
        <v>7000000</v>
      </c>
      <c r="J10" s="102">
        <f t="shared" ref="J10:K15" si="4">+H10</f>
        <v>7000000</v>
      </c>
      <c r="K10" s="102">
        <f t="shared" si="4"/>
        <v>7000000</v>
      </c>
      <c r="L10" s="100" t="s">
        <v>215</v>
      </c>
      <c r="M10" s="118">
        <v>21</v>
      </c>
    </row>
    <row r="11" spans="1:13" x14ac:dyDescent="0.25">
      <c r="A11" s="100" t="s">
        <v>118</v>
      </c>
      <c r="B11" s="100" t="s">
        <v>4</v>
      </c>
      <c r="C11" s="100" t="s">
        <v>29</v>
      </c>
      <c r="D11" s="15">
        <f t="shared" ref="D11:D15" si="5">+D10</f>
        <v>42875</v>
      </c>
      <c r="E11" s="15">
        <f t="shared" si="3"/>
        <v>42896</v>
      </c>
      <c r="F11" s="6">
        <v>7</v>
      </c>
      <c r="G11" s="6">
        <v>31</v>
      </c>
      <c r="H11" s="102">
        <f t="shared" ref="H11:H15" si="6">+I10</f>
        <v>7000000</v>
      </c>
      <c r="I11" s="102">
        <v>15000000</v>
      </c>
      <c r="J11" s="102">
        <f t="shared" si="4"/>
        <v>7000000</v>
      </c>
      <c r="K11" s="102">
        <f t="shared" si="4"/>
        <v>15000000</v>
      </c>
      <c r="L11" s="100" t="s">
        <v>215</v>
      </c>
      <c r="M11" s="118">
        <v>21</v>
      </c>
    </row>
    <row r="12" spans="1:13" x14ac:dyDescent="0.25">
      <c r="A12" s="100" t="s">
        <v>118</v>
      </c>
      <c r="B12" s="100" t="s">
        <v>4</v>
      </c>
      <c r="C12" s="100" t="s">
        <v>29</v>
      </c>
      <c r="D12" s="15">
        <f t="shared" si="5"/>
        <v>42875</v>
      </c>
      <c r="E12" s="15">
        <f t="shared" si="3"/>
        <v>42896</v>
      </c>
      <c r="F12" s="6">
        <v>31</v>
      </c>
      <c r="G12" s="6">
        <v>91</v>
      </c>
      <c r="H12" s="102">
        <f t="shared" si="6"/>
        <v>15000000</v>
      </c>
      <c r="I12" s="102">
        <v>4000000</v>
      </c>
      <c r="J12" s="102">
        <f t="shared" si="4"/>
        <v>15000000</v>
      </c>
      <c r="K12" s="102">
        <f t="shared" si="4"/>
        <v>4000000</v>
      </c>
      <c r="L12" s="100" t="s">
        <v>215</v>
      </c>
      <c r="M12" s="118">
        <v>21</v>
      </c>
    </row>
    <row r="13" spans="1:13" x14ac:dyDescent="0.25">
      <c r="A13" s="100" t="s">
        <v>118</v>
      </c>
      <c r="B13" s="100" t="s">
        <v>4</v>
      </c>
      <c r="C13" s="100" t="s">
        <v>29</v>
      </c>
      <c r="D13" s="15">
        <f t="shared" si="5"/>
        <v>42875</v>
      </c>
      <c r="E13" s="15">
        <f t="shared" si="3"/>
        <v>42896</v>
      </c>
      <c r="F13" s="6">
        <v>91</v>
      </c>
      <c r="G13" s="6">
        <v>182</v>
      </c>
      <c r="H13" s="102">
        <f t="shared" si="6"/>
        <v>4000000</v>
      </c>
      <c r="I13" s="102">
        <v>4000000</v>
      </c>
      <c r="J13" s="102">
        <f t="shared" si="4"/>
        <v>4000000</v>
      </c>
      <c r="K13" s="102">
        <f t="shared" si="4"/>
        <v>4000000</v>
      </c>
      <c r="L13" s="100" t="s">
        <v>215</v>
      </c>
      <c r="M13" s="118">
        <v>21</v>
      </c>
    </row>
    <row r="14" spans="1:13" x14ac:dyDescent="0.25">
      <c r="A14" s="100" t="s">
        <v>118</v>
      </c>
      <c r="B14" s="100" t="s">
        <v>4</v>
      </c>
      <c r="C14" s="100" t="s">
        <v>29</v>
      </c>
      <c r="D14" s="15">
        <f t="shared" si="5"/>
        <v>42875</v>
      </c>
      <c r="E14" s="15">
        <f t="shared" si="3"/>
        <v>42896</v>
      </c>
      <c r="F14" s="6">
        <v>182</v>
      </c>
      <c r="G14" s="6">
        <v>365</v>
      </c>
      <c r="H14" s="102">
        <f t="shared" si="6"/>
        <v>4000000</v>
      </c>
      <c r="I14" s="102">
        <v>2000000</v>
      </c>
      <c r="J14" s="102">
        <f t="shared" si="4"/>
        <v>4000000</v>
      </c>
      <c r="K14" s="102">
        <f t="shared" si="4"/>
        <v>2000000</v>
      </c>
      <c r="L14" s="100" t="s">
        <v>215</v>
      </c>
      <c r="M14" s="118">
        <v>21</v>
      </c>
    </row>
    <row r="15" spans="1:13" x14ac:dyDescent="0.25">
      <c r="A15" s="100" t="s">
        <v>118</v>
      </c>
      <c r="B15" s="100" t="s">
        <v>4</v>
      </c>
      <c r="C15" s="100" t="s">
        <v>29</v>
      </c>
      <c r="D15" s="15">
        <f t="shared" si="5"/>
        <v>42875</v>
      </c>
      <c r="E15" s="15">
        <f t="shared" si="3"/>
        <v>42896</v>
      </c>
      <c r="F15" s="6">
        <v>365</v>
      </c>
      <c r="G15" s="6">
        <v>730</v>
      </c>
      <c r="H15" s="102">
        <f t="shared" si="6"/>
        <v>2000000</v>
      </c>
      <c r="I15" s="102">
        <v>2000000</v>
      </c>
      <c r="J15" s="102">
        <f t="shared" si="4"/>
        <v>2000000</v>
      </c>
      <c r="K15" s="102">
        <f t="shared" si="4"/>
        <v>2000000</v>
      </c>
      <c r="L15" s="100" t="s">
        <v>215</v>
      </c>
      <c r="M15" s="118">
        <v>21</v>
      </c>
    </row>
    <row r="16" spans="1:13" x14ac:dyDescent="0.25">
      <c r="A16" s="20" t="s">
        <v>141</v>
      </c>
      <c r="B16" s="20" t="s">
        <v>3</v>
      </c>
      <c r="C16" s="20" t="s">
        <v>29</v>
      </c>
      <c r="D16" s="21">
        <f>+Parameters!$B$3-1</f>
        <v>42865</v>
      </c>
      <c r="E16" s="21">
        <f>+D16+10</f>
        <v>42875</v>
      </c>
      <c r="F16" s="20">
        <v>1</v>
      </c>
      <c r="G16" s="20">
        <v>3</v>
      </c>
      <c r="H16" s="22">
        <v>200000000</v>
      </c>
      <c r="I16" s="22">
        <v>5000000</v>
      </c>
      <c r="J16" s="22">
        <f>+H26</f>
        <v>200000000</v>
      </c>
      <c r="K16" s="22">
        <f>+I26</f>
        <v>5000000</v>
      </c>
      <c r="L16" s="20" t="s">
        <v>215</v>
      </c>
      <c r="M16" s="118">
        <v>10</v>
      </c>
    </row>
    <row r="17" spans="1:13" x14ac:dyDescent="0.25">
      <c r="A17" s="20" t="s">
        <v>141</v>
      </c>
      <c r="B17" s="20" t="s">
        <v>3</v>
      </c>
      <c r="C17" s="20" t="s">
        <v>29</v>
      </c>
      <c r="D17" s="21">
        <f>+Parameters!$B$3-1</f>
        <v>42865</v>
      </c>
      <c r="E17" s="21">
        <f t="shared" ref="E17:E25" si="7">+D17+10</f>
        <v>42875</v>
      </c>
      <c r="F17" s="20">
        <v>3</v>
      </c>
      <c r="G17" s="20">
        <v>7</v>
      </c>
      <c r="H17" s="22">
        <f>+I16</f>
        <v>5000000</v>
      </c>
      <c r="I17" s="22">
        <v>5000000</v>
      </c>
      <c r="J17" s="22">
        <f>+H28</f>
        <v>5000000</v>
      </c>
      <c r="K17" s="22">
        <f>+I28</f>
        <v>5000000</v>
      </c>
      <c r="L17" s="20" t="s">
        <v>215</v>
      </c>
      <c r="M17" s="118">
        <v>10</v>
      </c>
    </row>
    <row r="18" spans="1:13" x14ac:dyDescent="0.25">
      <c r="A18" s="20" t="s">
        <v>141</v>
      </c>
      <c r="B18" s="20" t="s">
        <v>3</v>
      </c>
      <c r="C18" s="20" t="s">
        <v>29</v>
      </c>
      <c r="D18" s="21">
        <f>+Parameters!$B$3-1</f>
        <v>42865</v>
      </c>
      <c r="E18" s="21">
        <f t="shared" si="7"/>
        <v>42875</v>
      </c>
      <c r="F18" s="20">
        <v>7</v>
      </c>
      <c r="G18" s="20">
        <v>31</v>
      </c>
      <c r="H18" s="22">
        <f t="shared" ref="H18:H25" si="8">+I17</f>
        <v>5000000</v>
      </c>
      <c r="I18" s="22">
        <v>5000000</v>
      </c>
      <c r="J18" s="22">
        <f>+H29</f>
        <v>5000000</v>
      </c>
      <c r="K18" s="22">
        <f>+I29</f>
        <v>5000000</v>
      </c>
      <c r="L18" s="20" t="s">
        <v>215</v>
      </c>
      <c r="M18" s="118">
        <v>10</v>
      </c>
    </row>
    <row r="19" spans="1:13" x14ac:dyDescent="0.25">
      <c r="A19" s="20" t="s">
        <v>141</v>
      </c>
      <c r="B19" s="20" t="s">
        <v>3</v>
      </c>
      <c r="C19" s="20" t="s">
        <v>29</v>
      </c>
      <c r="D19" s="21">
        <f>+Parameters!$B$3-1</f>
        <v>42865</v>
      </c>
      <c r="E19" s="21">
        <f t="shared" si="7"/>
        <v>42875</v>
      </c>
      <c r="F19" s="20">
        <v>31</v>
      </c>
      <c r="G19" s="20">
        <v>91</v>
      </c>
      <c r="H19" s="22">
        <f t="shared" si="8"/>
        <v>5000000</v>
      </c>
      <c r="I19" s="22">
        <v>5000000</v>
      </c>
      <c r="J19" s="22">
        <f t="shared" ref="J19:K25" si="9">+H29</f>
        <v>5000000</v>
      </c>
      <c r="K19" s="22">
        <f t="shared" si="9"/>
        <v>5000000</v>
      </c>
      <c r="L19" s="20" t="s">
        <v>215</v>
      </c>
      <c r="M19" s="118">
        <v>10</v>
      </c>
    </row>
    <row r="20" spans="1:13" x14ac:dyDescent="0.25">
      <c r="A20" s="20" t="s">
        <v>141</v>
      </c>
      <c r="B20" s="20" t="s">
        <v>3</v>
      </c>
      <c r="C20" s="20" t="s">
        <v>29</v>
      </c>
      <c r="D20" s="21">
        <f>+Parameters!$B$3-1</f>
        <v>42865</v>
      </c>
      <c r="E20" s="21">
        <f t="shared" si="7"/>
        <v>42875</v>
      </c>
      <c r="F20" s="20">
        <v>91</v>
      </c>
      <c r="G20" s="20">
        <v>182</v>
      </c>
      <c r="H20" s="22">
        <f t="shared" si="8"/>
        <v>5000000</v>
      </c>
      <c r="I20" s="22">
        <v>5000000</v>
      </c>
      <c r="J20" s="22">
        <f t="shared" si="9"/>
        <v>5000000</v>
      </c>
      <c r="K20" s="22">
        <f t="shared" si="9"/>
        <v>5000000</v>
      </c>
      <c r="L20" s="20" t="s">
        <v>215</v>
      </c>
      <c r="M20" s="118">
        <v>10</v>
      </c>
    </row>
    <row r="21" spans="1:13" x14ac:dyDescent="0.25">
      <c r="A21" s="20" t="s">
        <v>141</v>
      </c>
      <c r="B21" s="20" t="s">
        <v>3</v>
      </c>
      <c r="C21" s="20" t="s">
        <v>29</v>
      </c>
      <c r="D21" s="21">
        <f>+Parameters!$B$3-1</f>
        <v>42865</v>
      </c>
      <c r="E21" s="21">
        <f t="shared" si="7"/>
        <v>42875</v>
      </c>
      <c r="F21" s="20">
        <v>182</v>
      </c>
      <c r="G21" s="20">
        <v>365</v>
      </c>
      <c r="H21" s="22">
        <f t="shared" si="8"/>
        <v>5000000</v>
      </c>
      <c r="I21" s="22">
        <v>10000000</v>
      </c>
      <c r="J21" s="22">
        <f t="shared" si="9"/>
        <v>5000000</v>
      </c>
      <c r="K21" s="22">
        <f t="shared" si="9"/>
        <v>10000000</v>
      </c>
      <c r="L21" s="20" t="s">
        <v>215</v>
      </c>
      <c r="M21" s="118">
        <v>10</v>
      </c>
    </row>
    <row r="22" spans="1:13" x14ac:dyDescent="0.25">
      <c r="A22" s="20" t="s">
        <v>141</v>
      </c>
      <c r="B22" s="20" t="s">
        <v>3</v>
      </c>
      <c r="C22" s="20" t="s">
        <v>29</v>
      </c>
      <c r="D22" s="21">
        <f>+Parameters!$B$3-1</f>
        <v>42865</v>
      </c>
      <c r="E22" s="21">
        <f t="shared" si="7"/>
        <v>42875</v>
      </c>
      <c r="F22" s="20">
        <v>365</v>
      </c>
      <c r="G22" s="20">
        <v>730</v>
      </c>
      <c r="H22" s="22">
        <f t="shared" si="8"/>
        <v>10000000</v>
      </c>
      <c r="I22" s="22">
        <v>10000000</v>
      </c>
      <c r="J22" s="22">
        <f t="shared" si="9"/>
        <v>10000000</v>
      </c>
      <c r="K22" s="22">
        <f t="shared" si="9"/>
        <v>10000000</v>
      </c>
      <c r="L22" s="20" t="s">
        <v>215</v>
      </c>
      <c r="M22" s="118">
        <v>10</v>
      </c>
    </row>
    <row r="23" spans="1:13" x14ac:dyDescent="0.25">
      <c r="A23" s="20" t="s">
        <v>141</v>
      </c>
      <c r="B23" s="20" t="s">
        <v>3</v>
      </c>
      <c r="C23" s="20" t="s">
        <v>29</v>
      </c>
      <c r="D23" s="21">
        <f>+Parameters!$B$3-1</f>
        <v>42865</v>
      </c>
      <c r="E23" s="21">
        <f t="shared" si="7"/>
        <v>42875</v>
      </c>
      <c r="F23" s="20">
        <v>730</v>
      </c>
      <c r="G23" s="20">
        <v>1095</v>
      </c>
      <c r="H23" s="22">
        <f t="shared" si="8"/>
        <v>10000000</v>
      </c>
      <c r="I23" s="22">
        <v>10000000</v>
      </c>
      <c r="J23" s="22">
        <f t="shared" si="9"/>
        <v>10000000</v>
      </c>
      <c r="K23" s="22">
        <f t="shared" si="9"/>
        <v>10000000</v>
      </c>
      <c r="L23" s="20" t="s">
        <v>215</v>
      </c>
      <c r="M23" s="118">
        <v>10</v>
      </c>
    </row>
    <row r="24" spans="1:13" x14ac:dyDescent="0.25">
      <c r="A24" s="20" t="s">
        <v>141</v>
      </c>
      <c r="B24" s="20" t="s">
        <v>3</v>
      </c>
      <c r="C24" s="20" t="s">
        <v>29</v>
      </c>
      <c r="D24" s="21">
        <f>+Parameters!$B$3-1</f>
        <v>42865</v>
      </c>
      <c r="E24" s="21">
        <f t="shared" si="7"/>
        <v>42875</v>
      </c>
      <c r="F24" s="20">
        <v>1095</v>
      </c>
      <c r="G24" s="20">
        <v>1825</v>
      </c>
      <c r="H24" s="22">
        <f t="shared" si="8"/>
        <v>10000000</v>
      </c>
      <c r="I24" s="22">
        <v>10000000</v>
      </c>
      <c r="J24" s="22">
        <f t="shared" si="9"/>
        <v>10000000</v>
      </c>
      <c r="K24" s="22">
        <f t="shared" si="9"/>
        <v>10000000</v>
      </c>
      <c r="L24" s="20" t="s">
        <v>215</v>
      </c>
      <c r="M24" s="118">
        <v>10</v>
      </c>
    </row>
    <row r="25" spans="1:13" x14ac:dyDescent="0.25">
      <c r="A25" s="20" t="s">
        <v>141</v>
      </c>
      <c r="B25" s="20" t="s">
        <v>3</v>
      </c>
      <c r="C25" s="20" t="s">
        <v>29</v>
      </c>
      <c r="D25" s="21">
        <f>+Parameters!$B$3-1</f>
        <v>42865</v>
      </c>
      <c r="E25" s="21">
        <f t="shared" si="7"/>
        <v>42875</v>
      </c>
      <c r="F25" s="20">
        <v>1825</v>
      </c>
      <c r="G25" s="20">
        <v>3750</v>
      </c>
      <c r="H25" s="22">
        <f t="shared" si="8"/>
        <v>10000000</v>
      </c>
      <c r="I25" s="22">
        <v>10000000</v>
      </c>
      <c r="J25" s="22">
        <f t="shared" si="9"/>
        <v>10000000</v>
      </c>
      <c r="K25" s="22">
        <f t="shared" si="9"/>
        <v>10000000</v>
      </c>
      <c r="L25" s="20" t="s">
        <v>215</v>
      </c>
      <c r="M25" s="118">
        <v>10</v>
      </c>
    </row>
    <row r="26" spans="1:13" x14ac:dyDescent="0.25">
      <c r="A26" s="100" t="s">
        <v>141</v>
      </c>
      <c r="B26" s="100" t="s">
        <v>3</v>
      </c>
      <c r="C26" s="100" t="s">
        <v>29</v>
      </c>
      <c r="D26" s="15">
        <f>+E25</f>
        <v>42875</v>
      </c>
      <c r="E26" s="15">
        <f>+D26+21</f>
        <v>42896</v>
      </c>
      <c r="F26" s="6">
        <v>1</v>
      </c>
      <c r="G26" s="6">
        <v>3</v>
      </c>
      <c r="H26" s="102">
        <v>200000000</v>
      </c>
      <c r="I26" s="102">
        <v>5000000</v>
      </c>
      <c r="J26" s="102">
        <f>+H26</f>
        <v>200000000</v>
      </c>
      <c r="K26" s="102">
        <f>+I26</f>
        <v>5000000</v>
      </c>
      <c r="L26" s="100" t="s">
        <v>215</v>
      </c>
      <c r="M26" s="118">
        <v>21</v>
      </c>
    </row>
    <row r="27" spans="1:13" x14ac:dyDescent="0.25">
      <c r="A27" s="100" t="s">
        <v>141</v>
      </c>
      <c r="B27" s="100" t="s">
        <v>3</v>
      </c>
      <c r="C27" s="100" t="s">
        <v>29</v>
      </c>
      <c r="D27" s="15">
        <f>+D26</f>
        <v>42875</v>
      </c>
      <c r="E27" s="15">
        <f t="shared" ref="E27:E35" si="10">+D27+21</f>
        <v>42896</v>
      </c>
      <c r="F27" s="6">
        <v>3</v>
      </c>
      <c r="G27" s="6">
        <v>7</v>
      </c>
      <c r="H27" s="102">
        <f>+I26</f>
        <v>5000000</v>
      </c>
      <c r="I27" s="102">
        <v>5000000</v>
      </c>
      <c r="J27" s="102">
        <f>+H27</f>
        <v>5000000</v>
      </c>
      <c r="K27" s="102">
        <f>+I27</f>
        <v>5000000</v>
      </c>
      <c r="L27" s="100" t="s">
        <v>215</v>
      </c>
      <c r="M27" s="118">
        <v>21</v>
      </c>
    </row>
    <row r="28" spans="1:13" x14ac:dyDescent="0.25">
      <c r="A28" s="100" t="s">
        <v>141</v>
      </c>
      <c r="B28" s="100" t="s">
        <v>3</v>
      </c>
      <c r="C28" s="100" t="s">
        <v>29</v>
      </c>
      <c r="D28" s="15">
        <f t="shared" ref="D28:D35" si="11">+D27</f>
        <v>42875</v>
      </c>
      <c r="E28" s="15">
        <f t="shared" si="10"/>
        <v>42896</v>
      </c>
      <c r="F28" s="6">
        <v>7</v>
      </c>
      <c r="G28" s="6">
        <v>31</v>
      </c>
      <c r="H28" s="102">
        <f t="shared" ref="H28:H35" si="12">+I27</f>
        <v>5000000</v>
      </c>
      <c r="I28" s="102">
        <v>5000000</v>
      </c>
      <c r="J28" s="102">
        <f t="shared" ref="J28:K35" si="13">+H28</f>
        <v>5000000</v>
      </c>
      <c r="K28" s="102">
        <f t="shared" si="13"/>
        <v>5000000</v>
      </c>
      <c r="L28" s="100" t="s">
        <v>215</v>
      </c>
      <c r="M28" s="118">
        <v>21</v>
      </c>
    </row>
    <row r="29" spans="1:13" x14ac:dyDescent="0.25">
      <c r="A29" s="100" t="s">
        <v>141</v>
      </c>
      <c r="B29" s="100" t="s">
        <v>3</v>
      </c>
      <c r="C29" s="100" t="s">
        <v>29</v>
      </c>
      <c r="D29" s="15">
        <f t="shared" si="11"/>
        <v>42875</v>
      </c>
      <c r="E29" s="15">
        <f t="shared" si="10"/>
        <v>42896</v>
      </c>
      <c r="F29" s="6">
        <v>31</v>
      </c>
      <c r="G29" s="6">
        <v>91</v>
      </c>
      <c r="H29" s="102">
        <f t="shared" si="12"/>
        <v>5000000</v>
      </c>
      <c r="I29" s="102">
        <v>5000000</v>
      </c>
      <c r="J29" s="102">
        <f t="shared" si="13"/>
        <v>5000000</v>
      </c>
      <c r="K29" s="102">
        <f t="shared" si="13"/>
        <v>5000000</v>
      </c>
      <c r="L29" s="100" t="s">
        <v>215</v>
      </c>
      <c r="M29" s="118">
        <v>21</v>
      </c>
    </row>
    <row r="30" spans="1:13" x14ac:dyDescent="0.25">
      <c r="A30" s="100" t="s">
        <v>141</v>
      </c>
      <c r="B30" s="100" t="s">
        <v>3</v>
      </c>
      <c r="C30" s="100" t="s">
        <v>29</v>
      </c>
      <c r="D30" s="15">
        <f t="shared" si="11"/>
        <v>42875</v>
      </c>
      <c r="E30" s="15">
        <f t="shared" si="10"/>
        <v>42896</v>
      </c>
      <c r="F30" s="6">
        <v>91</v>
      </c>
      <c r="G30" s="6">
        <v>182</v>
      </c>
      <c r="H30" s="102">
        <f t="shared" si="12"/>
        <v>5000000</v>
      </c>
      <c r="I30" s="102">
        <v>5000000</v>
      </c>
      <c r="J30" s="102">
        <f t="shared" si="13"/>
        <v>5000000</v>
      </c>
      <c r="K30" s="102">
        <f t="shared" si="13"/>
        <v>5000000</v>
      </c>
      <c r="L30" s="100" t="s">
        <v>215</v>
      </c>
      <c r="M30" s="118">
        <v>21</v>
      </c>
    </row>
    <row r="31" spans="1:13" x14ac:dyDescent="0.25">
      <c r="A31" s="100" t="s">
        <v>141</v>
      </c>
      <c r="B31" s="100" t="s">
        <v>3</v>
      </c>
      <c r="C31" s="100" t="s">
        <v>29</v>
      </c>
      <c r="D31" s="15">
        <f t="shared" si="11"/>
        <v>42875</v>
      </c>
      <c r="E31" s="15">
        <f t="shared" si="10"/>
        <v>42896</v>
      </c>
      <c r="F31" s="6">
        <v>182</v>
      </c>
      <c r="G31" s="6">
        <v>365</v>
      </c>
      <c r="H31" s="102">
        <f t="shared" si="12"/>
        <v>5000000</v>
      </c>
      <c r="I31" s="102">
        <v>10000000</v>
      </c>
      <c r="J31" s="102">
        <f t="shared" si="13"/>
        <v>5000000</v>
      </c>
      <c r="K31" s="102">
        <f t="shared" si="13"/>
        <v>10000000</v>
      </c>
      <c r="L31" s="100" t="s">
        <v>215</v>
      </c>
      <c r="M31" s="118">
        <v>21</v>
      </c>
    </row>
    <row r="32" spans="1:13" x14ac:dyDescent="0.25">
      <c r="A32" s="100" t="s">
        <v>141</v>
      </c>
      <c r="B32" s="100" t="s">
        <v>3</v>
      </c>
      <c r="C32" s="100" t="s">
        <v>29</v>
      </c>
      <c r="D32" s="15">
        <f t="shared" si="11"/>
        <v>42875</v>
      </c>
      <c r="E32" s="15">
        <f t="shared" si="10"/>
        <v>42896</v>
      </c>
      <c r="F32" s="6">
        <v>365</v>
      </c>
      <c r="G32" s="6">
        <v>730</v>
      </c>
      <c r="H32" s="102">
        <f t="shared" si="12"/>
        <v>10000000</v>
      </c>
      <c r="I32" s="102">
        <v>10000000</v>
      </c>
      <c r="J32" s="102">
        <f t="shared" si="13"/>
        <v>10000000</v>
      </c>
      <c r="K32" s="102">
        <f t="shared" si="13"/>
        <v>10000000</v>
      </c>
      <c r="L32" s="100" t="s">
        <v>215</v>
      </c>
      <c r="M32" s="118">
        <v>21</v>
      </c>
    </row>
    <row r="33" spans="1:13" x14ac:dyDescent="0.25">
      <c r="A33" s="100" t="s">
        <v>141</v>
      </c>
      <c r="B33" s="100" t="s">
        <v>3</v>
      </c>
      <c r="C33" s="100" t="s">
        <v>29</v>
      </c>
      <c r="D33" s="15">
        <f t="shared" si="11"/>
        <v>42875</v>
      </c>
      <c r="E33" s="15">
        <f t="shared" si="10"/>
        <v>42896</v>
      </c>
      <c r="F33" s="6">
        <v>730</v>
      </c>
      <c r="G33" s="6">
        <v>1095</v>
      </c>
      <c r="H33" s="102">
        <f t="shared" si="12"/>
        <v>10000000</v>
      </c>
      <c r="I33" s="102">
        <v>10000000</v>
      </c>
      <c r="J33" s="102">
        <f t="shared" si="13"/>
        <v>10000000</v>
      </c>
      <c r="K33" s="102">
        <f t="shared" si="13"/>
        <v>10000000</v>
      </c>
      <c r="L33" s="100" t="s">
        <v>215</v>
      </c>
      <c r="M33" s="118">
        <v>21</v>
      </c>
    </row>
    <row r="34" spans="1:13" x14ac:dyDescent="0.25">
      <c r="A34" s="100" t="s">
        <v>141</v>
      </c>
      <c r="B34" s="100" t="s">
        <v>3</v>
      </c>
      <c r="C34" s="100" t="s">
        <v>29</v>
      </c>
      <c r="D34" s="15">
        <f t="shared" si="11"/>
        <v>42875</v>
      </c>
      <c r="E34" s="15">
        <f t="shared" si="10"/>
        <v>42896</v>
      </c>
      <c r="F34" s="6">
        <v>1095</v>
      </c>
      <c r="G34" s="6">
        <v>1825</v>
      </c>
      <c r="H34" s="102">
        <f t="shared" si="12"/>
        <v>10000000</v>
      </c>
      <c r="I34" s="102">
        <v>10000000</v>
      </c>
      <c r="J34" s="102">
        <f t="shared" si="13"/>
        <v>10000000</v>
      </c>
      <c r="K34" s="102">
        <f t="shared" si="13"/>
        <v>10000000</v>
      </c>
      <c r="L34" s="100" t="s">
        <v>215</v>
      </c>
      <c r="M34" s="118">
        <v>21</v>
      </c>
    </row>
    <row r="35" spans="1:13" x14ac:dyDescent="0.25">
      <c r="A35" s="100" t="s">
        <v>141</v>
      </c>
      <c r="B35" s="100" t="s">
        <v>3</v>
      </c>
      <c r="C35" s="100" t="s">
        <v>29</v>
      </c>
      <c r="D35" s="15">
        <f t="shared" si="11"/>
        <v>42875</v>
      </c>
      <c r="E35" s="15">
        <f t="shared" si="10"/>
        <v>42896</v>
      </c>
      <c r="F35" s="6">
        <v>1825</v>
      </c>
      <c r="G35" s="6">
        <v>3750</v>
      </c>
      <c r="H35" s="102">
        <f t="shared" si="12"/>
        <v>10000000</v>
      </c>
      <c r="I35" s="102">
        <v>10000000</v>
      </c>
      <c r="J35" s="102">
        <f t="shared" si="13"/>
        <v>10000000</v>
      </c>
      <c r="K35" s="102">
        <f t="shared" si="13"/>
        <v>10000000</v>
      </c>
      <c r="L35" s="100" t="s">
        <v>215</v>
      </c>
      <c r="M35" s="118">
        <v>21</v>
      </c>
    </row>
    <row r="36" spans="1:13" x14ac:dyDescent="0.25">
      <c r="A36" s="20" t="s">
        <v>118</v>
      </c>
      <c r="B36" s="20" t="s">
        <v>4</v>
      </c>
      <c r="C36" s="20" t="s">
        <v>29</v>
      </c>
      <c r="D36" s="21">
        <f>+Parameters!$B$4-1</f>
        <v>42865</v>
      </c>
      <c r="E36" s="21">
        <f>+D36+10</f>
        <v>42875</v>
      </c>
      <c r="F36" s="20">
        <v>1</v>
      </c>
      <c r="G36" s="20">
        <v>3</v>
      </c>
      <c r="H36" s="22">
        <v>200000000</v>
      </c>
      <c r="I36" s="22">
        <v>7000000</v>
      </c>
      <c r="J36" s="22">
        <f t="shared" ref="J36:K42" si="14">+H43</f>
        <v>200000000</v>
      </c>
      <c r="K36" s="22">
        <f t="shared" si="14"/>
        <v>7000000</v>
      </c>
      <c r="L36" s="20" t="s">
        <v>291</v>
      </c>
      <c r="M36" s="118">
        <v>10</v>
      </c>
    </row>
    <row r="37" spans="1:13" x14ac:dyDescent="0.25">
      <c r="A37" s="20" t="s">
        <v>118</v>
      </c>
      <c r="B37" s="20" t="s">
        <v>4</v>
      </c>
      <c r="C37" s="20" t="s">
        <v>29</v>
      </c>
      <c r="D37" s="21">
        <f>+Parameters!$B$4-1</f>
        <v>42865</v>
      </c>
      <c r="E37" s="21">
        <f t="shared" ref="E37:E42" si="15">+D37+10</f>
        <v>42875</v>
      </c>
      <c r="F37" s="20">
        <v>3</v>
      </c>
      <c r="G37" s="20">
        <v>7</v>
      </c>
      <c r="H37" s="22">
        <f>+I36</f>
        <v>7000000</v>
      </c>
      <c r="I37" s="22">
        <v>7000000</v>
      </c>
      <c r="J37" s="22">
        <f t="shared" si="14"/>
        <v>7000000</v>
      </c>
      <c r="K37" s="22">
        <f t="shared" si="14"/>
        <v>7000000</v>
      </c>
      <c r="L37" s="20" t="s">
        <v>291</v>
      </c>
      <c r="M37" s="118">
        <v>10</v>
      </c>
    </row>
    <row r="38" spans="1:13" x14ac:dyDescent="0.25">
      <c r="A38" s="20" t="s">
        <v>118</v>
      </c>
      <c r="B38" s="20" t="s">
        <v>4</v>
      </c>
      <c r="C38" s="20" t="s">
        <v>29</v>
      </c>
      <c r="D38" s="21">
        <f>+Parameters!$B$4-1</f>
        <v>42865</v>
      </c>
      <c r="E38" s="21">
        <f t="shared" si="15"/>
        <v>42875</v>
      </c>
      <c r="F38" s="20">
        <v>7</v>
      </c>
      <c r="G38" s="20">
        <v>31</v>
      </c>
      <c r="H38" s="22">
        <f t="shared" ref="H38:H42" si="16">+I37</f>
        <v>7000000</v>
      </c>
      <c r="I38" s="22">
        <v>15000000</v>
      </c>
      <c r="J38" s="22">
        <f t="shared" si="14"/>
        <v>7000000</v>
      </c>
      <c r="K38" s="22">
        <f t="shared" si="14"/>
        <v>15000000</v>
      </c>
      <c r="L38" s="20" t="s">
        <v>291</v>
      </c>
      <c r="M38" s="118">
        <v>10</v>
      </c>
    </row>
    <row r="39" spans="1:13" x14ac:dyDescent="0.25">
      <c r="A39" s="20" t="s">
        <v>118</v>
      </c>
      <c r="B39" s="20" t="s">
        <v>4</v>
      </c>
      <c r="C39" s="20" t="s">
        <v>29</v>
      </c>
      <c r="D39" s="21">
        <f>+Parameters!$B$4-1</f>
        <v>42865</v>
      </c>
      <c r="E39" s="21">
        <f t="shared" si="15"/>
        <v>42875</v>
      </c>
      <c r="F39" s="20">
        <v>31</v>
      </c>
      <c r="G39" s="20">
        <v>91</v>
      </c>
      <c r="H39" s="22">
        <f t="shared" si="16"/>
        <v>15000000</v>
      </c>
      <c r="I39" s="22">
        <v>4000000</v>
      </c>
      <c r="J39" s="22">
        <f t="shared" si="14"/>
        <v>15000000</v>
      </c>
      <c r="K39" s="22">
        <f t="shared" si="14"/>
        <v>4000000</v>
      </c>
      <c r="L39" s="20" t="s">
        <v>291</v>
      </c>
      <c r="M39" s="118">
        <v>10</v>
      </c>
    </row>
    <row r="40" spans="1:13" x14ac:dyDescent="0.25">
      <c r="A40" s="20" t="s">
        <v>118</v>
      </c>
      <c r="B40" s="20" t="s">
        <v>4</v>
      </c>
      <c r="C40" s="20" t="s">
        <v>29</v>
      </c>
      <c r="D40" s="21">
        <f>+Parameters!$B$4-1</f>
        <v>42865</v>
      </c>
      <c r="E40" s="21">
        <f t="shared" si="15"/>
        <v>42875</v>
      </c>
      <c r="F40" s="20">
        <v>91</v>
      </c>
      <c r="G40" s="20">
        <v>182</v>
      </c>
      <c r="H40" s="22">
        <f t="shared" si="16"/>
        <v>4000000</v>
      </c>
      <c r="I40" s="22">
        <v>4000000</v>
      </c>
      <c r="J40" s="22">
        <f t="shared" si="14"/>
        <v>4000000</v>
      </c>
      <c r="K40" s="22">
        <f t="shared" si="14"/>
        <v>4000000</v>
      </c>
      <c r="L40" s="20" t="s">
        <v>291</v>
      </c>
      <c r="M40" s="118">
        <v>10</v>
      </c>
    </row>
    <row r="41" spans="1:13" x14ac:dyDescent="0.25">
      <c r="A41" s="20" t="s">
        <v>118</v>
      </c>
      <c r="B41" s="20" t="s">
        <v>4</v>
      </c>
      <c r="C41" s="20" t="s">
        <v>29</v>
      </c>
      <c r="D41" s="21">
        <f>+Parameters!$B$4-1</f>
        <v>42865</v>
      </c>
      <c r="E41" s="21">
        <f t="shared" si="15"/>
        <v>42875</v>
      </c>
      <c r="F41" s="20">
        <v>182</v>
      </c>
      <c r="G41" s="20">
        <v>365</v>
      </c>
      <c r="H41" s="22">
        <f t="shared" si="16"/>
        <v>4000000</v>
      </c>
      <c r="I41" s="22">
        <v>2000000</v>
      </c>
      <c r="J41" s="22">
        <f t="shared" si="14"/>
        <v>4000000</v>
      </c>
      <c r="K41" s="22">
        <f t="shared" si="14"/>
        <v>2000000</v>
      </c>
      <c r="L41" s="20" t="s">
        <v>291</v>
      </c>
      <c r="M41" s="118">
        <v>10</v>
      </c>
    </row>
    <row r="42" spans="1:13" x14ac:dyDescent="0.25">
      <c r="A42" s="20" t="s">
        <v>118</v>
      </c>
      <c r="B42" s="20" t="s">
        <v>4</v>
      </c>
      <c r="C42" s="20" t="s">
        <v>29</v>
      </c>
      <c r="D42" s="21">
        <f>+Parameters!$B$4-1</f>
        <v>42865</v>
      </c>
      <c r="E42" s="21">
        <f t="shared" si="15"/>
        <v>42875</v>
      </c>
      <c r="F42" s="20">
        <v>365</v>
      </c>
      <c r="G42" s="20">
        <v>366</v>
      </c>
      <c r="H42" s="22">
        <f t="shared" si="16"/>
        <v>2000000</v>
      </c>
      <c r="I42" s="22">
        <v>2000000</v>
      </c>
      <c r="J42" s="22">
        <f t="shared" si="14"/>
        <v>2000000</v>
      </c>
      <c r="K42" s="22">
        <f t="shared" si="14"/>
        <v>2000000</v>
      </c>
      <c r="L42" s="20" t="s">
        <v>291</v>
      </c>
      <c r="M42" s="118">
        <v>10</v>
      </c>
    </row>
    <row r="43" spans="1:13" x14ac:dyDescent="0.25">
      <c r="A43" s="100" t="s">
        <v>118</v>
      </c>
      <c r="B43" s="100" t="s">
        <v>4</v>
      </c>
      <c r="C43" s="100" t="s">
        <v>29</v>
      </c>
      <c r="D43" s="15">
        <f>+E42</f>
        <v>42875</v>
      </c>
      <c r="E43" s="15">
        <f>+D43+21</f>
        <v>42896</v>
      </c>
      <c r="F43" s="6">
        <v>1</v>
      </c>
      <c r="G43" s="6">
        <v>3</v>
      </c>
      <c r="H43" s="102">
        <v>200000000</v>
      </c>
      <c r="I43" s="102">
        <v>7000000</v>
      </c>
      <c r="J43" s="102">
        <f>+H43</f>
        <v>200000000</v>
      </c>
      <c r="K43" s="102">
        <f>+I43</f>
        <v>7000000</v>
      </c>
      <c r="L43" s="100" t="s">
        <v>291</v>
      </c>
      <c r="M43" s="118">
        <v>21</v>
      </c>
    </row>
    <row r="44" spans="1:13" x14ac:dyDescent="0.25">
      <c r="A44" s="100" t="s">
        <v>118</v>
      </c>
      <c r="B44" s="100" t="s">
        <v>4</v>
      </c>
      <c r="C44" s="100" t="s">
        <v>29</v>
      </c>
      <c r="D44" s="15">
        <f>+D43</f>
        <v>42875</v>
      </c>
      <c r="E44" s="15">
        <f t="shared" ref="E44:E49" si="17">+D44+21</f>
        <v>42896</v>
      </c>
      <c r="F44" s="6">
        <v>3</v>
      </c>
      <c r="G44" s="6">
        <v>7</v>
      </c>
      <c r="H44" s="102">
        <f>+I43</f>
        <v>7000000</v>
      </c>
      <c r="I44" s="102">
        <v>7000000</v>
      </c>
      <c r="J44" s="102">
        <f t="shared" ref="J44:K49" si="18">+H44</f>
        <v>7000000</v>
      </c>
      <c r="K44" s="102">
        <f t="shared" si="18"/>
        <v>7000000</v>
      </c>
      <c r="L44" s="100" t="s">
        <v>291</v>
      </c>
      <c r="M44" s="118">
        <v>21</v>
      </c>
    </row>
    <row r="45" spans="1:13" x14ac:dyDescent="0.25">
      <c r="A45" s="100" t="s">
        <v>118</v>
      </c>
      <c r="B45" s="100" t="s">
        <v>4</v>
      </c>
      <c r="C45" s="100" t="s">
        <v>29</v>
      </c>
      <c r="D45" s="15">
        <f t="shared" ref="D45:D49" si="19">+D44</f>
        <v>42875</v>
      </c>
      <c r="E45" s="15">
        <f t="shared" si="17"/>
        <v>42896</v>
      </c>
      <c r="F45" s="6">
        <v>7</v>
      </c>
      <c r="G45" s="6">
        <v>31</v>
      </c>
      <c r="H45" s="102">
        <f t="shared" ref="H45:H49" si="20">+I44</f>
        <v>7000000</v>
      </c>
      <c r="I45" s="102">
        <v>15000000</v>
      </c>
      <c r="J45" s="102">
        <f t="shared" si="18"/>
        <v>7000000</v>
      </c>
      <c r="K45" s="102">
        <f t="shared" si="18"/>
        <v>15000000</v>
      </c>
      <c r="L45" s="100" t="s">
        <v>291</v>
      </c>
      <c r="M45" s="118">
        <v>21</v>
      </c>
    </row>
    <row r="46" spans="1:13" x14ac:dyDescent="0.25">
      <c r="A46" s="100" t="s">
        <v>118</v>
      </c>
      <c r="B46" s="100" t="s">
        <v>4</v>
      </c>
      <c r="C46" s="100" t="s">
        <v>29</v>
      </c>
      <c r="D46" s="15">
        <f t="shared" si="19"/>
        <v>42875</v>
      </c>
      <c r="E46" s="15">
        <f t="shared" si="17"/>
        <v>42896</v>
      </c>
      <c r="F46" s="6">
        <v>31</v>
      </c>
      <c r="G46" s="6">
        <v>91</v>
      </c>
      <c r="H46" s="102">
        <f t="shared" si="20"/>
        <v>15000000</v>
      </c>
      <c r="I46" s="102">
        <v>4000000</v>
      </c>
      <c r="J46" s="102">
        <f t="shared" si="18"/>
        <v>15000000</v>
      </c>
      <c r="K46" s="102">
        <f t="shared" si="18"/>
        <v>4000000</v>
      </c>
      <c r="L46" s="100" t="s">
        <v>291</v>
      </c>
      <c r="M46" s="118">
        <v>21</v>
      </c>
    </row>
    <row r="47" spans="1:13" x14ac:dyDescent="0.25">
      <c r="A47" s="100" t="s">
        <v>118</v>
      </c>
      <c r="B47" s="100" t="s">
        <v>4</v>
      </c>
      <c r="C47" s="100" t="s">
        <v>29</v>
      </c>
      <c r="D47" s="15">
        <f t="shared" si="19"/>
        <v>42875</v>
      </c>
      <c r="E47" s="15">
        <f t="shared" si="17"/>
        <v>42896</v>
      </c>
      <c r="F47" s="6">
        <v>91</v>
      </c>
      <c r="G47" s="6">
        <v>182</v>
      </c>
      <c r="H47" s="102">
        <f t="shared" si="20"/>
        <v>4000000</v>
      </c>
      <c r="I47" s="102">
        <v>4000000</v>
      </c>
      <c r="J47" s="102">
        <f t="shared" si="18"/>
        <v>4000000</v>
      </c>
      <c r="K47" s="102">
        <f t="shared" si="18"/>
        <v>4000000</v>
      </c>
      <c r="L47" s="100" t="s">
        <v>291</v>
      </c>
      <c r="M47" s="118">
        <v>21</v>
      </c>
    </row>
    <row r="48" spans="1:13" x14ac:dyDescent="0.25">
      <c r="A48" s="100" t="s">
        <v>118</v>
      </c>
      <c r="B48" s="100" t="s">
        <v>4</v>
      </c>
      <c r="C48" s="100" t="s">
        <v>29</v>
      </c>
      <c r="D48" s="15">
        <f t="shared" si="19"/>
        <v>42875</v>
      </c>
      <c r="E48" s="15">
        <f t="shared" si="17"/>
        <v>42896</v>
      </c>
      <c r="F48" s="6">
        <v>182</v>
      </c>
      <c r="G48" s="6">
        <v>365</v>
      </c>
      <c r="H48" s="102">
        <f t="shared" si="20"/>
        <v>4000000</v>
      </c>
      <c r="I48" s="102">
        <v>2000000</v>
      </c>
      <c r="J48" s="102">
        <f t="shared" si="18"/>
        <v>4000000</v>
      </c>
      <c r="K48" s="102">
        <f t="shared" si="18"/>
        <v>2000000</v>
      </c>
      <c r="L48" s="100" t="s">
        <v>291</v>
      </c>
      <c r="M48" s="118">
        <v>21</v>
      </c>
    </row>
    <row r="49" spans="1:13" x14ac:dyDescent="0.25">
      <c r="A49" s="100" t="s">
        <v>118</v>
      </c>
      <c r="B49" s="100" t="s">
        <v>4</v>
      </c>
      <c r="C49" s="100" t="s">
        <v>29</v>
      </c>
      <c r="D49" s="15">
        <f t="shared" si="19"/>
        <v>42875</v>
      </c>
      <c r="E49" s="15">
        <f t="shared" si="17"/>
        <v>42896</v>
      </c>
      <c r="F49" s="6">
        <v>365</v>
      </c>
      <c r="G49" s="6">
        <v>730</v>
      </c>
      <c r="H49" s="102">
        <f t="shared" si="20"/>
        <v>2000000</v>
      </c>
      <c r="I49" s="102">
        <v>2000000</v>
      </c>
      <c r="J49" s="102">
        <f t="shared" si="18"/>
        <v>2000000</v>
      </c>
      <c r="K49" s="102">
        <f t="shared" si="18"/>
        <v>2000000</v>
      </c>
      <c r="L49" s="100" t="s">
        <v>291</v>
      </c>
      <c r="M49" s="118">
        <v>21</v>
      </c>
    </row>
    <row r="50" spans="1:13" x14ac:dyDescent="0.25">
      <c r="A50" s="20" t="s">
        <v>141</v>
      </c>
      <c r="B50" s="20" t="s">
        <v>3</v>
      </c>
      <c r="C50" s="20" t="s">
        <v>29</v>
      </c>
      <c r="D50" s="21">
        <f>+Parameters!$B$4-1</f>
        <v>42865</v>
      </c>
      <c r="E50" s="21">
        <f>+D50+10</f>
        <v>42875</v>
      </c>
      <c r="F50" s="20">
        <v>1</v>
      </c>
      <c r="G50" s="20">
        <v>3</v>
      </c>
      <c r="H50" s="22">
        <v>200000000</v>
      </c>
      <c r="I50" s="22">
        <v>5000000</v>
      </c>
      <c r="J50" s="22">
        <f>+H60</f>
        <v>200000000</v>
      </c>
      <c r="K50" s="22">
        <f>+I60</f>
        <v>5000000</v>
      </c>
      <c r="L50" s="20" t="s">
        <v>291</v>
      </c>
      <c r="M50" s="118">
        <v>10</v>
      </c>
    </row>
    <row r="51" spans="1:13" x14ac:dyDescent="0.25">
      <c r="A51" s="20" t="s">
        <v>141</v>
      </c>
      <c r="B51" s="20" t="s">
        <v>3</v>
      </c>
      <c r="C51" s="20" t="s">
        <v>29</v>
      </c>
      <c r="D51" s="21">
        <f>+Parameters!$B$4-1</f>
        <v>42865</v>
      </c>
      <c r="E51" s="21">
        <f t="shared" ref="E51:E59" si="21">+D51+10</f>
        <v>42875</v>
      </c>
      <c r="F51" s="20">
        <v>3</v>
      </c>
      <c r="G51" s="20">
        <v>7</v>
      </c>
      <c r="H51" s="22">
        <f>+I50</f>
        <v>5000000</v>
      </c>
      <c r="I51" s="22">
        <v>5000000</v>
      </c>
      <c r="J51" s="22">
        <f>+H62</f>
        <v>5000000</v>
      </c>
      <c r="K51" s="22">
        <f>+I62</f>
        <v>5000000</v>
      </c>
      <c r="L51" s="20" t="s">
        <v>291</v>
      </c>
      <c r="M51" s="118">
        <v>10</v>
      </c>
    </row>
    <row r="52" spans="1:13" x14ac:dyDescent="0.25">
      <c r="A52" s="20" t="s">
        <v>141</v>
      </c>
      <c r="B52" s="20" t="s">
        <v>3</v>
      </c>
      <c r="C52" s="20" t="s">
        <v>29</v>
      </c>
      <c r="D52" s="21">
        <f>+Parameters!$B$4-1</f>
        <v>42865</v>
      </c>
      <c r="E52" s="21">
        <f t="shared" si="21"/>
        <v>42875</v>
      </c>
      <c r="F52" s="20">
        <v>7</v>
      </c>
      <c r="G52" s="20">
        <v>31</v>
      </c>
      <c r="H52" s="22">
        <f t="shared" ref="H52:H59" si="22">+I51</f>
        <v>5000000</v>
      </c>
      <c r="I52" s="22">
        <v>5000000</v>
      </c>
      <c r="J52" s="22">
        <f>+H63</f>
        <v>5000000</v>
      </c>
      <c r="K52" s="22">
        <f>+I63</f>
        <v>5000000</v>
      </c>
      <c r="L52" s="20" t="s">
        <v>291</v>
      </c>
      <c r="M52" s="118">
        <v>10</v>
      </c>
    </row>
    <row r="53" spans="1:13" x14ac:dyDescent="0.25">
      <c r="A53" s="20" t="s">
        <v>141</v>
      </c>
      <c r="B53" s="20" t="s">
        <v>3</v>
      </c>
      <c r="C53" s="20" t="s">
        <v>29</v>
      </c>
      <c r="D53" s="21">
        <f>+Parameters!$B$4-1</f>
        <v>42865</v>
      </c>
      <c r="E53" s="21">
        <f t="shared" si="21"/>
        <v>42875</v>
      </c>
      <c r="F53" s="20">
        <v>31</v>
      </c>
      <c r="G53" s="20">
        <v>91</v>
      </c>
      <c r="H53" s="22">
        <f t="shared" si="22"/>
        <v>5000000</v>
      </c>
      <c r="I53" s="22">
        <v>5000000</v>
      </c>
      <c r="J53" s="22">
        <f t="shared" ref="J53:K59" si="23">+H63</f>
        <v>5000000</v>
      </c>
      <c r="K53" s="22">
        <f t="shared" si="23"/>
        <v>5000000</v>
      </c>
      <c r="L53" s="20" t="s">
        <v>291</v>
      </c>
      <c r="M53" s="118">
        <v>10</v>
      </c>
    </row>
    <row r="54" spans="1:13" x14ac:dyDescent="0.25">
      <c r="A54" s="20" t="s">
        <v>141</v>
      </c>
      <c r="B54" s="20" t="s">
        <v>3</v>
      </c>
      <c r="C54" s="20" t="s">
        <v>29</v>
      </c>
      <c r="D54" s="21">
        <f>+Parameters!$B$4-1</f>
        <v>42865</v>
      </c>
      <c r="E54" s="21">
        <f t="shared" si="21"/>
        <v>42875</v>
      </c>
      <c r="F54" s="20">
        <v>91</v>
      </c>
      <c r="G54" s="20">
        <v>182</v>
      </c>
      <c r="H54" s="22">
        <f t="shared" si="22"/>
        <v>5000000</v>
      </c>
      <c r="I54" s="22">
        <v>5000000</v>
      </c>
      <c r="J54" s="22">
        <f t="shared" si="23"/>
        <v>5000000</v>
      </c>
      <c r="K54" s="22">
        <f t="shared" si="23"/>
        <v>5000000</v>
      </c>
      <c r="L54" s="20" t="s">
        <v>291</v>
      </c>
      <c r="M54" s="118">
        <v>10</v>
      </c>
    </row>
    <row r="55" spans="1:13" x14ac:dyDescent="0.25">
      <c r="A55" s="20" t="s">
        <v>141</v>
      </c>
      <c r="B55" s="20" t="s">
        <v>3</v>
      </c>
      <c r="C55" s="20" t="s">
        <v>29</v>
      </c>
      <c r="D55" s="21">
        <f>+Parameters!$B$4-1</f>
        <v>42865</v>
      </c>
      <c r="E55" s="21">
        <f t="shared" si="21"/>
        <v>42875</v>
      </c>
      <c r="F55" s="20">
        <v>182</v>
      </c>
      <c r="G55" s="20">
        <v>365</v>
      </c>
      <c r="H55" s="22">
        <f t="shared" si="22"/>
        <v>5000000</v>
      </c>
      <c r="I55" s="22">
        <v>10000000</v>
      </c>
      <c r="J55" s="22">
        <f t="shared" si="23"/>
        <v>5000000</v>
      </c>
      <c r="K55" s="22">
        <f t="shared" si="23"/>
        <v>10000000</v>
      </c>
      <c r="L55" s="20" t="s">
        <v>291</v>
      </c>
      <c r="M55" s="118">
        <v>10</v>
      </c>
    </row>
    <row r="56" spans="1:13" x14ac:dyDescent="0.25">
      <c r="A56" s="20" t="s">
        <v>141</v>
      </c>
      <c r="B56" s="20" t="s">
        <v>3</v>
      </c>
      <c r="C56" s="20" t="s">
        <v>29</v>
      </c>
      <c r="D56" s="21">
        <f>+Parameters!$B$4-1</f>
        <v>42865</v>
      </c>
      <c r="E56" s="21">
        <f t="shared" si="21"/>
        <v>42875</v>
      </c>
      <c r="F56" s="20">
        <v>365</v>
      </c>
      <c r="G56" s="20">
        <v>730</v>
      </c>
      <c r="H56" s="22">
        <f t="shared" si="22"/>
        <v>10000000</v>
      </c>
      <c r="I56" s="22">
        <v>10000000</v>
      </c>
      <c r="J56" s="22">
        <f t="shared" si="23"/>
        <v>10000000</v>
      </c>
      <c r="K56" s="22">
        <f t="shared" si="23"/>
        <v>10000000</v>
      </c>
      <c r="L56" s="20" t="s">
        <v>291</v>
      </c>
      <c r="M56" s="118">
        <v>10</v>
      </c>
    </row>
    <row r="57" spans="1:13" x14ac:dyDescent="0.25">
      <c r="A57" s="20" t="s">
        <v>141</v>
      </c>
      <c r="B57" s="20" t="s">
        <v>3</v>
      </c>
      <c r="C57" s="20" t="s">
        <v>29</v>
      </c>
      <c r="D57" s="21">
        <f>+Parameters!$B$4-1</f>
        <v>42865</v>
      </c>
      <c r="E57" s="21">
        <f t="shared" si="21"/>
        <v>42875</v>
      </c>
      <c r="F57" s="20">
        <v>730</v>
      </c>
      <c r="G57" s="20">
        <v>1095</v>
      </c>
      <c r="H57" s="22">
        <f t="shared" si="22"/>
        <v>10000000</v>
      </c>
      <c r="I57" s="22">
        <v>10000000</v>
      </c>
      <c r="J57" s="22">
        <f t="shared" si="23"/>
        <v>10000000</v>
      </c>
      <c r="K57" s="22">
        <f t="shared" si="23"/>
        <v>10000000</v>
      </c>
      <c r="L57" s="20" t="s">
        <v>291</v>
      </c>
      <c r="M57" s="118">
        <v>10</v>
      </c>
    </row>
    <row r="58" spans="1:13" x14ac:dyDescent="0.25">
      <c r="A58" s="20" t="s">
        <v>141</v>
      </c>
      <c r="B58" s="20" t="s">
        <v>3</v>
      </c>
      <c r="C58" s="20" t="s">
        <v>29</v>
      </c>
      <c r="D58" s="21">
        <f>+Parameters!$B$4-1</f>
        <v>42865</v>
      </c>
      <c r="E58" s="21">
        <f t="shared" si="21"/>
        <v>42875</v>
      </c>
      <c r="F58" s="20">
        <v>1095</v>
      </c>
      <c r="G58" s="20">
        <v>1825</v>
      </c>
      <c r="H58" s="22">
        <f t="shared" si="22"/>
        <v>10000000</v>
      </c>
      <c r="I58" s="22">
        <v>10000000</v>
      </c>
      <c r="J58" s="22">
        <f t="shared" si="23"/>
        <v>10000000</v>
      </c>
      <c r="K58" s="22">
        <f t="shared" si="23"/>
        <v>10000000</v>
      </c>
      <c r="L58" s="20" t="s">
        <v>291</v>
      </c>
      <c r="M58" s="118">
        <v>10</v>
      </c>
    </row>
    <row r="59" spans="1:13" x14ac:dyDescent="0.25">
      <c r="A59" s="20" t="s">
        <v>141</v>
      </c>
      <c r="B59" s="20" t="s">
        <v>3</v>
      </c>
      <c r="C59" s="20" t="s">
        <v>29</v>
      </c>
      <c r="D59" s="21">
        <f>+Parameters!$B$4-1</f>
        <v>42865</v>
      </c>
      <c r="E59" s="21">
        <f t="shared" si="21"/>
        <v>42875</v>
      </c>
      <c r="F59" s="20">
        <v>1825</v>
      </c>
      <c r="G59" s="20">
        <v>3750</v>
      </c>
      <c r="H59" s="22">
        <f t="shared" si="22"/>
        <v>10000000</v>
      </c>
      <c r="I59" s="22">
        <v>10000000</v>
      </c>
      <c r="J59" s="22">
        <f t="shared" si="23"/>
        <v>10000000</v>
      </c>
      <c r="K59" s="22">
        <f t="shared" si="23"/>
        <v>10000000</v>
      </c>
      <c r="L59" s="20" t="s">
        <v>291</v>
      </c>
      <c r="M59" s="118">
        <v>10</v>
      </c>
    </row>
    <row r="60" spans="1:13" x14ac:dyDescent="0.25">
      <c r="A60" s="100" t="s">
        <v>141</v>
      </c>
      <c r="B60" s="100" t="s">
        <v>3</v>
      </c>
      <c r="C60" s="100" t="s">
        <v>29</v>
      </c>
      <c r="D60" s="15">
        <f>+E59</f>
        <v>42875</v>
      </c>
      <c r="E60" s="15">
        <f>+D60+21</f>
        <v>42896</v>
      </c>
      <c r="F60" s="6">
        <v>1</v>
      </c>
      <c r="G60" s="6">
        <v>3</v>
      </c>
      <c r="H60" s="102">
        <v>200000000</v>
      </c>
      <c r="I60" s="102">
        <v>5000000</v>
      </c>
      <c r="J60" s="102">
        <f>+H60</f>
        <v>200000000</v>
      </c>
      <c r="K60" s="102">
        <f>+I60</f>
        <v>5000000</v>
      </c>
      <c r="L60" s="100" t="s">
        <v>291</v>
      </c>
      <c r="M60" s="118">
        <v>21</v>
      </c>
    </row>
    <row r="61" spans="1:13" x14ac:dyDescent="0.25">
      <c r="A61" s="100" t="s">
        <v>141</v>
      </c>
      <c r="B61" s="100" t="s">
        <v>3</v>
      </c>
      <c r="C61" s="100" t="s">
        <v>29</v>
      </c>
      <c r="D61" s="15">
        <f>+D60</f>
        <v>42875</v>
      </c>
      <c r="E61" s="15">
        <f t="shared" ref="E61:E69" si="24">+D61+21</f>
        <v>42896</v>
      </c>
      <c r="F61" s="6">
        <v>3</v>
      </c>
      <c r="G61" s="6">
        <v>7</v>
      </c>
      <c r="H61" s="102">
        <f>+I60</f>
        <v>5000000</v>
      </c>
      <c r="I61" s="102">
        <v>5000000</v>
      </c>
      <c r="J61" s="102">
        <f>+H61</f>
        <v>5000000</v>
      </c>
      <c r="K61" s="102">
        <f>+I61</f>
        <v>5000000</v>
      </c>
      <c r="L61" s="100" t="s">
        <v>291</v>
      </c>
      <c r="M61" s="118">
        <v>21</v>
      </c>
    </row>
    <row r="62" spans="1:13" x14ac:dyDescent="0.25">
      <c r="A62" s="100" t="s">
        <v>141</v>
      </c>
      <c r="B62" s="100" t="s">
        <v>3</v>
      </c>
      <c r="C62" s="100" t="s">
        <v>29</v>
      </c>
      <c r="D62" s="15">
        <f t="shared" ref="D62:D69" si="25">+D61</f>
        <v>42875</v>
      </c>
      <c r="E62" s="15">
        <f t="shared" si="24"/>
        <v>42896</v>
      </c>
      <c r="F62" s="6">
        <v>7</v>
      </c>
      <c r="G62" s="6">
        <v>31</v>
      </c>
      <c r="H62" s="102">
        <f t="shared" ref="H62:H69" si="26">+I61</f>
        <v>5000000</v>
      </c>
      <c r="I62" s="102">
        <v>5000000</v>
      </c>
      <c r="J62" s="102">
        <f t="shared" ref="J62:K69" si="27">+H62</f>
        <v>5000000</v>
      </c>
      <c r="K62" s="102">
        <f t="shared" si="27"/>
        <v>5000000</v>
      </c>
      <c r="L62" s="100" t="s">
        <v>291</v>
      </c>
      <c r="M62" s="118">
        <v>21</v>
      </c>
    </row>
    <row r="63" spans="1:13" x14ac:dyDescent="0.25">
      <c r="A63" s="100" t="s">
        <v>141</v>
      </c>
      <c r="B63" s="100" t="s">
        <v>3</v>
      </c>
      <c r="C63" s="100" t="s">
        <v>29</v>
      </c>
      <c r="D63" s="15">
        <f t="shared" si="25"/>
        <v>42875</v>
      </c>
      <c r="E63" s="15">
        <f t="shared" si="24"/>
        <v>42896</v>
      </c>
      <c r="F63" s="6">
        <v>31</v>
      </c>
      <c r="G63" s="6">
        <v>91</v>
      </c>
      <c r="H63" s="102">
        <f t="shared" si="26"/>
        <v>5000000</v>
      </c>
      <c r="I63" s="102">
        <v>5000000</v>
      </c>
      <c r="J63" s="102">
        <f t="shared" si="27"/>
        <v>5000000</v>
      </c>
      <c r="K63" s="102">
        <f t="shared" si="27"/>
        <v>5000000</v>
      </c>
      <c r="L63" s="100" t="s">
        <v>291</v>
      </c>
      <c r="M63" s="118">
        <v>21</v>
      </c>
    </row>
    <row r="64" spans="1:13" x14ac:dyDescent="0.25">
      <c r="A64" s="100" t="s">
        <v>141</v>
      </c>
      <c r="B64" s="100" t="s">
        <v>3</v>
      </c>
      <c r="C64" s="100" t="s">
        <v>29</v>
      </c>
      <c r="D64" s="15">
        <f t="shared" si="25"/>
        <v>42875</v>
      </c>
      <c r="E64" s="15">
        <f t="shared" si="24"/>
        <v>42896</v>
      </c>
      <c r="F64" s="6">
        <v>91</v>
      </c>
      <c r="G64" s="6">
        <v>182</v>
      </c>
      <c r="H64" s="102">
        <f t="shared" si="26"/>
        <v>5000000</v>
      </c>
      <c r="I64" s="102">
        <v>5000000</v>
      </c>
      <c r="J64" s="102">
        <f t="shared" si="27"/>
        <v>5000000</v>
      </c>
      <c r="K64" s="102">
        <f t="shared" si="27"/>
        <v>5000000</v>
      </c>
      <c r="L64" s="100" t="s">
        <v>291</v>
      </c>
      <c r="M64" s="118">
        <v>21</v>
      </c>
    </row>
    <row r="65" spans="1:13" x14ac:dyDescent="0.25">
      <c r="A65" s="100" t="s">
        <v>141</v>
      </c>
      <c r="B65" s="100" t="s">
        <v>3</v>
      </c>
      <c r="C65" s="100" t="s">
        <v>29</v>
      </c>
      <c r="D65" s="15">
        <f t="shared" si="25"/>
        <v>42875</v>
      </c>
      <c r="E65" s="15">
        <f t="shared" si="24"/>
        <v>42896</v>
      </c>
      <c r="F65" s="6">
        <v>182</v>
      </c>
      <c r="G65" s="6">
        <v>365</v>
      </c>
      <c r="H65" s="102">
        <f t="shared" si="26"/>
        <v>5000000</v>
      </c>
      <c r="I65" s="102">
        <v>10000000</v>
      </c>
      <c r="J65" s="102">
        <f t="shared" si="27"/>
        <v>5000000</v>
      </c>
      <c r="K65" s="102">
        <f t="shared" si="27"/>
        <v>10000000</v>
      </c>
      <c r="L65" s="100" t="s">
        <v>291</v>
      </c>
      <c r="M65" s="118">
        <v>21</v>
      </c>
    </row>
    <row r="66" spans="1:13" x14ac:dyDescent="0.25">
      <c r="A66" s="100" t="s">
        <v>141</v>
      </c>
      <c r="B66" s="100" t="s">
        <v>3</v>
      </c>
      <c r="C66" s="100" t="s">
        <v>29</v>
      </c>
      <c r="D66" s="15">
        <f t="shared" si="25"/>
        <v>42875</v>
      </c>
      <c r="E66" s="15">
        <f t="shared" si="24"/>
        <v>42896</v>
      </c>
      <c r="F66" s="6">
        <v>365</v>
      </c>
      <c r="G66" s="6">
        <v>730</v>
      </c>
      <c r="H66" s="102">
        <f t="shared" si="26"/>
        <v>10000000</v>
      </c>
      <c r="I66" s="102">
        <v>10000000</v>
      </c>
      <c r="J66" s="102">
        <f t="shared" si="27"/>
        <v>10000000</v>
      </c>
      <c r="K66" s="102">
        <f t="shared" si="27"/>
        <v>10000000</v>
      </c>
      <c r="L66" s="100" t="s">
        <v>291</v>
      </c>
      <c r="M66" s="118">
        <v>21</v>
      </c>
    </row>
    <row r="67" spans="1:13" x14ac:dyDescent="0.25">
      <c r="A67" s="100" t="s">
        <v>141</v>
      </c>
      <c r="B67" s="100" t="s">
        <v>3</v>
      </c>
      <c r="C67" s="100" t="s">
        <v>29</v>
      </c>
      <c r="D67" s="15">
        <f t="shared" si="25"/>
        <v>42875</v>
      </c>
      <c r="E67" s="15">
        <f t="shared" si="24"/>
        <v>42896</v>
      </c>
      <c r="F67" s="6">
        <v>730</v>
      </c>
      <c r="G67" s="6">
        <v>1095</v>
      </c>
      <c r="H67" s="102">
        <f t="shared" si="26"/>
        <v>10000000</v>
      </c>
      <c r="I67" s="102">
        <v>10000000</v>
      </c>
      <c r="J67" s="102">
        <f t="shared" si="27"/>
        <v>10000000</v>
      </c>
      <c r="K67" s="102">
        <f t="shared" si="27"/>
        <v>10000000</v>
      </c>
      <c r="L67" s="100" t="s">
        <v>291</v>
      </c>
      <c r="M67" s="118">
        <v>21</v>
      </c>
    </row>
    <row r="68" spans="1:13" x14ac:dyDescent="0.25">
      <c r="A68" s="100" t="s">
        <v>141</v>
      </c>
      <c r="B68" s="100" t="s">
        <v>3</v>
      </c>
      <c r="C68" s="100" t="s">
        <v>29</v>
      </c>
      <c r="D68" s="15">
        <f t="shared" si="25"/>
        <v>42875</v>
      </c>
      <c r="E68" s="15">
        <f t="shared" si="24"/>
        <v>42896</v>
      </c>
      <c r="F68" s="6">
        <v>1095</v>
      </c>
      <c r="G68" s="6">
        <v>1825</v>
      </c>
      <c r="H68" s="102">
        <f t="shared" si="26"/>
        <v>10000000</v>
      </c>
      <c r="I68" s="102">
        <v>10000000</v>
      </c>
      <c r="J68" s="102">
        <f t="shared" si="27"/>
        <v>10000000</v>
      </c>
      <c r="K68" s="102">
        <f t="shared" si="27"/>
        <v>10000000</v>
      </c>
      <c r="L68" s="100" t="s">
        <v>291</v>
      </c>
      <c r="M68" s="118">
        <v>21</v>
      </c>
    </row>
    <row r="69" spans="1:13" x14ac:dyDescent="0.25">
      <c r="A69" s="100" t="s">
        <v>141</v>
      </c>
      <c r="B69" s="100" t="s">
        <v>3</v>
      </c>
      <c r="C69" s="100" t="s">
        <v>29</v>
      </c>
      <c r="D69" s="15">
        <f t="shared" si="25"/>
        <v>42875</v>
      </c>
      <c r="E69" s="15">
        <f t="shared" si="24"/>
        <v>42896</v>
      </c>
      <c r="F69" s="6">
        <v>1825</v>
      </c>
      <c r="G69" s="6">
        <v>3750</v>
      </c>
      <c r="H69" s="102">
        <f t="shared" si="26"/>
        <v>10000000</v>
      </c>
      <c r="I69" s="102">
        <v>10000000</v>
      </c>
      <c r="J69" s="102">
        <f t="shared" si="27"/>
        <v>10000000</v>
      </c>
      <c r="K69" s="102">
        <f t="shared" si="27"/>
        <v>10000000</v>
      </c>
      <c r="L69" s="100" t="s">
        <v>291</v>
      </c>
      <c r="M69" s="118">
        <v>21</v>
      </c>
    </row>
    <row r="70" spans="1:13" x14ac:dyDescent="0.25">
      <c r="A70" s="20" t="s">
        <v>118</v>
      </c>
      <c r="B70" s="20" t="s">
        <v>4</v>
      </c>
      <c r="C70" s="20" t="s">
        <v>29</v>
      </c>
      <c r="D70" s="21">
        <f>+Parameters!$B$6-1</f>
        <v>42865</v>
      </c>
      <c r="E70" s="21">
        <f>+D70+5</f>
        <v>42870</v>
      </c>
      <c r="F70" s="20">
        <v>1</v>
      </c>
      <c r="G70" s="20">
        <v>3</v>
      </c>
      <c r="H70" s="22">
        <v>200000000</v>
      </c>
      <c r="I70" s="22">
        <v>7000000</v>
      </c>
      <c r="J70" s="22">
        <f>+H70</f>
        <v>200000000</v>
      </c>
      <c r="K70" s="22">
        <f>+I70</f>
        <v>7000000</v>
      </c>
      <c r="L70" s="20" t="s">
        <v>227</v>
      </c>
      <c r="M70" s="118">
        <v>5</v>
      </c>
    </row>
    <row r="71" spans="1:13" x14ac:dyDescent="0.25">
      <c r="A71" s="20" t="s">
        <v>118</v>
      </c>
      <c r="B71" s="20" t="s">
        <v>4</v>
      </c>
      <c r="C71" s="20" t="s">
        <v>29</v>
      </c>
      <c r="D71" s="21">
        <f>+Parameters!$B$6-1</f>
        <v>42865</v>
      </c>
      <c r="E71" s="21">
        <f t="shared" ref="E71:E76" si="28">+D71+5</f>
        <v>42870</v>
      </c>
      <c r="F71" s="20">
        <v>3</v>
      </c>
      <c r="G71" s="20">
        <v>7</v>
      </c>
      <c r="H71" s="22">
        <f>+I70</f>
        <v>7000000</v>
      </c>
      <c r="I71" s="22">
        <v>7000000</v>
      </c>
      <c r="J71" s="22">
        <f t="shared" ref="J71:K76" si="29">+H71</f>
        <v>7000000</v>
      </c>
      <c r="K71" s="22">
        <f t="shared" si="29"/>
        <v>7000000</v>
      </c>
      <c r="L71" s="20" t="s">
        <v>227</v>
      </c>
      <c r="M71" s="118">
        <v>5</v>
      </c>
    </row>
    <row r="72" spans="1:13" x14ac:dyDescent="0.25">
      <c r="A72" s="20" t="s">
        <v>118</v>
      </c>
      <c r="B72" s="20" t="s">
        <v>4</v>
      </c>
      <c r="C72" s="20" t="s">
        <v>29</v>
      </c>
      <c r="D72" s="21">
        <f>+Parameters!$B$6-1</f>
        <v>42865</v>
      </c>
      <c r="E72" s="21">
        <f t="shared" si="28"/>
        <v>42870</v>
      </c>
      <c r="F72" s="20">
        <v>7</v>
      </c>
      <c r="G72" s="20">
        <v>31</v>
      </c>
      <c r="H72" s="22">
        <f t="shared" ref="H72:H76" si="30">+I71</f>
        <v>7000000</v>
      </c>
      <c r="I72" s="22">
        <v>15000000</v>
      </c>
      <c r="J72" s="22">
        <f t="shared" si="29"/>
        <v>7000000</v>
      </c>
      <c r="K72" s="22">
        <f t="shared" si="29"/>
        <v>15000000</v>
      </c>
      <c r="L72" s="20" t="s">
        <v>227</v>
      </c>
      <c r="M72" s="118">
        <v>5</v>
      </c>
    </row>
    <row r="73" spans="1:13" x14ac:dyDescent="0.25">
      <c r="A73" s="20" t="s">
        <v>118</v>
      </c>
      <c r="B73" s="20" t="s">
        <v>4</v>
      </c>
      <c r="C73" s="20" t="s">
        <v>29</v>
      </c>
      <c r="D73" s="21">
        <f>+Parameters!$B$6-1</f>
        <v>42865</v>
      </c>
      <c r="E73" s="21">
        <f t="shared" si="28"/>
        <v>42870</v>
      </c>
      <c r="F73" s="20">
        <v>31</v>
      </c>
      <c r="G73" s="20">
        <v>91</v>
      </c>
      <c r="H73" s="22">
        <f t="shared" si="30"/>
        <v>15000000</v>
      </c>
      <c r="I73" s="22">
        <v>4000000</v>
      </c>
      <c r="J73" s="22">
        <f t="shared" si="29"/>
        <v>15000000</v>
      </c>
      <c r="K73" s="22">
        <f t="shared" si="29"/>
        <v>4000000</v>
      </c>
      <c r="L73" s="20" t="s">
        <v>227</v>
      </c>
      <c r="M73" s="118">
        <v>5</v>
      </c>
    </row>
    <row r="74" spans="1:13" x14ac:dyDescent="0.25">
      <c r="A74" s="20" t="s">
        <v>118</v>
      </c>
      <c r="B74" s="20" t="s">
        <v>4</v>
      </c>
      <c r="C74" s="20" t="s">
        <v>29</v>
      </c>
      <c r="D74" s="21">
        <f>+Parameters!$B$6-1</f>
        <v>42865</v>
      </c>
      <c r="E74" s="21">
        <f t="shared" si="28"/>
        <v>42870</v>
      </c>
      <c r="F74" s="20">
        <v>91</v>
      </c>
      <c r="G74" s="20">
        <v>182</v>
      </c>
      <c r="H74" s="22">
        <f t="shared" si="30"/>
        <v>4000000</v>
      </c>
      <c r="I74" s="22">
        <v>4000000</v>
      </c>
      <c r="J74" s="22">
        <f t="shared" si="29"/>
        <v>4000000</v>
      </c>
      <c r="K74" s="22">
        <f t="shared" si="29"/>
        <v>4000000</v>
      </c>
      <c r="L74" s="20" t="s">
        <v>227</v>
      </c>
      <c r="M74" s="118">
        <v>5</v>
      </c>
    </row>
    <row r="75" spans="1:13" x14ac:dyDescent="0.25">
      <c r="A75" s="20" t="s">
        <v>118</v>
      </c>
      <c r="B75" s="20" t="s">
        <v>4</v>
      </c>
      <c r="C75" s="20" t="s">
        <v>29</v>
      </c>
      <c r="D75" s="21">
        <f>+Parameters!$B$6-1</f>
        <v>42865</v>
      </c>
      <c r="E75" s="21">
        <f t="shared" si="28"/>
        <v>42870</v>
      </c>
      <c r="F75" s="20">
        <v>182</v>
      </c>
      <c r="G75" s="20">
        <v>365</v>
      </c>
      <c r="H75" s="22">
        <f t="shared" si="30"/>
        <v>4000000</v>
      </c>
      <c r="I75" s="22">
        <v>2000000</v>
      </c>
      <c r="J75" s="22">
        <f t="shared" si="29"/>
        <v>4000000</v>
      </c>
      <c r="K75" s="22">
        <f t="shared" si="29"/>
        <v>2000000</v>
      </c>
      <c r="L75" s="20" t="s">
        <v>227</v>
      </c>
      <c r="M75" s="118">
        <v>5</v>
      </c>
    </row>
    <row r="76" spans="1:13" x14ac:dyDescent="0.25">
      <c r="A76" s="20" t="s">
        <v>118</v>
      </c>
      <c r="B76" s="20" t="s">
        <v>4</v>
      </c>
      <c r="C76" s="20" t="s">
        <v>29</v>
      </c>
      <c r="D76" s="21">
        <f>+Parameters!$B$6-1</f>
        <v>42865</v>
      </c>
      <c r="E76" s="21">
        <f t="shared" si="28"/>
        <v>42870</v>
      </c>
      <c r="F76" s="20">
        <v>365</v>
      </c>
      <c r="G76" s="20">
        <v>366</v>
      </c>
      <c r="H76" s="22">
        <f t="shared" si="30"/>
        <v>2000000</v>
      </c>
      <c r="I76" s="22">
        <v>2000000</v>
      </c>
      <c r="J76" s="22">
        <f t="shared" si="29"/>
        <v>2000000</v>
      </c>
      <c r="K76" s="22">
        <f t="shared" si="29"/>
        <v>2000000</v>
      </c>
      <c r="L76" s="20" t="s">
        <v>227</v>
      </c>
      <c r="M76" s="118">
        <v>5</v>
      </c>
    </row>
    <row r="77" spans="1:13" x14ac:dyDescent="0.25">
      <c r="A77" s="100" t="s">
        <v>118</v>
      </c>
      <c r="B77" s="100" t="s">
        <v>4</v>
      </c>
      <c r="C77" s="100" t="s">
        <v>29</v>
      </c>
      <c r="D77" s="15">
        <f>+E76</f>
        <v>42870</v>
      </c>
      <c r="E77" s="15">
        <f>+D77+6</f>
        <v>42876</v>
      </c>
      <c r="F77" s="6">
        <v>1</v>
      </c>
      <c r="G77" s="6">
        <v>3</v>
      </c>
      <c r="H77" s="102">
        <v>100000000</v>
      </c>
      <c r="I77" s="102">
        <v>3500000</v>
      </c>
      <c r="J77" s="102">
        <v>0</v>
      </c>
      <c r="K77" s="102">
        <f>+I77</f>
        <v>3500000</v>
      </c>
      <c r="L77" s="100" t="s">
        <v>227</v>
      </c>
      <c r="M77" s="118">
        <v>6</v>
      </c>
    </row>
    <row r="78" spans="1:13" x14ac:dyDescent="0.25">
      <c r="A78" s="100" t="s">
        <v>118</v>
      </c>
      <c r="B78" s="100" t="s">
        <v>4</v>
      </c>
      <c r="C78" s="100" t="s">
        <v>29</v>
      </c>
      <c r="D78" s="15">
        <f>+D77</f>
        <v>42870</v>
      </c>
      <c r="E78" s="15">
        <f t="shared" ref="E78:E83" si="31">+D78+6</f>
        <v>42876</v>
      </c>
      <c r="F78" s="6">
        <v>3</v>
      </c>
      <c r="G78" s="6">
        <v>7</v>
      </c>
      <c r="H78" s="102">
        <f>+I77</f>
        <v>3500000</v>
      </c>
      <c r="I78" s="102">
        <v>3500000</v>
      </c>
      <c r="J78" s="102">
        <f>+H78/10</f>
        <v>350000</v>
      </c>
      <c r="K78" s="102">
        <f t="shared" ref="K78:K83" si="32">+I78</f>
        <v>3500000</v>
      </c>
      <c r="L78" s="100" t="s">
        <v>227</v>
      </c>
      <c r="M78" s="118">
        <v>6</v>
      </c>
    </row>
    <row r="79" spans="1:13" x14ac:dyDescent="0.25">
      <c r="A79" s="100" t="s">
        <v>118</v>
      </c>
      <c r="B79" s="100" t="s">
        <v>4</v>
      </c>
      <c r="C79" s="100" t="s">
        <v>29</v>
      </c>
      <c r="D79" s="15">
        <f t="shared" ref="D79:D83" si="33">+D78</f>
        <v>42870</v>
      </c>
      <c r="E79" s="15">
        <f t="shared" si="31"/>
        <v>42876</v>
      </c>
      <c r="F79" s="6">
        <v>7</v>
      </c>
      <c r="G79" s="6">
        <v>31</v>
      </c>
      <c r="H79" s="102">
        <f t="shared" ref="H79:H83" si="34">+I78</f>
        <v>3500000</v>
      </c>
      <c r="I79" s="102">
        <v>5000000</v>
      </c>
      <c r="J79" s="102">
        <f t="shared" ref="J79:J83" si="35">+H79/10</f>
        <v>350000</v>
      </c>
      <c r="K79" s="102">
        <f t="shared" si="32"/>
        <v>5000000</v>
      </c>
      <c r="L79" s="100" t="s">
        <v>227</v>
      </c>
      <c r="M79" s="118">
        <v>6</v>
      </c>
    </row>
    <row r="80" spans="1:13" x14ac:dyDescent="0.25">
      <c r="A80" s="100" t="s">
        <v>118</v>
      </c>
      <c r="B80" s="100" t="s">
        <v>4</v>
      </c>
      <c r="C80" s="100" t="s">
        <v>29</v>
      </c>
      <c r="D80" s="15">
        <f t="shared" si="33"/>
        <v>42870</v>
      </c>
      <c r="E80" s="15">
        <f t="shared" si="31"/>
        <v>42876</v>
      </c>
      <c r="F80" s="6">
        <v>31</v>
      </c>
      <c r="G80" s="6">
        <v>91</v>
      </c>
      <c r="H80" s="102">
        <f t="shared" si="34"/>
        <v>5000000</v>
      </c>
      <c r="I80" s="102">
        <v>0</v>
      </c>
      <c r="J80" s="102">
        <f t="shared" si="35"/>
        <v>500000</v>
      </c>
      <c r="K80" s="102">
        <f t="shared" si="32"/>
        <v>0</v>
      </c>
      <c r="L80" s="100" t="s">
        <v>227</v>
      </c>
      <c r="M80" s="118">
        <v>6</v>
      </c>
    </row>
    <row r="81" spans="1:13" x14ac:dyDescent="0.25">
      <c r="A81" s="100" t="s">
        <v>118</v>
      </c>
      <c r="B81" s="100" t="s">
        <v>4</v>
      </c>
      <c r="C81" s="100" t="s">
        <v>29</v>
      </c>
      <c r="D81" s="15">
        <f t="shared" si="33"/>
        <v>42870</v>
      </c>
      <c r="E81" s="15">
        <f t="shared" si="31"/>
        <v>42876</v>
      </c>
      <c r="F81" s="6">
        <v>91</v>
      </c>
      <c r="G81" s="6">
        <v>182</v>
      </c>
      <c r="H81" s="102">
        <f t="shared" si="34"/>
        <v>0</v>
      </c>
      <c r="I81" s="102">
        <v>0</v>
      </c>
      <c r="J81" s="102">
        <f t="shared" si="35"/>
        <v>0</v>
      </c>
      <c r="K81" s="102">
        <f t="shared" si="32"/>
        <v>0</v>
      </c>
      <c r="L81" s="100" t="s">
        <v>227</v>
      </c>
      <c r="M81" s="118">
        <v>6</v>
      </c>
    </row>
    <row r="82" spans="1:13" x14ac:dyDescent="0.25">
      <c r="A82" s="100" t="s">
        <v>118</v>
      </c>
      <c r="B82" s="100" t="s">
        <v>4</v>
      </c>
      <c r="C82" s="100" t="s">
        <v>29</v>
      </c>
      <c r="D82" s="15">
        <f t="shared" si="33"/>
        <v>42870</v>
      </c>
      <c r="E82" s="15">
        <f t="shared" si="31"/>
        <v>42876</v>
      </c>
      <c r="F82" s="6">
        <v>182</v>
      </c>
      <c r="G82" s="6">
        <v>365</v>
      </c>
      <c r="H82" s="102">
        <f t="shared" si="34"/>
        <v>0</v>
      </c>
      <c r="I82" s="102">
        <v>0</v>
      </c>
      <c r="J82" s="102">
        <f t="shared" si="35"/>
        <v>0</v>
      </c>
      <c r="K82" s="102">
        <f t="shared" si="32"/>
        <v>0</v>
      </c>
      <c r="L82" s="100" t="s">
        <v>227</v>
      </c>
      <c r="M82" s="118">
        <v>6</v>
      </c>
    </row>
    <row r="83" spans="1:13" x14ac:dyDescent="0.25">
      <c r="A83" s="100" t="s">
        <v>118</v>
      </c>
      <c r="B83" s="100" t="s">
        <v>4</v>
      </c>
      <c r="C83" s="100" t="s">
        <v>29</v>
      </c>
      <c r="D83" s="15">
        <f t="shared" si="33"/>
        <v>42870</v>
      </c>
      <c r="E83" s="15">
        <f t="shared" si="31"/>
        <v>42876</v>
      </c>
      <c r="F83" s="6">
        <v>365</v>
      </c>
      <c r="G83" s="6">
        <v>730</v>
      </c>
      <c r="H83" s="102">
        <f t="shared" si="34"/>
        <v>0</v>
      </c>
      <c r="I83" s="102">
        <v>0</v>
      </c>
      <c r="J83" s="102">
        <f t="shared" si="35"/>
        <v>0</v>
      </c>
      <c r="K83" s="102">
        <f t="shared" si="32"/>
        <v>0</v>
      </c>
      <c r="L83" s="100" t="s">
        <v>227</v>
      </c>
      <c r="M83" s="118">
        <v>6</v>
      </c>
    </row>
    <row r="84" spans="1:13" x14ac:dyDescent="0.25">
      <c r="A84" s="20" t="s">
        <v>141</v>
      </c>
      <c r="B84" s="20" t="s">
        <v>3</v>
      </c>
      <c r="C84" s="20" t="s">
        <v>29</v>
      </c>
      <c r="D84" s="21">
        <f>+Parameters!$B$6-1</f>
        <v>42865</v>
      </c>
      <c r="E84" s="21">
        <f>+D84+10</f>
        <v>42875</v>
      </c>
      <c r="F84" s="20">
        <v>1</v>
      </c>
      <c r="G84" s="20">
        <v>3</v>
      </c>
      <c r="H84" s="22">
        <v>200000000</v>
      </c>
      <c r="I84" s="22">
        <v>9000000</v>
      </c>
      <c r="J84" s="22">
        <f>+H94</f>
        <v>200000000</v>
      </c>
      <c r="K84" s="22">
        <f>+I94</f>
        <v>9000000</v>
      </c>
      <c r="L84" s="20" t="s">
        <v>227</v>
      </c>
      <c r="M84" s="118">
        <v>10</v>
      </c>
    </row>
    <row r="85" spans="1:13" x14ac:dyDescent="0.25">
      <c r="A85" s="20" t="s">
        <v>141</v>
      </c>
      <c r="B85" s="20" t="s">
        <v>3</v>
      </c>
      <c r="C85" s="20" t="s">
        <v>29</v>
      </c>
      <c r="D85" s="21">
        <f>+Parameters!$B$6-1</f>
        <v>42865</v>
      </c>
      <c r="E85" s="21">
        <f t="shared" ref="E85:E93" si="36">+D85+10</f>
        <v>42875</v>
      </c>
      <c r="F85" s="20">
        <v>3</v>
      </c>
      <c r="G85" s="20">
        <v>7</v>
      </c>
      <c r="H85" s="22">
        <f>+I84</f>
        <v>9000000</v>
      </c>
      <c r="I85" s="22">
        <v>9000000</v>
      </c>
      <c r="J85" s="22">
        <f>+H96</f>
        <v>9000000</v>
      </c>
      <c r="K85" s="22">
        <f>+I96</f>
        <v>9000000</v>
      </c>
      <c r="L85" s="20" t="s">
        <v>227</v>
      </c>
      <c r="M85" s="118">
        <v>10</v>
      </c>
    </row>
    <row r="86" spans="1:13" x14ac:dyDescent="0.25">
      <c r="A86" s="20" t="s">
        <v>141</v>
      </c>
      <c r="B86" s="20" t="s">
        <v>3</v>
      </c>
      <c r="C86" s="20" t="s">
        <v>29</v>
      </c>
      <c r="D86" s="21">
        <f>+Parameters!$B$6-1</f>
        <v>42865</v>
      </c>
      <c r="E86" s="21">
        <f t="shared" si="36"/>
        <v>42875</v>
      </c>
      <c r="F86" s="20">
        <v>7</v>
      </c>
      <c r="G86" s="20">
        <v>31</v>
      </c>
      <c r="H86" s="22">
        <f t="shared" ref="H86:H93" si="37">+I85</f>
        <v>9000000</v>
      </c>
      <c r="I86" s="22">
        <v>9000000</v>
      </c>
      <c r="J86" s="22">
        <f>+H97</f>
        <v>9000000</v>
      </c>
      <c r="K86" s="22">
        <f>+I97</f>
        <v>9000000</v>
      </c>
      <c r="L86" s="20" t="s">
        <v>227</v>
      </c>
      <c r="M86" s="118">
        <v>10</v>
      </c>
    </row>
    <row r="87" spans="1:13" x14ac:dyDescent="0.25">
      <c r="A87" s="20" t="s">
        <v>141</v>
      </c>
      <c r="B87" s="20" t="s">
        <v>3</v>
      </c>
      <c r="C87" s="20" t="s">
        <v>29</v>
      </c>
      <c r="D87" s="21">
        <f>+Parameters!$B$6-1</f>
        <v>42865</v>
      </c>
      <c r="E87" s="21">
        <f t="shared" si="36"/>
        <v>42875</v>
      </c>
      <c r="F87" s="20">
        <v>31</v>
      </c>
      <c r="G87" s="20">
        <v>91</v>
      </c>
      <c r="H87" s="22">
        <f t="shared" si="37"/>
        <v>9000000</v>
      </c>
      <c r="I87" s="22">
        <v>9000000</v>
      </c>
      <c r="J87" s="22">
        <f t="shared" ref="J87:K93" si="38">+H97</f>
        <v>9000000</v>
      </c>
      <c r="K87" s="22">
        <f t="shared" si="38"/>
        <v>9000000</v>
      </c>
      <c r="L87" s="20" t="s">
        <v>227</v>
      </c>
      <c r="M87" s="118">
        <v>10</v>
      </c>
    </row>
    <row r="88" spans="1:13" x14ac:dyDescent="0.25">
      <c r="A88" s="20" t="s">
        <v>141</v>
      </c>
      <c r="B88" s="20" t="s">
        <v>3</v>
      </c>
      <c r="C88" s="20" t="s">
        <v>29</v>
      </c>
      <c r="D88" s="21">
        <f>+Parameters!$B$6-1</f>
        <v>42865</v>
      </c>
      <c r="E88" s="21">
        <f t="shared" si="36"/>
        <v>42875</v>
      </c>
      <c r="F88" s="20">
        <v>91</v>
      </c>
      <c r="G88" s="20">
        <v>182</v>
      </c>
      <c r="H88" s="22">
        <f t="shared" si="37"/>
        <v>9000000</v>
      </c>
      <c r="I88" s="22">
        <v>9000000</v>
      </c>
      <c r="J88" s="22">
        <f t="shared" si="38"/>
        <v>9000000</v>
      </c>
      <c r="K88" s="22">
        <f t="shared" si="38"/>
        <v>9000000</v>
      </c>
      <c r="L88" s="20" t="s">
        <v>227</v>
      </c>
      <c r="M88" s="118">
        <v>10</v>
      </c>
    </row>
    <row r="89" spans="1:13" x14ac:dyDescent="0.25">
      <c r="A89" s="20" t="s">
        <v>141</v>
      </c>
      <c r="B89" s="20" t="s">
        <v>3</v>
      </c>
      <c r="C89" s="20" t="s">
        <v>29</v>
      </c>
      <c r="D89" s="21">
        <f>+Parameters!$B$6-1</f>
        <v>42865</v>
      </c>
      <c r="E89" s="21">
        <f t="shared" si="36"/>
        <v>42875</v>
      </c>
      <c r="F89" s="20">
        <v>182</v>
      </c>
      <c r="G89" s="20">
        <v>365</v>
      </c>
      <c r="H89" s="22">
        <f t="shared" si="37"/>
        <v>9000000</v>
      </c>
      <c r="I89" s="22">
        <v>30000000</v>
      </c>
      <c r="J89" s="22">
        <f t="shared" si="38"/>
        <v>9000000</v>
      </c>
      <c r="K89" s="22">
        <f t="shared" si="38"/>
        <v>30000000</v>
      </c>
      <c r="L89" s="20" t="s">
        <v>227</v>
      </c>
      <c r="M89" s="118">
        <v>10</v>
      </c>
    </row>
    <row r="90" spans="1:13" x14ac:dyDescent="0.25">
      <c r="A90" s="20" t="s">
        <v>141</v>
      </c>
      <c r="B90" s="20" t="s">
        <v>3</v>
      </c>
      <c r="C90" s="20" t="s">
        <v>29</v>
      </c>
      <c r="D90" s="21">
        <f>+Parameters!$B$6-1</f>
        <v>42865</v>
      </c>
      <c r="E90" s="21">
        <f t="shared" si="36"/>
        <v>42875</v>
      </c>
      <c r="F90" s="20">
        <v>365</v>
      </c>
      <c r="G90" s="20">
        <v>730</v>
      </c>
      <c r="H90" s="22">
        <f t="shared" si="37"/>
        <v>30000000</v>
      </c>
      <c r="I90" s="22">
        <v>30000000</v>
      </c>
      <c r="J90" s="22">
        <f t="shared" si="38"/>
        <v>30000000</v>
      </c>
      <c r="K90" s="22">
        <f t="shared" si="38"/>
        <v>30000000</v>
      </c>
      <c r="L90" s="20" t="s">
        <v>227</v>
      </c>
      <c r="M90" s="118">
        <v>10</v>
      </c>
    </row>
    <row r="91" spans="1:13" x14ac:dyDescent="0.25">
      <c r="A91" s="20" t="s">
        <v>141</v>
      </c>
      <c r="B91" s="20" t="s">
        <v>3</v>
      </c>
      <c r="C91" s="20" t="s">
        <v>29</v>
      </c>
      <c r="D91" s="21">
        <f>+Parameters!$B$6-1</f>
        <v>42865</v>
      </c>
      <c r="E91" s="21">
        <f t="shared" si="36"/>
        <v>42875</v>
      </c>
      <c r="F91" s="20">
        <v>730</v>
      </c>
      <c r="G91" s="20">
        <v>1095</v>
      </c>
      <c r="H91" s="22">
        <f t="shared" si="37"/>
        <v>30000000</v>
      </c>
      <c r="I91" s="22">
        <v>30000000</v>
      </c>
      <c r="J91" s="22">
        <f t="shared" si="38"/>
        <v>30000000</v>
      </c>
      <c r="K91" s="22">
        <f t="shared" si="38"/>
        <v>30000000</v>
      </c>
      <c r="L91" s="20" t="s">
        <v>227</v>
      </c>
      <c r="M91" s="118">
        <v>10</v>
      </c>
    </row>
    <row r="92" spans="1:13" x14ac:dyDescent="0.25">
      <c r="A92" s="20" t="s">
        <v>141</v>
      </c>
      <c r="B92" s="20" t="s">
        <v>3</v>
      </c>
      <c r="C92" s="20" t="s">
        <v>29</v>
      </c>
      <c r="D92" s="21">
        <f>+Parameters!$B$6-1</f>
        <v>42865</v>
      </c>
      <c r="E92" s="21">
        <f t="shared" si="36"/>
        <v>42875</v>
      </c>
      <c r="F92" s="20">
        <v>1095</v>
      </c>
      <c r="G92" s="20">
        <v>1825</v>
      </c>
      <c r="H92" s="22">
        <f t="shared" si="37"/>
        <v>30000000</v>
      </c>
      <c r="I92" s="22">
        <v>30000000</v>
      </c>
      <c r="J92" s="22">
        <f t="shared" si="38"/>
        <v>30000000</v>
      </c>
      <c r="K92" s="22">
        <f t="shared" si="38"/>
        <v>30000000</v>
      </c>
      <c r="L92" s="20" t="s">
        <v>227</v>
      </c>
      <c r="M92" s="118">
        <v>10</v>
      </c>
    </row>
    <row r="93" spans="1:13" x14ac:dyDescent="0.25">
      <c r="A93" s="20" t="s">
        <v>141</v>
      </c>
      <c r="B93" s="20" t="s">
        <v>3</v>
      </c>
      <c r="C93" s="20" t="s">
        <v>29</v>
      </c>
      <c r="D93" s="21">
        <f>+Parameters!$B$6-1</f>
        <v>42865</v>
      </c>
      <c r="E93" s="21">
        <f t="shared" si="36"/>
        <v>42875</v>
      </c>
      <c r="F93" s="20">
        <v>1825</v>
      </c>
      <c r="G93" s="20">
        <v>3750</v>
      </c>
      <c r="H93" s="22">
        <f t="shared" si="37"/>
        <v>30000000</v>
      </c>
      <c r="I93" s="22">
        <v>30000000</v>
      </c>
      <c r="J93" s="22">
        <f t="shared" si="38"/>
        <v>30000000</v>
      </c>
      <c r="K93" s="22">
        <f t="shared" si="38"/>
        <v>30000000</v>
      </c>
      <c r="L93" s="20" t="s">
        <v>227</v>
      </c>
      <c r="M93" s="118">
        <v>10</v>
      </c>
    </row>
    <row r="94" spans="1:13" x14ac:dyDescent="0.25">
      <c r="A94" s="100" t="s">
        <v>141</v>
      </c>
      <c r="B94" s="100" t="s">
        <v>3</v>
      </c>
      <c r="C94" s="100" t="s">
        <v>29</v>
      </c>
      <c r="D94" s="15">
        <f>+E93</f>
        <v>42875</v>
      </c>
      <c r="E94" s="15">
        <f>+D94+21</f>
        <v>42896</v>
      </c>
      <c r="F94" s="6">
        <v>1</v>
      </c>
      <c r="G94" s="6">
        <v>3</v>
      </c>
      <c r="H94" s="102">
        <v>200000000</v>
      </c>
      <c r="I94" s="102">
        <v>9000000</v>
      </c>
      <c r="J94" s="102">
        <f>+H94</f>
        <v>200000000</v>
      </c>
      <c r="K94" s="102">
        <f>+I94</f>
        <v>9000000</v>
      </c>
      <c r="L94" s="100" t="s">
        <v>227</v>
      </c>
      <c r="M94" s="118">
        <v>21</v>
      </c>
    </row>
    <row r="95" spans="1:13" x14ac:dyDescent="0.25">
      <c r="A95" s="100" t="s">
        <v>141</v>
      </c>
      <c r="B95" s="100" t="s">
        <v>3</v>
      </c>
      <c r="C95" s="100" t="s">
        <v>29</v>
      </c>
      <c r="D95" s="15">
        <f>+D94</f>
        <v>42875</v>
      </c>
      <c r="E95" s="15">
        <f t="shared" ref="E95:E103" si="39">+D95+21</f>
        <v>42896</v>
      </c>
      <c r="F95" s="6">
        <v>3</v>
      </c>
      <c r="G95" s="6">
        <v>7</v>
      </c>
      <c r="H95" s="102">
        <f>+I94</f>
        <v>9000000</v>
      </c>
      <c r="I95" s="102">
        <v>9000000</v>
      </c>
      <c r="J95" s="102">
        <f>+H95</f>
        <v>9000000</v>
      </c>
      <c r="K95" s="102">
        <f>+I95</f>
        <v>9000000</v>
      </c>
      <c r="L95" s="100" t="s">
        <v>227</v>
      </c>
      <c r="M95" s="118">
        <v>21</v>
      </c>
    </row>
    <row r="96" spans="1:13" x14ac:dyDescent="0.25">
      <c r="A96" s="100" t="s">
        <v>141</v>
      </c>
      <c r="B96" s="100" t="s">
        <v>3</v>
      </c>
      <c r="C96" s="100" t="s">
        <v>29</v>
      </c>
      <c r="D96" s="15">
        <f t="shared" ref="D96:D103" si="40">+D95</f>
        <v>42875</v>
      </c>
      <c r="E96" s="15">
        <f t="shared" si="39"/>
        <v>42896</v>
      </c>
      <c r="F96" s="6">
        <v>7</v>
      </c>
      <c r="G96" s="6">
        <v>31</v>
      </c>
      <c r="H96" s="102">
        <f t="shared" ref="H96:H103" si="41">+I95</f>
        <v>9000000</v>
      </c>
      <c r="I96" s="102">
        <v>9000000</v>
      </c>
      <c r="J96" s="102">
        <f t="shared" ref="J96:K103" si="42">+H96</f>
        <v>9000000</v>
      </c>
      <c r="K96" s="102">
        <f t="shared" si="42"/>
        <v>9000000</v>
      </c>
      <c r="L96" s="100" t="s">
        <v>227</v>
      </c>
      <c r="M96" s="118">
        <v>21</v>
      </c>
    </row>
    <row r="97" spans="1:13" x14ac:dyDescent="0.25">
      <c r="A97" s="100" t="s">
        <v>141</v>
      </c>
      <c r="B97" s="100" t="s">
        <v>3</v>
      </c>
      <c r="C97" s="100" t="s">
        <v>29</v>
      </c>
      <c r="D97" s="15">
        <f t="shared" si="40"/>
        <v>42875</v>
      </c>
      <c r="E97" s="15">
        <f t="shared" si="39"/>
        <v>42896</v>
      </c>
      <c r="F97" s="6">
        <v>31</v>
      </c>
      <c r="G97" s="6">
        <v>91</v>
      </c>
      <c r="H97" s="102">
        <f t="shared" si="41"/>
        <v>9000000</v>
      </c>
      <c r="I97" s="102">
        <v>9000000</v>
      </c>
      <c r="J97" s="102">
        <f t="shared" si="42"/>
        <v>9000000</v>
      </c>
      <c r="K97" s="102">
        <f t="shared" si="42"/>
        <v>9000000</v>
      </c>
      <c r="L97" s="100" t="s">
        <v>227</v>
      </c>
      <c r="M97" s="118">
        <v>21</v>
      </c>
    </row>
    <row r="98" spans="1:13" x14ac:dyDescent="0.25">
      <c r="A98" s="100" t="s">
        <v>141</v>
      </c>
      <c r="B98" s="100" t="s">
        <v>3</v>
      </c>
      <c r="C98" s="100" t="s">
        <v>29</v>
      </c>
      <c r="D98" s="15">
        <f t="shared" si="40"/>
        <v>42875</v>
      </c>
      <c r="E98" s="15">
        <f t="shared" si="39"/>
        <v>42896</v>
      </c>
      <c r="F98" s="6">
        <v>91</v>
      </c>
      <c r="G98" s="6">
        <v>182</v>
      </c>
      <c r="H98" s="102">
        <f t="shared" si="41"/>
        <v>9000000</v>
      </c>
      <c r="I98" s="102">
        <v>9000000</v>
      </c>
      <c r="J98" s="102">
        <f t="shared" si="42"/>
        <v>9000000</v>
      </c>
      <c r="K98" s="102">
        <f t="shared" si="42"/>
        <v>9000000</v>
      </c>
      <c r="L98" s="100" t="s">
        <v>227</v>
      </c>
      <c r="M98" s="118">
        <v>21</v>
      </c>
    </row>
    <row r="99" spans="1:13" x14ac:dyDescent="0.25">
      <c r="A99" s="100" t="s">
        <v>141</v>
      </c>
      <c r="B99" s="100" t="s">
        <v>3</v>
      </c>
      <c r="C99" s="100" t="s">
        <v>29</v>
      </c>
      <c r="D99" s="15">
        <f t="shared" si="40"/>
        <v>42875</v>
      </c>
      <c r="E99" s="15">
        <f t="shared" si="39"/>
        <v>42896</v>
      </c>
      <c r="F99" s="6">
        <v>182</v>
      </c>
      <c r="G99" s="6">
        <v>365</v>
      </c>
      <c r="H99" s="102">
        <f t="shared" si="41"/>
        <v>9000000</v>
      </c>
      <c r="I99" s="102">
        <v>30000000</v>
      </c>
      <c r="J99" s="102">
        <f t="shared" si="42"/>
        <v>9000000</v>
      </c>
      <c r="K99" s="102">
        <f t="shared" si="42"/>
        <v>30000000</v>
      </c>
      <c r="L99" s="100" t="s">
        <v>227</v>
      </c>
      <c r="M99" s="118">
        <v>21</v>
      </c>
    </row>
    <row r="100" spans="1:13" x14ac:dyDescent="0.25">
      <c r="A100" s="100" t="s">
        <v>141</v>
      </c>
      <c r="B100" s="100" t="s">
        <v>3</v>
      </c>
      <c r="C100" s="100" t="s">
        <v>29</v>
      </c>
      <c r="D100" s="15">
        <f t="shared" si="40"/>
        <v>42875</v>
      </c>
      <c r="E100" s="15">
        <f t="shared" si="39"/>
        <v>42896</v>
      </c>
      <c r="F100" s="6">
        <v>365</v>
      </c>
      <c r="G100" s="6">
        <v>730</v>
      </c>
      <c r="H100" s="102">
        <f t="shared" si="41"/>
        <v>30000000</v>
      </c>
      <c r="I100" s="102">
        <v>30000000</v>
      </c>
      <c r="J100" s="102">
        <f t="shared" si="42"/>
        <v>30000000</v>
      </c>
      <c r="K100" s="102">
        <f t="shared" si="42"/>
        <v>30000000</v>
      </c>
      <c r="L100" s="100" t="s">
        <v>227</v>
      </c>
      <c r="M100" s="118">
        <v>21</v>
      </c>
    </row>
    <row r="101" spans="1:13" x14ac:dyDescent="0.25">
      <c r="A101" s="100" t="s">
        <v>141</v>
      </c>
      <c r="B101" s="100" t="s">
        <v>3</v>
      </c>
      <c r="C101" s="100" t="s">
        <v>29</v>
      </c>
      <c r="D101" s="15">
        <f t="shared" si="40"/>
        <v>42875</v>
      </c>
      <c r="E101" s="15">
        <f t="shared" si="39"/>
        <v>42896</v>
      </c>
      <c r="F101" s="6">
        <v>730</v>
      </c>
      <c r="G101" s="6">
        <v>1095</v>
      </c>
      <c r="H101" s="102">
        <f t="shared" si="41"/>
        <v>30000000</v>
      </c>
      <c r="I101" s="102">
        <v>30000000</v>
      </c>
      <c r="J101" s="102">
        <f t="shared" si="42"/>
        <v>30000000</v>
      </c>
      <c r="K101" s="102">
        <f t="shared" si="42"/>
        <v>30000000</v>
      </c>
      <c r="L101" s="100" t="s">
        <v>227</v>
      </c>
      <c r="M101" s="118">
        <v>21</v>
      </c>
    </row>
    <row r="102" spans="1:13" x14ac:dyDescent="0.25">
      <c r="A102" s="100" t="s">
        <v>141</v>
      </c>
      <c r="B102" s="100" t="s">
        <v>3</v>
      </c>
      <c r="C102" s="100" t="s">
        <v>29</v>
      </c>
      <c r="D102" s="15">
        <f t="shared" si="40"/>
        <v>42875</v>
      </c>
      <c r="E102" s="15">
        <f t="shared" si="39"/>
        <v>42896</v>
      </c>
      <c r="F102" s="6">
        <v>1095</v>
      </c>
      <c r="G102" s="6">
        <v>1825</v>
      </c>
      <c r="H102" s="102">
        <f t="shared" si="41"/>
        <v>30000000</v>
      </c>
      <c r="I102" s="102">
        <v>30000000</v>
      </c>
      <c r="J102" s="102">
        <f t="shared" si="42"/>
        <v>30000000</v>
      </c>
      <c r="K102" s="102">
        <f t="shared" si="42"/>
        <v>30000000</v>
      </c>
      <c r="L102" s="100" t="s">
        <v>227</v>
      </c>
      <c r="M102" s="118">
        <v>21</v>
      </c>
    </row>
    <row r="103" spans="1:13" x14ac:dyDescent="0.25">
      <c r="A103" s="100" t="s">
        <v>141</v>
      </c>
      <c r="B103" s="100" t="s">
        <v>3</v>
      </c>
      <c r="C103" s="100" t="s">
        <v>29</v>
      </c>
      <c r="D103" s="15">
        <f t="shared" si="40"/>
        <v>42875</v>
      </c>
      <c r="E103" s="15">
        <f t="shared" si="39"/>
        <v>42896</v>
      </c>
      <c r="F103" s="6">
        <v>1825</v>
      </c>
      <c r="G103" s="6">
        <v>3750</v>
      </c>
      <c r="H103" s="102">
        <f t="shared" si="41"/>
        <v>30000000</v>
      </c>
      <c r="I103" s="102">
        <v>30000000</v>
      </c>
      <c r="J103" s="102">
        <f t="shared" si="42"/>
        <v>30000000</v>
      </c>
      <c r="K103" s="102">
        <f t="shared" si="42"/>
        <v>30000000</v>
      </c>
      <c r="L103" s="100" t="s">
        <v>227</v>
      </c>
      <c r="M103" s="118">
        <v>21</v>
      </c>
    </row>
    <row r="104" spans="1:13" x14ac:dyDescent="0.25">
      <c r="A104" s="20" t="s">
        <v>118</v>
      </c>
      <c r="B104" s="20" t="s">
        <v>4</v>
      </c>
      <c r="C104" s="20" t="s">
        <v>29</v>
      </c>
      <c r="D104" s="21">
        <f>+Parameters!$B$7-1</f>
        <v>42858</v>
      </c>
      <c r="E104" s="21">
        <f>+D104+10</f>
        <v>42868</v>
      </c>
      <c r="F104" s="20">
        <v>1</v>
      </c>
      <c r="G104" s="20">
        <v>3</v>
      </c>
      <c r="H104" s="22">
        <v>0</v>
      </c>
      <c r="I104" s="22">
        <v>0</v>
      </c>
      <c r="J104" s="22">
        <v>0</v>
      </c>
      <c r="K104" s="22">
        <v>0</v>
      </c>
      <c r="L104" s="20" t="s">
        <v>245</v>
      </c>
      <c r="M104" s="118">
        <v>10</v>
      </c>
    </row>
    <row r="105" spans="1:13" x14ac:dyDescent="0.25">
      <c r="A105" s="20" t="s">
        <v>118</v>
      </c>
      <c r="B105" s="20" t="s">
        <v>4</v>
      </c>
      <c r="C105" s="20" t="s">
        <v>29</v>
      </c>
      <c r="D105" s="21">
        <f>+Parameters!$B$7-1</f>
        <v>42858</v>
      </c>
      <c r="E105" s="21">
        <f t="shared" ref="E105:E110" si="43">+D105+10</f>
        <v>42868</v>
      </c>
      <c r="F105" s="20">
        <v>3</v>
      </c>
      <c r="G105" s="20">
        <v>7</v>
      </c>
      <c r="H105" s="22">
        <v>0</v>
      </c>
      <c r="I105" s="22">
        <v>0</v>
      </c>
      <c r="J105" s="22">
        <v>0</v>
      </c>
      <c r="K105" s="22">
        <v>0</v>
      </c>
      <c r="L105" s="20" t="s">
        <v>245</v>
      </c>
      <c r="M105" s="118">
        <v>10</v>
      </c>
    </row>
    <row r="106" spans="1:13" x14ac:dyDescent="0.25">
      <c r="A106" s="20" t="s">
        <v>118</v>
      </c>
      <c r="B106" s="20" t="s">
        <v>4</v>
      </c>
      <c r="C106" s="20" t="s">
        <v>29</v>
      </c>
      <c r="D106" s="21">
        <f>+Parameters!$B$7-1</f>
        <v>42858</v>
      </c>
      <c r="E106" s="21">
        <f t="shared" si="43"/>
        <v>42868</v>
      </c>
      <c r="F106" s="20">
        <v>7</v>
      </c>
      <c r="G106" s="20">
        <v>31</v>
      </c>
      <c r="H106" s="22">
        <v>0</v>
      </c>
      <c r="I106" s="22">
        <v>0</v>
      </c>
      <c r="J106" s="22">
        <v>0</v>
      </c>
      <c r="K106" s="22">
        <v>0</v>
      </c>
      <c r="L106" s="20" t="s">
        <v>245</v>
      </c>
      <c r="M106" s="118">
        <v>10</v>
      </c>
    </row>
    <row r="107" spans="1:13" x14ac:dyDescent="0.25">
      <c r="A107" s="20" t="s">
        <v>118</v>
      </c>
      <c r="B107" s="20" t="s">
        <v>4</v>
      </c>
      <c r="C107" s="20" t="s">
        <v>29</v>
      </c>
      <c r="D107" s="21">
        <f>+Parameters!$B$7-1</f>
        <v>42858</v>
      </c>
      <c r="E107" s="21">
        <f t="shared" si="43"/>
        <v>42868</v>
      </c>
      <c r="F107" s="20">
        <v>31</v>
      </c>
      <c r="G107" s="20">
        <v>91</v>
      </c>
      <c r="H107" s="22">
        <v>0</v>
      </c>
      <c r="I107" s="22">
        <v>0</v>
      </c>
      <c r="J107" s="22">
        <v>0</v>
      </c>
      <c r="K107" s="22">
        <v>0</v>
      </c>
      <c r="L107" s="20" t="s">
        <v>245</v>
      </c>
      <c r="M107" s="118">
        <v>10</v>
      </c>
    </row>
    <row r="108" spans="1:13" x14ac:dyDescent="0.25">
      <c r="A108" s="20" t="s">
        <v>118</v>
      </c>
      <c r="B108" s="20" t="s">
        <v>4</v>
      </c>
      <c r="C108" s="20" t="s">
        <v>29</v>
      </c>
      <c r="D108" s="21">
        <f>+Parameters!$B$7-1</f>
        <v>42858</v>
      </c>
      <c r="E108" s="21">
        <f t="shared" si="43"/>
        <v>42868</v>
      </c>
      <c r="F108" s="20">
        <v>91</v>
      </c>
      <c r="G108" s="20">
        <v>182</v>
      </c>
      <c r="H108" s="22">
        <v>0</v>
      </c>
      <c r="I108" s="22">
        <v>0</v>
      </c>
      <c r="J108" s="22">
        <v>0</v>
      </c>
      <c r="K108" s="22">
        <v>0</v>
      </c>
      <c r="L108" s="20" t="s">
        <v>245</v>
      </c>
      <c r="M108" s="118">
        <v>10</v>
      </c>
    </row>
    <row r="109" spans="1:13" x14ac:dyDescent="0.25">
      <c r="A109" s="20" t="s">
        <v>118</v>
      </c>
      <c r="B109" s="20" t="s">
        <v>4</v>
      </c>
      <c r="C109" s="20" t="s">
        <v>29</v>
      </c>
      <c r="D109" s="21">
        <f>+Parameters!$B$7-1</f>
        <v>42858</v>
      </c>
      <c r="E109" s="21">
        <f t="shared" si="43"/>
        <v>42868</v>
      </c>
      <c r="F109" s="20">
        <v>182</v>
      </c>
      <c r="G109" s="20">
        <v>365</v>
      </c>
      <c r="H109" s="22">
        <v>0</v>
      </c>
      <c r="I109" s="22">
        <v>0</v>
      </c>
      <c r="J109" s="22">
        <v>0</v>
      </c>
      <c r="K109" s="22">
        <v>0</v>
      </c>
      <c r="L109" s="20" t="s">
        <v>245</v>
      </c>
      <c r="M109" s="118">
        <v>10</v>
      </c>
    </row>
    <row r="110" spans="1:13" x14ac:dyDescent="0.25">
      <c r="A110" s="20" t="s">
        <v>118</v>
      </c>
      <c r="B110" s="20" t="s">
        <v>4</v>
      </c>
      <c r="C110" s="20" t="s">
        <v>29</v>
      </c>
      <c r="D110" s="21">
        <f>+Parameters!$B$7-1</f>
        <v>42858</v>
      </c>
      <c r="E110" s="21">
        <f t="shared" si="43"/>
        <v>42868</v>
      </c>
      <c r="F110" s="20">
        <v>365</v>
      </c>
      <c r="G110" s="20">
        <v>366</v>
      </c>
      <c r="H110" s="22">
        <v>0</v>
      </c>
      <c r="I110" s="22">
        <v>0</v>
      </c>
      <c r="J110" s="22">
        <v>0</v>
      </c>
      <c r="K110" s="22">
        <v>0</v>
      </c>
      <c r="L110" s="20" t="s">
        <v>245</v>
      </c>
      <c r="M110" s="118">
        <v>10</v>
      </c>
    </row>
    <row r="111" spans="1:13" x14ac:dyDescent="0.25">
      <c r="A111" s="100" t="s">
        <v>118</v>
      </c>
      <c r="B111" s="100" t="s">
        <v>4</v>
      </c>
      <c r="C111" s="100" t="s">
        <v>29</v>
      </c>
      <c r="D111" s="15">
        <f>+E110</f>
        <v>42868</v>
      </c>
      <c r="E111" s="15">
        <f>+D111+21</f>
        <v>42889</v>
      </c>
      <c r="F111" s="6">
        <v>1</v>
      </c>
      <c r="G111" s="6">
        <v>3</v>
      </c>
      <c r="H111" s="22">
        <v>0</v>
      </c>
      <c r="I111" s="22">
        <v>0</v>
      </c>
      <c r="J111" s="22">
        <v>0</v>
      </c>
      <c r="K111" s="22">
        <v>0</v>
      </c>
      <c r="L111" s="100" t="s">
        <v>245</v>
      </c>
      <c r="M111" s="118">
        <v>21</v>
      </c>
    </row>
    <row r="112" spans="1:13" x14ac:dyDescent="0.25">
      <c r="A112" s="100" t="s">
        <v>118</v>
      </c>
      <c r="B112" s="100" t="s">
        <v>4</v>
      </c>
      <c r="C112" s="100" t="s">
        <v>29</v>
      </c>
      <c r="D112" s="15">
        <f>+D111</f>
        <v>42868</v>
      </c>
      <c r="E112" s="15">
        <f t="shared" ref="E112:E117" si="44">+D112+21</f>
        <v>42889</v>
      </c>
      <c r="F112" s="6">
        <v>3</v>
      </c>
      <c r="G112" s="6">
        <v>7</v>
      </c>
      <c r="H112" s="22">
        <v>0</v>
      </c>
      <c r="I112" s="22">
        <v>0</v>
      </c>
      <c r="J112" s="22">
        <v>0</v>
      </c>
      <c r="K112" s="22">
        <v>0</v>
      </c>
      <c r="L112" s="100" t="s">
        <v>245</v>
      </c>
      <c r="M112" s="118">
        <v>21</v>
      </c>
    </row>
    <row r="113" spans="1:13" x14ac:dyDescent="0.25">
      <c r="A113" s="100" t="s">
        <v>118</v>
      </c>
      <c r="B113" s="100" t="s">
        <v>4</v>
      </c>
      <c r="C113" s="100" t="s">
        <v>29</v>
      </c>
      <c r="D113" s="15">
        <f t="shared" ref="D113:D117" si="45">+D112</f>
        <v>42868</v>
      </c>
      <c r="E113" s="15">
        <f t="shared" si="44"/>
        <v>42889</v>
      </c>
      <c r="F113" s="6">
        <v>7</v>
      </c>
      <c r="G113" s="6">
        <v>31</v>
      </c>
      <c r="H113" s="22">
        <v>0</v>
      </c>
      <c r="I113" s="22">
        <v>0</v>
      </c>
      <c r="J113" s="22">
        <v>0</v>
      </c>
      <c r="K113" s="22">
        <v>0</v>
      </c>
      <c r="L113" s="100" t="s">
        <v>245</v>
      </c>
      <c r="M113" s="118">
        <v>21</v>
      </c>
    </row>
    <row r="114" spans="1:13" x14ac:dyDescent="0.25">
      <c r="A114" s="100" t="s">
        <v>118</v>
      </c>
      <c r="B114" s="100" t="s">
        <v>4</v>
      </c>
      <c r="C114" s="100" t="s">
        <v>29</v>
      </c>
      <c r="D114" s="15">
        <f t="shared" si="45"/>
        <v>42868</v>
      </c>
      <c r="E114" s="15">
        <f t="shared" si="44"/>
        <v>42889</v>
      </c>
      <c r="F114" s="6">
        <v>31</v>
      </c>
      <c r="G114" s="6">
        <v>91</v>
      </c>
      <c r="H114" s="22">
        <v>0</v>
      </c>
      <c r="I114" s="22">
        <v>0</v>
      </c>
      <c r="J114" s="22">
        <v>0</v>
      </c>
      <c r="K114" s="22">
        <v>0</v>
      </c>
      <c r="L114" s="100" t="s">
        <v>245</v>
      </c>
      <c r="M114" s="118">
        <v>21</v>
      </c>
    </row>
    <row r="115" spans="1:13" x14ac:dyDescent="0.25">
      <c r="A115" s="100" t="s">
        <v>118</v>
      </c>
      <c r="B115" s="100" t="s">
        <v>4</v>
      </c>
      <c r="C115" s="100" t="s">
        <v>29</v>
      </c>
      <c r="D115" s="15">
        <f t="shared" si="45"/>
        <v>42868</v>
      </c>
      <c r="E115" s="15">
        <f t="shared" si="44"/>
        <v>42889</v>
      </c>
      <c r="F115" s="6">
        <v>91</v>
      </c>
      <c r="G115" s="6">
        <v>182</v>
      </c>
      <c r="H115" s="22">
        <v>0</v>
      </c>
      <c r="I115" s="22">
        <v>0</v>
      </c>
      <c r="J115" s="22">
        <v>0</v>
      </c>
      <c r="K115" s="22">
        <v>0</v>
      </c>
      <c r="L115" s="100" t="s">
        <v>245</v>
      </c>
      <c r="M115" s="118">
        <v>21</v>
      </c>
    </row>
    <row r="116" spans="1:13" x14ac:dyDescent="0.25">
      <c r="A116" s="100" t="s">
        <v>118</v>
      </c>
      <c r="B116" s="100" t="s">
        <v>4</v>
      </c>
      <c r="C116" s="100" t="s">
        <v>29</v>
      </c>
      <c r="D116" s="15">
        <f t="shared" si="45"/>
        <v>42868</v>
      </c>
      <c r="E116" s="15">
        <f t="shared" si="44"/>
        <v>42889</v>
      </c>
      <c r="F116" s="6">
        <v>182</v>
      </c>
      <c r="G116" s="6">
        <v>365</v>
      </c>
      <c r="H116" s="22">
        <v>0</v>
      </c>
      <c r="I116" s="22">
        <v>0</v>
      </c>
      <c r="J116" s="22">
        <v>0</v>
      </c>
      <c r="K116" s="22">
        <v>0</v>
      </c>
      <c r="L116" s="100" t="s">
        <v>245</v>
      </c>
      <c r="M116" s="118">
        <v>21</v>
      </c>
    </row>
    <row r="117" spans="1:13" x14ac:dyDescent="0.25">
      <c r="A117" s="100" t="s">
        <v>118</v>
      </c>
      <c r="B117" s="100" t="s">
        <v>4</v>
      </c>
      <c r="C117" s="100" t="s">
        <v>29</v>
      </c>
      <c r="D117" s="15">
        <f t="shared" si="45"/>
        <v>42868</v>
      </c>
      <c r="E117" s="15">
        <f t="shared" si="44"/>
        <v>42889</v>
      </c>
      <c r="F117" s="6">
        <v>365</v>
      </c>
      <c r="G117" s="6">
        <v>730</v>
      </c>
      <c r="H117" s="22">
        <v>0</v>
      </c>
      <c r="I117" s="22">
        <v>0</v>
      </c>
      <c r="J117" s="22">
        <v>0</v>
      </c>
      <c r="K117" s="22">
        <v>0</v>
      </c>
      <c r="L117" s="100" t="s">
        <v>245</v>
      </c>
      <c r="M117" s="118">
        <v>21</v>
      </c>
    </row>
    <row r="118" spans="1:13" x14ac:dyDescent="0.25">
      <c r="A118" s="20" t="s">
        <v>141</v>
      </c>
      <c r="B118" s="20" t="s">
        <v>3</v>
      </c>
      <c r="C118" s="20" t="s">
        <v>29</v>
      </c>
      <c r="D118" s="21">
        <f>+Parameters!$B$7-1</f>
        <v>42858</v>
      </c>
      <c r="E118" s="21">
        <f>+D118+10</f>
        <v>42868</v>
      </c>
      <c r="F118" s="20">
        <v>1</v>
      </c>
      <c r="G118" s="20">
        <v>3</v>
      </c>
      <c r="H118" s="22">
        <v>200000000</v>
      </c>
      <c r="I118" s="22">
        <v>3000000</v>
      </c>
      <c r="J118" s="22">
        <f>+H128</f>
        <v>200000000</v>
      </c>
      <c r="K118" s="22">
        <f>+I128</f>
        <v>3000000</v>
      </c>
      <c r="L118" s="20" t="s">
        <v>245</v>
      </c>
      <c r="M118" s="118">
        <v>10</v>
      </c>
    </row>
    <row r="119" spans="1:13" x14ac:dyDescent="0.25">
      <c r="A119" s="20" t="s">
        <v>141</v>
      </c>
      <c r="B119" s="20" t="s">
        <v>3</v>
      </c>
      <c r="C119" s="20" t="s">
        <v>29</v>
      </c>
      <c r="D119" s="21">
        <f>+Parameters!$B$7-1</f>
        <v>42858</v>
      </c>
      <c r="E119" s="21">
        <f t="shared" ref="E119:E127" si="46">+D119+10</f>
        <v>42868</v>
      </c>
      <c r="F119" s="20">
        <v>3</v>
      </c>
      <c r="G119" s="20">
        <v>7</v>
      </c>
      <c r="H119" s="22">
        <f>+I118</f>
        <v>3000000</v>
      </c>
      <c r="I119" s="22">
        <v>3000000</v>
      </c>
      <c r="J119" s="22">
        <f>+H130</f>
        <v>3000000</v>
      </c>
      <c r="K119" s="22">
        <f>+I130</f>
        <v>3000000</v>
      </c>
      <c r="L119" s="20" t="s">
        <v>245</v>
      </c>
      <c r="M119" s="118">
        <v>10</v>
      </c>
    </row>
    <row r="120" spans="1:13" x14ac:dyDescent="0.25">
      <c r="A120" s="20" t="s">
        <v>141</v>
      </c>
      <c r="B120" s="20" t="s">
        <v>3</v>
      </c>
      <c r="C120" s="20" t="s">
        <v>29</v>
      </c>
      <c r="D120" s="21">
        <f>+Parameters!$B$7-1</f>
        <v>42858</v>
      </c>
      <c r="E120" s="21">
        <f t="shared" si="46"/>
        <v>42868</v>
      </c>
      <c r="F120" s="20">
        <v>7</v>
      </c>
      <c r="G120" s="20">
        <v>31</v>
      </c>
      <c r="H120" s="22">
        <f t="shared" ref="H120:H127" si="47">+I119</f>
        <v>3000000</v>
      </c>
      <c r="I120" s="22">
        <v>3000000</v>
      </c>
      <c r="J120" s="22">
        <f>+H131</f>
        <v>3000000</v>
      </c>
      <c r="K120" s="22">
        <f>+I131</f>
        <v>3000000</v>
      </c>
      <c r="L120" s="20" t="s">
        <v>245</v>
      </c>
      <c r="M120" s="118">
        <v>10</v>
      </c>
    </row>
    <row r="121" spans="1:13" x14ac:dyDescent="0.25">
      <c r="A121" s="20" t="s">
        <v>141</v>
      </c>
      <c r="B121" s="20" t="s">
        <v>3</v>
      </c>
      <c r="C121" s="20" t="s">
        <v>29</v>
      </c>
      <c r="D121" s="21">
        <f>+Parameters!$B$7-1</f>
        <v>42858</v>
      </c>
      <c r="E121" s="21">
        <f t="shared" si="46"/>
        <v>42868</v>
      </c>
      <c r="F121" s="20">
        <v>31</v>
      </c>
      <c r="G121" s="20">
        <v>91</v>
      </c>
      <c r="H121" s="22">
        <f t="shared" si="47"/>
        <v>3000000</v>
      </c>
      <c r="I121" s="22">
        <v>3000000</v>
      </c>
      <c r="J121" s="22">
        <f t="shared" ref="J121:K127" si="48">+H131</f>
        <v>3000000</v>
      </c>
      <c r="K121" s="22">
        <f t="shared" si="48"/>
        <v>3000000</v>
      </c>
      <c r="L121" s="20" t="s">
        <v>245</v>
      </c>
      <c r="M121" s="118">
        <v>10</v>
      </c>
    </row>
    <row r="122" spans="1:13" x14ac:dyDescent="0.25">
      <c r="A122" s="20" t="s">
        <v>141</v>
      </c>
      <c r="B122" s="20" t="s">
        <v>3</v>
      </c>
      <c r="C122" s="20" t="s">
        <v>29</v>
      </c>
      <c r="D122" s="21">
        <f>+Parameters!$B$7-1</f>
        <v>42858</v>
      </c>
      <c r="E122" s="21">
        <f t="shared" si="46"/>
        <v>42868</v>
      </c>
      <c r="F122" s="20">
        <v>91</v>
      </c>
      <c r="G122" s="20">
        <v>182</v>
      </c>
      <c r="H122" s="22">
        <f t="shared" si="47"/>
        <v>3000000</v>
      </c>
      <c r="I122" s="22">
        <v>3000000</v>
      </c>
      <c r="J122" s="22">
        <f t="shared" si="48"/>
        <v>3000000</v>
      </c>
      <c r="K122" s="22">
        <f t="shared" si="48"/>
        <v>3000000</v>
      </c>
      <c r="L122" s="20" t="s">
        <v>245</v>
      </c>
      <c r="M122" s="118">
        <v>10</v>
      </c>
    </row>
    <row r="123" spans="1:13" x14ac:dyDescent="0.25">
      <c r="A123" s="20" t="s">
        <v>141</v>
      </c>
      <c r="B123" s="20" t="s">
        <v>3</v>
      </c>
      <c r="C123" s="20" t="s">
        <v>29</v>
      </c>
      <c r="D123" s="21">
        <f>+Parameters!$B$7-1</f>
        <v>42858</v>
      </c>
      <c r="E123" s="21">
        <f t="shared" si="46"/>
        <v>42868</v>
      </c>
      <c r="F123" s="20">
        <v>182</v>
      </c>
      <c r="G123" s="20">
        <v>365</v>
      </c>
      <c r="H123" s="22">
        <f t="shared" si="47"/>
        <v>3000000</v>
      </c>
      <c r="I123" s="22">
        <v>10000000</v>
      </c>
      <c r="J123" s="22">
        <f t="shared" si="48"/>
        <v>3000000</v>
      </c>
      <c r="K123" s="22">
        <f t="shared" si="48"/>
        <v>10000000</v>
      </c>
      <c r="L123" s="20" t="s">
        <v>245</v>
      </c>
      <c r="M123" s="118">
        <v>10</v>
      </c>
    </row>
    <row r="124" spans="1:13" x14ac:dyDescent="0.25">
      <c r="A124" s="20" t="s">
        <v>141</v>
      </c>
      <c r="B124" s="20" t="s">
        <v>3</v>
      </c>
      <c r="C124" s="20" t="s">
        <v>29</v>
      </c>
      <c r="D124" s="21">
        <f>+Parameters!$B$7-1</f>
        <v>42858</v>
      </c>
      <c r="E124" s="21">
        <f t="shared" si="46"/>
        <v>42868</v>
      </c>
      <c r="F124" s="20">
        <v>365</v>
      </c>
      <c r="G124" s="20">
        <v>730</v>
      </c>
      <c r="H124" s="22">
        <f t="shared" si="47"/>
        <v>10000000</v>
      </c>
      <c r="I124" s="22">
        <v>10000000</v>
      </c>
      <c r="J124" s="22">
        <f t="shared" si="48"/>
        <v>10000000</v>
      </c>
      <c r="K124" s="22">
        <f t="shared" si="48"/>
        <v>10000000</v>
      </c>
      <c r="L124" s="20" t="s">
        <v>245</v>
      </c>
      <c r="M124" s="118">
        <v>10</v>
      </c>
    </row>
    <row r="125" spans="1:13" x14ac:dyDescent="0.25">
      <c r="A125" s="20" t="s">
        <v>141</v>
      </c>
      <c r="B125" s="20" t="s">
        <v>3</v>
      </c>
      <c r="C125" s="20" t="s">
        <v>29</v>
      </c>
      <c r="D125" s="21">
        <f>+Parameters!$B$7-1</f>
        <v>42858</v>
      </c>
      <c r="E125" s="21">
        <f t="shared" si="46"/>
        <v>42868</v>
      </c>
      <c r="F125" s="20">
        <v>730</v>
      </c>
      <c r="G125" s="20">
        <v>1095</v>
      </c>
      <c r="H125" s="22">
        <f t="shared" si="47"/>
        <v>10000000</v>
      </c>
      <c r="I125" s="22">
        <v>10000000</v>
      </c>
      <c r="J125" s="22">
        <f t="shared" si="48"/>
        <v>10000000</v>
      </c>
      <c r="K125" s="22">
        <f t="shared" si="48"/>
        <v>10000000</v>
      </c>
      <c r="L125" s="20" t="s">
        <v>245</v>
      </c>
      <c r="M125" s="118">
        <v>10</v>
      </c>
    </row>
    <row r="126" spans="1:13" x14ac:dyDescent="0.25">
      <c r="A126" s="20" t="s">
        <v>141</v>
      </c>
      <c r="B126" s="20" t="s">
        <v>3</v>
      </c>
      <c r="C126" s="20" t="s">
        <v>29</v>
      </c>
      <c r="D126" s="21">
        <f>+Parameters!$B$7-1</f>
        <v>42858</v>
      </c>
      <c r="E126" s="21">
        <f t="shared" si="46"/>
        <v>42868</v>
      </c>
      <c r="F126" s="20">
        <v>1095</v>
      </c>
      <c r="G126" s="20">
        <v>1825</v>
      </c>
      <c r="H126" s="22">
        <f t="shared" si="47"/>
        <v>10000000</v>
      </c>
      <c r="I126" s="22">
        <v>10000000</v>
      </c>
      <c r="J126" s="22">
        <f t="shared" si="48"/>
        <v>10000000</v>
      </c>
      <c r="K126" s="22">
        <f t="shared" si="48"/>
        <v>10000000</v>
      </c>
      <c r="L126" s="20" t="s">
        <v>245</v>
      </c>
      <c r="M126" s="118">
        <v>10</v>
      </c>
    </row>
    <row r="127" spans="1:13" x14ac:dyDescent="0.25">
      <c r="A127" s="20" t="s">
        <v>141</v>
      </c>
      <c r="B127" s="20" t="s">
        <v>3</v>
      </c>
      <c r="C127" s="20" t="s">
        <v>29</v>
      </c>
      <c r="D127" s="21">
        <f>+Parameters!$B$7-1</f>
        <v>42858</v>
      </c>
      <c r="E127" s="21">
        <f t="shared" si="46"/>
        <v>42868</v>
      </c>
      <c r="F127" s="20">
        <v>1825</v>
      </c>
      <c r="G127" s="20">
        <v>3750</v>
      </c>
      <c r="H127" s="22">
        <f t="shared" si="47"/>
        <v>10000000</v>
      </c>
      <c r="I127" s="22">
        <v>10000000</v>
      </c>
      <c r="J127" s="22">
        <f t="shared" si="48"/>
        <v>10000000</v>
      </c>
      <c r="K127" s="22">
        <f t="shared" si="48"/>
        <v>10000000</v>
      </c>
      <c r="L127" s="20" t="s">
        <v>245</v>
      </c>
      <c r="M127" s="118">
        <v>10</v>
      </c>
    </row>
    <row r="128" spans="1:13" x14ac:dyDescent="0.25">
      <c r="A128" s="100" t="s">
        <v>141</v>
      </c>
      <c r="B128" s="100" t="s">
        <v>3</v>
      </c>
      <c r="C128" s="100" t="s">
        <v>29</v>
      </c>
      <c r="D128" s="15">
        <f>+E127</f>
        <v>42868</v>
      </c>
      <c r="E128" s="15">
        <f>+D128+21</f>
        <v>42889</v>
      </c>
      <c r="F128" s="6">
        <v>1</v>
      </c>
      <c r="G128" s="6">
        <v>3</v>
      </c>
      <c r="H128" s="102">
        <v>200000000</v>
      </c>
      <c r="I128" s="102">
        <v>3000000</v>
      </c>
      <c r="J128" s="102">
        <f>+H128</f>
        <v>200000000</v>
      </c>
      <c r="K128" s="102">
        <f>+I128</f>
        <v>3000000</v>
      </c>
      <c r="L128" s="100" t="s">
        <v>245</v>
      </c>
      <c r="M128" s="118">
        <v>21</v>
      </c>
    </row>
    <row r="129" spans="1:13" x14ac:dyDescent="0.25">
      <c r="A129" s="100" t="s">
        <v>141</v>
      </c>
      <c r="B129" s="100" t="s">
        <v>3</v>
      </c>
      <c r="C129" s="100" t="s">
        <v>29</v>
      </c>
      <c r="D129" s="15">
        <f>+D128</f>
        <v>42868</v>
      </c>
      <c r="E129" s="15">
        <f t="shared" ref="E129:E137" si="49">+D129+21</f>
        <v>42889</v>
      </c>
      <c r="F129" s="6">
        <v>3</v>
      </c>
      <c r="G129" s="6">
        <v>7</v>
      </c>
      <c r="H129" s="102">
        <f>+I128</f>
        <v>3000000</v>
      </c>
      <c r="I129" s="102">
        <v>3000000</v>
      </c>
      <c r="J129" s="102">
        <f>+H129</f>
        <v>3000000</v>
      </c>
      <c r="K129" s="102">
        <f>+I129</f>
        <v>3000000</v>
      </c>
      <c r="L129" s="100" t="s">
        <v>245</v>
      </c>
      <c r="M129" s="118">
        <v>21</v>
      </c>
    </row>
    <row r="130" spans="1:13" x14ac:dyDescent="0.25">
      <c r="A130" s="100" t="s">
        <v>141</v>
      </c>
      <c r="B130" s="100" t="s">
        <v>3</v>
      </c>
      <c r="C130" s="100" t="s">
        <v>29</v>
      </c>
      <c r="D130" s="15">
        <f t="shared" ref="D130:D137" si="50">+D129</f>
        <v>42868</v>
      </c>
      <c r="E130" s="15">
        <f t="shared" si="49"/>
        <v>42889</v>
      </c>
      <c r="F130" s="6">
        <v>7</v>
      </c>
      <c r="G130" s="6">
        <v>31</v>
      </c>
      <c r="H130" s="102">
        <f t="shared" ref="H130:H137" si="51">+I129</f>
        <v>3000000</v>
      </c>
      <c r="I130" s="102">
        <v>3000000</v>
      </c>
      <c r="J130" s="102">
        <f t="shared" ref="J130:K137" si="52">+H130</f>
        <v>3000000</v>
      </c>
      <c r="K130" s="102">
        <f t="shared" si="52"/>
        <v>3000000</v>
      </c>
      <c r="L130" s="100" t="s">
        <v>245</v>
      </c>
      <c r="M130" s="118">
        <v>21</v>
      </c>
    </row>
    <row r="131" spans="1:13" x14ac:dyDescent="0.25">
      <c r="A131" s="100" t="s">
        <v>141</v>
      </c>
      <c r="B131" s="100" t="s">
        <v>3</v>
      </c>
      <c r="C131" s="100" t="s">
        <v>29</v>
      </c>
      <c r="D131" s="15">
        <f t="shared" si="50"/>
        <v>42868</v>
      </c>
      <c r="E131" s="15">
        <f t="shared" si="49"/>
        <v>42889</v>
      </c>
      <c r="F131" s="6">
        <v>31</v>
      </c>
      <c r="G131" s="6">
        <v>91</v>
      </c>
      <c r="H131" s="102">
        <f t="shared" si="51"/>
        <v>3000000</v>
      </c>
      <c r="I131" s="102">
        <v>3000000</v>
      </c>
      <c r="J131" s="102">
        <f t="shared" si="52"/>
        <v>3000000</v>
      </c>
      <c r="K131" s="102">
        <f t="shared" si="52"/>
        <v>3000000</v>
      </c>
      <c r="L131" s="100" t="s">
        <v>245</v>
      </c>
      <c r="M131" s="118">
        <v>21</v>
      </c>
    </row>
    <row r="132" spans="1:13" x14ac:dyDescent="0.25">
      <c r="A132" s="100" t="s">
        <v>141</v>
      </c>
      <c r="B132" s="100" t="s">
        <v>3</v>
      </c>
      <c r="C132" s="100" t="s">
        <v>29</v>
      </c>
      <c r="D132" s="15">
        <f t="shared" si="50"/>
        <v>42868</v>
      </c>
      <c r="E132" s="15">
        <f t="shared" si="49"/>
        <v>42889</v>
      </c>
      <c r="F132" s="6">
        <v>91</v>
      </c>
      <c r="G132" s="6">
        <v>182</v>
      </c>
      <c r="H132" s="102">
        <f t="shared" si="51"/>
        <v>3000000</v>
      </c>
      <c r="I132" s="102">
        <v>3000000</v>
      </c>
      <c r="J132" s="102">
        <f t="shared" si="52"/>
        <v>3000000</v>
      </c>
      <c r="K132" s="102">
        <f t="shared" si="52"/>
        <v>3000000</v>
      </c>
      <c r="L132" s="100" t="s">
        <v>245</v>
      </c>
      <c r="M132" s="118">
        <v>21</v>
      </c>
    </row>
    <row r="133" spans="1:13" x14ac:dyDescent="0.25">
      <c r="A133" s="100" t="s">
        <v>141</v>
      </c>
      <c r="B133" s="100" t="s">
        <v>3</v>
      </c>
      <c r="C133" s="100" t="s">
        <v>29</v>
      </c>
      <c r="D133" s="15">
        <f t="shared" si="50"/>
        <v>42868</v>
      </c>
      <c r="E133" s="15">
        <f t="shared" si="49"/>
        <v>42889</v>
      </c>
      <c r="F133" s="6">
        <v>182</v>
      </c>
      <c r="G133" s="6">
        <v>365</v>
      </c>
      <c r="H133" s="102">
        <f t="shared" si="51"/>
        <v>3000000</v>
      </c>
      <c r="I133" s="102">
        <v>10000000</v>
      </c>
      <c r="J133" s="102">
        <f t="shared" si="52"/>
        <v>3000000</v>
      </c>
      <c r="K133" s="102">
        <f t="shared" si="52"/>
        <v>10000000</v>
      </c>
      <c r="L133" s="100" t="s">
        <v>245</v>
      </c>
      <c r="M133" s="118">
        <v>21</v>
      </c>
    </row>
    <row r="134" spans="1:13" x14ac:dyDescent="0.25">
      <c r="A134" s="100" t="s">
        <v>141</v>
      </c>
      <c r="B134" s="100" t="s">
        <v>3</v>
      </c>
      <c r="C134" s="100" t="s">
        <v>29</v>
      </c>
      <c r="D134" s="15">
        <f t="shared" si="50"/>
        <v>42868</v>
      </c>
      <c r="E134" s="15">
        <f t="shared" si="49"/>
        <v>42889</v>
      </c>
      <c r="F134" s="6">
        <v>365</v>
      </c>
      <c r="G134" s="6">
        <v>730</v>
      </c>
      <c r="H134" s="102">
        <f t="shared" si="51"/>
        <v>10000000</v>
      </c>
      <c r="I134" s="102">
        <v>10000000</v>
      </c>
      <c r="J134" s="102">
        <f t="shared" si="52"/>
        <v>10000000</v>
      </c>
      <c r="K134" s="102">
        <f t="shared" si="52"/>
        <v>10000000</v>
      </c>
      <c r="L134" s="100" t="s">
        <v>245</v>
      </c>
      <c r="M134" s="118">
        <v>21</v>
      </c>
    </row>
    <row r="135" spans="1:13" x14ac:dyDescent="0.25">
      <c r="A135" s="100" t="s">
        <v>141</v>
      </c>
      <c r="B135" s="100" t="s">
        <v>3</v>
      </c>
      <c r="C135" s="100" t="s">
        <v>29</v>
      </c>
      <c r="D135" s="15">
        <f t="shared" si="50"/>
        <v>42868</v>
      </c>
      <c r="E135" s="15">
        <f t="shared" si="49"/>
        <v>42889</v>
      </c>
      <c r="F135" s="6">
        <v>730</v>
      </c>
      <c r="G135" s="6">
        <v>1095</v>
      </c>
      <c r="H135" s="102">
        <f t="shared" si="51"/>
        <v>10000000</v>
      </c>
      <c r="I135" s="102">
        <v>10000000</v>
      </c>
      <c r="J135" s="102">
        <f t="shared" si="52"/>
        <v>10000000</v>
      </c>
      <c r="K135" s="102">
        <f t="shared" si="52"/>
        <v>10000000</v>
      </c>
      <c r="L135" s="100" t="s">
        <v>245</v>
      </c>
      <c r="M135" s="118">
        <v>21</v>
      </c>
    </row>
    <row r="136" spans="1:13" x14ac:dyDescent="0.25">
      <c r="A136" s="100" t="s">
        <v>141</v>
      </c>
      <c r="B136" s="100" t="s">
        <v>3</v>
      </c>
      <c r="C136" s="100" t="s">
        <v>29</v>
      </c>
      <c r="D136" s="15">
        <f t="shared" si="50"/>
        <v>42868</v>
      </c>
      <c r="E136" s="15">
        <f t="shared" si="49"/>
        <v>42889</v>
      </c>
      <c r="F136" s="6">
        <v>1095</v>
      </c>
      <c r="G136" s="6">
        <v>1825</v>
      </c>
      <c r="H136" s="102">
        <f t="shared" si="51"/>
        <v>10000000</v>
      </c>
      <c r="I136" s="102">
        <v>10000000</v>
      </c>
      <c r="J136" s="102">
        <f t="shared" si="52"/>
        <v>10000000</v>
      </c>
      <c r="K136" s="102">
        <f t="shared" si="52"/>
        <v>10000000</v>
      </c>
      <c r="L136" s="100" t="s">
        <v>245</v>
      </c>
      <c r="M136" s="118">
        <v>21</v>
      </c>
    </row>
    <row r="137" spans="1:13" x14ac:dyDescent="0.25">
      <c r="A137" s="100" t="s">
        <v>141</v>
      </c>
      <c r="B137" s="100" t="s">
        <v>3</v>
      </c>
      <c r="C137" s="100" t="s">
        <v>29</v>
      </c>
      <c r="D137" s="15">
        <f t="shared" si="50"/>
        <v>42868</v>
      </c>
      <c r="E137" s="15">
        <f t="shared" si="49"/>
        <v>42889</v>
      </c>
      <c r="F137" s="6">
        <v>1825</v>
      </c>
      <c r="G137" s="6">
        <v>3750</v>
      </c>
      <c r="H137" s="102">
        <f t="shared" si="51"/>
        <v>10000000</v>
      </c>
      <c r="I137" s="102">
        <v>10000000</v>
      </c>
      <c r="J137" s="102">
        <f t="shared" si="52"/>
        <v>10000000</v>
      </c>
      <c r="K137" s="102">
        <f t="shared" si="52"/>
        <v>10000000</v>
      </c>
      <c r="L137" s="100" t="s">
        <v>245</v>
      </c>
      <c r="M137" s="118">
        <v>21</v>
      </c>
    </row>
    <row r="138" spans="1:13" x14ac:dyDescent="0.25">
      <c r="A138" s="20" t="s">
        <v>118</v>
      </c>
      <c r="B138" s="20" t="s">
        <v>4</v>
      </c>
      <c r="C138" s="20" t="s">
        <v>30</v>
      </c>
      <c r="D138" s="21">
        <f>+Parameters!$B$7-1</f>
        <v>42858</v>
      </c>
      <c r="E138" s="21">
        <f>+D138+10</f>
        <v>42868</v>
      </c>
      <c r="F138" s="20">
        <v>1</v>
      </c>
      <c r="G138" s="20">
        <v>7</v>
      </c>
      <c r="H138" s="22">
        <v>10000000</v>
      </c>
      <c r="I138" s="22">
        <v>30000000</v>
      </c>
      <c r="J138" s="22">
        <f t="shared" ref="J138:K143" si="53">+H144</f>
        <v>10000000</v>
      </c>
      <c r="K138" s="22">
        <f t="shared" si="53"/>
        <v>30000000</v>
      </c>
      <c r="L138" s="20" t="s">
        <v>245</v>
      </c>
      <c r="M138" s="118">
        <v>10</v>
      </c>
    </row>
    <row r="139" spans="1:13" x14ac:dyDescent="0.25">
      <c r="A139" s="20" t="s">
        <v>118</v>
      </c>
      <c r="B139" s="20" t="s">
        <v>4</v>
      </c>
      <c r="C139" s="20" t="s">
        <v>30</v>
      </c>
      <c r="D139" s="21">
        <f>+Parameters!$B$7-1</f>
        <v>42858</v>
      </c>
      <c r="E139" s="21">
        <f t="shared" ref="E139:E143" si="54">+D139+10</f>
        <v>42868</v>
      </c>
      <c r="F139" s="20">
        <v>7</v>
      </c>
      <c r="G139" s="20">
        <v>31</v>
      </c>
      <c r="H139" s="22">
        <f t="shared" ref="H139:H143" si="55">+I138</f>
        <v>30000000</v>
      </c>
      <c r="I139" s="22">
        <v>50000000</v>
      </c>
      <c r="J139" s="22">
        <f t="shared" si="53"/>
        <v>30000000</v>
      </c>
      <c r="K139" s="22">
        <f t="shared" si="53"/>
        <v>50000000</v>
      </c>
      <c r="L139" s="20" t="s">
        <v>245</v>
      </c>
      <c r="M139" s="118">
        <v>10</v>
      </c>
    </row>
    <row r="140" spans="1:13" x14ac:dyDescent="0.25">
      <c r="A140" s="20" t="s">
        <v>118</v>
      </c>
      <c r="B140" s="20" t="s">
        <v>4</v>
      </c>
      <c r="C140" s="20" t="s">
        <v>30</v>
      </c>
      <c r="D140" s="21">
        <f>+Parameters!$B$7-1</f>
        <v>42858</v>
      </c>
      <c r="E140" s="21">
        <f t="shared" si="54"/>
        <v>42868</v>
      </c>
      <c r="F140" s="20">
        <v>31</v>
      </c>
      <c r="G140" s="20">
        <v>91</v>
      </c>
      <c r="H140" s="22">
        <f t="shared" si="55"/>
        <v>50000000</v>
      </c>
      <c r="I140" s="22">
        <v>20000000</v>
      </c>
      <c r="J140" s="22">
        <f t="shared" si="53"/>
        <v>50000000</v>
      </c>
      <c r="K140" s="22">
        <f t="shared" si="53"/>
        <v>20000000</v>
      </c>
      <c r="L140" s="20" t="s">
        <v>245</v>
      </c>
      <c r="M140" s="118">
        <v>10</v>
      </c>
    </row>
    <row r="141" spans="1:13" x14ac:dyDescent="0.25">
      <c r="A141" s="20" t="s">
        <v>118</v>
      </c>
      <c r="B141" s="20" t="s">
        <v>4</v>
      </c>
      <c r="C141" s="20" t="s">
        <v>30</v>
      </c>
      <c r="D141" s="21">
        <f>+Parameters!$B$7-1</f>
        <v>42858</v>
      </c>
      <c r="E141" s="21">
        <f t="shared" si="54"/>
        <v>42868</v>
      </c>
      <c r="F141" s="20">
        <v>91</v>
      </c>
      <c r="G141" s="20">
        <v>182</v>
      </c>
      <c r="H141" s="22">
        <f t="shared" si="55"/>
        <v>20000000</v>
      </c>
      <c r="I141" s="22">
        <v>10000000</v>
      </c>
      <c r="J141" s="22">
        <f t="shared" si="53"/>
        <v>20000000</v>
      </c>
      <c r="K141" s="22">
        <f t="shared" si="53"/>
        <v>10000000</v>
      </c>
      <c r="L141" s="20" t="s">
        <v>245</v>
      </c>
      <c r="M141" s="118">
        <v>10</v>
      </c>
    </row>
    <row r="142" spans="1:13" x14ac:dyDescent="0.25">
      <c r="A142" s="20" t="s">
        <v>118</v>
      </c>
      <c r="B142" s="20" t="s">
        <v>4</v>
      </c>
      <c r="C142" s="20" t="s">
        <v>30</v>
      </c>
      <c r="D142" s="21">
        <f>+Parameters!$B$7-1</f>
        <v>42858</v>
      </c>
      <c r="E142" s="21">
        <f t="shared" si="54"/>
        <v>42868</v>
      </c>
      <c r="F142" s="20">
        <v>182</v>
      </c>
      <c r="G142" s="20">
        <v>365</v>
      </c>
      <c r="H142" s="22">
        <f t="shared" si="55"/>
        <v>10000000</v>
      </c>
      <c r="I142" s="22">
        <v>5000000</v>
      </c>
      <c r="J142" s="22">
        <f t="shared" si="53"/>
        <v>10000000</v>
      </c>
      <c r="K142" s="22">
        <f t="shared" si="53"/>
        <v>5000000</v>
      </c>
      <c r="L142" s="20" t="s">
        <v>245</v>
      </c>
      <c r="M142" s="118">
        <v>10</v>
      </c>
    </row>
    <row r="143" spans="1:13" x14ac:dyDescent="0.25">
      <c r="A143" s="20" t="s">
        <v>118</v>
      </c>
      <c r="B143" s="20" t="s">
        <v>4</v>
      </c>
      <c r="C143" s="20" t="s">
        <v>30</v>
      </c>
      <c r="D143" s="21">
        <f>+Parameters!$B$7-1</f>
        <v>42858</v>
      </c>
      <c r="E143" s="21">
        <f t="shared" si="54"/>
        <v>42868</v>
      </c>
      <c r="F143" s="20">
        <v>365</v>
      </c>
      <c r="G143" s="20">
        <v>366</v>
      </c>
      <c r="H143" s="22">
        <f t="shared" si="55"/>
        <v>5000000</v>
      </c>
      <c r="I143" s="22">
        <v>5000000</v>
      </c>
      <c r="J143" s="22">
        <f t="shared" si="53"/>
        <v>5000000</v>
      </c>
      <c r="K143" s="22">
        <f t="shared" si="53"/>
        <v>5000000</v>
      </c>
      <c r="L143" s="20" t="s">
        <v>245</v>
      </c>
      <c r="M143" s="118">
        <v>10</v>
      </c>
    </row>
    <row r="144" spans="1:13" x14ac:dyDescent="0.25">
      <c r="A144" s="100" t="s">
        <v>118</v>
      </c>
      <c r="B144" s="100" t="s">
        <v>4</v>
      </c>
      <c r="C144" s="100" t="s">
        <v>30</v>
      </c>
      <c r="D144" s="15">
        <f>+E143</f>
        <v>42868</v>
      </c>
      <c r="E144" s="15">
        <f>+D144+21</f>
        <v>42889</v>
      </c>
      <c r="F144" s="6">
        <v>1</v>
      </c>
      <c r="G144" s="6">
        <v>7</v>
      </c>
      <c r="H144" s="102">
        <v>10000000</v>
      </c>
      <c r="I144" s="102">
        <v>30000000</v>
      </c>
      <c r="J144" s="102">
        <f>+H144</f>
        <v>10000000</v>
      </c>
      <c r="K144" s="102">
        <f>+H144</f>
        <v>10000000</v>
      </c>
      <c r="L144" s="100" t="s">
        <v>245</v>
      </c>
      <c r="M144" s="118">
        <v>21</v>
      </c>
    </row>
    <row r="145" spans="1:13" x14ac:dyDescent="0.25">
      <c r="A145" s="100" t="s">
        <v>118</v>
      </c>
      <c r="B145" s="100" t="s">
        <v>4</v>
      </c>
      <c r="C145" s="100" t="s">
        <v>30</v>
      </c>
      <c r="D145" s="15">
        <f>+D144</f>
        <v>42868</v>
      </c>
      <c r="E145" s="15">
        <f t="shared" ref="E145:E149" si="56">+D145+21</f>
        <v>42889</v>
      </c>
      <c r="F145" s="6">
        <v>7</v>
      </c>
      <c r="G145" s="6">
        <v>31</v>
      </c>
      <c r="H145" s="102">
        <f>+I144</f>
        <v>30000000</v>
      </c>
      <c r="I145" s="102">
        <v>50000000</v>
      </c>
      <c r="J145" s="102">
        <f>+H145</f>
        <v>30000000</v>
      </c>
      <c r="K145" s="102">
        <f t="shared" ref="K145:K149" si="57">+H145</f>
        <v>30000000</v>
      </c>
      <c r="L145" s="100" t="s">
        <v>245</v>
      </c>
      <c r="M145" s="118">
        <v>21</v>
      </c>
    </row>
    <row r="146" spans="1:13" x14ac:dyDescent="0.25">
      <c r="A146" s="100" t="s">
        <v>118</v>
      </c>
      <c r="B146" s="100" t="s">
        <v>4</v>
      </c>
      <c r="C146" s="100" t="s">
        <v>30</v>
      </c>
      <c r="D146" s="15">
        <f t="shared" ref="D146:D149" si="58">+D145</f>
        <v>42868</v>
      </c>
      <c r="E146" s="15">
        <f t="shared" si="56"/>
        <v>42889</v>
      </c>
      <c r="F146" s="6">
        <v>31</v>
      </c>
      <c r="G146" s="6">
        <v>91</v>
      </c>
      <c r="H146" s="102">
        <f t="shared" ref="H146:H149" si="59">+I145</f>
        <v>50000000</v>
      </c>
      <c r="I146" s="102">
        <v>20000000</v>
      </c>
      <c r="J146" s="102">
        <f t="shared" ref="J146:J149" si="60">+H146</f>
        <v>50000000</v>
      </c>
      <c r="K146" s="102">
        <f t="shared" si="57"/>
        <v>50000000</v>
      </c>
      <c r="L146" s="100" t="s">
        <v>245</v>
      </c>
      <c r="M146" s="118">
        <v>21</v>
      </c>
    </row>
    <row r="147" spans="1:13" x14ac:dyDescent="0.25">
      <c r="A147" s="100" t="s">
        <v>118</v>
      </c>
      <c r="B147" s="100" t="s">
        <v>4</v>
      </c>
      <c r="C147" s="100" t="s">
        <v>30</v>
      </c>
      <c r="D147" s="15">
        <f t="shared" si="58"/>
        <v>42868</v>
      </c>
      <c r="E147" s="15">
        <f t="shared" si="56"/>
        <v>42889</v>
      </c>
      <c r="F147" s="6">
        <v>91</v>
      </c>
      <c r="G147" s="6">
        <v>182</v>
      </c>
      <c r="H147" s="102">
        <f t="shared" si="59"/>
        <v>20000000</v>
      </c>
      <c r="I147" s="102">
        <v>10000000</v>
      </c>
      <c r="J147" s="102">
        <f t="shared" si="60"/>
        <v>20000000</v>
      </c>
      <c r="K147" s="102">
        <f t="shared" si="57"/>
        <v>20000000</v>
      </c>
      <c r="L147" s="100" t="s">
        <v>245</v>
      </c>
      <c r="M147" s="118">
        <v>21</v>
      </c>
    </row>
    <row r="148" spans="1:13" x14ac:dyDescent="0.25">
      <c r="A148" s="100" t="s">
        <v>118</v>
      </c>
      <c r="B148" s="100" t="s">
        <v>4</v>
      </c>
      <c r="C148" s="100" t="s">
        <v>30</v>
      </c>
      <c r="D148" s="15">
        <f t="shared" si="58"/>
        <v>42868</v>
      </c>
      <c r="E148" s="15">
        <f t="shared" si="56"/>
        <v>42889</v>
      </c>
      <c r="F148" s="6">
        <v>182</v>
      </c>
      <c r="G148" s="6">
        <v>365</v>
      </c>
      <c r="H148" s="102">
        <f t="shared" si="59"/>
        <v>10000000</v>
      </c>
      <c r="I148" s="102">
        <v>5000000</v>
      </c>
      <c r="J148" s="102">
        <f t="shared" si="60"/>
        <v>10000000</v>
      </c>
      <c r="K148" s="102">
        <f t="shared" si="57"/>
        <v>10000000</v>
      </c>
      <c r="L148" s="100" t="s">
        <v>245</v>
      </c>
      <c r="M148" s="118">
        <v>21</v>
      </c>
    </row>
    <row r="149" spans="1:13" x14ac:dyDescent="0.25">
      <c r="A149" s="100" t="s">
        <v>118</v>
      </c>
      <c r="B149" s="100" t="s">
        <v>4</v>
      </c>
      <c r="C149" s="100" t="s">
        <v>30</v>
      </c>
      <c r="D149" s="15">
        <f t="shared" si="58"/>
        <v>42868</v>
      </c>
      <c r="E149" s="15">
        <f t="shared" si="56"/>
        <v>42889</v>
      </c>
      <c r="F149" s="6">
        <v>365</v>
      </c>
      <c r="G149" s="6">
        <v>730</v>
      </c>
      <c r="H149" s="102">
        <f t="shared" si="59"/>
        <v>5000000</v>
      </c>
      <c r="I149" s="102">
        <v>5000000</v>
      </c>
      <c r="J149" s="102">
        <f t="shared" si="60"/>
        <v>5000000</v>
      </c>
      <c r="K149" s="102">
        <f t="shared" si="57"/>
        <v>5000000</v>
      </c>
      <c r="L149" s="100" t="s">
        <v>245</v>
      </c>
      <c r="M149" s="118">
        <v>21</v>
      </c>
    </row>
    <row r="150" spans="1:13" x14ac:dyDescent="0.25">
      <c r="A150" s="20" t="s">
        <v>141</v>
      </c>
      <c r="B150" s="20" t="s">
        <v>3</v>
      </c>
      <c r="C150" s="20" t="s">
        <v>30</v>
      </c>
      <c r="D150" s="21">
        <f>+Parameters!$B$7-1</f>
        <v>42858</v>
      </c>
      <c r="E150" s="21">
        <f>+D150+10</f>
        <v>42868</v>
      </c>
      <c r="F150" s="20">
        <v>1</v>
      </c>
      <c r="G150" s="20">
        <v>7</v>
      </c>
      <c r="H150" s="22">
        <v>0</v>
      </c>
      <c r="I150" s="22">
        <v>0</v>
      </c>
      <c r="J150" s="22">
        <v>0</v>
      </c>
      <c r="K150" s="22">
        <v>0</v>
      </c>
      <c r="L150" s="20" t="s">
        <v>245</v>
      </c>
      <c r="M150" s="118">
        <v>10</v>
      </c>
    </row>
    <row r="151" spans="1:13" x14ac:dyDescent="0.25">
      <c r="A151" s="20" t="s">
        <v>141</v>
      </c>
      <c r="B151" s="20" t="s">
        <v>3</v>
      </c>
      <c r="C151" s="20" t="s">
        <v>30</v>
      </c>
      <c r="D151" s="21">
        <f>+Parameters!$B$7-1</f>
        <v>42858</v>
      </c>
      <c r="E151" s="21">
        <f t="shared" ref="E151:E158" si="61">+D151+10</f>
        <v>42868</v>
      </c>
      <c r="F151" s="20">
        <v>7</v>
      </c>
      <c r="G151" s="20">
        <v>31</v>
      </c>
      <c r="H151" s="22">
        <v>0</v>
      </c>
      <c r="I151" s="22">
        <v>0</v>
      </c>
      <c r="J151" s="22">
        <v>0</v>
      </c>
      <c r="K151" s="22">
        <v>0</v>
      </c>
      <c r="L151" s="20" t="s">
        <v>245</v>
      </c>
      <c r="M151" s="118">
        <v>10</v>
      </c>
    </row>
    <row r="152" spans="1:13" x14ac:dyDescent="0.25">
      <c r="A152" s="20" t="s">
        <v>141</v>
      </c>
      <c r="B152" s="20" t="s">
        <v>3</v>
      </c>
      <c r="C152" s="20" t="s">
        <v>30</v>
      </c>
      <c r="D152" s="21">
        <f>+Parameters!$B$7-1</f>
        <v>42858</v>
      </c>
      <c r="E152" s="21">
        <f t="shared" si="61"/>
        <v>42868</v>
      </c>
      <c r="F152" s="20">
        <v>31</v>
      </c>
      <c r="G152" s="20">
        <v>91</v>
      </c>
      <c r="H152" s="22">
        <v>0</v>
      </c>
      <c r="I152" s="22">
        <v>0</v>
      </c>
      <c r="J152" s="22">
        <v>0</v>
      </c>
      <c r="K152" s="22">
        <v>0</v>
      </c>
      <c r="L152" s="20" t="s">
        <v>245</v>
      </c>
      <c r="M152" s="118">
        <v>10</v>
      </c>
    </row>
    <row r="153" spans="1:13" x14ac:dyDescent="0.25">
      <c r="A153" s="20" t="s">
        <v>141</v>
      </c>
      <c r="B153" s="20" t="s">
        <v>3</v>
      </c>
      <c r="C153" s="20" t="s">
        <v>30</v>
      </c>
      <c r="D153" s="21">
        <f>+Parameters!$B$7-1</f>
        <v>42858</v>
      </c>
      <c r="E153" s="21">
        <f t="shared" si="61"/>
        <v>42868</v>
      </c>
      <c r="F153" s="20">
        <v>91</v>
      </c>
      <c r="G153" s="20">
        <v>182</v>
      </c>
      <c r="H153" s="22">
        <v>0</v>
      </c>
      <c r="I153" s="22">
        <v>0</v>
      </c>
      <c r="J153" s="22">
        <v>0</v>
      </c>
      <c r="K153" s="22">
        <v>0</v>
      </c>
      <c r="L153" s="20" t="s">
        <v>245</v>
      </c>
      <c r="M153" s="118">
        <v>10</v>
      </c>
    </row>
    <row r="154" spans="1:13" x14ac:dyDescent="0.25">
      <c r="A154" s="20" t="s">
        <v>141</v>
      </c>
      <c r="B154" s="20" t="s">
        <v>3</v>
      </c>
      <c r="C154" s="20" t="s">
        <v>30</v>
      </c>
      <c r="D154" s="21">
        <f>+Parameters!$B$7-1</f>
        <v>42858</v>
      </c>
      <c r="E154" s="21">
        <f t="shared" si="61"/>
        <v>42868</v>
      </c>
      <c r="F154" s="20">
        <v>182</v>
      </c>
      <c r="G154" s="20">
        <v>365</v>
      </c>
      <c r="H154" s="22">
        <v>0</v>
      </c>
      <c r="I154" s="22">
        <v>0</v>
      </c>
      <c r="J154" s="22">
        <v>0</v>
      </c>
      <c r="K154" s="22">
        <v>0</v>
      </c>
      <c r="L154" s="20" t="s">
        <v>245</v>
      </c>
      <c r="M154" s="118">
        <v>10</v>
      </c>
    </row>
    <row r="155" spans="1:13" x14ac:dyDescent="0.25">
      <c r="A155" s="20" t="s">
        <v>141</v>
      </c>
      <c r="B155" s="20" t="s">
        <v>3</v>
      </c>
      <c r="C155" s="20" t="s">
        <v>30</v>
      </c>
      <c r="D155" s="21">
        <f>+Parameters!$B$7-1</f>
        <v>42858</v>
      </c>
      <c r="E155" s="21">
        <f t="shared" si="61"/>
        <v>42868</v>
      </c>
      <c r="F155" s="20">
        <v>365</v>
      </c>
      <c r="G155" s="20">
        <v>730</v>
      </c>
      <c r="H155" s="22">
        <v>0</v>
      </c>
      <c r="I155" s="22">
        <v>0</v>
      </c>
      <c r="J155" s="22">
        <v>0</v>
      </c>
      <c r="K155" s="22">
        <v>0</v>
      </c>
      <c r="L155" s="20" t="s">
        <v>245</v>
      </c>
      <c r="M155" s="118">
        <v>10</v>
      </c>
    </row>
    <row r="156" spans="1:13" x14ac:dyDescent="0.25">
      <c r="A156" s="20" t="s">
        <v>141</v>
      </c>
      <c r="B156" s="20" t="s">
        <v>3</v>
      </c>
      <c r="C156" s="20" t="s">
        <v>30</v>
      </c>
      <c r="D156" s="21">
        <f>+Parameters!$B$7-1</f>
        <v>42858</v>
      </c>
      <c r="E156" s="21">
        <f t="shared" si="61"/>
        <v>42868</v>
      </c>
      <c r="F156" s="20">
        <v>730</v>
      </c>
      <c r="G156" s="20">
        <v>1095</v>
      </c>
      <c r="H156" s="22">
        <v>0</v>
      </c>
      <c r="I156" s="22">
        <v>0</v>
      </c>
      <c r="J156" s="22">
        <v>0</v>
      </c>
      <c r="K156" s="22">
        <v>0</v>
      </c>
      <c r="L156" s="20" t="s">
        <v>245</v>
      </c>
      <c r="M156" s="118">
        <v>10</v>
      </c>
    </row>
    <row r="157" spans="1:13" x14ac:dyDescent="0.25">
      <c r="A157" s="20" t="s">
        <v>141</v>
      </c>
      <c r="B157" s="20" t="s">
        <v>3</v>
      </c>
      <c r="C157" s="20" t="s">
        <v>30</v>
      </c>
      <c r="D157" s="21">
        <f>+Parameters!$B$7-1</f>
        <v>42858</v>
      </c>
      <c r="E157" s="21">
        <f t="shared" si="61"/>
        <v>42868</v>
      </c>
      <c r="F157" s="20">
        <v>1095</v>
      </c>
      <c r="G157" s="20">
        <v>1825</v>
      </c>
      <c r="H157" s="22">
        <v>0</v>
      </c>
      <c r="I157" s="22">
        <v>0</v>
      </c>
      <c r="J157" s="22">
        <v>0</v>
      </c>
      <c r="K157" s="22">
        <v>0</v>
      </c>
      <c r="L157" s="20" t="s">
        <v>245</v>
      </c>
      <c r="M157" s="118">
        <v>10</v>
      </c>
    </row>
    <row r="158" spans="1:13" x14ac:dyDescent="0.25">
      <c r="A158" s="20" t="s">
        <v>141</v>
      </c>
      <c r="B158" s="20" t="s">
        <v>3</v>
      </c>
      <c r="C158" s="20" t="s">
        <v>30</v>
      </c>
      <c r="D158" s="21">
        <f>+Parameters!$B$7-1</f>
        <v>42858</v>
      </c>
      <c r="E158" s="21">
        <f t="shared" si="61"/>
        <v>42868</v>
      </c>
      <c r="F158" s="20">
        <v>1825</v>
      </c>
      <c r="G158" s="20">
        <v>3750</v>
      </c>
      <c r="H158" s="22">
        <v>0</v>
      </c>
      <c r="I158" s="22">
        <v>0</v>
      </c>
      <c r="J158" s="22">
        <v>0</v>
      </c>
      <c r="K158" s="22">
        <v>0</v>
      </c>
      <c r="L158" s="20" t="s">
        <v>245</v>
      </c>
      <c r="M158" s="118">
        <v>10</v>
      </c>
    </row>
    <row r="159" spans="1:13" x14ac:dyDescent="0.25">
      <c r="A159" s="100" t="s">
        <v>141</v>
      </c>
      <c r="B159" s="100" t="s">
        <v>3</v>
      </c>
      <c r="C159" s="100" t="s">
        <v>30</v>
      </c>
      <c r="D159" s="15">
        <f>+E158</f>
        <v>42868</v>
      </c>
      <c r="E159" s="15">
        <f>+D159+21</f>
        <v>42889</v>
      </c>
      <c r="F159" s="6">
        <v>1</v>
      </c>
      <c r="G159" s="6">
        <v>3</v>
      </c>
      <c r="H159" s="22">
        <v>0</v>
      </c>
      <c r="I159" s="22">
        <v>0</v>
      </c>
      <c r="J159" s="22">
        <v>0</v>
      </c>
      <c r="K159" s="22">
        <v>0</v>
      </c>
      <c r="L159" s="100" t="s">
        <v>245</v>
      </c>
      <c r="M159" s="118">
        <v>21</v>
      </c>
    </row>
    <row r="160" spans="1:13" x14ac:dyDescent="0.25">
      <c r="A160" s="100" t="s">
        <v>141</v>
      </c>
      <c r="B160" s="100" t="s">
        <v>3</v>
      </c>
      <c r="C160" s="100" t="s">
        <v>30</v>
      </c>
      <c r="D160" s="15">
        <f>+D159</f>
        <v>42868</v>
      </c>
      <c r="E160" s="15">
        <f t="shared" ref="E160:E167" si="62">+D160+21</f>
        <v>42889</v>
      </c>
      <c r="F160" s="6">
        <v>3</v>
      </c>
      <c r="G160" s="6">
        <v>31</v>
      </c>
      <c r="H160" s="22">
        <v>0</v>
      </c>
      <c r="I160" s="22">
        <v>0</v>
      </c>
      <c r="J160" s="22">
        <v>0</v>
      </c>
      <c r="K160" s="22">
        <v>0</v>
      </c>
      <c r="L160" s="100" t="s">
        <v>245</v>
      </c>
      <c r="M160" s="118">
        <v>21</v>
      </c>
    </row>
    <row r="161" spans="1:13" x14ac:dyDescent="0.25">
      <c r="A161" s="100" t="s">
        <v>141</v>
      </c>
      <c r="B161" s="100" t="s">
        <v>3</v>
      </c>
      <c r="C161" s="100" t="s">
        <v>30</v>
      </c>
      <c r="D161" s="15">
        <f t="shared" ref="D161:D167" si="63">+D160</f>
        <v>42868</v>
      </c>
      <c r="E161" s="15">
        <f t="shared" si="62"/>
        <v>42889</v>
      </c>
      <c r="F161" s="6">
        <v>31</v>
      </c>
      <c r="G161" s="6">
        <v>91</v>
      </c>
      <c r="H161" s="22">
        <v>0</v>
      </c>
      <c r="I161" s="22">
        <v>0</v>
      </c>
      <c r="J161" s="22">
        <v>0</v>
      </c>
      <c r="K161" s="22">
        <v>0</v>
      </c>
      <c r="L161" s="100" t="s">
        <v>245</v>
      </c>
      <c r="M161" s="118">
        <v>21</v>
      </c>
    </row>
    <row r="162" spans="1:13" x14ac:dyDescent="0.25">
      <c r="A162" s="100" t="s">
        <v>141</v>
      </c>
      <c r="B162" s="100" t="s">
        <v>3</v>
      </c>
      <c r="C162" s="100" t="s">
        <v>30</v>
      </c>
      <c r="D162" s="15">
        <f t="shared" si="63"/>
        <v>42868</v>
      </c>
      <c r="E162" s="15">
        <f t="shared" si="62"/>
        <v>42889</v>
      </c>
      <c r="F162" s="6">
        <v>91</v>
      </c>
      <c r="G162" s="6">
        <v>182</v>
      </c>
      <c r="H162" s="22">
        <v>0</v>
      </c>
      <c r="I162" s="22">
        <v>0</v>
      </c>
      <c r="J162" s="22">
        <v>0</v>
      </c>
      <c r="K162" s="22">
        <v>0</v>
      </c>
      <c r="L162" s="100" t="s">
        <v>245</v>
      </c>
      <c r="M162" s="118">
        <v>21</v>
      </c>
    </row>
    <row r="163" spans="1:13" x14ac:dyDescent="0.25">
      <c r="A163" s="100" t="s">
        <v>141</v>
      </c>
      <c r="B163" s="100" t="s">
        <v>3</v>
      </c>
      <c r="C163" s="100" t="s">
        <v>30</v>
      </c>
      <c r="D163" s="15">
        <f t="shared" si="63"/>
        <v>42868</v>
      </c>
      <c r="E163" s="15">
        <f t="shared" si="62"/>
        <v>42889</v>
      </c>
      <c r="F163" s="6">
        <v>182</v>
      </c>
      <c r="G163" s="6">
        <v>365</v>
      </c>
      <c r="H163" s="22">
        <v>0</v>
      </c>
      <c r="I163" s="22">
        <v>0</v>
      </c>
      <c r="J163" s="22">
        <v>0</v>
      </c>
      <c r="K163" s="22">
        <v>0</v>
      </c>
      <c r="L163" s="100" t="s">
        <v>245</v>
      </c>
      <c r="M163" s="118">
        <v>21</v>
      </c>
    </row>
    <row r="164" spans="1:13" x14ac:dyDescent="0.25">
      <c r="A164" s="100" t="s">
        <v>141</v>
      </c>
      <c r="B164" s="100" t="s">
        <v>3</v>
      </c>
      <c r="C164" s="100" t="s">
        <v>30</v>
      </c>
      <c r="D164" s="15">
        <f t="shared" si="63"/>
        <v>42868</v>
      </c>
      <c r="E164" s="15">
        <f t="shared" si="62"/>
        <v>42889</v>
      </c>
      <c r="F164" s="6">
        <v>365</v>
      </c>
      <c r="G164" s="6">
        <v>730</v>
      </c>
      <c r="H164" s="22">
        <v>0</v>
      </c>
      <c r="I164" s="22">
        <v>0</v>
      </c>
      <c r="J164" s="22">
        <v>0</v>
      </c>
      <c r="K164" s="22">
        <v>0</v>
      </c>
      <c r="L164" s="100" t="s">
        <v>245</v>
      </c>
      <c r="M164" s="118">
        <v>21</v>
      </c>
    </row>
    <row r="165" spans="1:13" x14ac:dyDescent="0.25">
      <c r="A165" s="100" t="s">
        <v>141</v>
      </c>
      <c r="B165" s="100" t="s">
        <v>3</v>
      </c>
      <c r="C165" s="100" t="s">
        <v>30</v>
      </c>
      <c r="D165" s="15">
        <f t="shared" si="63"/>
        <v>42868</v>
      </c>
      <c r="E165" s="15">
        <f t="shared" si="62"/>
        <v>42889</v>
      </c>
      <c r="F165" s="6">
        <v>730</v>
      </c>
      <c r="G165" s="6">
        <v>1095</v>
      </c>
      <c r="H165" s="22">
        <v>0</v>
      </c>
      <c r="I165" s="22">
        <v>0</v>
      </c>
      <c r="J165" s="22">
        <v>0</v>
      </c>
      <c r="K165" s="22">
        <v>0</v>
      </c>
      <c r="L165" s="100" t="s">
        <v>245</v>
      </c>
      <c r="M165" s="118">
        <v>21</v>
      </c>
    </row>
    <row r="166" spans="1:13" x14ac:dyDescent="0.25">
      <c r="A166" s="100" t="s">
        <v>141</v>
      </c>
      <c r="B166" s="100" t="s">
        <v>3</v>
      </c>
      <c r="C166" s="100" t="s">
        <v>30</v>
      </c>
      <c r="D166" s="15">
        <f t="shared" si="63"/>
        <v>42868</v>
      </c>
      <c r="E166" s="15">
        <f t="shared" si="62"/>
        <v>42889</v>
      </c>
      <c r="F166" s="6">
        <v>1095</v>
      </c>
      <c r="G166" s="6">
        <v>1825</v>
      </c>
      <c r="H166" s="22">
        <v>0</v>
      </c>
      <c r="I166" s="22">
        <v>0</v>
      </c>
      <c r="J166" s="22">
        <v>0</v>
      </c>
      <c r="K166" s="22">
        <v>0</v>
      </c>
      <c r="L166" s="100" t="s">
        <v>245</v>
      </c>
      <c r="M166" s="118">
        <v>21</v>
      </c>
    </row>
    <row r="167" spans="1:13" x14ac:dyDescent="0.25">
      <c r="A167" s="100" t="s">
        <v>141</v>
      </c>
      <c r="B167" s="100" t="s">
        <v>3</v>
      </c>
      <c r="C167" s="100" t="s">
        <v>30</v>
      </c>
      <c r="D167" s="15">
        <f t="shared" si="63"/>
        <v>42868</v>
      </c>
      <c r="E167" s="15">
        <f t="shared" si="62"/>
        <v>42889</v>
      </c>
      <c r="F167" s="6">
        <v>1825</v>
      </c>
      <c r="G167" s="6">
        <v>3750</v>
      </c>
      <c r="H167" s="22">
        <v>0</v>
      </c>
      <c r="I167" s="22">
        <v>0</v>
      </c>
      <c r="J167" s="22">
        <v>0</v>
      </c>
      <c r="K167" s="22">
        <v>0</v>
      </c>
      <c r="L167" s="100" t="s">
        <v>245</v>
      </c>
      <c r="M167" s="118">
        <v>21</v>
      </c>
    </row>
    <row r="168" spans="1:13" x14ac:dyDescent="0.25">
      <c r="A168" s="20" t="s">
        <v>118</v>
      </c>
      <c r="B168" s="20" t="s">
        <v>4</v>
      </c>
      <c r="C168" s="20" t="s">
        <v>29</v>
      </c>
      <c r="D168" s="21">
        <f>+Parameters!$B$10-1</f>
        <v>42865</v>
      </c>
      <c r="E168" s="21">
        <f>+D168+121</f>
        <v>42986</v>
      </c>
      <c r="F168" s="20">
        <v>1</v>
      </c>
      <c r="G168" s="20">
        <v>3</v>
      </c>
      <c r="H168" s="22">
        <v>200000000</v>
      </c>
      <c r="I168" s="22">
        <v>7000000</v>
      </c>
      <c r="J168" s="22">
        <f t="shared" ref="J168:K174" si="64">+H175</f>
        <v>200000000</v>
      </c>
      <c r="K168" s="22">
        <f t="shared" si="64"/>
        <v>7000000</v>
      </c>
      <c r="L168" s="20" t="s">
        <v>250</v>
      </c>
      <c r="M168" s="118">
        <v>121</v>
      </c>
    </row>
    <row r="169" spans="1:13" x14ac:dyDescent="0.25">
      <c r="A169" s="20" t="s">
        <v>118</v>
      </c>
      <c r="B169" s="20" t="s">
        <v>4</v>
      </c>
      <c r="C169" s="20" t="s">
        <v>29</v>
      </c>
      <c r="D169" s="21">
        <f>+Parameters!$B$10-1</f>
        <v>42865</v>
      </c>
      <c r="E169" s="21">
        <f t="shared" ref="E169:E174" si="65">+D169+121</f>
        <v>42986</v>
      </c>
      <c r="F169" s="20">
        <v>3</v>
      </c>
      <c r="G169" s="20">
        <v>7</v>
      </c>
      <c r="H169" s="22">
        <f>+I168</f>
        <v>7000000</v>
      </c>
      <c r="I169" s="22">
        <v>100000000</v>
      </c>
      <c r="J169" s="22">
        <f t="shared" si="64"/>
        <v>7000000</v>
      </c>
      <c r="K169" s="22">
        <f t="shared" si="64"/>
        <v>100000000</v>
      </c>
      <c r="L169" s="20" t="s">
        <v>250</v>
      </c>
      <c r="M169" s="118">
        <v>121</v>
      </c>
    </row>
    <row r="170" spans="1:13" x14ac:dyDescent="0.25">
      <c r="A170" s="20" t="s">
        <v>118</v>
      </c>
      <c r="B170" s="20" t="s">
        <v>4</v>
      </c>
      <c r="C170" s="20" t="s">
        <v>29</v>
      </c>
      <c r="D170" s="21">
        <f>+Parameters!$B$10-1</f>
        <v>42865</v>
      </c>
      <c r="E170" s="21">
        <f t="shared" si="65"/>
        <v>42986</v>
      </c>
      <c r="F170" s="20">
        <v>7</v>
      </c>
      <c r="G170" s="20">
        <v>31</v>
      </c>
      <c r="H170" s="22">
        <f t="shared" ref="H170:H174" si="66">+I169</f>
        <v>100000000</v>
      </c>
      <c r="I170" s="22">
        <v>100000000</v>
      </c>
      <c r="J170" s="22">
        <f t="shared" si="64"/>
        <v>100000000</v>
      </c>
      <c r="K170" s="22">
        <f t="shared" si="64"/>
        <v>100000000</v>
      </c>
      <c r="L170" s="20" t="s">
        <v>250</v>
      </c>
      <c r="M170" s="118">
        <v>121</v>
      </c>
    </row>
    <row r="171" spans="1:13" x14ac:dyDescent="0.25">
      <c r="A171" s="20" t="s">
        <v>118</v>
      </c>
      <c r="B171" s="20" t="s">
        <v>4</v>
      </c>
      <c r="C171" s="20" t="s">
        <v>29</v>
      </c>
      <c r="D171" s="21">
        <f>+Parameters!$B$10-1</f>
        <v>42865</v>
      </c>
      <c r="E171" s="21">
        <f t="shared" si="65"/>
        <v>42986</v>
      </c>
      <c r="F171" s="20">
        <v>31</v>
      </c>
      <c r="G171" s="20">
        <v>91</v>
      </c>
      <c r="H171" s="22">
        <f t="shared" si="66"/>
        <v>100000000</v>
      </c>
      <c r="I171" s="22">
        <v>100000000</v>
      </c>
      <c r="J171" s="22">
        <f t="shared" si="64"/>
        <v>100000000</v>
      </c>
      <c r="K171" s="22">
        <f t="shared" si="64"/>
        <v>100000000</v>
      </c>
      <c r="L171" s="20" t="s">
        <v>250</v>
      </c>
      <c r="M171" s="118">
        <v>121</v>
      </c>
    </row>
    <row r="172" spans="1:13" x14ac:dyDescent="0.25">
      <c r="A172" s="20" t="s">
        <v>118</v>
      </c>
      <c r="B172" s="20" t="s">
        <v>4</v>
      </c>
      <c r="C172" s="20" t="s">
        <v>29</v>
      </c>
      <c r="D172" s="21">
        <f>+Parameters!$B$10-1</f>
        <v>42865</v>
      </c>
      <c r="E172" s="21">
        <f t="shared" si="65"/>
        <v>42986</v>
      </c>
      <c r="F172" s="20">
        <v>91</v>
      </c>
      <c r="G172" s="20">
        <v>182</v>
      </c>
      <c r="H172" s="22">
        <f t="shared" si="66"/>
        <v>100000000</v>
      </c>
      <c r="I172" s="22">
        <v>4000000</v>
      </c>
      <c r="J172" s="22">
        <f t="shared" si="64"/>
        <v>100000000</v>
      </c>
      <c r="K172" s="22">
        <f t="shared" si="64"/>
        <v>4000000</v>
      </c>
      <c r="L172" s="20" t="s">
        <v>250</v>
      </c>
      <c r="M172" s="118">
        <v>121</v>
      </c>
    </row>
    <row r="173" spans="1:13" x14ac:dyDescent="0.25">
      <c r="A173" s="20" t="s">
        <v>118</v>
      </c>
      <c r="B173" s="20" t="s">
        <v>4</v>
      </c>
      <c r="C173" s="20" t="s">
        <v>29</v>
      </c>
      <c r="D173" s="21">
        <f>+Parameters!$B$10-1</f>
        <v>42865</v>
      </c>
      <c r="E173" s="21">
        <f t="shared" si="65"/>
        <v>42986</v>
      </c>
      <c r="F173" s="20">
        <v>182</v>
      </c>
      <c r="G173" s="20">
        <v>365</v>
      </c>
      <c r="H173" s="22">
        <f t="shared" si="66"/>
        <v>4000000</v>
      </c>
      <c r="I173" s="22">
        <v>2000000</v>
      </c>
      <c r="J173" s="22">
        <f t="shared" si="64"/>
        <v>4000000</v>
      </c>
      <c r="K173" s="22">
        <f t="shared" si="64"/>
        <v>2000000</v>
      </c>
      <c r="L173" s="20" t="s">
        <v>250</v>
      </c>
      <c r="M173" s="118">
        <v>121</v>
      </c>
    </row>
    <row r="174" spans="1:13" x14ac:dyDescent="0.25">
      <c r="A174" s="20" t="s">
        <v>118</v>
      </c>
      <c r="B174" s="20" t="s">
        <v>4</v>
      </c>
      <c r="C174" s="20" t="s">
        <v>29</v>
      </c>
      <c r="D174" s="21">
        <f>+Parameters!$B$10-1</f>
        <v>42865</v>
      </c>
      <c r="E174" s="21">
        <f t="shared" si="65"/>
        <v>42986</v>
      </c>
      <c r="F174" s="20">
        <v>365</v>
      </c>
      <c r="G174" s="20">
        <v>366</v>
      </c>
      <c r="H174" s="22">
        <f t="shared" si="66"/>
        <v>2000000</v>
      </c>
      <c r="I174" s="22">
        <v>2000000</v>
      </c>
      <c r="J174" s="22">
        <f t="shared" si="64"/>
        <v>2000000</v>
      </c>
      <c r="K174" s="22">
        <f t="shared" si="64"/>
        <v>2000000</v>
      </c>
      <c r="L174" s="20" t="s">
        <v>250</v>
      </c>
      <c r="M174" s="118">
        <v>121</v>
      </c>
    </row>
    <row r="175" spans="1:13" x14ac:dyDescent="0.25">
      <c r="A175" s="100" t="s">
        <v>118</v>
      </c>
      <c r="B175" s="100" t="s">
        <v>4</v>
      </c>
      <c r="C175" s="100" t="s">
        <v>29</v>
      </c>
      <c r="D175" s="15">
        <f>+E174</f>
        <v>42986</v>
      </c>
      <c r="E175" s="15">
        <f>+D175+304</f>
        <v>43290</v>
      </c>
      <c r="F175" s="6">
        <v>1</v>
      </c>
      <c r="G175" s="6">
        <v>3</v>
      </c>
      <c r="H175" s="102">
        <v>200000000</v>
      </c>
      <c r="I175" s="102">
        <v>7000000</v>
      </c>
      <c r="J175" s="102">
        <f>+H175</f>
        <v>200000000</v>
      </c>
      <c r="K175" s="102">
        <f>+I175</f>
        <v>7000000</v>
      </c>
      <c r="L175" s="100" t="s">
        <v>250</v>
      </c>
      <c r="M175" s="118">
        <v>304</v>
      </c>
    </row>
    <row r="176" spans="1:13" x14ac:dyDescent="0.25">
      <c r="A176" s="100" t="s">
        <v>118</v>
      </c>
      <c r="B176" s="100" t="s">
        <v>4</v>
      </c>
      <c r="C176" s="100" t="s">
        <v>29</v>
      </c>
      <c r="D176" s="15">
        <f>+D175</f>
        <v>42986</v>
      </c>
      <c r="E176" s="15">
        <f t="shared" ref="E176:E181" si="67">+D176+304</f>
        <v>43290</v>
      </c>
      <c r="F176" s="6">
        <v>3</v>
      </c>
      <c r="G176" s="6">
        <v>7</v>
      </c>
      <c r="H176" s="102">
        <f>+I175</f>
        <v>7000000</v>
      </c>
      <c r="I176" s="102">
        <v>100000000</v>
      </c>
      <c r="J176" s="102">
        <f t="shared" ref="J176:K181" si="68">+H176</f>
        <v>7000000</v>
      </c>
      <c r="K176" s="102">
        <f t="shared" si="68"/>
        <v>100000000</v>
      </c>
      <c r="L176" s="100" t="s">
        <v>250</v>
      </c>
      <c r="M176" s="118">
        <v>304</v>
      </c>
    </row>
    <row r="177" spans="1:13" x14ac:dyDescent="0.25">
      <c r="A177" s="100" t="s">
        <v>118</v>
      </c>
      <c r="B177" s="100" t="s">
        <v>4</v>
      </c>
      <c r="C177" s="100" t="s">
        <v>29</v>
      </c>
      <c r="D177" s="15">
        <f t="shared" ref="D177:D181" si="69">+D176</f>
        <v>42986</v>
      </c>
      <c r="E177" s="15">
        <f t="shared" si="67"/>
        <v>43290</v>
      </c>
      <c r="F177" s="6">
        <v>7</v>
      </c>
      <c r="G177" s="6">
        <v>31</v>
      </c>
      <c r="H177" s="102">
        <f t="shared" ref="H177:H181" si="70">+I176</f>
        <v>100000000</v>
      </c>
      <c r="I177" s="102">
        <v>100000000</v>
      </c>
      <c r="J177" s="102">
        <f t="shared" si="68"/>
        <v>100000000</v>
      </c>
      <c r="K177" s="102">
        <f t="shared" si="68"/>
        <v>100000000</v>
      </c>
      <c r="L177" s="100" t="s">
        <v>250</v>
      </c>
      <c r="M177" s="118">
        <v>304</v>
      </c>
    </row>
    <row r="178" spans="1:13" x14ac:dyDescent="0.25">
      <c r="A178" s="100" t="s">
        <v>118</v>
      </c>
      <c r="B178" s="100" t="s">
        <v>4</v>
      </c>
      <c r="C178" s="100" t="s">
        <v>29</v>
      </c>
      <c r="D178" s="15">
        <f t="shared" si="69"/>
        <v>42986</v>
      </c>
      <c r="E178" s="15">
        <f t="shared" si="67"/>
        <v>43290</v>
      </c>
      <c r="F178" s="6">
        <v>31</v>
      </c>
      <c r="G178" s="6">
        <v>91</v>
      </c>
      <c r="H178" s="102">
        <f t="shared" si="70"/>
        <v>100000000</v>
      </c>
      <c r="I178" s="102">
        <v>100000000</v>
      </c>
      <c r="J178" s="102">
        <f t="shared" si="68"/>
        <v>100000000</v>
      </c>
      <c r="K178" s="102">
        <f t="shared" si="68"/>
        <v>100000000</v>
      </c>
      <c r="L178" s="100" t="s">
        <v>250</v>
      </c>
      <c r="M178" s="118">
        <v>304</v>
      </c>
    </row>
    <row r="179" spans="1:13" x14ac:dyDescent="0.25">
      <c r="A179" s="100" t="s">
        <v>118</v>
      </c>
      <c r="B179" s="100" t="s">
        <v>4</v>
      </c>
      <c r="C179" s="100" t="s">
        <v>29</v>
      </c>
      <c r="D179" s="15">
        <f t="shared" si="69"/>
        <v>42986</v>
      </c>
      <c r="E179" s="15">
        <f t="shared" si="67"/>
        <v>43290</v>
      </c>
      <c r="F179" s="6">
        <v>91</v>
      </c>
      <c r="G179" s="6">
        <v>182</v>
      </c>
      <c r="H179" s="102">
        <f t="shared" si="70"/>
        <v>100000000</v>
      </c>
      <c r="I179" s="102">
        <v>4000000</v>
      </c>
      <c r="J179" s="102">
        <f t="shared" si="68"/>
        <v>100000000</v>
      </c>
      <c r="K179" s="102">
        <f t="shared" si="68"/>
        <v>4000000</v>
      </c>
      <c r="L179" s="100" t="s">
        <v>250</v>
      </c>
      <c r="M179" s="118">
        <v>304</v>
      </c>
    </row>
    <row r="180" spans="1:13" x14ac:dyDescent="0.25">
      <c r="A180" s="100" t="s">
        <v>118</v>
      </c>
      <c r="B180" s="100" t="s">
        <v>4</v>
      </c>
      <c r="C180" s="100" t="s">
        <v>29</v>
      </c>
      <c r="D180" s="15">
        <f t="shared" si="69"/>
        <v>42986</v>
      </c>
      <c r="E180" s="15">
        <f t="shared" si="67"/>
        <v>43290</v>
      </c>
      <c r="F180" s="6">
        <v>182</v>
      </c>
      <c r="G180" s="6">
        <v>365</v>
      </c>
      <c r="H180" s="102">
        <f t="shared" si="70"/>
        <v>4000000</v>
      </c>
      <c r="I180" s="102">
        <v>2000000</v>
      </c>
      <c r="J180" s="102">
        <f t="shared" si="68"/>
        <v>4000000</v>
      </c>
      <c r="K180" s="102">
        <f t="shared" si="68"/>
        <v>2000000</v>
      </c>
      <c r="L180" s="100" t="s">
        <v>250</v>
      </c>
      <c r="M180" s="118">
        <v>304</v>
      </c>
    </row>
    <row r="181" spans="1:13" x14ac:dyDescent="0.25">
      <c r="A181" s="100" t="s">
        <v>118</v>
      </c>
      <c r="B181" s="100" t="s">
        <v>4</v>
      </c>
      <c r="C181" s="100" t="s">
        <v>29</v>
      </c>
      <c r="D181" s="15">
        <f t="shared" si="69"/>
        <v>42986</v>
      </c>
      <c r="E181" s="15">
        <f t="shared" si="67"/>
        <v>43290</v>
      </c>
      <c r="F181" s="6">
        <v>365</v>
      </c>
      <c r="G181" s="6">
        <v>730</v>
      </c>
      <c r="H181" s="102">
        <f t="shared" si="70"/>
        <v>2000000</v>
      </c>
      <c r="I181" s="102">
        <v>2000000</v>
      </c>
      <c r="J181" s="102">
        <f t="shared" si="68"/>
        <v>2000000</v>
      </c>
      <c r="K181" s="102">
        <f t="shared" si="68"/>
        <v>2000000</v>
      </c>
      <c r="L181" s="100" t="s">
        <v>250</v>
      </c>
      <c r="M181" s="118">
        <v>304</v>
      </c>
    </row>
    <row r="182" spans="1:13" x14ac:dyDescent="0.25">
      <c r="A182" s="20" t="s">
        <v>141</v>
      </c>
      <c r="B182" s="20" t="s">
        <v>3</v>
      </c>
      <c r="C182" s="20" t="s">
        <v>29</v>
      </c>
      <c r="D182" s="21">
        <f>+Parameters!$B$10-1</f>
        <v>42865</v>
      </c>
      <c r="E182" s="21">
        <f>+D182+121</f>
        <v>42986</v>
      </c>
      <c r="F182" s="20">
        <v>1</v>
      </c>
      <c r="G182" s="20">
        <v>3</v>
      </c>
      <c r="H182" s="22">
        <v>200000000</v>
      </c>
      <c r="I182" s="22">
        <v>3000000</v>
      </c>
      <c r="J182" s="22">
        <f>+H192</f>
        <v>200000000</v>
      </c>
      <c r="K182" s="22">
        <f>+I192</f>
        <v>3000000</v>
      </c>
      <c r="L182" s="20" t="s">
        <v>250</v>
      </c>
      <c r="M182" s="118">
        <v>121</v>
      </c>
    </row>
    <row r="183" spans="1:13" x14ac:dyDescent="0.25">
      <c r="A183" s="20" t="s">
        <v>141</v>
      </c>
      <c r="B183" s="20" t="s">
        <v>3</v>
      </c>
      <c r="C183" s="20" t="s">
        <v>29</v>
      </c>
      <c r="D183" s="21">
        <f>+Parameters!$B$10-1</f>
        <v>42865</v>
      </c>
      <c r="E183" s="21">
        <f t="shared" ref="E183:E191" si="71">+D183+121</f>
        <v>42986</v>
      </c>
      <c r="F183" s="20">
        <v>3</v>
      </c>
      <c r="G183" s="20">
        <v>7</v>
      </c>
      <c r="H183" s="22">
        <f>+I182</f>
        <v>3000000</v>
      </c>
      <c r="I183" s="22">
        <v>3000000</v>
      </c>
      <c r="J183" s="22">
        <f>+H194</f>
        <v>3000000</v>
      </c>
      <c r="K183" s="22">
        <f>+I194</f>
        <v>3000000</v>
      </c>
      <c r="L183" s="20" t="s">
        <v>250</v>
      </c>
      <c r="M183" s="118">
        <v>121</v>
      </c>
    </row>
    <row r="184" spans="1:13" x14ac:dyDescent="0.25">
      <c r="A184" s="20" t="s">
        <v>141</v>
      </c>
      <c r="B184" s="20" t="s">
        <v>3</v>
      </c>
      <c r="C184" s="20" t="s">
        <v>29</v>
      </c>
      <c r="D184" s="21">
        <f>+Parameters!$B$10-1</f>
        <v>42865</v>
      </c>
      <c r="E184" s="21">
        <f t="shared" si="71"/>
        <v>42986</v>
      </c>
      <c r="F184" s="20">
        <v>7</v>
      </c>
      <c r="G184" s="20">
        <v>31</v>
      </c>
      <c r="H184" s="22">
        <f t="shared" ref="H184:H191" si="72">+I183</f>
        <v>3000000</v>
      </c>
      <c r="I184" s="22">
        <v>3000000</v>
      </c>
      <c r="J184" s="22">
        <f>+H195</f>
        <v>3000000</v>
      </c>
      <c r="K184" s="22">
        <f>+I195</f>
        <v>3000000</v>
      </c>
      <c r="L184" s="20" t="s">
        <v>250</v>
      </c>
      <c r="M184" s="118">
        <v>121</v>
      </c>
    </row>
    <row r="185" spans="1:13" x14ac:dyDescent="0.25">
      <c r="A185" s="20" t="s">
        <v>141</v>
      </c>
      <c r="B185" s="20" t="s">
        <v>3</v>
      </c>
      <c r="C185" s="20" t="s">
        <v>29</v>
      </c>
      <c r="D185" s="21">
        <f>+Parameters!$B$10-1</f>
        <v>42865</v>
      </c>
      <c r="E185" s="21">
        <f t="shared" si="71"/>
        <v>42986</v>
      </c>
      <c r="F185" s="20">
        <v>31</v>
      </c>
      <c r="G185" s="20">
        <v>91</v>
      </c>
      <c r="H185" s="22">
        <f t="shared" si="72"/>
        <v>3000000</v>
      </c>
      <c r="I185" s="22">
        <v>3000000</v>
      </c>
      <c r="J185" s="22">
        <f t="shared" ref="J185:K191" si="73">+H195</f>
        <v>3000000</v>
      </c>
      <c r="K185" s="22">
        <f t="shared" si="73"/>
        <v>3000000</v>
      </c>
      <c r="L185" s="20" t="s">
        <v>250</v>
      </c>
      <c r="M185" s="118">
        <v>121</v>
      </c>
    </row>
    <row r="186" spans="1:13" x14ac:dyDescent="0.25">
      <c r="A186" s="20" t="s">
        <v>141</v>
      </c>
      <c r="B186" s="20" t="s">
        <v>3</v>
      </c>
      <c r="C186" s="20" t="s">
        <v>29</v>
      </c>
      <c r="D186" s="21">
        <f>+Parameters!$B$10-1</f>
        <v>42865</v>
      </c>
      <c r="E186" s="21">
        <f t="shared" si="71"/>
        <v>42986</v>
      </c>
      <c r="F186" s="20">
        <v>91</v>
      </c>
      <c r="G186" s="20">
        <v>182</v>
      </c>
      <c r="H186" s="22">
        <f t="shared" si="72"/>
        <v>3000000</v>
      </c>
      <c r="I186" s="22">
        <v>3000000</v>
      </c>
      <c r="J186" s="22">
        <f t="shared" si="73"/>
        <v>3000000</v>
      </c>
      <c r="K186" s="22">
        <f t="shared" si="73"/>
        <v>3000000</v>
      </c>
      <c r="L186" s="20" t="s">
        <v>250</v>
      </c>
      <c r="M186" s="118">
        <v>121</v>
      </c>
    </row>
    <row r="187" spans="1:13" x14ac:dyDescent="0.25">
      <c r="A187" s="20" t="s">
        <v>141</v>
      </c>
      <c r="B187" s="20" t="s">
        <v>3</v>
      </c>
      <c r="C187" s="20" t="s">
        <v>29</v>
      </c>
      <c r="D187" s="21">
        <f>+Parameters!$B$10-1</f>
        <v>42865</v>
      </c>
      <c r="E187" s="21">
        <f t="shared" si="71"/>
        <v>42986</v>
      </c>
      <c r="F187" s="20">
        <v>182</v>
      </c>
      <c r="G187" s="20">
        <v>365</v>
      </c>
      <c r="H187" s="22">
        <f t="shared" si="72"/>
        <v>3000000</v>
      </c>
      <c r="I187" s="22">
        <v>100000000</v>
      </c>
      <c r="J187" s="22">
        <f t="shared" si="73"/>
        <v>3000000</v>
      </c>
      <c r="K187" s="22">
        <f t="shared" si="73"/>
        <v>100000000</v>
      </c>
      <c r="L187" s="20" t="s">
        <v>250</v>
      </c>
      <c r="M187" s="118">
        <v>121</v>
      </c>
    </row>
    <row r="188" spans="1:13" x14ac:dyDescent="0.25">
      <c r="A188" s="20" t="s">
        <v>141</v>
      </c>
      <c r="B188" s="20" t="s">
        <v>3</v>
      </c>
      <c r="C188" s="20" t="s">
        <v>29</v>
      </c>
      <c r="D188" s="21">
        <f>+Parameters!$B$10-1</f>
        <v>42865</v>
      </c>
      <c r="E188" s="21">
        <f t="shared" si="71"/>
        <v>42986</v>
      </c>
      <c r="F188" s="20">
        <v>365</v>
      </c>
      <c r="G188" s="20">
        <v>730</v>
      </c>
      <c r="H188" s="22">
        <f t="shared" si="72"/>
        <v>100000000</v>
      </c>
      <c r="I188" s="22">
        <v>10000000</v>
      </c>
      <c r="J188" s="22">
        <f t="shared" si="73"/>
        <v>100000000</v>
      </c>
      <c r="K188" s="22">
        <f t="shared" si="73"/>
        <v>10000000</v>
      </c>
      <c r="L188" s="20" t="s">
        <v>250</v>
      </c>
      <c r="M188" s="118">
        <v>121</v>
      </c>
    </row>
    <row r="189" spans="1:13" x14ac:dyDescent="0.25">
      <c r="A189" s="20" t="s">
        <v>141</v>
      </c>
      <c r="B189" s="20" t="s">
        <v>3</v>
      </c>
      <c r="C189" s="20" t="s">
        <v>29</v>
      </c>
      <c r="D189" s="21">
        <f>+Parameters!$B$10-1</f>
        <v>42865</v>
      </c>
      <c r="E189" s="21">
        <f t="shared" si="71"/>
        <v>42986</v>
      </c>
      <c r="F189" s="20">
        <v>730</v>
      </c>
      <c r="G189" s="20">
        <v>1095</v>
      </c>
      <c r="H189" s="22">
        <f t="shared" si="72"/>
        <v>10000000</v>
      </c>
      <c r="I189" s="22">
        <v>10000000</v>
      </c>
      <c r="J189" s="22">
        <f t="shared" si="73"/>
        <v>10000000</v>
      </c>
      <c r="K189" s="22">
        <f t="shared" si="73"/>
        <v>10000000</v>
      </c>
      <c r="L189" s="20" t="s">
        <v>250</v>
      </c>
      <c r="M189" s="118">
        <v>121</v>
      </c>
    </row>
    <row r="190" spans="1:13" x14ac:dyDescent="0.25">
      <c r="A190" s="20" t="s">
        <v>141</v>
      </c>
      <c r="B190" s="20" t="s">
        <v>3</v>
      </c>
      <c r="C190" s="20" t="s">
        <v>29</v>
      </c>
      <c r="D190" s="21">
        <f>+Parameters!$B$10-1</f>
        <v>42865</v>
      </c>
      <c r="E190" s="21">
        <f t="shared" si="71"/>
        <v>42986</v>
      </c>
      <c r="F190" s="20">
        <v>1095</v>
      </c>
      <c r="G190" s="20">
        <v>1825</v>
      </c>
      <c r="H190" s="22">
        <f t="shared" si="72"/>
        <v>10000000</v>
      </c>
      <c r="I190" s="22">
        <v>10000000</v>
      </c>
      <c r="J190" s="22">
        <f t="shared" si="73"/>
        <v>10000000</v>
      </c>
      <c r="K190" s="22">
        <f t="shared" si="73"/>
        <v>10000000</v>
      </c>
      <c r="L190" s="20" t="s">
        <v>250</v>
      </c>
      <c r="M190" s="118">
        <v>121</v>
      </c>
    </row>
    <row r="191" spans="1:13" x14ac:dyDescent="0.25">
      <c r="A191" s="20" t="s">
        <v>141</v>
      </c>
      <c r="B191" s="20" t="s">
        <v>3</v>
      </c>
      <c r="C191" s="20" t="s">
        <v>29</v>
      </c>
      <c r="D191" s="21">
        <f>+Parameters!$B$10-1</f>
        <v>42865</v>
      </c>
      <c r="E191" s="21">
        <f t="shared" si="71"/>
        <v>42986</v>
      </c>
      <c r="F191" s="20">
        <v>1825</v>
      </c>
      <c r="G191" s="20">
        <v>3750</v>
      </c>
      <c r="H191" s="22">
        <f t="shared" si="72"/>
        <v>10000000</v>
      </c>
      <c r="I191" s="22">
        <v>10000000</v>
      </c>
      <c r="J191" s="22">
        <f t="shared" si="73"/>
        <v>10000000</v>
      </c>
      <c r="K191" s="22">
        <f t="shared" si="73"/>
        <v>10000000</v>
      </c>
      <c r="L191" s="20" t="s">
        <v>250</v>
      </c>
      <c r="M191" s="118">
        <v>121</v>
      </c>
    </row>
    <row r="192" spans="1:13" x14ac:dyDescent="0.25">
      <c r="A192" s="100" t="s">
        <v>141</v>
      </c>
      <c r="B192" s="100" t="s">
        <v>3</v>
      </c>
      <c r="C192" s="100" t="s">
        <v>29</v>
      </c>
      <c r="D192" s="15">
        <f>+E191</f>
        <v>42986</v>
      </c>
      <c r="E192" s="15">
        <f>+D192+304</f>
        <v>43290</v>
      </c>
      <c r="F192" s="6">
        <v>1</v>
      </c>
      <c r="G192" s="6">
        <v>3</v>
      </c>
      <c r="H192" s="102">
        <v>200000000</v>
      </c>
      <c r="I192" s="102">
        <v>3000000</v>
      </c>
      <c r="J192" s="102">
        <f>+H192</f>
        <v>200000000</v>
      </c>
      <c r="K192" s="102">
        <f>+I192</f>
        <v>3000000</v>
      </c>
      <c r="L192" s="100" t="s">
        <v>250</v>
      </c>
      <c r="M192" s="118">
        <v>304</v>
      </c>
    </row>
    <row r="193" spans="1:13" x14ac:dyDescent="0.25">
      <c r="A193" s="100" t="s">
        <v>141</v>
      </c>
      <c r="B193" s="100" t="s">
        <v>3</v>
      </c>
      <c r="C193" s="100" t="s">
        <v>29</v>
      </c>
      <c r="D193" s="15">
        <f>+D192</f>
        <v>42986</v>
      </c>
      <c r="E193" s="15">
        <f t="shared" ref="E193:E201" si="74">+D193+304</f>
        <v>43290</v>
      </c>
      <c r="F193" s="6">
        <v>3</v>
      </c>
      <c r="G193" s="6">
        <v>7</v>
      </c>
      <c r="H193" s="102">
        <f>+I192</f>
        <v>3000000</v>
      </c>
      <c r="I193" s="102">
        <v>3000000</v>
      </c>
      <c r="J193" s="102">
        <f>+H193</f>
        <v>3000000</v>
      </c>
      <c r="K193" s="102">
        <f>+I193</f>
        <v>3000000</v>
      </c>
      <c r="L193" s="100" t="s">
        <v>250</v>
      </c>
      <c r="M193" s="118">
        <v>304</v>
      </c>
    </row>
    <row r="194" spans="1:13" x14ac:dyDescent="0.25">
      <c r="A194" s="100" t="s">
        <v>141</v>
      </c>
      <c r="B194" s="100" t="s">
        <v>3</v>
      </c>
      <c r="C194" s="100" t="s">
        <v>29</v>
      </c>
      <c r="D194" s="15">
        <f t="shared" ref="D194:D201" si="75">+D193</f>
        <v>42986</v>
      </c>
      <c r="E194" s="15">
        <f t="shared" si="74"/>
        <v>43290</v>
      </c>
      <c r="F194" s="6">
        <v>7</v>
      </c>
      <c r="G194" s="6">
        <v>31</v>
      </c>
      <c r="H194" s="102">
        <f t="shared" ref="H194:H201" si="76">+I193</f>
        <v>3000000</v>
      </c>
      <c r="I194" s="102">
        <v>3000000</v>
      </c>
      <c r="J194" s="102">
        <f t="shared" ref="J194:K201" si="77">+H194</f>
        <v>3000000</v>
      </c>
      <c r="K194" s="102">
        <f t="shared" si="77"/>
        <v>3000000</v>
      </c>
      <c r="L194" s="100" t="s">
        <v>250</v>
      </c>
      <c r="M194" s="118">
        <v>304</v>
      </c>
    </row>
    <row r="195" spans="1:13" x14ac:dyDescent="0.25">
      <c r="A195" s="100" t="s">
        <v>141</v>
      </c>
      <c r="B195" s="100" t="s">
        <v>3</v>
      </c>
      <c r="C195" s="100" t="s">
        <v>29</v>
      </c>
      <c r="D195" s="15">
        <f t="shared" si="75"/>
        <v>42986</v>
      </c>
      <c r="E195" s="15">
        <f t="shared" si="74"/>
        <v>43290</v>
      </c>
      <c r="F195" s="6">
        <v>31</v>
      </c>
      <c r="G195" s="6">
        <v>91</v>
      </c>
      <c r="H195" s="102">
        <f t="shared" si="76"/>
        <v>3000000</v>
      </c>
      <c r="I195" s="102">
        <v>3000000</v>
      </c>
      <c r="J195" s="102">
        <f t="shared" si="77"/>
        <v>3000000</v>
      </c>
      <c r="K195" s="102">
        <f t="shared" si="77"/>
        <v>3000000</v>
      </c>
      <c r="L195" s="100" t="s">
        <v>250</v>
      </c>
      <c r="M195" s="118">
        <v>304</v>
      </c>
    </row>
    <row r="196" spans="1:13" x14ac:dyDescent="0.25">
      <c r="A196" s="100" t="s">
        <v>141</v>
      </c>
      <c r="B196" s="100" t="s">
        <v>3</v>
      </c>
      <c r="C196" s="100" t="s">
        <v>29</v>
      </c>
      <c r="D196" s="15">
        <f t="shared" si="75"/>
        <v>42986</v>
      </c>
      <c r="E196" s="15">
        <f t="shared" si="74"/>
        <v>43290</v>
      </c>
      <c r="F196" s="6">
        <v>91</v>
      </c>
      <c r="G196" s="6">
        <v>182</v>
      </c>
      <c r="H196" s="102">
        <f t="shared" si="76"/>
        <v>3000000</v>
      </c>
      <c r="I196" s="102">
        <v>3000000</v>
      </c>
      <c r="J196" s="102">
        <f t="shared" si="77"/>
        <v>3000000</v>
      </c>
      <c r="K196" s="102">
        <f t="shared" si="77"/>
        <v>3000000</v>
      </c>
      <c r="L196" s="100" t="s">
        <v>250</v>
      </c>
      <c r="M196" s="118">
        <v>304</v>
      </c>
    </row>
    <row r="197" spans="1:13" x14ac:dyDescent="0.25">
      <c r="A197" s="100" t="s">
        <v>141</v>
      </c>
      <c r="B197" s="100" t="s">
        <v>3</v>
      </c>
      <c r="C197" s="100" t="s">
        <v>29</v>
      </c>
      <c r="D197" s="15">
        <f t="shared" si="75"/>
        <v>42986</v>
      </c>
      <c r="E197" s="15">
        <f t="shared" si="74"/>
        <v>43290</v>
      </c>
      <c r="F197" s="6">
        <v>182</v>
      </c>
      <c r="G197" s="6">
        <v>365</v>
      </c>
      <c r="H197" s="102">
        <f t="shared" si="76"/>
        <v>3000000</v>
      </c>
      <c r="I197" s="102">
        <v>100000000</v>
      </c>
      <c r="J197" s="102">
        <f t="shared" si="77"/>
        <v>3000000</v>
      </c>
      <c r="K197" s="102">
        <f t="shared" si="77"/>
        <v>100000000</v>
      </c>
      <c r="L197" s="100" t="s">
        <v>250</v>
      </c>
      <c r="M197" s="118">
        <v>304</v>
      </c>
    </row>
    <row r="198" spans="1:13" x14ac:dyDescent="0.25">
      <c r="A198" s="100" t="s">
        <v>141</v>
      </c>
      <c r="B198" s="100" t="s">
        <v>3</v>
      </c>
      <c r="C198" s="100" t="s">
        <v>29</v>
      </c>
      <c r="D198" s="15">
        <f t="shared" si="75"/>
        <v>42986</v>
      </c>
      <c r="E198" s="15">
        <f t="shared" si="74"/>
        <v>43290</v>
      </c>
      <c r="F198" s="6">
        <v>365</v>
      </c>
      <c r="G198" s="6">
        <v>730</v>
      </c>
      <c r="H198" s="102">
        <f t="shared" si="76"/>
        <v>100000000</v>
      </c>
      <c r="I198" s="102">
        <v>10000000</v>
      </c>
      <c r="J198" s="102">
        <f t="shared" si="77"/>
        <v>100000000</v>
      </c>
      <c r="K198" s="102">
        <f t="shared" si="77"/>
        <v>10000000</v>
      </c>
      <c r="L198" s="100" t="s">
        <v>250</v>
      </c>
      <c r="M198" s="118">
        <v>304</v>
      </c>
    </row>
    <row r="199" spans="1:13" x14ac:dyDescent="0.25">
      <c r="A199" s="100" t="s">
        <v>141</v>
      </c>
      <c r="B199" s="100" t="s">
        <v>3</v>
      </c>
      <c r="C199" s="100" t="s">
        <v>29</v>
      </c>
      <c r="D199" s="15">
        <f t="shared" si="75"/>
        <v>42986</v>
      </c>
      <c r="E199" s="15">
        <f t="shared" si="74"/>
        <v>43290</v>
      </c>
      <c r="F199" s="6">
        <v>730</v>
      </c>
      <c r="G199" s="6">
        <v>1095</v>
      </c>
      <c r="H199" s="102">
        <f t="shared" si="76"/>
        <v>10000000</v>
      </c>
      <c r="I199" s="102">
        <v>10000000</v>
      </c>
      <c r="J199" s="102">
        <f t="shared" si="77"/>
        <v>10000000</v>
      </c>
      <c r="K199" s="102">
        <f t="shared" si="77"/>
        <v>10000000</v>
      </c>
      <c r="L199" s="100" t="s">
        <v>250</v>
      </c>
      <c r="M199" s="118">
        <v>304</v>
      </c>
    </row>
    <row r="200" spans="1:13" x14ac:dyDescent="0.25">
      <c r="A200" s="100" t="s">
        <v>141</v>
      </c>
      <c r="B200" s="100" t="s">
        <v>3</v>
      </c>
      <c r="C200" s="100" t="s">
        <v>29</v>
      </c>
      <c r="D200" s="15">
        <f t="shared" si="75"/>
        <v>42986</v>
      </c>
      <c r="E200" s="15">
        <f t="shared" si="74"/>
        <v>43290</v>
      </c>
      <c r="F200" s="6">
        <v>1095</v>
      </c>
      <c r="G200" s="6">
        <v>1825</v>
      </c>
      <c r="H200" s="102">
        <f t="shared" si="76"/>
        <v>10000000</v>
      </c>
      <c r="I200" s="102">
        <v>10000000</v>
      </c>
      <c r="J200" s="102">
        <f t="shared" si="77"/>
        <v>10000000</v>
      </c>
      <c r="K200" s="102">
        <f t="shared" si="77"/>
        <v>10000000</v>
      </c>
      <c r="L200" s="100" t="s">
        <v>250</v>
      </c>
      <c r="M200" s="118">
        <v>304</v>
      </c>
    </row>
    <row r="201" spans="1:13" x14ac:dyDescent="0.25">
      <c r="A201" s="100" t="s">
        <v>141</v>
      </c>
      <c r="B201" s="100" t="s">
        <v>3</v>
      </c>
      <c r="C201" s="100" t="s">
        <v>29</v>
      </c>
      <c r="D201" s="15">
        <f t="shared" si="75"/>
        <v>42986</v>
      </c>
      <c r="E201" s="15">
        <f t="shared" si="74"/>
        <v>43290</v>
      </c>
      <c r="F201" s="6">
        <v>1825</v>
      </c>
      <c r="G201" s="6">
        <v>3750</v>
      </c>
      <c r="H201" s="102">
        <f t="shared" si="76"/>
        <v>10000000</v>
      </c>
      <c r="I201" s="102">
        <v>10000000</v>
      </c>
      <c r="J201" s="102">
        <f t="shared" si="77"/>
        <v>10000000</v>
      </c>
      <c r="K201" s="102">
        <f t="shared" si="77"/>
        <v>10000000</v>
      </c>
      <c r="L201" s="100" t="s">
        <v>250</v>
      </c>
      <c r="M201" s="118">
        <v>304</v>
      </c>
    </row>
    <row r="202" spans="1:13" x14ac:dyDescent="0.25">
      <c r="A202" s="20" t="s">
        <v>118</v>
      </c>
      <c r="B202" s="20" t="s">
        <v>4</v>
      </c>
      <c r="C202" s="20" t="s">
        <v>29</v>
      </c>
      <c r="D202" s="21">
        <f>+Parameters!$B$11-1</f>
        <v>42824</v>
      </c>
      <c r="E202" s="21">
        <f>+D202+92</f>
        <v>42916</v>
      </c>
      <c r="F202" s="20">
        <v>1</v>
      </c>
      <c r="G202" s="20">
        <v>3</v>
      </c>
      <c r="H202" s="22">
        <v>3000000000</v>
      </c>
      <c r="I202" s="22">
        <v>3000000000</v>
      </c>
      <c r="J202" s="22">
        <v>3000000000</v>
      </c>
      <c r="K202" s="22">
        <v>3000000000</v>
      </c>
      <c r="L202" s="20" t="s">
        <v>256</v>
      </c>
      <c r="M202" s="118">
        <v>6</v>
      </c>
    </row>
    <row r="203" spans="1:13" x14ac:dyDescent="0.25">
      <c r="A203" s="20" t="s">
        <v>118</v>
      </c>
      <c r="B203" s="20" t="s">
        <v>4</v>
      </c>
      <c r="C203" s="20" t="s">
        <v>29</v>
      </c>
      <c r="D203" s="21">
        <f>+Parameters!$B$11-1</f>
        <v>42824</v>
      </c>
      <c r="E203" s="21">
        <f t="shared" ref="E203:E208" si="78">+D203+92</f>
        <v>42916</v>
      </c>
      <c r="F203" s="20">
        <v>3</v>
      </c>
      <c r="G203" s="20">
        <v>7</v>
      </c>
      <c r="H203" s="22">
        <v>3000000000</v>
      </c>
      <c r="I203" s="22">
        <v>3000000000</v>
      </c>
      <c r="J203" s="22">
        <v>3000000000</v>
      </c>
      <c r="K203" s="22">
        <v>3000000000</v>
      </c>
      <c r="L203" s="20" t="s">
        <v>256</v>
      </c>
      <c r="M203" s="118">
        <v>6</v>
      </c>
    </row>
    <row r="204" spans="1:13" x14ac:dyDescent="0.25">
      <c r="A204" s="20" t="s">
        <v>118</v>
      </c>
      <c r="B204" s="20" t="s">
        <v>4</v>
      </c>
      <c r="C204" s="20" t="s">
        <v>29</v>
      </c>
      <c r="D204" s="21">
        <f>+Parameters!$B$11-1</f>
        <v>42824</v>
      </c>
      <c r="E204" s="21">
        <f t="shared" si="78"/>
        <v>42916</v>
      </c>
      <c r="F204" s="20">
        <v>7</v>
      </c>
      <c r="G204" s="20">
        <v>31</v>
      </c>
      <c r="H204" s="22">
        <v>3000000000</v>
      </c>
      <c r="I204" s="22">
        <v>3000000000</v>
      </c>
      <c r="J204" s="22">
        <v>3000000000</v>
      </c>
      <c r="K204" s="22">
        <v>3000000000</v>
      </c>
      <c r="L204" s="20" t="s">
        <v>256</v>
      </c>
      <c r="M204" s="118">
        <v>6</v>
      </c>
    </row>
    <row r="205" spans="1:13" x14ac:dyDescent="0.25">
      <c r="A205" s="20" t="s">
        <v>118</v>
      </c>
      <c r="B205" s="20" t="s">
        <v>4</v>
      </c>
      <c r="C205" s="20" t="s">
        <v>29</v>
      </c>
      <c r="D205" s="21">
        <f>+Parameters!$B$11-1</f>
        <v>42824</v>
      </c>
      <c r="E205" s="21">
        <f t="shared" si="78"/>
        <v>42916</v>
      </c>
      <c r="F205" s="20">
        <v>31</v>
      </c>
      <c r="G205" s="20">
        <v>91</v>
      </c>
      <c r="H205" s="22">
        <v>3000000000</v>
      </c>
      <c r="I205" s="22">
        <v>1000000000</v>
      </c>
      <c r="J205" s="22">
        <v>3000000000</v>
      </c>
      <c r="K205" s="22">
        <v>1000000000</v>
      </c>
      <c r="L205" s="20" t="s">
        <v>256</v>
      </c>
      <c r="M205" s="118">
        <v>6</v>
      </c>
    </row>
    <row r="206" spans="1:13" x14ac:dyDescent="0.25">
      <c r="A206" s="20" t="s">
        <v>118</v>
      </c>
      <c r="B206" s="20" t="s">
        <v>4</v>
      </c>
      <c r="C206" s="20" t="s">
        <v>29</v>
      </c>
      <c r="D206" s="21">
        <f>+Parameters!$B$11-1</f>
        <v>42824</v>
      </c>
      <c r="E206" s="21">
        <f t="shared" si="78"/>
        <v>42916</v>
      </c>
      <c r="F206" s="20">
        <v>91</v>
      </c>
      <c r="G206" s="20">
        <v>182</v>
      </c>
      <c r="H206" s="22">
        <v>1000000000</v>
      </c>
      <c r="I206" s="22">
        <v>500000000</v>
      </c>
      <c r="J206" s="22">
        <v>1000000000</v>
      </c>
      <c r="K206" s="22">
        <v>500000000</v>
      </c>
      <c r="L206" s="20" t="s">
        <v>256</v>
      </c>
      <c r="M206" s="118">
        <v>6</v>
      </c>
    </row>
    <row r="207" spans="1:13" x14ac:dyDescent="0.25">
      <c r="A207" s="20" t="s">
        <v>118</v>
      </c>
      <c r="B207" s="20" t="s">
        <v>4</v>
      </c>
      <c r="C207" s="20" t="s">
        <v>29</v>
      </c>
      <c r="D207" s="21">
        <f>+Parameters!$B$11-1</f>
        <v>42824</v>
      </c>
      <c r="E207" s="21">
        <f t="shared" si="78"/>
        <v>42916</v>
      </c>
      <c r="F207" s="20">
        <v>182</v>
      </c>
      <c r="G207" s="20">
        <v>365</v>
      </c>
      <c r="H207" s="22">
        <v>500000000</v>
      </c>
      <c r="I207" s="22">
        <v>500000000</v>
      </c>
      <c r="J207" s="22">
        <v>500000000</v>
      </c>
      <c r="K207" s="22">
        <v>500000000</v>
      </c>
      <c r="L207" s="20" t="s">
        <v>256</v>
      </c>
      <c r="M207" s="118">
        <v>6</v>
      </c>
    </row>
    <row r="208" spans="1:13" x14ac:dyDescent="0.25">
      <c r="A208" s="20" t="s">
        <v>118</v>
      </c>
      <c r="B208" s="20" t="s">
        <v>4</v>
      </c>
      <c r="C208" s="20" t="s">
        <v>29</v>
      </c>
      <c r="D208" s="21">
        <f>+Parameters!$B$11-1</f>
        <v>42824</v>
      </c>
      <c r="E208" s="21">
        <f t="shared" si="78"/>
        <v>42916</v>
      </c>
      <c r="F208" s="20">
        <v>365</v>
      </c>
      <c r="G208" s="20">
        <v>366</v>
      </c>
      <c r="H208" s="22">
        <v>500000000</v>
      </c>
      <c r="I208" s="22">
        <v>500000000</v>
      </c>
      <c r="J208" s="22">
        <v>500000000</v>
      </c>
      <c r="K208" s="22">
        <v>500000000</v>
      </c>
      <c r="L208" s="20" t="s">
        <v>256</v>
      </c>
      <c r="M208" s="118">
        <v>6</v>
      </c>
    </row>
    <row r="209" spans="1:13" x14ac:dyDescent="0.25">
      <c r="A209" s="100" t="s">
        <v>118</v>
      </c>
      <c r="B209" s="100" t="s">
        <v>4</v>
      </c>
      <c r="C209" s="100" t="s">
        <v>29</v>
      </c>
      <c r="D209" s="15">
        <f>+E208</f>
        <v>42916</v>
      </c>
      <c r="E209" s="15">
        <f>+D209+92</f>
        <v>43008</v>
      </c>
      <c r="F209" s="6">
        <v>1</v>
      </c>
      <c r="G209" s="6">
        <v>3</v>
      </c>
      <c r="H209" s="102">
        <v>2500000000</v>
      </c>
      <c r="I209" s="102">
        <v>2500000000</v>
      </c>
      <c r="J209" s="102">
        <v>2000000000</v>
      </c>
      <c r="K209" s="102">
        <v>2000000000</v>
      </c>
      <c r="L209" s="100" t="s">
        <v>256</v>
      </c>
      <c r="M209" s="118">
        <v>4</v>
      </c>
    </row>
    <row r="210" spans="1:13" x14ac:dyDescent="0.25">
      <c r="A210" s="100" t="s">
        <v>118</v>
      </c>
      <c r="B210" s="100" t="s">
        <v>4</v>
      </c>
      <c r="C210" s="100" t="s">
        <v>29</v>
      </c>
      <c r="D210" s="15">
        <f>+D209</f>
        <v>42916</v>
      </c>
      <c r="E210" s="15">
        <f t="shared" ref="E210:E215" si="79">+D210+92</f>
        <v>43008</v>
      </c>
      <c r="F210" s="6">
        <v>3</v>
      </c>
      <c r="G210" s="6">
        <v>7</v>
      </c>
      <c r="H210" s="102">
        <v>2500000000</v>
      </c>
      <c r="I210" s="102">
        <v>2500000000</v>
      </c>
      <c r="J210" s="102">
        <v>2000000000</v>
      </c>
      <c r="K210" s="102">
        <v>2000000000</v>
      </c>
      <c r="L210" s="100" t="s">
        <v>256</v>
      </c>
      <c r="M210" s="118">
        <v>4</v>
      </c>
    </row>
    <row r="211" spans="1:13" x14ac:dyDescent="0.25">
      <c r="A211" s="100" t="s">
        <v>118</v>
      </c>
      <c r="B211" s="100" t="s">
        <v>4</v>
      </c>
      <c r="C211" s="100" t="s">
        <v>29</v>
      </c>
      <c r="D211" s="15">
        <f t="shared" ref="D211:D215" si="80">+D210</f>
        <v>42916</v>
      </c>
      <c r="E211" s="15">
        <f t="shared" si="79"/>
        <v>43008</v>
      </c>
      <c r="F211" s="6">
        <v>7</v>
      </c>
      <c r="G211" s="6">
        <v>31</v>
      </c>
      <c r="H211" s="102">
        <v>2500000000</v>
      </c>
      <c r="I211" s="102">
        <v>2500000000</v>
      </c>
      <c r="J211" s="102">
        <v>2000000000</v>
      </c>
      <c r="K211" s="102">
        <v>2000000000</v>
      </c>
      <c r="L211" s="100" t="s">
        <v>256</v>
      </c>
      <c r="M211" s="118">
        <v>4</v>
      </c>
    </row>
    <row r="212" spans="1:13" x14ac:dyDescent="0.25">
      <c r="A212" s="100" t="s">
        <v>118</v>
      </c>
      <c r="B212" s="100" t="s">
        <v>4</v>
      </c>
      <c r="C212" s="100" t="s">
        <v>29</v>
      </c>
      <c r="D212" s="15">
        <f t="shared" si="80"/>
        <v>42916</v>
      </c>
      <c r="E212" s="15">
        <f t="shared" si="79"/>
        <v>43008</v>
      </c>
      <c r="F212" s="6">
        <v>31</v>
      </c>
      <c r="G212" s="6">
        <v>91</v>
      </c>
      <c r="H212" s="102">
        <v>2500000000</v>
      </c>
      <c r="I212" s="102">
        <v>500000000</v>
      </c>
      <c r="J212" s="102">
        <v>2000000000</v>
      </c>
      <c r="K212" s="102">
        <v>2000000000</v>
      </c>
      <c r="L212" s="100" t="s">
        <v>256</v>
      </c>
      <c r="M212" s="118">
        <v>4</v>
      </c>
    </row>
    <row r="213" spans="1:13" x14ac:dyDescent="0.25">
      <c r="A213" s="100" t="s">
        <v>118</v>
      </c>
      <c r="B213" s="100" t="s">
        <v>4</v>
      </c>
      <c r="C213" s="100" t="s">
        <v>29</v>
      </c>
      <c r="D213" s="15">
        <f t="shared" si="80"/>
        <v>42916</v>
      </c>
      <c r="E213" s="15">
        <f t="shared" si="79"/>
        <v>43008</v>
      </c>
      <c r="F213" s="6">
        <v>91</v>
      </c>
      <c r="G213" s="6">
        <v>182</v>
      </c>
      <c r="H213" s="102">
        <v>500000000</v>
      </c>
      <c r="I213" s="102">
        <v>250000000</v>
      </c>
      <c r="J213" s="102">
        <v>250000000</v>
      </c>
      <c r="K213" s="102">
        <v>250000000</v>
      </c>
      <c r="L213" s="100" t="s">
        <v>256</v>
      </c>
      <c r="M213" s="118">
        <v>4</v>
      </c>
    </row>
    <row r="214" spans="1:13" x14ac:dyDescent="0.25">
      <c r="A214" s="100" t="s">
        <v>118</v>
      </c>
      <c r="B214" s="100" t="s">
        <v>4</v>
      </c>
      <c r="C214" s="100" t="s">
        <v>29</v>
      </c>
      <c r="D214" s="15">
        <f t="shared" si="80"/>
        <v>42916</v>
      </c>
      <c r="E214" s="15">
        <f t="shared" si="79"/>
        <v>43008</v>
      </c>
      <c r="F214" s="6">
        <v>182</v>
      </c>
      <c r="G214" s="6">
        <v>365</v>
      </c>
      <c r="H214" s="102">
        <v>250000000</v>
      </c>
      <c r="I214" s="102">
        <v>250000000</v>
      </c>
      <c r="J214" s="102">
        <v>0</v>
      </c>
      <c r="K214" s="102">
        <v>0</v>
      </c>
      <c r="L214" s="100" t="s">
        <v>256</v>
      </c>
      <c r="M214" s="118">
        <v>4</v>
      </c>
    </row>
    <row r="215" spans="1:13" x14ac:dyDescent="0.25">
      <c r="A215" s="100" t="s">
        <v>118</v>
      </c>
      <c r="B215" s="100" t="s">
        <v>4</v>
      </c>
      <c r="C215" s="100" t="s">
        <v>29</v>
      </c>
      <c r="D215" s="15">
        <f t="shared" si="80"/>
        <v>42916</v>
      </c>
      <c r="E215" s="15">
        <f t="shared" si="79"/>
        <v>43008</v>
      </c>
      <c r="F215" s="6">
        <v>365</v>
      </c>
      <c r="G215" s="6">
        <v>730</v>
      </c>
      <c r="H215" s="102">
        <v>250000000</v>
      </c>
      <c r="I215" s="102">
        <v>250000000</v>
      </c>
      <c r="J215" s="102">
        <v>0</v>
      </c>
      <c r="K215" s="102">
        <v>0</v>
      </c>
      <c r="L215" s="100" t="s">
        <v>256</v>
      </c>
      <c r="M215" s="118">
        <v>4</v>
      </c>
    </row>
    <row r="216" spans="1:13" x14ac:dyDescent="0.25">
      <c r="A216" s="20" t="s">
        <v>118</v>
      </c>
      <c r="B216" s="20" t="s">
        <v>4</v>
      </c>
      <c r="C216" s="20" t="s">
        <v>29</v>
      </c>
      <c r="D216" s="21">
        <f>+E215</f>
        <v>43008</v>
      </c>
      <c r="E216" s="21">
        <f>+D216+212</f>
        <v>43220</v>
      </c>
      <c r="F216" s="20">
        <v>1</v>
      </c>
      <c r="G216" s="20">
        <v>3</v>
      </c>
      <c r="H216" s="22">
        <v>3000000000</v>
      </c>
      <c r="I216" s="22">
        <v>3000000000</v>
      </c>
      <c r="J216" s="22">
        <v>3000000000</v>
      </c>
      <c r="K216" s="22">
        <v>3000000000</v>
      </c>
      <c r="L216" s="20" t="s">
        <v>256</v>
      </c>
      <c r="M216" s="118">
        <v>21</v>
      </c>
    </row>
    <row r="217" spans="1:13" x14ac:dyDescent="0.25">
      <c r="A217" s="20" t="s">
        <v>118</v>
      </c>
      <c r="B217" s="20" t="s">
        <v>4</v>
      </c>
      <c r="C217" s="20" t="s">
        <v>29</v>
      </c>
      <c r="D217" s="21">
        <f>+D216</f>
        <v>43008</v>
      </c>
      <c r="E217" s="21">
        <f t="shared" ref="E217:E222" si="81">+D217+212</f>
        <v>43220</v>
      </c>
      <c r="F217" s="20">
        <v>3</v>
      </c>
      <c r="G217" s="20">
        <v>7</v>
      </c>
      <c r="H217" s="22">
        <v>3000000000</v>
      </c>
      <c r="I217" s="22">
        <v>3000000000</v>
      </c>
      <c r="J217" s="22">
        <v>3000000000</v>
      </c>
      <c r="K217" s="22">
        <v>3000000000</v>
      </c>
      <c r="L217" s="20" t="s">
        <v>256</v>
      </c>
      <c r="M217" s="118">
        <v>21</v>
      </c>
    </row>
    <row r="218" spans="1:13" x14ac:dyDescent="0.25">
      <c r="A218" s="20" t="s">
        <v>118</v>
      </c>
      <c r="B218" s="20" t="s">
        <v>4</v>
      </c>
      <c r="C218" s="20" t="s">
        <v>29</v>
      </c>
      <c r="D218" s="21">
        <f t="shared" ref="D218:D222" si="82">+D217</f>
        <v>43008</v>
      </c>
      <c r="E218" s="21">
        <f t="shared" si="81"/>
        <v>43220</v>
      </c>
      <c r="F218" s="20">
        <v>7</v>
      </c>
      <c r="G218" s="20">
        <v>31</v>
      </c>
      <c r="H218" s="22">
        <v>3000000000</v>
      </c>
      <c r="I218" s="22">
        <v>3000000000</v>
      </c>
      <c r="J218" s="22">
        <v>3000000000</v>
      </c>
      <c r="K218" s="22">
        <v>3000000000</v>
      </c>
      <c r="L218" s="20" t="s">
        <v>256</v>
      </c>
      <c r="M218" s="118">
        <v>21</v>
      </c>
    </row>
    <row r="219" spans="1:13" x14ac:dyDescent="0.25">
      <c r="A219" s="20" t="s">
        <v>118</v>
      </c>
      <c r="B219" s="20" t="s">
        <v>4</v>
      </c>
      <c r="C219" s="20" t="s">
        <v>29</v>
      </c>
      <c r="D219" s="21">
        <f t="shared" si="82"/>
        <v>43008</v>
      </c>
      <c r="E219" s="21">
        <f t="shared" si="81"/>
        <v>43220</v>
      </c>
      <c r="F219" s="20">
        <v>31</v>
      </c>
      <c r="G219" s="20">
        <v>91</v>
      </c>
      <c r="H219" s="22">
        <v>3000000000</v>
      </c>
      <c r="I219" s="22">
        <v>1000000000</v>
      </c>
      <c r="J219" s="22">
        <v>3000000000</v>
      </c>
      <c r="K219" s="22">
        <v>1000000000</v>
      </c>
      <c r="L219" s="20" t="s">
        <v>256</v>
      </c>
      <c r="M219" s="118">
        <v>21</v>
      </c>
    </row>
    <row r="220" spans="1:13" x14ac:dyDescent="0.25">
      <c r="A220" s="20" t="s">
        <v>118</v>
      </c>
      <c r="B220" s="20" t="s">
        <v>4</v>
      </c>
      <c r="C220" s="20" t="s">
        <v>29</v>
      </c>
      <c r="D220" s="21">
        <f t="shared" si="82"/>
        <v>43008</v>
      </c>
      <c r="E220" s="21">
        <f t="shared" si="81"/>
        <v>43220</v>
      </c>
      <c r="F220" s="20">
        <v>91</v>
      </c>
      <c r="G220" s="20">
        <v>182</v>
      </c>
      <c r="H220" s="22">
        <v>1000000000</v>
      </c>
      <c r="I220" s="22">
        <v>500000000</v>
      </c>
      <c r="J220" s="22">
        <v>1000000000</v>
      </c>
      <c r="K220" s="22">
        <v>500000000</v>
      </c>
      <c r="L220" s="20" t="s">
        <v>256</v>
      </c>
      <c r="M220" s="118">
        <v>21</v>
      </c>
    </row>
    <row r="221" spans="1:13" x14ac:dyDescent="0.25">
      <c r="A221" s="20" t="s">
        <v>118</v>
      </c>
      <c r="B221" s="20" t="s">
        <v>4</v>
      </c>
      <c r="C221" s="20" t="s">
        <v>29</v>
      </c>
      <c r="D221" s="21">
        <f t="shared" si="82"/>
        <v>43008</v>
      </c>
      <c r="E221" s="21">
        <f t="shared" si="81"/>
        <v>43220</v>
      </c>
      <c r="F221" s="20">
        <v>182</v>
      </c>
      <c r="G221" s="20">
        <v>365</v>
      </c>
      <c r="H221" s="22">
        <v>500000000</v>
      </c>
      <c r="I221" s="22">
        <v>500000000</v>
      </c>
      <c r="J221" s="22">
        <v>500000000</v>
      </c>
      <c r="K221" s="22">
        <v>500000000</v>
      </c>
      <c r="L221" s="20" t="s">
        <v>256</v>
      </c>
      <c r="M221" s="118">
        <v>21</v>
      </c>
    </row>
    <row r="222" spans="1:13" x14ac:dyDescent="0.25">
      <c r="A222" s="20" t="s">
        <v>118</v>
      </c>
      <c r="B222" s="20" t="s">
        <v>4</v>
      </c>
      <c r="C222" s="20" t="s">
        <v>29</v>
      </c>
      <c r="D222" s="21">
        <f t="shared" si="82"/>
        <v>43008</v>
      </c>
      <c r="E222" s="21">
        <f t="shared" si="81"/>
        <v>43220</v>
      </c>
      <c r="F222" s="20">
        <v>365</v>
      </c>
      <c r="G222" s="20">
        <v>730</v>
      </c>
      <c r="H222" s="22">
        <v>500000000</v>
      </c>
      <c r="I222" s="22">
        <v>500000000</v>
      </c>
      <c r="J222" s="22">
        <v>500000000</v>
      </c>
      <c r="K222" s="22">
        <v>500000000</v>
      </c>
      <c r="L222" s="20" t="s">
        <v>256</v>
      </c>
      <c r="M222" s="118">
        <v>21</v>
      </c>
    </row>
    <row r="223" spans="1:13" x14ac:dyDescent="0.25">
      <c r="A223" s="20" t="s">
        <v>141</v>
      </c>
      <c r="B223" s="20" t="s">
        <v>3</v>
      </c>
      <c r="C223" s="20" t="s">
        <v>29</v>
      </c>
      <c r="D223" s="21">
        <f>+Parameters!$B$11-1</f>
        <v>42824</v>
      </c>
      <c r="E223" s="21">
        <f>+D223+184</f>
        <v>43008</v>
      </c>
      <c r="F223" s="20">
        <v>1</v>
      </c>
      <c r="G223" s="20">
        <v>3</v>
      </c>
      <c r="H223" s="22">
        <v>400000000</v>
      </c>
      <c r="I223" s="22">
        <v>400000000</v>
      </c>
      <c r="J223" s="22">
        <v>400000000</v>
      </c>
      <c r="K223" s="22">
        <v>400000000</v>
      </c>
      <c r="L223" s="20" t="s">
        <v>256</v>
      </c>
      <c r="M223" s="118">
        <v>10</v>
      </c>
    </row>
    <row r="224" spans="1:13" x14ac:dyDescent="0.25">
      <c r="A224" s="20" t="s">
        <v>141</v>
      </c>
      <c r="B224" s="20" t="s">
        <v>3</v>
      </c>
      <c r="C224" s="20" t="s">
        <v>29</v>
      </c>
      <c r="D224" s="21">
        <f>+Parameters!$B$11-1</f>
        <v>42824</v>
      </c>
      <c r="E224" s="21">
        <f t="shared" ref="E224:E232" si="83">+D224+184</f>
        <v>43008</v>
      </c>
      <c r="F224" s="20">
        <v>3</v>
      </c>
      <c r="G224" s="20">
        <v>7</v>
      </c>
      <c r="H224" s="22">
        <v>400000000</v>
      </c>
      <c r="I224" s="22">
        <v>400000000</v>
      </c>
      <c r="J224" s="22">
        <v>400000000</v>
      </c>
      <c r="K224" s="22">
        <v>400000000</v>
      </c>
      <c r="L224" s="20" t="s">
        <v>256</v>
      </c>
      <c r="M224" s="118">
        <v>10</v>
      </c>
    </row>
    <row r="225" spans="1:13" x14ac:dyDescent="0.25">
      <c r="A225" s="20" t="s">
        <v>141</v>
      </c>
      <c r="B225" s="20" t="s">
        <v>3</v>
      </c>
      <c r="C225" s="20" t="s">
        <v>29</v>
      </c>
      <c r="D225" s="21">
        <f>+Parameters!$B$11-1</f>
        <v>42824</v>
      </c>
      <c r="E225" s="21">
        <f t="shared" si="83"/>
        <v>43008</v>
      </c>
      <c r="F225" s="20">
        <v>7</v>
      </c>
      <c r="G225" s="20">
        <v>31</v>
      </c>
      <c r="H225" s="22">
        <v>400000000</v>
      </c>
      <c r="I225" s="22">
        <v>400000000</v>
      </c>
      <c r="J225" s="22">
        <v>400000000</v>
      </c>
      <c r="K225" s="22">
        <v>400000000</v>
      </c>
      <c r="L225" s="20" t="s">
        <v>256</v>
      </c>
      <c r="M225" s="118">
        <v>10</v>
      </c>
    </row>
    <row r="226" spans="1:13" x14ac:dyDescent="0.25">
      <c r="A226" s="20" t="s">
        <v>141</v>
      </c>
      <c r="B226" s="20" t="s">
        <v>3</v>
      </c>
      <c r="C226" s="20" t="s">
        <v>29</v>
      </c>
      <c r="D226" s="21">
        <f>+Parameters!$B$11-1</f>
        <v>42824</v>
      </c>
      <c r="E226" s="21">
        <f t="shared" si="83"/>
        <v>43008</v>
      </c>
      <c r="F226" s="20">
        <v>31</v>
      </c>
      <c r="G226" s="20">
        <v>91</v>
      </c>
      <c r="H226" s="22">
        <v>400000000</v>
      </c>
      <c r="I226" s="22">
        <v>400000000</v>
      </c>
      <c r="J226" s="22">
        <v>400000000</v>
      </c>
      <c r="K226" s="22">
        <v>400000000</v>
      </c>
      <c r="L226" s="20" t="s">
        <v>256</v>
      </c>
      <c r="M226" s="118">
        <v>10</v>
      </c>
    </row>
    <row r="227" spans="1:13" x14ac:dyDescent="0.25">
      <c r="A227" s="20" t="s">
        <v>141</v>
      </c>
      <c r="B227" s="20" t="s">
        <v>3</v>
      </c>
      <c r="C227" s="20" t="s">
        <v>29</v>
      </c>
      <c r="D227" s="21">
        <f>+Parameters!$B$11-1</f>
        <v>42824</v>
      </c>
      <c r="E227" s="21">
        <f t="shared" si="83"/>
        <v>43008</v>
      </c>
      <c r="F227" s="20">
        <v>91</v>
      </c>
      <c r="G227" s="20">
        <v>182</v>
      </c>
      <c r="H227" s="22">
        <v>400000000</v>
      </c>
      <c r="I227" s="22">
        <v>400000000</v>
      </c>
      <c r="J227" s="22">
        <v>400000000</v>
      </c>
      <c r="K227" s="22">
        <v>400000000</v>
      </c>
      <c r="L227" s="20" t="s">
        <v>256</v>
      </c>
      <c r="M227" s="118">
        <v>10</v>
      </c>
    </row>
    <row r="228" spans="1:13" x14ac:dyDescent="0.25">
      <c r="A228" s="20" t="s">
        <v>141</v>
      </c>
      <c r="B228" s="20" t="s">
        <v>3</v>
      </c>
      <c r="C228" s="20" t="s">
        <v>29</v>
      </c>
      <c r="D228" s="21">
        <f>+Parameters!$B$11-1</f>
        <v>42824</v>
      </c>
      <c r="E228" s="21">
        <f t="shared" si="83"/>
        <v>43008</v>
      </c>
      <c r="F228" s="20">
        <v>182</v>
      </c>
      <c r="G228" s="20">
        <v>365</v>
      </c>
      <c r="H228" s="22">
        <v>400000000</v>
      </c>
      <c r="I228" s="22">
        <v>400000000</v>
      </c>
      <c r="J228" s="22">
        <v>400000000</v>
      </c>
      <c r="K228" s="22">
        <v>400000000</v>
      </c>
      <c r="L228" s="20" t="s">
        <v>256</v>
      </c>
      <c r="M228" s="118">
        <v>10</v>
      </c>
    </row>
    <row r="229" spans="1:13" x14ac:dyDescent="0.25">
      <c r="A229" s="20" t="s">
        <v>141</v>
      </c>
      <c r="B229" s="20" t="s">
        <v>3</v>
      </c>
      <c r="C229" s="20" t="s">
        <v>29</v>
      </c>
      <c r="D229" s="21">
        <f>+Parameters!$B$11-1</f>
        <v>42824</v>
      </c>
      <c r="E229" s="21">
        <f t="shared" si="83"/>
        <v>43008</v>
      </c>
      <c r="F229" s="20">
        <v>365</v>
      </c>
      <c r="G229" s="20">
        <v>730</v>
      </c>
      <c r="H229" s="22">
        <v>400000000</v>
      </c>
      <c r="I229" s="22">
        <v>400000000</v>
      </c>
      <c r="J229" s="22">
        <v>400000000</v>
      </c>
      <c r="K229" s="22">
        <v>400000000</v>
      </c>
      <c r="L229" s="20" t="s">
        <v>256</v>
      </c>
      <c r="M229" s="118">
        <v>10</v>
      </c>
    </row>
    <row r="230" spans="1:13" x14ac:dyDescent="0.25">
      <c r="A230" s="20" t="s">
        <v>141</v>
      </c>
      <c r="B230" s="20" t="s">
        <v>3</v>
      </c>
      <c r="C230" s="20" t="s">
        <v>29</v>
      </c>
      <c r="D230" s="21">
        <f>+Parameters!$B$11-1</f>
        <v>42824</v>
      </c>
      <c r="E230" s="21">
        <f t="shared" si="83"/>
        <v>43008</v>
      </c>
      <c r="F230" s="20">
        <v>730</v>
      </c>
      <c r="G230" s="20">
        <v>1095</v>
      </c>
      <c r="H230" s="22">
        <v>400000000</v>
      </c>
      <c r="I230" s="22">
        <v>400000000</v>
      </c>
      <c r="J230" s="22">
        <v>400000000</v>
      </c>
      <c r="K230" s="22">
        <v>400000000</v>
      </c>
      <c r="L230" s="20" t="s">
        <v>256</v>
      </c>
      <c r="M230" s="118">
        <v>10</v>
      </c>
    </row>
    <row r="231" spans="1:13" x14ac:dyDescent="0.25">
      <c r="A231" s="20" t="s">
        <v>141</v>
      </c>
      <c r="B231" s="20" t="s">
        <v>3</v>
      </c>
      <c r="C231" s="20" t="s">
        <v>29</v>
      </c>
      <c r="D231" s="21">
        <f>+Parameters!$B$11-1</f>
        <v>42824</v>
      </c>
      <c r="E231" s="21">
        <f t="shared" si="83"/>
        <v>43008</v>
      </c>
      <c r="F231" s="20">
        <v>1095</v>
      </c>
      <c r="G231" s="20">
        <v>1825</v>
      </c>
      <c r="H231" s="22">
        <v>400000000</v>
      </c>
      <c r="I231" s="22">
        <v>400000000</v>
      </c>
      <c r="J231" s="22">
        <v>400000000</v>
      </c>
      <c r="K231" s="22">
        <v>400000000</v>
      </c>
      <c r="L231" s="20" t="s">
        <v>256</v>
      </c>
      <c r="M231" s="118">
        <v>10</v>
      </c>
    </row>
    <row r="232" spans="1:13" x14ac:dyDescent="0.25">
      <c r="A232" s="20" t="s">
        <v>141</v>
      </c>
      <c r="B232" s="20" t="s">
        <v>3</v>
      </c>
      <c r="C232" s="20" t="s">
        <v>29</v>
      </c>
      <c r="D232" s="21">
        <f>+Parameters!$B$11-1</f>
        <v>42824</v>
      </c>
      <c r="E232" s="21">
        <f t="shared" si="83"/>
        <v>43008</v>
      </c>
      <c r="F232" s="20">
        <v>1825</v>
      </c>
      <c r="G232" s="20">
        <v>3750</v>
      </c>
      <c r="H232" s="22">
        <v>400000000</v>
      </c>
      <c r="I232" s="22">
        <v>400000000</v>
      </c>
      <c r="J232" s="22">
        <v>400000000</v>
      </c>
      <c r="K232" s="22">
        <v>400000000</v>
      </c>
      <c r="L232" s="20" t="s">
        <v>256</v>
      </c>
      <c r="M232" s="118">
        <v>10</v>
      </c>
    </row>
    <row r="233" spans="1:13" x14ac:dyDescent="0.25">
      <c r="A233" s="100" t="s">
        <v>141</v>
      </c>
      <c r="B233" s="100" t="s">
        <v>3</v>
      </c>
      <c r="C233" s="100" t="s">
        <v>29</v>
      </c>
      <c r="D233" s="15">
        <f>+E232</f>
        <v>43008</v>
      </c>
      <c r="E233" s="15">
        <f>+D233+212</f>
        <v>43220</v>
      </c>
      <c r="F233" s="6">
        <v>1</v>
      </c>
      <c r="G233" s="6">
        <v>3</v>
      </c>
      <c r="H233" s="102">
        <v>400000000</v>
      </c>
      <c r="I233" s="102">
        <v>400000000</v>
      </c>
      <c r="J233" s="102">
        <v>400000000</v>
      </c>
      <c r="K233" s="102">
        <v>400000000</v>
      </c>
      <c r="L233" s="100" t="s">
        <v>256</v>
      </c>
      <c r="M233" s="118">
        <v>21</v>
      </c>
    </row>
    <row r="234" spans="1:13" x14ac:dyDescent="0.25">
      <c r="A234" s="100" t="s">
        <v>141</v>
      </c>
      <c r="B234" s="100" t="s">
        <v>3</v>
      </c>
      <c r="C234" s="100" t="s">
        <v>29</v>
      </c>
      <c r="D234" s="15">
        <f>+D233</f>
        <v>43008</v>
      </c>
      <c r="E234" s="15">
        <f t="shared" ref="E234:E242" si="84">+D234+212</f>
        <v>43220</v>
      </c>
      <c r="F234" s="6">
        <v>3</v>
      </c>
      <c r="G234" s="6">
        <v>7</v>
      </c>
      <c r="H234" s="102">
        <v>400000000</v>
      </c>
      <c r="I234" s="102">
        <v>400000000</v>
      </c>
      <c r="J234" s="102">
        <v>400000000</v>
      </c>
      <c r="K234" s="102">
        <v>400000000</v>
      </c>
      <c r="L234" s="100" t="s">
        <v>256</v>
      </c>
      <c r="M234" s="118">
        <v>21</v>
      </c>
    </row>
    <row r="235" spans="1:13" x14ac:dyDescent="0.25">
      <c r="A235" s="100" t="s">
        <v>141</v>
      </c>
      <c r="B235" s="100" t="s">
        <v>3</v>
      </c>
      <c r="C235" s="100" t="s">
        <v>29</v>
      </c>
      <c r="D235" s="15">
        <f t="shared" ref="D235:D242" si="85">+D234</f>
        <v>43008</v>
      </c>
      <c r="E235" s="15">
        <f t="shared" si="84"/>
        <v>43220</v>
      </c>
      <c r="F235" s="6">
        <v>7</v>
      </c>
      <c r="G235" s="6">
        <v>31</v>
      </c>
      <c r="H235" s="102">
        <v>400000000</v>
      </c>
      <c r="I235" s="102">
        <v>400000000</v>
      </c>
      <c r="J235" s="102">
        <v>400000000</v>
      </c>
      <c r="K235" s="102">
        <v>400000000</v>
      </c>
      <c r="L235" s="100" t="s">
        <v>256</v>
      </c>
      <c r="M235" s="118">
        <v>21</v>
      </c>
    </row>
    <row r="236" spans="1:13" x14ac:dyDescent="0.25">
      <c r="A236" s="100" t="s">
        <v>141</v>
      </c>
      <c r="B236" s="100" t="s">
        <v>3</v>
      </c>
      <c r="C236" s="100" t="s">
        <v>29</v>
      </c>
      <c r="D236" s="15">
        <f t="shared" si="85"/>
        <v>43008</v>
      </c>
      <c r="E236" s="15">
        <f t="shared" si="84"/>
        <v>43220</v>
      </c>
      <c r="F236" s="6">
        <v>31</v>
      </c>
      <c r="G236" s="6">
        <v>91</v>
      </c>
      <c r="H236" s="102">
        <v>400000000</v>
      </c>
      <c r="I236" s="102">
        <v>400000000</v>
      </c>
      <c r="J236" s="102">
        <v>400000000</v>
      </c>
      <c r="K236" s="102">
        <v>400000000</v>
      </c>
      <c r="L236" s="100" t="s">
        <v>256</v>
      </c>
      <c r="M236" s="118">
        <v>21</v>
      </c>
    </row>
    <row r="237" spans="1:13" x14ac:dyDescent="0.25">
      <c r="A237" s="100" t="s">
        <v>141</v>
      </c>
      <c r="B237" s="100" t="s">
        <v>3</v>
      </c>
      <c r="C237" s="100" t="s">
        <v>29</v>
      </c>
      <c r="D237" s="15">
        <f t="shared" si="85"/>
        <v>43008</v>
      </c>
      <c r="E237" s="15">
        <f t="shared" si="84"/>
        <v>43220</v>
      </c>
      <c r="F237" s="6">
        <v>91</v>
      </c>
      <c r="G237" s="6">
        <v>182</v>
      </c>
      <c r="H237" s="102">
        <v>400000000</v>
      </c>
      <c r="I237" s="102">
        <v>400000000</v>
      </c>
      <c r="J237" s="102">
        <v>400000000</v>
      </c>
      <c r="K237" s="102">
        <v>400000000</v>
      </c>
      <c r="L237" s="100" t="s">
        <v>256</v>
      </c>
      <c r="M237" s="118">
        <v>21</v>
      </c>
    </row>
    <row r="238" spans="1:13" x14ac:dyDescent="0.25">
      <c r="A238" s="100" t="s">
        <v>141</v>
      </c>
      <c r="B238" s="100" t="s">
        <v>3</v>
      </c>
      <c r="C238" s="100" t="s">
        <v>29</v>
      </c>
      <c r="D238" s="15">
        <f t="shared" si="85"/>
        <v>43008</v>
      </c>
      <c r="E238" s="15">
        <f t="shared" si="84"/>
        <v>43220</v>
      </c>
      <c r="F238" s="6">
        <v>182</v>
      </c>
      <c r="G238" s="6">
        <v>365</v>
      </c>
      <c r="H238" s="102">
        <v>400000000</v>
      </c>
      <c r="I238" s="102">
        <v>400000000</v>
      </c>
      <c r="J238" s="102">
        <v>400000000</v>
      </c>
      <c r="K238" s="102">
        <v>400000000</v>
      </c>
      <c r="L238" s="100" t="s">
        <v>256</v>
      </c>
      <c r="M238" s="118">
        <v>21</v>
      </c>
    </row>
    <row r="239" spans="1:13" x14ac:dyDescent="0.25">
      <c r="A239" s="100" t="s">
        <v>141</v>
      </c>
      <c r="B239" s="100" t="s">
        <v>3</v>
      </c>
      <c r="C239" s="100" t="s">
        <v>29</v>
      </c>
      <c r="D239" s="15">
        <f t="shared" si="85"/>
        <v>43008</v>
      </c>
      <c r="E239" s="15">
        <f t="shared" si="84"/>
        <v>43220</v>
      </c>
      <c r="F239" s="6">
        <v>365</v>
      </c>
      <c r="G239" s="6">
        <v>730</v>
      </c>
      <c r="H239" s="102">
        <v>400000000</v>
      </c>
      <c r="I239" s="102">
        <v>400000000</v>
      </c>
      <c r="J239" s="102">
        <v>400000000</v>
      </c>
      <c r="K239" s="102">
        <v>400000000</v>
      </c>
      <c r="L239" s="100" t="s">
        <v>256</v>
      </c>
      <c r="M239" s="118">
        <v>21</v>
      </c>
    </row>
    <row r="240" spans="1:13" x14ac:dyDescent="0.25">
      <c r="A240" s="100" t="s">
        <v>141</v>
      </c>
      <c r="B240" s="100" t="s">
        <v>3</v>
      </c>
      <c r="C240" s="100" t="s">
        <v>29</v>
      </c>
      <c r="D240" s="15">
        <f t="shared" si="85"/>
        <v>43008</v>
      </c>
      <c r="E240" s="15">
        <f t="shared" si="84"/>
        <v>43220</v>
      </c>
      <c r="F240" s="6">
        <v>730</v>
      </c>
      <c r="G240" s="6">
        <v>1095</v>
      </c>
      <c r="H240" s="102">
        <v>400000000</v>
      </c>
      <c r="I240" s="102">
        <v>400000000</v>
      </c>
      <c r="J240" s="102">
        <v>400000000</v>
      </c>
      <c r="K240" s="102">
        <v>400000000</v>
      </c>
      <c r="L240" s="100" t="s">
        <v>256</v>
      </c>
      <c r="M240" s="118">
        <v>21</v>
      </c>
    </row>
    <row r="241" spans="1:13" x14ac:dyDescent="0.25">
      <c r="A241" s="100" t="s">
        <v>141</v>
      </c>
      <c r="B241" s="100" t="s">
        <v>3</v>
      </c>
      <c r="C241" s="100" t="s">
        <v>29</v>
      </c>
      <c r="D241" s="15">
        <f t="shared" si="85"/>
        <v>43008</v>
      </c>
      <c r="E241" s="15">
        <f t="shared" si="84"/>
        <v>43220</v>
      </c>
      <c r="F241" s="6">
        <v>1095</v>
      </c>
      <c r="G241" s="6">
        <v>1825</v>
      </c>
      <c r="H241" s="102">
        <v>400000000</v>
      </c>
      <c r="I241" s="102">
        <v>400000000</v>
      </c>
      <c r="J241" s="102">
        <v>400000000</v>
      </c>
      <c r="K241" s="102">
        <v>400000000</v>
      </c>
      <c r="L241" s="100" t="s">
        <v>256</v>
      </c>
      <c r="M241" s="118">
        <v>21</v>
      </c>
    </row>
    <row r="242" spans="1:13" x14ac:dyDescent="0.25">
      <c r="A242" s="100" t="s">
        <v>141</v>
      </c>
      <c r="B242" s="100" t="s">
        <v>3</v>
      </c>
      <c r="C242" s="100" t="s">
        <v>29</v>
      </c>
      <c r="D242" s="15">
        <f t="shared" si="85"/>
        <v>43008</v>
      </c>
      <c r="E242" s="15">
        <f t="shared" si="84"/>
        <v>43220</v>
      </c>
      <c r="F242" s="6">
        <v>1825</v>
      </c>
      <c r="G242" s="6">
        <v>3750</v>
      </c>
      <c r="H242" s="102">
        <v>400000000</v>
      </c>
      <c r="I242" s="102">
        <v>400000000</v>
      </c>
      <c r="J242" s="102">
        <v>400000000</v>
      </c>
      <c r="K242" s="102">
        <v>400000000</v>
      </c>
      <c r="L242" s="100" t="s">
        <v>256</v>
      </c>
      <c r="M242" s="118">
        <v>21</v>
      </c>
    </row>
    <row r="243" spans="1:13" x14ac:dyDescent="0.25">
      <c r="A243" s="20" t="s">
        <v>118</v>
      </c>
      <c r="B243" s="20" t="s">
        <v>4</v>
      </c>
      <c r="C243" s="20" t="s">
        <v>29</v>
      </c>
      <c r="D243" s="21">
        <f>+Parameters!$B$12-1</f>
        <v>42399</v>
      </c>
      <c r="E243" s="21">
        <f>+D243+121</f>
        <v>42520</v>
      </c>
      <c r="F243" s="20">
        <v>1</v>
      </c>
      <c r="G243" s="20">
        <v>3</v>
      </c>
      <c r="H243" s="22">
        <v>200000000</v>
      </c>
      <c r="I243" s="22">
        <v>7000000</v>
      </c>
      <c r="J243" s="22">
        <f t="shared" ref="J243:K249" si="86">+H250</f>
        <v>200000000</v>
      </c>
      <c r="K243" s="22">
        <f t="shared" si="86"/>
        <v>7000000</v>
      </c>
      <c r="L243" s="20" t="s">
        <v>290</v>
      </c>
      <c r="M243" s="118">
        <v>121</v>
      </c>
    </row>
    <row r="244" spans="1:13" x14ac:dyDescent="0.25">
      <c r="A244" s="20" t="s">
        <v>118</v>
      </c>
      <c r="B244" s="20" t="s">
        <v>4</v>
      </c>
      <c r="C244" s="20" t="s">
        <v>29</v>
      </c>
      <c r="D244" s="21">
        <f>+Parameters!$B$12-1</f>
        <v>42399</v>
      </c>
      <c r="E244" s="21">
        <f t="shared" ref="E244:E249" si="87">+D244+121</f>
        <v>42520</v>
      </c>
      <c r="F244" s="20">
        <v>3</v>
      </c>
      <c r="G244" s="20">
        <v>7</v>
      </c>
      <c r="H244" s="22">
        <f>+I243</f>
        <v>7000000</v>
      </c>
      <c r="I244" s="22">
        <v>1000000000</v>
      </c>
      <c r="J244" s="22">
        <f t="shared" si="86"/>
        <v>7000000</v>
      </c>
      <c r="K244" s="22">
        <f t="shared" si="86"/>
        <v>1000000000</v>
      </c>
      <c r="L244" s="20" t="s">
        <v>290</v>
      </c>
      <c r="M244" s="118">
        <v>121</v>
      </c>
    </row>
    <row r="245" spans="1:13" x14ac:dyDescent="0.25">
      <c r="A245" s="20" t="s">
        <v>118</v>
      </c>
      <c r="B245" s="20" t="s">
        <v>4</v>
      </c>
      <c r="C245" s="20" t="s">
        <v>29</v>
      </c>
      <c r="D245" s="21">
        <f>+Parameters!$B$12-1</f>
        <v>42399</v>
      </c>
      <c r="E245" s="21">
        <f t="shared" si="87"/>
        <v>42520</v>
      </c>
      <c r="F245" s="20">
        <v>7</v>
      </c>
      <c r="G245" s="20">
        <v>31</v>
      </c>
      <c r="H245" s="22">
        <f t="shared" ref="H245:H249" si="88">+I244</f>
        <v>1000000000</v>
      </c>
      <c r="I245" s="22">
        <v>1000000000</v>
      </c>
      <c r="J245" s="22">
        <f t="shared" si="86"/>
        <v>1000000000</v>
      </c>
      <c r="K245" s="22">
        <f t="shared" si="86"/>
        <v>1000000000</v>
      </c>
      <c r="L245" s="20" t="s">
        <v>290</v>
      </c>
      <c r="M245" s="118">
        <v>121</v>
      </c>
    </row>
    <row r="246" spans="1:13" x14ac:dyDescent="0.25">
      <c r="A246" s="20" t="s">
        <v>118</v>
      </c>
      <c r="B246" s="20" t="s">
        <v>4</v>
      </c>
      <c r="C246" s="20" t="s">
        <v>29</v>
      </c>
      <c r="D246" s="21">
        <f>+Parameters!$B$12-1</f>
        <v>42399</v>
      </c>
      <c r="E246" s="21">
        <f t="shared" si="87"/>
        <v>42520</v>
      </c>
      <c r="F246" s="20">
        <v>31</v>
      </c>
      <c r="G246" s="20">
        <v>91</v>
      </c>
      <c r="H246" s="22">
        <f t="shared" si="88"/>
        <v>1000000000</v>
      </c>
      <c r="I246" s="22">
        <v>1000000000</v>
      </c>
      <c r="J246" s="22">
        <f t="shared" si="86"/>
        <v>1000000000</v>
      </c>
      <c r="K246" s="22">
        <f t="shared" si="86"/>
        <v>1000000000</v>
      </c>
      <c r="L246" s="20" t="s">
        <v>290</v>
      </c>
      <c r="M246" s="118">
        <v>121</v>
      </c>
    </row>
    <row r="247" spans="1:13" x14ac:dyDescent="0.25">
      <c r="A247" s="20" t="s">
        <v>118</v>
      </c>
      <c r="B247" s="20" t="s">
        <v>4</v>
      </c>
      <c r="C247" s="20" t="s">
        <v>29</v>
      </c>
      <c r="D247" s="21">
        <f>+Parameters!$B$12-1</f>
        <v>42399</v>
      </c>
      <c r="E247" s="21">
        <f t="shared" si="87"/>
        <v>42520</v>
      </c>
      <c r="F247" s="20">
        <v>91</v>
      </c>
      <c r="G247" s="20">
        <v>182</v>
      </c>
      <c r="H247" s="22">
        <f t="shared" si="88"/>
        <v>1000000000</v>
      </c>
      <c r="I247" s="22">
        <v>4000000</v>
      </c>
      <c r="J247" s="22">
        <f t="shared" si="86"/>
        <v>1000000000</v>
      </c>
      <c r="K247" s="22">
        <f t="shared" si="86"/>
        <v>4000000</v>
      </c>
      <c r="L247" s="20" t="s">
        <v>290</v>
      </c>
      <c r="M247" s="118">
        <v>121</v>
      </c>
    </row>
    <row r="248" spans="1:13" x14ac:dyDescent="0.25">
      <c r="A248" s="20" t="s">
        <v>118</v>
      </c>
      <c r="B248" s="20" t="s">
        <v>4</v>
      </c>
      <c r="C248" s="20" t="s">
        <v>29</v>
      </c>
      <c r="D248" s="21">
        <f>+Parameters!$B$12-1</f>
        <v>42399</v>
      </c>
      <c r="E248" s="21">
        <f t="shared" si="87"/>
        <v>42520</v>
      </c>
      <c r="F248" s="20">
        <v>182</v>
      </c>
      <c r="G248" s="20">
        <v>365</v>
      </c>
      <c r="H248" s="22">
        <f t="shared" si="88"/>
        <v>4000000</v>
      </c>
      <c r="I248" s="22">
        <v>2000000</v>
      </c>
      <c r="J248" s="22">
        <f t="shared" si="86"/>
        <v>4000000</v>
      </c>
      <c r="K248" s="22">
        <f t="shared" si="86"/>
        <v>2000000</v>
      </c>
      <c r="L248" s="20" t="s">
        <v>290</v>
      </c>
      <c r="M248" s="118">
        <v>121</v>
      </c>
    </row>
    <row r="249" spans="1:13" x14ac:dyDescent="0.25">
      <c r="A249" s="20" t="s">
        <v>118</v>
      </c>
      <c r="B249" s="20" t="s">
        <v>4</v>
      </c>
      <c r="C249" s="20" t="s">
        <v>29</v>
      </c>
      <c r="D249" s="21">
        <f>+Parameters!$B$12-1</f>
        <v>42399</v>
      </c>
      <c r="E249" s="21">
        <f t="shared" si="87"/>
        <v>42520</v>
      </c>
      <c r="F249" s="20">
        <v>365</v>
      </c>
      <c r="G249" s="20">
        <v>366</v>
      </c>
      <c r="H249" s="22">
        <f t="shared" si="88"/>
        <v>2000000</v>
      </c>
      <c r="I249" s="22">
        <v>2000000</v>
      </c>
      <c r="J249" s="22">
        <f t="shared" si="86"/>
        <v>2000000</v>
      </c>
      <c r="K249" s="22">
        <f t="shared" si="86"/>
        <v>2000000</v>
      </c>
      <c r="L249" s="20" t="s">
        <v>290</v>
      </c>
      <c r="M249" s="118">
        <v>121</v>
      </c>
    </row>
    <row r="250" spans="1:13" x14ac:dyDescent="0.25">
      <c r="A250" s="100" t="s">
        <v>118</v>
      </c>
      <c r="B250" s="100" t="s">
        <v>4</v>
      </c>
      <c r="C250" s="100" t="s">
        <v>29</v>
      </c>
      <c r="D250" s="15">
        <f>+E249</f>
        <v>42520</v>
      </c>
      <c r="E250" s="15">
        <f>+D250+304</f>
        <v>42824</v>
      </c>
      <c r="F250" s="6">
        <v>1</v>
      </c>
      <c r="G250" s="6">
        <v>3</v>
      </c>
      <c r="H250" s="102">
        <v>200000000</v>
      </c>
      <c r="I250" s="102">
        <v>7000000</v>
      </c>
      <c r="J250" s="102">
        <f>+H250</f>
        <v>200000000</v>
      </c>
      <c r="K250" s="102">
        <f>+I250</f>
        <v>7000000</v>
      </c>
      <c r="L250" s="100" t="s">
        <v>290</v>
      </c>
      <c r="M250" s="118">
        <v>304</v>
      </c>
    </row>
    <row r="251" spans="1:13" x14ac:dyDescent="0.25">
      <c r="A251" s="100" t="s">
        <v>118</v>
      </c>
      <c r="B251" s="100" t="s">
        <v>4</v>
      </c>
      <c r="C251" s="100" t="s">
        <v>29</v>
      </c>
      <c r="D251" s="15">
        <f>+D250</f>
        <v>42520</v>
      </c>
      <c r="E251" s="15">
        <f t="shared" ref="E251:E256" si="89">+D251+304</f>
        <v>42824</v>
      </c>
      <c r="F251" s="6">
        <v>3</v>
      </c>
      <c r="G251" s="6">
        <v>7</v>
      </c>
      <c r="H251" s="102">
        <f>+I250</f>
        <v>7000000</v>
      </c>
      <c r="I251" s="102">
        <v>1000000000</v>
      </c>
      <c r="J251" s="102">
        <f t="shared" ref="J251:K256" si="90">+H251</f>
        <v>7000000</v>
      </c>
      <c r="K251" s="102">
        <f t="shared" si="90"/>
        <v>1000000000</v>
      </c>
      <c r="L251" s="100" t="s">
        <v>290</v>
      </c>
      <c r="M251" s="118">
        <v>304</v>
      </c>
    </row>
    <row r="252" spans="1:13" x14ac:dyDescent="0.25">
      <c r="A252" s="100" t="s">
        <v>118</v>
      </c>
      <c r="B252" s="100" t="s">
        <v>4</v>
      </c>
      <c r="C252" s="100" t="s">
        <v>29</v>
      </c>
      <c r="D252" s="15">
        <f t="shared" ref="D252:D256" si="91">+D251</f>
        <v>42520</v>
      </c>
      <c r="E252" s="15">
        <f t="shared" si="89"/>
        <v>42824</v>
      </c>
      <c r="F252" s="6">
        <v>7</v>
      </c>
      <c r="G252" s="6">
        <v>31</v>
      </c>
      <c r="H252" s="102">
        <f t="shared" ref="H252:H256" si="92">+I251</f>
        <v>1000000000</v>
      </c>
      <c r="I252" s="102">
        <v>1000000000</v>
      </c>
      <c r="J252" s="102">
        <f t="shared" si="90"/>
        <v>1000000000</v>
      </c>
      <c r="K252" s="102">
        <f t="shared" si="90"/>
        <v>1000000000</v>
      </c>
      <c r="L252" s="100" t="s">
        <v>290</v>
      </c>
      <c r="M252" s="118">
        <v>304</v>
      </c>
    </row>
    <row r="253" spans="1:13" x14ac:dyDescent="0.25">
      <c r="A253" s="100" t="s">
        <v>118</v>
      </c>
      <c r="B253" s="100" t="s">
        <v>4</v>
      </c>
      <c r="C253" s="100" t="s">
        <v>29</v>
      </c>
      <c r="D253" s="15">
        <f t="shared" si="91"/>
        <v>42520</v>
      </c>
      <c r="E253" s="15">
        <f t="shared" si="89"/>
        <v>42824</v>
      </c>
      <c r="F253" s="6">
        <v>31</v>
      </c>
      <c r="G253" s="6">
        <v>91</v>
      </c>
      <c r="H253" s="102">
        <f t="shared" si="92"/>
        <v>1000000000</v>
      </c>
      <c r="I253" s="102">
        <v>1000000000</v>
      </c>
      <c r="J253" s="102">
        <f t="shared" si="90"/>
        <v>1000000000</v>
      </c>
      <c r="K253" s="102">
        <f t="shared" si="90"/>
        <v>1000000000</v>
      </c>
      <c r="L253" s="100" t="s">
        <v>290</v>
      </c>
      <c r="M253" s="118">
        <v>304</v>
      </c>
    </row>
    <row r="254" spans="1:13" x14ac:dyDescent="0.25">
      <c r="A254" s="100" t="s">
        <v>118</v>
      </c>
      <c r="B254" s="100" t="s">
        <v>4</v>
      </c>
      <c r="C254" s="100" t="s">
        <v>29</v>
      </c>
      <c r="D254" s="15">
        <f t="shared" si="91"/>
        <v>42520</v>
      </c>
      <c r="E254" s="15">
        <f t="shared" si="89"/>
        <v>42824</v>
      </c>
      <c r="F254" s="6">
        <v>91</v>
      </c>
      <c r="G254" s="6">
        <v>182</v>
      </c>
      <c r="H254" s="102">
        <f t="shared" si="92"/>
        <v>1000000000</v>
      </c>
      <c r="I254" s="102">
        <v>4000000</v>
      </c>
      <c r="J254" s="102">
        <f t="shared" si="90"/>
        <v>1000000000</v>
      </c>
      <c r="K254" s="102">
        <f t="shared" si="90"/>
        <v>4000000</v>
      </c>
      <c r="L254" s="100" t="s">
        <v>290</v>
      </c>
      <c r="M254" s="118">
        <v>304</v>
      </c>
    </row>
    <row r="255" spans="1:13" x14ac:dyDescent="0.25">
      <c r="A255" s="100" t="s">
        <v>118</v>
      </c>
      <c r="B255" s="100" t="s">
        <v>4</v>
      </c>
      <c r="C255" s="100" t="s">
        <v>29</v>
      </c>
      <c r="D255" s="15">
        <f t="shared" si="91"/>
        <v>42520</v>
      </c>
      <c r="E255" s="15">
        <f t="shared" si="89"/>
        <v>42824</v>
      </c>
      <c r="F255" s="6">
        <v>182</v>
      </c>
      <c r="G255" s="6">
        <v>365</v>
      </c>
      <c r="H255" s="102">
        <f t="shared" si="92"/>
        <v>4000000</v>
      </c>
      <c r="I255" s="102">
        <v>2000000</v>
      </c>
      <c r="J255" s="102">
        <f t="shared" si="90"/>
        <v>4000000</v>
      </c>
      <c r="K255" s="102">
        <f t="shared" si="90"/>
        <v>2000000</v>
      </c>
      <c r="L255" s="100" t="s">
        <v>290</v>
      </c>
      <c r="M255" s="118">
        <v>304</v>
      </c>
    </row>
    <row r="256" spans="1:13" x14ac:dyDescent="0.25">
      <c r="A256" s="100" t="s">
        <v>118</v>
      </c>
      <c r="B256" s="100" t="s">
        <v>4</v>
      </c>
      <c r="C256" s="100" t="s">
        <v>29</v>
      </c>
      <c r="D256" s="15">
        <f t="shared" si="91"/>
        <v>42520</v>
      </c>
      <c r="E256" s="15">
        <f t="shared" si="89"/>
        <v>42824</v>
      </c>
      <c r="F256" s="6">
        <v>365</v>
      </c>
      <c r="G256" s="6">
        <v>730</v>
      </c>
      <c r="H256" s="102">
        <f t="shared" si="92"/>
        <v>2000000</v>
      </c>
      <c r="I256" s="102">
        <v>2000000</v>
      </c>
      <c r="J256" s="102">
        <f t="shared" si="90"/>
        <v>2000000</v>
      </c>
      <c r="K256" s="102">
        <f t="shared" si="90"/>
        <v>2000000</v>
      </c>
      <c r="L256" s="100" t="s">
        <v>290</v>
      </c>
      <c r="M256" s="118">
        <v>304</v>
      </c>
    </row>
    <row r="257" spans="1:13" x14ac:dyDescent="0.25">
      <c r="A257" s="20" t="s">
        <v>141</v>
      </c>
      <c r="B257" s="20" t="s">
        <v>3</v>
      </c>
      <c r="C257" s="20" t="s">
        <v>29</v>
      </c>
      <c r="D257" s="21">
        <f>+Parameters!$B$12-1</f>
        <v>42399</v>
      </c>
      <c r="E257" s="21">
        <f>+D257+121</f>
        <v>42520</v>
      </c>
      <c r="F257" s="20">
        <v>1</v>
      </c>
      <c r="G257" s="20">
        <v>3</v>
      </c>
      <c r="H257" s="22">
        <v>200000000</v>
      </c>
      <c r="I257" s="22">
        <v>3000000</v>
      </c>
      <c r="J257" s="22">
        <f>+H267</f>
        <v>200000000</v>
      </c>
      <c r="K257" s="22">
        <f>+I267</f>
        <v>3000000</v>
      </c>
      <c r="L257" s="20" t="s">
        <v>290</v>
      </c>
      <c r="M257" s="118">
        <v>121</v>
      </c>
    </row>
    <row r="258" spans="1:13" x14ac:dyDescent="0.25">
      <c r="A258" s="20" t="s">
        <v>141</v>
      </c>
      <c r="B258" s="20" t="s">
        <v>3</v>
      </c>
      <c r="C258" s="20" t="s">
        <v>29</v>
      </c>
      <c r="D258" s="21">
        <f>+Parameters!$B$12-1</f>
        <v>42399</v>
      </c>
      <c r="E258" s="21">
        <f t="shared" ref="E258:E266" si="93">+D258+121</f>
        <v>42520</v>
      </c>
      <c r="F258" s="20">
        <v>3</v>
      </c>
      <c r="G258" s="20">
        <v>7</v>
      </c>
      <c r="H258" s="22">
        <f>+I257</f>
        <v>3000000</v>
      </c>
      <c r="I258" s="22">
        <v>3000000</v>
      </c>
      <c r="J258" s="22">
        <f>+H269</f>
        <v>3000000</v>
      </c>
      <c r="K258" s="22">
        <f>+I269</f>
        <v>3000000</v>
      </c>
      <c r="L258" s="20" t="s">
        <v>290</v>
      </c>
      <c r="M258" s="118">
        <v>121</v>
      </c>
    </row>
    <row r="259" spans="1:13" x14ac:dyDescent="0.25">
      <c r="A259" s="20" t="s">
        <v>141</v>
      </c>
      <c r="B259" s="20" t="s">
        <v>3</v>
      </c>
      <c r="C259" s="20" t="s">
        <v>29</v>
      </c>
      <c r="D259" s="21">
        <f>+Parameters!$B$12-1</f>
        <v>42399</v>
      </c>
      <c r="E259" s="21">
        <f t="shared" si="93"/>
        <v>42520</v>
      </c>
      <c r="F259" s="20">
        <v>7</v>
      </c>
      <c r="G259" s="20">
        <v>31</v>
      </c>
      <c r="H259" s="22">
        <f t="shared" ref="H259:H266" si="94">+I258</f>
        <v>3000000</v>
      </c>
      <c r="I259" s="22">
        <v>3000000</v>
      </c>
      <c r="J259" s="22">
        <f>+H270</f>
        <v>3000000</v>
      </c>
      <c r="K259" s="22">
        <f>+I270</f>
        <v>3000000</v>
      </c>
      <c r="L259" s="20" t="s">
        <v>290</v>
      </c>
      <c r="M259" s="118">
        <v>121</v>
      </c>
    </row>
    <row r="260" spans="1:13" x14ac:dyDescent="0.25">
      <c r="A260" s="20" t="s">
        <v>141</v>
      </c>
      <c r="B260" s="20" t="s">
        <v>3</v>
      </c>
      <c r="C260" s="20" t="s">
        <v>29</v>
      </c>
      <c r="D260" s="21">
        <f>+Parameters!$B$12-1</f>
        <v>42399</v>
      </c>
      <c r="E260" s="21">
        <f t="shared" si="93"/>
        <v>42520</v>
      </c>
      <c r="F260" s="20">
        <v>31</v>
      </c>
      <c r="G260" s="20">
        <v>91</v>
      </c>
      <c r="H260" s="22">
        <f t="shared" si="94"/>
        <v>3000000</v>
      </c>
      <c r="I260" s="22">
        <v>3000000</v>
      </c>
      <c r="J260" s="22">
        <f t="shared" ref="J260:K266" si="95">+H270</f>
        <v>3000000</v>
      </c>
      <c r="K260" s="22">
        <f t="shared" si="95"/>
        <v>3000000</v>
      </c>
      <c r="L260" s="20" t="s">
        <v>290</v>
      </c>
      <c r="M260" s="118">
        <v>121</v>
      </c>
    </row>
    <row r="261" spans="1:13" x14ac:dyDescent="0.25">
      <c r="A261" s="20" t="s">
        <v>141</v>
      </c>
      <c r="B261" s="20" t="s">
        <v>3</v>
      </c>
      <c r="C261" s="20" t="s">
        <v>29</v>
      </c>
      <c r="D261" s="21">
        <f>+Parameters!$B$12-1</f>
        <v>42399</v>
      </c>
      <c r="E261" s="21">
        <f t="shared" si="93"/>
        <v>42520</v>
      </c>
      <c r="F261" s="20">
        <v>91</v>
      </c>
      <c r="G261" s="20">
        <v>182</v>
      </c>
      <c r="H261" s="22">
        <f t="shared" si="94"/>
        <v>3000000</v>
      </c>
      <c r="I261" s="22">
        <v>3000000</v>
      </c>
      <c r="J261" s="22">
        <f t="shared" si="95"/>
        <v>3000000</v>
      </c>
      <c r="K261" s="22">
        <f t="shared" si="95"/>
        <v>3000000</v>
      </c>
      <c r="L261" s="20" t="s">
        <v>290</v>
      </c>
      <c r="M261" s="118">
        <v>121</v>
      </c>
    </row>
    <row r="262" spans="1:13" x14ac:dyDescent="0.25">
      <c r="A262" s="20" t="s">
        <v>141</v>
      </c>
      <c r="B262" s="20" t="s">
        <v>3</v>
      </c>
      <c r="C262" s="20" t="s">
        <v>29</v>
      </c>
      <c r="D262" s="21">
        <f>+Parameters!$B$12-1</f>
        <v>42399</v>
      </c>
      <c r="E262" s="21">
        <f t="shared" si="93"/>
        <v>42520</v>
      </c>
      <c r="F262" s="20">
        <v>182</v>
      </c>
      <c r="G262" s="20">
        <v>365</v>
      </c>
      <c r="H262" s="22">
        <f t="shared" si="94"/>
        <v>3000000</v>
      </c>
      <c r="I262" s="22">
        <v>50000000</v>
      </c>
      <c r="J262" s="22">
        <f t="shared" si="95"/>
        <v>3000000</v>
      </c>
      <c r="K262" s="22">
        <f t="shared" si="95"/>
        <v>50000000</v>
      </c>
      <c r="L262" s="20" t="s">
        <v>290</v>
      </c>
      <c r="M262" s="118">
        <v>121</v>
      </c>
    </row>
    <row r="263" spans="1:13" x14ac:dyDescent="0.25">
      <c r="A263" s="20" t="s">
        <v>141</v>
      </c>
      <c r="B263" s="20" t="s">
        <v>3</v>
      </c>
      <c r="C263" s="20" t="s">
        <v>29</v>
      </c>
      <c r="D263" s="21">
        <f>+Parameters!$B$12-1</f>
        <v>42399</v>
      </c>
      <c r="E263" s="21">
        <f t="shared" si="93"/>
        <v>42520</v>
      </c>
      <c r="F263" s="20">
        <v>365</v>
      </c>
      <c r="G263" s="20">
        <v>730</v>
      </c>
      <c r="H263" s="22">
        <f t="shared" si="94"/>
        <v>50000000</v>
      </c>
      <c r="I263" s="22">
        <v>50000000</v>
      </c>
      <c r="J263" s="22">
        <f t="shared" si="95"/>
        <v>50000000</v>
      </c>
      <c r="K263" s="22">
        <f t="shared" si="95"/>
        <v>50000000</v>
      </c>
      <c r="L263" s="20" t="s">
        <v>290</v>
      </c>
      <c r="M263" s="118">
        <v>121</v>
      </c>
    </row>
    <row r="264" spans="1:13" x14ac:dyDescent="0.25">
      <c r="A264" s="20" t="s">
        <v>141</v>
      </c>
      <c r="B264" s="20" t="s">
        <v>3</v>
      </c>
      <c r="C264" s="20" t="s">
        <v>29</v>
      </c>
      <c r="D264" s="21">
        <f>+Parameters!$B$12-1</f>
        <v>42399</v>
      </c>
      <c r="E264" s="21">
        <f t="shared" si="93"/>
        <v>42520</v>
      </c>
      <c r="F264" s="20">
        <v>730</v>
      </c>
      <c r="G264" s="20">
        <v>1095</v>
      </c>
      <c r="H264" s="22">
        <f t="shared" si="94"/>
        <v>50000000</v>
      </c>
      <c r="I264" s="22">
        <v>50000000</v>
      </c>
      <c r="J264" s="22">
        <f t="shared" si="95"/>
        <v>50000000</v>
      </c>
      <c r="K264" s="22">
        <f t="shared" si="95"/>
        <v>50000000</v>
      </c>
      <c r="L264" s="20" t="s">
        <v>290</v>
      </c>
      <c r="M264" s="118">
        <v>121</v>
      </c>
    </row>
    <row r="265" spans="1:13" x14ac:dyDescent="0.25">
      <c r="A265" s="20" t="s">
        <v>141</v>
      </c>
      <c r="B265" s="20" t="s">
        <v>3</v>
      </c>
      <c r="C265" s="20" t="s">
        <v>29</v>
      </c>
      <c r="D265" s="21">
        <f>+Parameters!$B$12-1</f>
        <v>42399</v>
      </c>
      <c r="E265" s="21">
        <f t="shared" si="93"/>
        <v>42520</v>
      </c>
      <c r="F265" s="20">
        <v>1095</v>
      </c>
      <c r="G265" s="20">
        <v>1825</v>
      </c>
      <c r="H265" s="22">
        <f t="shared" si="94"/>
        <v>50000000</v>
      </c>
      <c r="I265" s="22">
        <v>50000000</v>
      </c>
      <c r="J265" s="22">
        <f t="shared" si="95"/>
        <v>50000000</v>
      </c>
      <c r="K265" s="22">
        <f t="shared" si="95"/>
        <v>50000000</v>
      </c>
      <c r="L265" s="20" t="s">
        <v>290</v>
      </c>
      <c r="M265" s="118">
        <v>121</v>
      </c>
    </row>
    <row r="266" spans="1:13" x14ac:dyDescent="0.25">
      <c r="A266" s="20" t="s">
        <v>141</v>
      </c>
      <c r="B266" s="20" t="s">
        <v>3</v>
      </c>
      <c r="C266" s="20" t="s">
        <v>29</v>
      </c>
      <c r="D266" s="21">
        <f>+Parameters!$B$12-1</f>
        <v>42399</v>
      </c>
      <c r="E266" s="21">
        <f t="shared" si="93"/>
        <v>42520</v>
      </c>
      <c r="F266" s="20">
        <v>1825</v>
      </c>
      <c r="G266" s="20">
        <v>3750</v>
      </c>
      <c r="H266" s="22">
        <f t="shared" si="94"/>
        <v>50000000</v>
      </c>
      <c r="I266" s="22">
        <v>50000000</v>
      </c>
      <c r="J266" s="22">
        <f t="shared" si="95"/>
        <v>50000000</v>
      </c>
      <c r="K266" s="22">
        <f t="shared" si="95"/>
        <v>50000000</v>
      </c>
      <c r="L266" s="20" t="s">
        <v>290</v>
      </c>
      <c r="M266" s="118">
        <v>121</v>
      </c>
    </row>
    <row r="267" spans="1:13" x14ac:dyDescent="0.25">
      <c r="A267" s="100" t="s">
        <v>141</v>
      </c>
      <c r="B267" s="100" t="s">
        <v>3</v>
      </c>
      <c r="C267" s="100" t="s">
        <v>29</v>
      </c>
      <c r="D267" s="15">
        <f>+E266</f>
        <v>42520</v>
      </c>
      <c r="E267" s="15">
        <f>+D267+304</f>
        <v>42824</v>
      </c>
      <c r="F267" s="6">
        <v>1</v>
      </c>
      <c r="G267" s="6">
        <v>3</v>
      </c>
      <c r="H267" s="102">
        <v>200000000</v>
      </c>
      <c r="I267" s="102">
        <v>3000000</v>
      </c>
      <c r="J267" s="102">
        <f>+H267</f>
        <v>200000000</v>
      </c>
      <c r="K267" s="102">
        <f>+I267</f>
        <v>3000000</v>
      </c>
      <c r="L267" s="100" t="s">
        <v>290</v>
      </c>
      <c r="M267" s="118">
        <v>304</v>
      </c>
    </row>
    <row r="268" spans="1:13" x14ac:dyDescent="0.25">
      <c r="A268" s="100" t="s">
        <v>141</v>
      </c>
      <c r="B268" s="100" t="s">
        <v>3</v>
      </c>
      <c r="C268" s="100" t="s">
        <v>29</v>
      </c>
      <c r="D268" s="15">
        <f>+D267</f>
        <v>42520</v>
      </c>
      <c r="E268" s="15">
        <f t="shared" ref="E268:E276" si="96">+D268+304</f>
        <v>42824</v>
      </c>
      <c r="F268" s="6">
        <v>3</v>
      </c>
      <c r="G268" s="6">
        <v>7</v>
      </c>
      <c r="H268" s="102">
        <f>+I267</f>
        <v>3000000</v>
      </c>
      <c r="I268" s="102">
        <v>3000000</v>
      </c>
      <c r="J268" s="102">
        <f>+H268</f>
        <v>3000000</v>
      </c>
      <c r="K268" s="102">
        <f>+I268</f>
        <v>3000000</v>
      </c>
      <c r="L268" s="100" t="s">
        <v>290</v>
      </c>
      <c r="M268" s="118">
        <v>304</v>
      </c>
    </row>
    <row r="269" spans="1:13" x14ac:dyDescent="0.25">
      <c r="A269" s="100" t="s">
        <v>141</v>
      </c>
      <c r="B269" s="100" t="s">
        <v>3</v>
      </c>
      <c r="C269" s="100" t="s">
        <v>29</v>
      </c>
      <c r="D269" s="15">
        <f t="shared" ref="D269:D276" si="97">+D268</f>
        <v>42520</v>
      </c>
      <c r="E269" s="15">
        <f t="shared" si="96"/>
        <v>42824</v>
      </c>
      <c r="F269" s="6">
        <v>7</v>
      </c>
      <c r="G269" s="6">
        <v>31</v>
      </c>
      <c r="H269" s="102">
        <f t="shared" ref="H269:H276" si="98">+I268</f>
        <v>3000000</v>
      </c>
      <c r="I269" s="102">
        <v>3000000</v>
      </c>
      <c r="J269" s="102">
        <f t="shared" ref="J269:K276" si="99">+H269</f>
        <v>3000000</v>
      </c>
      <c r="K269" s="102">
        <f t="shared" si="99"/>
        <v>3000000</v>
      </c>
      <c r="L269" s="100" t="s">
        <v>290</v>
      </c>
      <c r="M269" s="118">
        <v>304</v>
      </c>
    </row>
    <row r="270" spans="1:13" x14ac:dyDescent="0.25">
      <c r="A270" s="100" t="s">
        <v>141</v>
      </c>
      <c r="B270" s="100" t="s">
        <v>3</v>
      </c>
      <c r="C270" s="100" t="s">
        <v>29</v>
      </c>
      <c r="D270" s="15">
        <f t="shared" si="97"/>
        <v>42520</v>
      </c>
      <c r="E270" s="15">
        <f t="shared" si="96"/>
        <v>42824</v>
      </c>
      <c r="F270" s="6">
        <v>31</v>
      </c>
      <c r="G270" s="6">
        <v>91</v>
      </c>
      <c r="H270" s="102">
        <f t="shared" si="98"/>
        <v>3000000</v>
      </c>
      <c r="I270" s="102">
        <v>3000000</v>
      </c>
      <c r="J270" s="102">
        <f t="shared" si="99"/>
        <v>3000000</v>
      </c>
      <c r="K270" s="102">
        <f t="shared" si="99"/>
        <v>3000000</v>
      </c>
      <c r="L270" s="100" t="s">
        <v>290</v>
      </c>
      <c r="M270" s="118">
        <v>304</v>
      </c>
    </row>
    <row r="271" spans="1:13" x14ac:dyDescent="0.25">
      <c r="A271" s="100" t="s">
        <v>141</v>
      </c>
      <c r="B271" s="100" t="s">
        <v>3</v>
      </c>
      <c r="C271" s="100" t="s">
        <v>29</v>
      </c>
      <c r="D271" s="15">
        <f t="shared" si="97"/>
        <v>42520</v>
      </c>
      <c r="E271" s="15">
        <f t="shared" si="96"/>
        <v>42824</v>
      </c>
      <c r="F271" s="6">
        <v>91</v>
      </c>
      <c r="G271" s="6">
        <v>182</v>
      </c>
      <c r="H271" s="102">
        <f t="shared" si="98"/>
        <v>3000000</v>
      </c>
      <c r="I271" s="102">
        <v>3000000</v>
      </c>
      <c r="J271" s="102">
        <f t="shared" si="99"/>
        <v>3000000</v>
      </c>
      <c r="K271" s="102">
        <f t="shared" si="99"/>
        <v>3000000</v>
      </c>
      <c r="L271" s="100" t="s">
        <v>290</v>
      </c>
      <c r="M271" s="118">
        <v>304</v>
      </c>
    </row>
    <row r="272" spans="1:13" x14ac:dyDescent="0.25">
      <c r="A272" s="100" t="s">
        <v>141</v>
      </c>
      <c r="B272" s="100" t="s">
        <v>3</v>
      </c>
      <c r="C272" s="100" t="s">
        <v>29</v>
      </c>
      <c r="D272" s="15">
        <f t="shared" si="97"/>
        <v>42520</v>
      </c>
      <c r="E272" s="15">
        <f t="shared" si="96"/>
        <v>42824</v>
      </c>
      <c r="F272" s="6">
        <v>182</v>
      </c>
      <c r="G272" s="6">
        <v>365</v>
      </c>
      <c r="H272" s="102">
        <f t="shared" si="98"/>
        <v>3000000</v>
      </c>
      <c r="I272" s="102">
        <v>50000000</v>
      </c>
      <c r="J272" s="102">
        <f t="shared" si="99"/>
        <v>3000000</v>
      </c>
      <c r="K272" s="102">
        <f t="shared" si="99"/>
        <v>50000000</v>
      </c>
      <c r="L272" s="100" t="s">
        <v>290</v>
      </c>
      <c r="M272" s="118">
        <v>304</v>
      </c>
    </row>
    <row r="273" spans="1:13" x14ac:dyDescent="0.25">
      <c r="A273" s="100" t="s">
        <v>141</v>
      </c>
      <c r="B273" s="100" t="s">
        <v>3</v>
      </c>
      <c r="C273" s="100" t="s">
        <v>29</v>
      </c>
      <c r="D273" s="15">
        <f t="shared" si="97"/>
        <v>42520</v>
      </c>
      <c r="E273" s="15">
        <f t="shared" si="96"/>
        <v>42824</v>
      </c>
      <c r="F273" s="6">
        <v>365</v>
      </c>
      <c r="G273" s="6">
        <v>730</v>
      </c>
      <c r="H273" s="102">
        <f t="shared" si="98"/>
        <v>50000000</v>
      </c>
      <c r="I273" s="102">
        <v>50000000</v>
      </c>
      <c r="J273" s="102">
        <f t="shared" si="99"/>
        <v>50000000</v>
      </c>
      <c r="K273" s="102">
        <f t="shared" si="99"/>
        <v>50000000</v>
      </c>
      <c r="L273" s="100" t="s">
        <v>290</v>
      </c>
      <c r="M273" s="118">
        <v>304</v>
      </c>
    </row>
    <row r="274" spans="1:13" x14ac:dyDescent="0.25">
      <c r="A274" s="100" t="s">
        <v>141</v>
      </c>
      <c r="B274" s="100" t="s">
        <v>3</v>
      </c>
      <c r="C274" s="100" t="s">
        <v>29</v>
      </c>
      <c r="D274" s="15">
        <f t="shared" si="97"/>
        <v>42520</v>
      </c>
      <c r="E274" s="15">
        <f t="shared" si="96"/>
        <v>42824</v>
      </c>
      <c r="F274" s="6">
        <v>730</v>
      </c>
      <c r="G274" s="6">
        <v>1095</v>
      </c>
      <c r="H274" s="102">
        <f t="shared" si="98"/>
        <v>50000000</v>
      </c>
      <c r="I274" s="102">
        <v>50000000</v>
      </c>
      <c r="J274" s="102">
        <f t="shared" si="99"/>
        <v>50000000</v>
      </c>
      <c r="K274" s="102">
        <f t="shared" si="99"/>
        <v>50000000</v>
      </c>
      <c r="L274" s="100" t="s">
        <v>290</v>
      </c>
      <c r="M274" s="118">
        <v>304</v>
      </c>
    </row>
    <row r="275" spans="1:13" x14ac:dyDescent="0.25">
      <c r="A275" s="100" t="s">
        <v>141</v>
      </c>
      <c r="B275" s="100" t="s">
        <v>3</v>
      </c>
      <c r="C275" s="100" t="s">
        <v>29</v>
      </c>
      <c r="D275" s="15">
        <f t="shared" si="97"/>
        <v>42520</v>
      </c>
      <c r="E275" s="15">
        <f t="shared" si="96"/>
        <v>42824</v>
      </c>
      <c r="F275" s="6">
        <v>1095</v>
      </c>
      <c r="G275" s="6">
        <v>1825</v>
      </c>
      <c r="H275" s="102">
        <f t="shared" si="98"/>
        <v>50000000</v>
      </c>
      <c r="I275" s="102">
        <v>50000000</v>
      </c>
      <c r="J275" s="102">
        <f t="shared" si="99"/>
        <v>50000000</v>
      </c>
      <c r="K275" s="102">
        <f t="shared" si="99"/>
        <v>50000000</v>
      </c>
      <c r="L275" s="100" t="s">
        <v>290</v>
      </c>
      <c r="M275" s="118">
        <v>304</v>
      </c>
    </row>
    <row r="276" spans="1:13" x14ac:dyDescent="0.25">
      <c r="A276" s="100" t="s">
        <v>141</v>
      </c>
      <c r="B276" s="100" t="s">
        <v>3</v>
      </c>
      <c r="C276" s="100" t="s">
        <v>29</v>
      </c>
      <c r="D276" s="15">
        <f t="shared" si="97"/>
        <v>42520</v>
      </c>
      <c r="E276" s="15">
        <f t="shared" si="96"/>
        <v>42824</v>
      </c>
      <c r="F276" s="6">
        <v>1825</v>
      </c>
      <c r="G276" s="6">
        <v>3750</v>
      </c>
      <c r="H276" s="102">
        <f t="shared" si="98"/>
        <v>50000000</v>
      </c>
      <c r="I276" s="102">
        <v>50000000</v>
      </c>
      <c r="J276" s="102">
        <f t="shared" si="99"/>
        <v>50000000</v>
      </c>
      <c r="K276" s="102">
        <f t="shared" si="99"/>
        <v>50000000</v>
      </c>
      <c r="L276" s="100" t="s">
        <v>290</v>
      </c>
      <c r="M276" s="118">
        <v>304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67"/>
  <sheetViews>
    <sheetView topLeftCell="A29" workbookViewId="0">
      <selection activeCell="A55" sqref="A55"/>
    </sheetView>
  </sheetViews>
  <sheetFormatPr defaultRowHeight="15" x14ac:dyDescent="0.25"/>
  <cols>
    <col min="1" max="1" width="11.7109375" bestFit="1" customWidth="1"/>
    <col min="2" max="2" width="15.140625" bestFit="1" customWidth="1"/>
    <col min="3" max="3" width="10.5703125" bestFit="1" customWidth="1"/>
    <col min="4" max="4" width="15" bestFit="1" customWidth="1"/>
    <col min="5" max="6" width="15.42578125" bestFit="1" customWidth="1"/>
    <col min="7" max="7" width="17.5703125" bestFit="1" customWidth="1"/>
  </cols>
  <sheetData>
    <row r="1" spans="1:27" x14ac:dyDescent="0.25">
      <c r="A1" s="25" t="s">
        <v>48</v>
      </c>
      <c r="B1" s="29" t="s">
        <v>80</v>
      </c>
      <c r="C1" s="29" t="s">
        <v>81</v>
      </c>
      <c r="D1" s="29" t="s">
        <v>0</v>
      </c>
      <c r="E1" s="25" t="s">
        <v>119</v>
      </c>
      <c r="F1" s="25" t="s">
        <v>120</v>
      </c>
      <c r="G1" s="25" t="s">
        <v>164</v>
      </c>
      <c r="H1" s="29" t="s">
        <v>121</v>
      </c>
      <c r="I1" s="29" t="s">
        <v>122</v>
      </c>
      <c r="J1" s="29" t="s">
        <v>123</v>
      </c>
      <c r="K1" s="29" t="s">
        <v>124</v>
      </c>
      <c r="L1" s="29" t="s">
        <v>125</v>
      </c>
      <c r="M1" s="29" t="s">
        <v>126</v>
      </c>
      <c r="N1" s="29" t="s">
        <v>127</v>
      </c>
      <c r="O1" s="29" t="s">
        <v>128</v>
      </c>
      <c r="P1" s="29" t="s">
        <v>129</v>
      </c>
      <c r="Q1" s="29" t="s">
        <v>130</v>
      </c>
      <c r="R1" s="29" t="s">
        <v>131</v>
      </c>
      <c r="S1" s="29" t="s">
        <v>132</v>
      </c>
      <c r="T1" s="29" t="s">
        <v>133</v>
      </c>
      <c r="U1" s="29" t="s">
        <v>134</v>
      </c>
      <c r="V1" s="29" t="s">
        <v>135</v>
      </c>
      <c r="W1" s="29" t="s">
        <v>136</v>
      </c>
      <c r="X1" s="29" t="s">
        <v>137</v>
      </c>
      <c r="Y1" s="29" t="s">
        <v>138</v>
      </c>
      <c r="Z1" s="29" t="s">
        <v>139</v>
      </c>
      <c r="AA1" s="29" t="s">
        <v>140</v>
      </c>
    </row>
    <row r="2" spans="1:27" x14ac:dyDescent="0.25">
      <c r="A2" s="100" t="s">
        <v>184</v>
      </c>
      <c r="B2" s="100" t="s">
        <v>118</v>
      </c>
      <c r="C2" s="100" t="s">
        <v>4</v>
      </c>
      <c r="D2" s="100" t="s">
        <v>29</v>
      </c>
      <c r="E2" s="100" t="s">
        <v>41</v>
      </c>
      <c r="F2" s="100" t="s">
        <v>91</v>
      </c>
      <c r="G2" s="90">
        <v>0</v>
      </c>
      <c r="H2" s="100" t="s">
        <v>79</v>
      </c>
      <c r="I2" s="100" t="s">
        <v>95</v>
      </c>
      <c r="J2" s="100" t="s">
        <v>58</v>
      </c>
      <c r="K2" s="100" t="s">
        <v>96</v>
      </c>
      <c r="L2" s="100" t="s">
        <v>97</v>
      </c>
      <c r="M2" s="100" t="s">
        <v>98</v>
      </c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</row>
    <row r="3" spans="1:27" x14ac:dyDescent="0.25">
      <c r="A3" s="100" t="s">
        <v>184</v>
      </c>
      <c r="B3" s="100" t="s">
        <v>141</v>
      </c>
      <c r="C3" s="100" t="s">
        <v>3</v>
      </c>
      <c r="D3" s="100" t="s">
        <v>29</v>
      </c>
      <c r="E3" s="100" t="s">
        <v>41</v>
      </c>
      <c r="F3" s="100" t="s">
        <v>186</v>
      </c>
      <c r="G3" s="90">
        <v>0</v>
      </c>
      <c r="H3" s="100" t="s">
        <v>79</v>
      </c>
      <c r="I3" s="100" t="s">
        <v>95</v>
      </c>
      <c r="J3" s="100" t="s">
        <v>58</v>
      </c>
      <c r="K3" s="100" t="s">
        <v>97</v>
      </c>
      <c r="L3" s="100" t="s">
        <v>98</v>
      </c>
      <c r="M3" s="100" t="s">
        <v>100</v>
      </c>
      <c r="N3" s="100" t="s">
        <v>101</v>
      </c>
      <c r="O3" s="100" t="s">
        <v>265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</row>
    <row r="4" spans="1:27" x14ac:dyDescent="0.25">
      <c r="A4" s="100" t="s">
        <v>184</v>
      </c>
      <c r="B4" s="100" t="s">
        <v>118</v>
      </c>
      <c r="C4" s="100" t="s">
        <v>4</v>
      </c>
      <c r="D4" s="100" t="s">
        <v>30</v>
      </c>
      <c r="E4" s="100" t="s">
        <v>41</v>
      </c>
      <c r="F4" s="100" t="s">
        <v>91</v>
      </c>
      <c r="G4" s="90">
        <v>0</v>
      </c>
      <c r="H4" s="100" t="s">
        <v>79</v>
      </c>
      <c r="I4" s="100" t="s">
        <v>95</v>
      </c>
      <c r="J4" s="100" t="s">
        <v>58</v>
      </c>
      <c r="K4" s="100" t="s">
        <v>96</v>
      </c>
      <c r="L4" s="100" t="s">
        <v>97</v>
      </c>
      <c r="M4" s="100" t="s">
        <v>98</v>
      </c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</row>
    <row r="5" spans="1:27" x14ac:dyDescent="0.25">
      <c r="A5" s="100" t="s">
        <v>184</v>
      </c>
      <c r="B5" s="100" t="s">
        <v>141</v>
      </c>
      <c r="C5" s="100" t="s">
        <v>3</v>
      </c>
      <c r="D5" s="100" t="s">
        <v>30</v>
      </c>
      <c r="E5" s="100" t="s">
        <v>41</v>
      </c>
      <c r="F5" s="100" t="s">
        <v>186</v>
      </c>
      <c r="G5" s="90">
        <v>0</v>
      </c>
      <c r="H5" s="100" t="s">
        <v>79</v>
      </c>
      <c r="I5" s="100" t="s">
        <v>95</v>
      </c>
      <c r="J5" s="100" t="s">
        <v>58</v>
      </c>
      <c r="K5" s="100" t="s">
        <v>97</v>
      </c>
      <c r="L5" s="100" t="s">
        <v>98</v>
      </c>
      <c r="M5" s="100" t="s">
        <v>100</v>
      </c>
      <c r="N5" s="100" t="s">
        <v>101</v>
      </c>
      <c r="O5" s="100" t="s">
        <v>265</v>
      </c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</row>
    <row r="6" spans="1:27" x14ac:dyDescent="0.25">
      <c r="A6" s="100" t="s">
        <v>184</v>
      </c>
      <c r="B6" s="100" t="s">
        <v>118</v>
      </c>
      <c r="C6" s="100" t="s">
        <v>4</v>
      </c>
      <c r="D6" s="100" t="s">
        <v>73</v>
      </c>
      <c r="E6" s="100" t="s">
        <v>41</v>
      </c>
      <c r="F6" s="100" t="s">
        <v>91</v>
      </c>
      <c r="G6" s="90">
        <v>0</v>
      </c>
      <c r="H6" s="100" t="s">
        <v>79</v>
      </c>
      <c r="I6" s="100" t="s">
        <v>95</v>
      </c>
      <c r="J6" s="100" t="s">
        <v>58</v>
      </c>
      <c r="K6" s="100" t="s">
        <v>96</v>
      </c>
      <c r="L6" s="100" t="s">
        <v>97</v>
      </c>
      <c r="M6" s="100" t="s">
        <v>98</v>
      </c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</row>
    <row r="7" spans="1:27" x14ac:dyDescent="0.25">
      <c r="A7" s="100" t="s">
        <v>184</v>
      </c>
      <c r="B7" s="100" t="s">
        <v>141</v>
      </c>
      <c r="C7" s="100" t="s">
        <v>3</v>
      </c>
      <c r="D7" s="100" t="s">
        <v>73</v>
      </c>
      <c r="E7" s="100" t="s">
        <v>41</v>
      </c>
      <c r="F7" s="100" t="s">
        <v>186</v>
      </c>
      <c r="G7" s="90">
        <v>0</v>
      </c>
      <c r="H7" s="100" t="s">
        <v>79</v>
      </c>
      <c r="I7" s="100" t="s">
        <v>95</v>
      </c>
      <c r="J7" s="100" t="s">
        <v>58</v>
      </c>
      <c r="K7" s="100" t="s">
        <v>97</v>
      </c>
      <c r="L7" s="100" t="s">
        <v>98</v>
      </c>
      <c r="M7" s="100" t="s">
        <v>100</v>
      </c>
      <c r="N7" s="100" t="s">
        <v>101</v>
      </c>
      <c r="O7" s="100" t="s">
        <v>265</v>
      </c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</row>
    <row r="8" spans="1:27" x14ac:dyDescent="0.25">
      <c r="A8" s="100" t="s">
        <v>215</v>
      </c>
      <c r="B8" s="100" t="s">
        <v>118</v>
      </c>
      <c r="C8" s="100" t="s">
        <v>4</v>
      </c>
      <c r="D8" s="100" t="s">
        <v>29</v>
      </c>
      <c r="E8" s="100" t="s">
        <v>41</v>
      </c>
      <c r="F8" s="100" t="s">
        <v>91</v>
      </c>
      <c r="G8" s="90">
        <v>0</v>
      </c>
      <c r="H8" s="100" t="s">
        <v>79</v>
      </c>
      <c r="I8" s="100" t="s">
        <v>95</v>
      </c>
      <c r="J8" s="100" t="s">
        <v>58</v>
      </c>
      <c r="K8" s="100" t="s">
        <v>96</v>
      </c>
      <c r="L8" s="100" t="s">
        <v>97</v>
      </c>
      <c r="M8" s="100" t="s">
        <v>98</v>
      </c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</row>
    <row r="9" spans="1:27" x14ac:dyDescent="0.25">
      <c r="A9" s="100" t="s">
        <v>215</v>
      </c>
      <c r="B9" s="100" t="s">
        <v>141</v>
      </c>
      <c r="C9" s="100" t="s">
        <v>3</v>
      </c>
      <c r="D9" s="100" t="s">
        <v>29</v>
      </c>
      <c r="E9" s="100" t="s">
        <v>41</v>
      </c>
      <c r="F9" s="100" t="s">
        <v>186</v>
      </c>
      <c r="G9" s="90">
        <v>0</v>
      </c>
      <c r="H9" s="100" t="s">
        <v>79</v>
      </c>
      <c r="I9" s="100" t="s">
        <v>95</v>
      </c>
      <c r="J9" s="100" t="s">
        <v>58</v>
      </c>
      <c r="K9" s="100" t="s">
        <v>97</v>
      </c>
      <c r="L9" s="100" t="s">
        <v>98</v>
      </c>
      <c r="M9" s="100" t="s">
        <v>100</v>
      </c>
      <c r="N9" s="100" t="s">
        <v>101</v>
      </c>
      <c r="O9" s="100" t="s">
        <v>265</v>
      </c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</row>
    <row r="10" spans="1:27" x14ac:dyDescent="0.25">
      <c r="A10" s="100" t="s">
        <v>215</v>
      </c>
      <c r="B10" s="100" t="s">
        <v>118</v>
      </c>
      <c r="C10" s="100" t="s">
        <v>4</v>
      </c>
      <c r="D10" s="100" t="s">
        <v>30</v>
      </c>
      <c r="E10" s="100" t="s">
        <v>41</v>
      </c>
      <c r="F10" s="100" t="s">
        <v>91</v>
      </c>
      <c r="G10" s="90">
        <v>0</v>
      </c>
      <c r="H10" s="100" t="s">
        <v>79</v>
      </c>
      <c r="I10" s="100" t="s">
        <v>95</v>
      </c>
      <c r="J10" s="100" t="s">
        <v>58</v>
      </c>
      <c r="K10" s="100" t="s">
        <v>96</v>
      </c>
      <c r="L10" s="100" t="s">
        <v>97</v>
      </c>
      <c r="M10" s="100" t="s">
        <v>98</v>
      </c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</row>
    <row r="11" spans="1:27" x14ac:dyDescent="0.25">
      <c r="A11" s="100" t="s">
        <v>215</v>
      </c>
      <c r="B11" s="100" t="s">
        <v>141</v>
      </c>
      <c r="C11" s="100" t="s">
        <v>3</v>
      </c>
      <c r="D11" s="100" t="s">
        <v>30</v>
      </c>
      <c r="E11" s="100" t="s">
        <v>41</v>
      </c>
      <c r="F11" s="100" t="s">
        <v>186</v>
      </c>
      <c r="G11" s="90">
        <v>0</v>
      </c>
      <c r="H11" s="100" t="s">
        <v>79</v>
      </c>
      <c r="I11" s="100" t="s">
        <v>95</v>
      </c>
      <c r="J11" s="100" t="s">
        <v>58</v>
      </c>
      <c r="K11" s="100" t="s">
        <v>97</v>
      </c>
      <c r="L11" s="100" t="s">
        <v>98</v>
      </c>
      <c r="M11" s="100" t="s">
        <v>100</v>
      </c>
      <c r="N11" s="100" t="s">
        <v>101</v>
      </c>
      <c r="O11" s="100" t="s">
        <v>265</v>
      </c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</row>
    <row r="12" spans="1:27" x14ac:dyDescent="0.25">
      <c r="A12" s="100" t="s">
        <v>215</v>
      </c>
      <c r="B12" s="100" t="s">
        <v>118</v>
      </c>
      <c r="C12" s="100" t="s">
        <v>4</v>
      </c>
      <c r="D12" s="100" t="s">
        <v>73</v>
      </c>
      <c r="E12" s="100" t="s">
        <v>41</v>
      </c>
      <c r="F12" s="100" t="s">
        <v>91</v>
      </c>
      <c r="G12" s="90">
        <v>0</v>
      </c>
      <c r="H12" s="100" t="s">
        <v>79</v>
      </c>
      <c r="I12" s="100" t="s">
        <v>95</v>
      </c>
      <c r="J12" s="100" t="s">
        <v>58</v>
      </c>
      <c r="K12" s="100" t="s">
        <v>96</v>
      </c>
      <c r="L12" s="100" t="s">
        <v>97</v>
      </c>
      <c r="M12" s="100" t="s">
        <v>98</v>
      </c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1:27" x14ac:dyDescent="0.25">
      <c r="A13" s="100" t="s">
        <v>215</v>
      </c>
      <c r="B13" s="100" t="s">
        <v>141</v>
      </c>
      <c r="C13" s="100" t="s">
        <v>3</v>
      </c>
      <c r="D13" s="100" t="s">
        <v>73</v>
      </c>
      <c r="E13" s="100" t="s">
        <v>41</v>
      </c>
      <c r="F13" s="100" t="s">
        <v>186</v>
      </c>
      <c r="G13" s="90">
        <v>0</v>
      </c>
      <c r="H13" s="100" t="s">
        <v>79</v>
      </c>
      <c r="I13" s="100" t="s">
        <v>95</v>
      </c>
      <c r="J13" s="100" t="s">
        <v>58</v>
      </c>
      <c r="K13" s="100" t="s">
        <v>97</v>
      </c>
      <c r="L13" s="100" t="s">
        <v>98</v>
      </c>
      <c r="M13" s="100" t="s">
        <v>100</v>
      </c>
      <c r="N13" s="100" t="s">
        <v>101</v>
      </c>
      <c r="O13" s="100" t="s">
        <v>265</v>
      </c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1:27" x14ac:dyDescent="0.25">
      <c r="A14" s="100" t="s">
        <v>291</v>
      </c>
      <c r="B14" s="100" t="s">
        <v>118</v>
      </c>
      <c r="C14" s="100" t="s">
        <v>4</v>
      </c>
      <c r="D14" s="100" t="s">
        <v>29</v>
      </c>
      <c r="E14" s="100" t="s">
        <v>41</v>
      </c>
      <c r="F14" s="100" t="s">
        <v>91</v>
      </c>
      <c r="G14" s="90">
        <v>0.25</v>
      </c>
      <c r="H14" s="100" t="s">
        <v>79</v>
      </c>
      <c r="I14" s="100" t="s">
        <v>95</v>
      </c>
      <c r="J14" s="100" t="s">
        <v>58</v>
      </c>
      <c r="K14" s="100" t="s">
        <v>96</v>
      </c>
      <c r="L14" s="100" t="s">
        <v>97</v>
      </c>
      <c r="M14" s="100" t="s">
        <v>98</v>
      </c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1:27" x14ac:dyDescent="0.25">
      <c r="A15" s="100" t="s">
        <v>291</v>
      </c>
      <c r="B15" s="100" t="s">
        <v>141</v>
      </c>
      <c r="C15" s="100" t="s">
        <v>3</v>
      </c>
      <c r="D15" s="100" t="s">
        <v>29</v>
      </c>
      <c r="E15" s="100" t="s">
        <v>41</v>
      </c>
      <c r="F15" s="100" t="s">
        <v>186</v>
      </c>
      <c r="G15" s="90">
        <v>0</v>
      </c>
      <c r="H15" s="100" t="s">
        <v>79</v>
      </c>
      <c r="I15" s="100" t="s">
        <v>95</v>
      </c>
      <c r="J15" s="100" t="s">
        <v>58</v>
      </c>
      <c r="K15" s="100" t="s">
        <v>97</v>
      </c>
      <c r="L15" s="100" t="s">
        <v>98</v>
      </c>
      <c r="M15" s="100" t="s">
        <v>100</v>
      </c>
      <c r="N15" s="100" t="s">
        <v>101</v>
      </c>
      <c r="O15" s="100" t="s">
        <v>265</v>
      </c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1:27" x14ac:dyDescent="0.25">
      <c r="A16" s="100" t="s">
        <v>291</v>
      </c>
      <c r="B16" s="100" t="s">
        <v>118</v>
      </c>
      <c r="C16" s="100" t="s">
        <v>4</v>
      </c>
      <c r="D16" s="100" t="s">
        <v>30</v>
      </c>
      <c r="E16" s="100" t="s">
        <v>41</v>
      </c>
      <c r="F16" s="100" t="s">
        <v>91</v>
      </c>
      <c r="G16" s="90">
        <v>0.25</v>
      </c>
      <c r="H16" s="100" t="s">
        <v>79</v>
      </c>
      <c r="I16" s="100" t="s">
        <v>95</v>
      </c>
      <c r="J16" s="100" t="s">
        <v>58</v>
      </c>
      <c r="K16" s="100" t="s">
        <v>96</v>
      </c>
      <c r="L16" s="100" t="s">
        <v>97</v>
      </c>
      <c r="M16" s="100" t="s">
        <v>98</v>
      </c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1:27" x14ac:dyDescent="0.25">
      <c r="A17" s="100" t="s">
        <v>291</v>
      </c>
      <c r="B17" s="100" t="s">
        <v>141</v>
      </c>
      <c r="C17" s="100" t="s">
        <v>3</v>
      </c>
      <c r="D17" s="100" t="s">
        <v>30</v>
      </c>
      <c r="E17" s="100" t="s">
        <v>41</v>
      </c>
      <c r="F17" s="100" t="s">
        <v>186</v>
      </c>
      <c r="G17" s="90">
        <v>0</v>
      </c>
      <c r="H17" s="100" t="s">
        <v>79</v>
      </c>
      <c r="I17" s="100" t="s">
        <v>95</v>
      </c>
      <c r="J17" s="100" t="s">
        <v>58</v>
      </c>
      <c r="K17" s="100" t="s">
        <v>97</v>
      </c>
      <c r="L17" s="100" t="s">
        <v>98</v>
      </c>
      <c r="M17" s="100" t="s">
        <v>100</v>
      </c>
      <c r="N17" s="100" t="s">
        <v>101</v>
      </c>
      <c r="O17" s="100" t="s">
        <v>265</v>
      </c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1:27" x14ac:dyDescent="0.25">
      <c r="A18" s="100" t="s">
        <v>291</v>
      </c>
      <c r="B18" s="100" t="s">
        <v>118</v>
      </c>
      <c r="C18" s="100" t="s">
        <v>4</v>
      </c>
      <c r="D18" s="100" t="s">
        <v>73</v>
      </c>
      <c r="E18" s="100" t="s">
        <v>41</v>
      </c>
      <c r="F18" s="100" t="s">
        <v>91</v>
      </c>
      <c r="G18" s="90">
        <v>0.25</v>
      </c>
      <c r="H18" s="100" t="s">
        <v>79</v>
      </c>
      <c r="I18" s="100" t="s">
        <v>95</v>
      </c>
      <c r="J18" s="100" t="s">
        <v>58</v>
      </c>
      <c r="K18" s="100" t="s">
        <v>96</v>
      </c>
      <c r="L18" s="100" t="s">
        <v>97</v>
      </c>
      <c r="M18" s="100" t="s">
        <v>98</v>
      </c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1:27" x14ac:dyDescent="0.25">
      <c r="A19" s="100" t="s">
        <v>291</v>
      </c>
      <c r="B19" s="100" t="s">
        <v>141</v>
      </c>
      <c r="C19" s="100" t="s">
        <v>3</v>
      </c>
      <c r="D19" s="100" t="s">
        <v>73</v>
      </c>
      <c r="E19" s="100" t="s">
        <v>41</v>
      </c>
      <c r="F19" s="100" t="s">
        <v>186</v>
      </c>
      <c r="G19" s="90">
        <v>0</v>
      </c>
      <c r="H19" s="100" t="s">
        <v>79</v>
      </c>
      <c r="I19" s="100" t="s">
        <v>95</v>
      </c>
      <c r="J19" s="100" t="s">
        <v>58</v>
      </c>
      <c r="K19" s="100" t="s">
        <v>97</v>
      </c>
      <c r="L19" s="100" t="s">
        <v>98</v>
      </c>
      <c r="M19" s="100" t="s">
        <v>100</v>
      </c>
      <c r="N19" s="100" t="s">
        <v>101</v>
      </c>
      <c r="O19" s="100" t="s">
        <v>265</v>
      </c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1:27" x14ac:dyDescent="0.25">
      <c r="A20" s="100" t="s">
        <v>216</v>
      </c>
      <c r="B20" s="100" t="s">
        <v>118</v>
      </c>
      <c r="C20" s="100" t="s">
        <v>4</v>
      </c>
      <c r="D20" s="100" t="s">
        <v>29</v>
      </c>
      <c r="E20" s="100" t="s">
        <v>41</v>
      </c>
      <c r="F20" s="100" t="s">
        <v>91</v>
      </c>
      <c r="G20" s="90">
        <v>0.1</v>
      </c>
      <c r="H20" s="100" t="s">
        <v>79</v>
      </c>
      <c r="I20" s="100" t="s">
        <v>95</v>
      </c>
      <c r="J20" s="100" t="s">
        <v>58</v>
      </c>
      <c r="K20" s="100" t="s">
        <v>96</v>
      </c>
      <c r="L20" s="100" t="s">
        <v>97</v>
      </c>
      <c r="M20" s="100" t="s">
        <v>98</v>
      </c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1:27" x14ac:dyDescent="0.25">
      <c r="A21" s="100" t="s">
        <v>216</v>
      </c>
      <c r="B21" s="100" t="s">
        <v>141</v>
      </c>
      <c r="C21" s="100" t="s">
        <v>3</v>
      </c>
      <c r="D21" s="100" t="s">
        <v>29</v>
      </c>
      <c r="E21" s="100" t="s">
        <v>41</v>
      </c>
      <c r="F21" s="100" t="s">
        <v>186</v>
      </c>
      <c r="G21" s="90">
        <v>0</v>
      </c>
      <c r="H21" s="100" t="s">
        <v>79</v>
      </c>
      <c r="I21" s="100" t="s">
        <v>95</v>
      </c>
      <c r="J21" s="100" t="s">
        <v>58</v>
      </c>
      <c r="K21" s="100" t="s">
        <v>97</v>
      </c>
      <c r="L21" s="100" t="s">
        <v>98</v>
      </c>
      <c r="M21" s="100" t="s">
        <v>100</v>
      </c>
      <c r="N21" s="100" t="s">
        <v>101</v>
      </c>
      <c r="O21" s="100" t="s">
        <v>265</v>
      </c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1:27" x14ac:dyDescent="0.25">
      <c r="A22" s="100" t="s">
        <v>216</v>
      </c>
      <c r="B22" s="100" t="s">
        <v>118</v>
      </c>
      <c r="C22" s="100" t="s">
        <v>4</v>
      </c>
      <c r="D22" s="100" t="s">
        <v>30</v>
      </c>
      <c r="E22" s="100" t="s">
        <v>41</v>
      </c>
      <c r="F22" s="100" t="s">
        <v>91</v>
      </c>
      <c r="G22" s="90">
        <v>0.1</v>
      </c>
      <c r="H22" s="100" t="s">
        <v>79</v>
      </c>
      <c r="I22" s="100" t="s">
        <v>95</v>
      </c>
      <c r="J22" s="100" t="s">
        <v>58</v>
      </c>
      <c r="K22" s="100" t="s">
        <v>96</v>
      </c>
      <c r="L22" s="100" t="s">
        <v>97</v>
      </c>
      <c r="M22" s="100" t="s">
        <v>98</v>
      </c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1:27" x14ac:dyDescent="0.25">
      <c r="A23" s="100" t="s">
        <v>216</v>
      </c>
      <c r="B23" s="100" t="s">
        <v>141</v>
      </c>
      <c r="C23" s="100" t="s">
        <v>3</v>
      </c>
      <c r="D23" s="100" t="s">
        <v>30</v>
      </c>
      <c r="E23" s="100" t="s">
        <v>41</v>
      </c>
      <c r="F23" s="100" t="s">
        <v>186</v>
      </c>
      <c r="G23" s="90">
        <v>0</v>
      </c>
      <c r="H23" s="100" t="s">
        <v>79</v>
      </c>
      <c r="I23" s="100" t="s">
        <v>95</v>
      </c>
      <c r="J23" s="100" t="s">
        <v>58</v>
      </c>
      <c r="K23" s="100" t="s">
        <v>97</v>
      </c>
      <c r="L23" s="100" t="s">
        <v>98</v>
      </c>
      <c r="M23" s="100" t="s">
        <v>100</v>
      </c>
      <c r="N23" s="100" t="s">
        <v>101</v>
      </c>
      <c r="O23" s="100" t="s">
        <v>265</v>
      </c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1:27" x14ac:dyDescent="0.25">
      <c r="A24" s="100" t="s">
        <v>216</v>
      </c>
      <c r="B24" s="100" t="s">
        <v>118</v>
      </c>
      <c r="C24" s="100" t="s">
        <v>4</v>
      </c>
      <c r="D24" s="100" t="s">
        <v>73</v>
      </c>
      <c r="E24" s="100" t="s">
        <v>41</v>
      </c>
      <c r="F24" s="100" t="s">
        <v>91</v>
      </c>
      <c r="G24" s="90">
        <v>0.1</v>
      </c>
      <c r="H24" s="100" t="s">
        <v>79</v>
      </c>
      <c r="I24" s="100" t="s">
        <v>95</v>
      </c>
      <c r="J24" s="100" t="s">
        <v>58</v>
      </c>
      <c r="K24" s="100" t="s">
        <v>96</v>
      </c>
      <c r="L24" s="100" t="s">
        <v>97</v>
      </c>
      <c r="M24" s="100" t="s">
        <v>98</v>
      </c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1:27" x14ac:dyDescent="0.25">
      <c r="A25" s="100" t="s">
        <v>216</v>
      </c>
      <c r="B25" s="100" t="s">
        <v>141</v>
      </c>
      <c r="C25" s="100" t="s">
        <v>3</v>
      </c>
      <c r="D25" s="100" t="s">
        <v>73</v>
      </c>
      <c r="E25" s="100" t="s">
        <v>41</v>
      </c>
      <c r="F25" s="100" t="s">
        <v>186</v>
      </c>
      <c r="G25" s="90">
        <v>0</v>
      </c>
      <c r="H25" s="100" t="s">
        <v>79</v>
      </c>
      <c r="I25" s="100" t="s">
        <v>95</v>
      </c>
      <c r="J25" s="100" t="s">
        <v>58</v>
      </c>
      <c r="K25" s="100" t="s">
        <v>97</v>
      </c>
      <c r="L25" s="100" t="s">
        <v>98</v>
      </c>
      <c r="M25" s="100" t="s">
        <v>100</v>
      </c>
      <c r="N25" s="100" t="s">
        <v>101</v>
      </c>
      <c r="O25" s="100" t="s">
        <v>265</v>
      </c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x14ac:dyDescent="0.25">
      <c r="A26" s="100" t="s">
        <v>227</v>
      </c>
      <c r="B26" s="100" t="s">
        <v>118</v>
      </c>
      <c r="C26" s="100" t="s">
        <v>4</v>
      </c>
      <c r="D26" s="100" t="s">
        <v>29</v>
      </c>
      <c r="E26" s="100" t="s">
        <v>41</v>
      </c>
      <c r="F26" s="100" t="s">
        <v>91</v>
      </c>
      <c r="G26" s="90">
        <v>0.1</v>
      </c>
      <c r="H26" s="100" t="s">
        <v>79</v>
      </c>
      <c r="I26" s="100" t="s">
        <v>95</v>
      </c>
      <c r="J26" s="100" t="s">
        <v>58</v>
      </c>
      <c r="K26" s="100" t="s">
        <v>96</v>
      </c>
      <c r="L26" s="100" t="s">
        <v>97</v>
      </c>
      <c r="M26" s="100" t="s">
        <v>98</v>
      </c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1:27" x14ac:dyDescent="0.25">
      <c r="A27" s="100" t="s">
        <v>227</v>
      </c>
      <c r="B27" s="100" t="s">
        <v>141</v>
      </c>
      <c r="C27" s="100" t="s">
        <v>3</v>
      </c>
      <c r="D27" s="100" t="s">
        <v>29</v>
      </c>
      <c r="E27" s="100" t="s">
        <v>41</v>
      </c>
      <c r="F27" s="100" t="s">
        <v>186</v>
      </c>
      <c r="G27" s="90">
        <v>0</v>
      </c>
      <c r="H27" s="100" t="s">
        <v>79</v>
      </c>
      <c r="I27" s="100" t="s">
        <v>95</v>
      </c>
      <c r="J27" s="100" t="s">
        <v>58</v>
      </c>
      <c r="K27" s="100" t="s">
        <v>97</v>
      </c>
      <c r="L27" s="100" t="s">
        <v>98</v>
      </c>
      <c r="M27" s="100" t="s">
        <v>100</v>
      </c>
      <c r="N27" s="100" t="s">
        <v>101</v>
      </c>
      <c r="O27" s="100" t="s">
        <v>265</v>
      </c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x14ac:dyDescent="0.25">
      <c r="A28" s="100" t="s">
        <v>227</v>
      </c>
      <c r="B28" s="100" t="s">
        <v>118</v>
      </c>
      <c r="C28" s="100" t="s">
        <v>4</v>
      </c>
      <c r="D28" s="100" t="s">
        <v>30</v>
      </c>
      <c r="E28" s="100" t="s">
        <v>41</v>
      </c>
      <c r="F28" s="100" t="s">
        <v>91</v>
      </c>
      <c r="G28" s="90">
        <v>0.1</v>
      </c>
      <c r="H28" s="100" t="s">
        <v>79</v>
      </c>
      <c r="I28" s="100" t="s">
        <v>95</v>
      </c>
      <c r="J28" s="100" t="s">
        <v>58</v>
      </c>
      <c r="K28" s="100" t="s">
        <v>96</v>
      </c>
      <c r="L28" s="100" t="s">
        <v>97</v>
      </c>
      <c r="M28" s="100" t="s">
        <v>98</v>
      </c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x14ac:dyDescent="0.25">
      <c r="A29" s="100" t="s">
        <v>227</v>
      </c>
      <c r="B29" s="100" t="s">
        <v>141</v>
      </c>
      <c r="C29" s="100" t="s">
        <v>3</v>
      </c>
      <c r="D29" s="100" t="s">
        <v>30</v>
      </c>
      <c r="E29" s="100" t="s">
        <v>41</v>
      </c>
      <c r="F29" s="100" t="s">
        <v>186</v>
      </c>
      <c r="G29" s="90">
        <v>0</v>
      </c>
      <c r="H29" s="100" t="s">
        <v>79</v>
      </c>
      <c r="I29" s="100" t="s">
        <v>95</v>
      </c>
      <c r="J29" s="100" t="s">
        <v>58</v>
      </c>
      <c r="K29" s="100" t="s">
        <v>97</v>
      </c>
      <c r="L29" s="100" t="s">
        <v>98</v>
      </c>
      <c r="M29" s="100" t="s">
        <v>100</v>
      </c>
      <c r="N29" s="100" t="s">
        <v>101</v>
      </c>
      <c r="O29" s="100" t="s">
        <v>265</v>
      </c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1:27" x14ac:dyDescent="0.25">
      <c r="A30" s="100" t="s">
        <v>227</v>
      </c>
      <c r="B30" s="100" t="s">
        <v>118</v>
      </c>
      <c r="C30" s="100" t="s">
        <v>4</v>
      </c>
      <c r="D30" s="100" t="s">
        <v>73</v>
      </c>
      <c r="E30" s="100" t="s">
        <v>41</v>
      </c>
      <c r="F30" s="100" t="s">
        <v>91</v>
      </c>
      <c r="G30" s="90">
        <v>0.1</v>
      </c>
      <c r="H30" s="100" t="s">
        <v>79</v>
      </c>
      <c r="I30" s="100" t="s">
        <v>95</v>
      </c>
      <c r="J30" s="100" t="s">
        <v>58</v>
      </c>
      <c r="K30" s="100" t="s">
        <v>96</v>
      </c>
      <c r="L30" s="100" t="s">
        <v>97</v>
      </c>
      <c r="M30" s="100" t="s">
        <v>98</v>
      </c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1:27" x14ac:dyDescent="0.25">
      <c r="A31" s="100" t="s">
        <v>227</v>
      </c>
      <c r="B31" s="100" t="s">
        <v>141</v>
      </c>
      <c r="C31" s="100" t="s">
        <v>3</v>
      </c>
      <c r="D31" s="100" t="s">
        <v>73</v>
      </c>
      <c r="E31" s="100" t="s">
        <v>41</v>
      </c>
      <c r="F31" s="100" t="s">
        <v>186</v>
      </c>
      <c r="G31" s="90">
        <v>0</v>
      </c>
      <c r="H31" s="100" t="s">
        <v>79</v>
      </c>
      <c r="I31" s="100" t="s">
        <v>95</v>
      </c>
      <c r="J31" s="100" t="s">
        <v>58</v>
      </c>
      <c r="K31" s="100" t="s">
        <v>97</v>
      </c>
      <c r="L31" s="100" t="s">
        <v>98</v>
      </c>
      <c r="M31" s="100" t="s">
        <v>100</v>
      </c>
      <c r="N31" s="100" t="s">
        <v>101</v>
      </c>
      <c r="O31" s="100" t="s">
        <v>265</v>
      </c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1:27" x14ac:dyDescent="0.25">
      <c r="A32" s="100" t="s">
        <v>245</v>
      </c>
      <c r="B32" s="100" t="s">
        <v>118</v>
      </c>
      <c r="C32" s="100" t="s">
        <v>4</v>
      </c>
      <c r="D32" s="100" t="s">
        <v>29</v>
      </c>
      <c r="E32" s="100" t="s">
        <v>41</v>
      </c>
      <c r="F32" s="100" t="s">
        <v>91</v>
      </c>
      <c r="G32" s="90">
        <v>0.1</v>
      </c>
      <c r="H32" s="100" t="s">
        <v>79</v>
      </c>
      <c r="I32" s="100" t="s">
        <v>95</v>
      </c>
      <c r="J32" s="100" t="s">
        <v>58</v>
      </c>
      <c r="K32" s="100" t="s">
        <v>96</v>
      </c>
      <c r="L32" s="100" t="s">
        <v>97</v>
      </c>
      <c r="M32" s="100" t="s">
        <v>98</v>
      </c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1:27" x14ac:dyDescent="0.25">
      <c r="A33" s="100" t="s">
        <v>245</v>
      </c>
      <c r="B33" s="100" t="s">
        <v>141</v>
      </c>
      <c r="C33" s="100" t="s">
        <v>3</v>
      </c>
      <c r="D33" s="100" t="s">
        <v>29</v>
      </c>
      <c r="E33" s="100" t="s">
        <v>41</v>
      </c>
      <c r="F33" s="100" t="s">
        <v>186</v>
      </c>
      <c r="G33" s="90">
        <v>0</v>
      </c>
      <c r="H33" s="100" t="s">
        <v>79</v>
      </c>
      <c r="I33" s="100" t="s">
        <v>95</v>
      </c>
      <c r="J33" s="100" t="s">
        <v>58</v>
      </c>
      <c r="K33" s="100" t="s">
        <v>97</v>
      </c>
      <c r="L33" s="100" t="s">
        <v>98</v>
      </c>
      <c r="M33" s="100" t="s">
        <v>100</v>
      </c>
      <c r="N33" s="100" t="s">
        <v>101</v>
      </c>
      <c r="O33" s="100" t="s">
        <v>265</v>
      </c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1:27" x14ac:dyDescent="0.25">
      <c r="A34" s="100" t="s">
        <v>245</v>
      </c>
      <c r="B34" s="100" t="s">
        <v>118</v>
      </c>
      <c r="C34" s="100" t="s">
        <v>4</v>
      </c>
      <c r="D34" s="100" t="s">
        <v>30</v>
      </c>
      <c r="E34" s="6" t="s">
        <v>71</v>
      </c>
      <c r="F34" s="100" t="s">
        <v>91</v>
      </c>
      <c r="G34" s="90">
        <v>0.1</v>
      </c>
      <c r="H34" s="100" t="s">
        <v>79</v>
      </c>
      <c r="I34" s="100" t="s">
        <v>95</v>
      </c>
      <c r="J34" s="100" t="s">
        <v>58</v>
      </c>
      <c r="K34" s="100" t="s">
        <v>96</v>
      </c>
      <c r="L34" s="100" t="s">
        <v>97</v>
      </c>
      <c r="M34" s="100" t="s">
        <v>98</v>
      </c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1:27" x14ac:dyDescent="0.25">
      <c r="A35" s="100" t="s">
        <v>245</v>
      </c>
      <c r="B35" s="100" t="s">
        <v>141</v>
      </c>
      <c r="C35" s="100" t="s">
        <v>3</v>
      </c>
      <c r="D35" s="100" t="s">
        <v>30</v>
      </c>
      <c r="E35" s="6" t="s">
        <v>71</v>
      </c>
      <c r="F35" s="100" t="s">
        <v>186</v>
      </c>
      <c r="G35" s="90">
        <v>0</v>
      </c>
      <c r="H35" s="100" t="s">
        <v>79</v>
      </c>
      <c r="I35" s="100" t="s">
        <v>95</v>
      </c>
      <c r="J35" s="100" t="s">
        <v>58</v>
      </c>
      <c r="K35" s="100" t="s">
        <v>97</v>
      </c>
      <c r="L35" s="100" t="s">
        <v>98</v>
      </c>
      <c r="M35" s="100" t="s">
        <v>100</v>
      </c>
      <c r="N35" s="100" t="s">
        <v>101</v>
      </c>
      <c r="O35" s="100" t="s">
        <v>265</v>
      </c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1:27" x14ac:dyDescent="0.25">
      <c r="A36" s="100" t="s">
        <v>245</v>
      </c>
      <c r="B36" s="100" t="s">
        <v>118</v>
      </c>
      <c r="C36" s="100" t="s">
        <v>4</v>
      </c>
      <c r="D36" s="100" t="s">
        <v>73</v>
      </c>
      <c r="E36" s="6" t="s">
        <v>71</v>
      </c>
      <c r="F36" s="100" t="s">
        <v>91</v>
      </c>
      <c r="G36" s="90">
        <v>0.1</v>
      </c>
      <c r="H36" s="100" t="s">
        <v>79</v>
      </c>
      <c r="I36" s="100" t="s">
        <v>95</v>
      </c>
      <c r="J36" s="100" t="s">
        <v>58</v>
      </c>
      <c r="K36" s="100" t="s">
        <v>96</v>
      </c>
      <c r="L36" s="100" t="s">
        <v>97</v>
      </c>
      <c r="M36" s="100" t="s">
        <v>98</v>
      </c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1:27" x14ac:dyDescent="0.25">
      <c r="A37" s="100" t="s">
        <v>245</v>
      </c>
      <c r="B37" s="100" t="s">
        <v>141</v>
      </c>
      <c r="C37" s="100" t="s">
        <v>3</v>
      </c>
      <c r="D37" s="100" t="s">
        <v>73</v>
      </c>
      <c r="E37" s="6" t="s">
        <v>71</v>
      </c>
      <c r="F37" s="100" t="s">
        <v>186</v>
      </c>
      <c r="G37" s="90">
        <v>0</v>
      </c>
      <c r="H37" s="100" t="s">
        <v>79</v>
      </c>
      <c r="I37" s="100" t="s">
        <v>95</v>
      </c>
      <c r="J37" s="100" t="s">
        <v>58</v>
      </c>
      <c r="K37" s="100" t="s">
        <v>97</v>
      </c>
      <c r="L37" s="100" t="s">
        <v>98</v>
      </c>
      <c r="M37" s="100" t="s">
        <v>100</v>
      </c>
      <c r="N37" s="100" t="s">
        <v>101</v>
      </c>
      <c r="O37" s="100" t="s">
        <v>265</v>
      </c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1:27" x14ac:dyDescent="0.25">
      <c r="A38" s="100" t="s">
        <v>246</v>
      </c>
      <c r="B38" s="100" t="s">
        <v>118</v>
      </c>
      <c r="C38" s="100" t="s">
        <v>4</v>
      </c>
      <c r="D38" s="100" t="s">
        <v>29</v>
      </c>
      <c r="E38" s="100" t="s">
        <v>41</v>
      </c>
      <c r="F38" s="100" t="s">
        <v>91</v>
      </c>
      <c r="G38" s="90">
        <v>0.1</v>
      </c>
      <c r="H38" s="100" t="s">
        <v>79</v>
      </c>
      <c r="I38" s="100" t="s">
        <v>95</v>
      </c>
      <c r="J38" s="100" t="s">
        <v>58</v>
      </c>
      <c r="K38" s="100" t="s">
        <v>96</v>
      </c>
      <c r="L38" s="100" t="s">
        <v>97</v>
      </c>
      <c r="M38" s="100" t="s">
        <v>98</v>
      </c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1:27" x14ac:dyDescent="0.25">
      <c r="A39" s="100" t="s">
        <v>246</v>
      </c>
      <c r="B39" s="100" t="s">
        <v>141</v>
      </c>
      <c r="C39" s="100" t="s">
        <v>3</v>
      </c>
      <c r="D39" s="100" t="s">
        <v>29</v>
      </c>
      <c r="E39" s="100" t="s">
        <v>41</v>
      </c>
      <c r="F39" s="100" t="s">
        <v>186</v>
      </c>
      <c r="G39" s="90">
        <v>0</v>
      </c>
      <c r="H39" s="100" t="s">
        <v>79</v>
      </c>
      <c r="I39" s="100" t="s">
        <v>95</v>
      </c>
      <c r="J39" s="100" t="s">
        <v>58</v>
      </c>
      <c r="K39" s="100" t="s">
        <v>97</v>
      </c>
      <c r="L39" s="100" t="s">
        <v>98</v>
      </c>
      <c r="M39" s="100" t="s">
        <v>100</v>
      </c>
      <c r="N39" s="100" t="s">
        <v>101</v>
      </c>
      <c r="O39" s="100" t="s">
        <v>265</v>
      </c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1:27" x14ac:dyDescent="0.25">
      <c r="A40" s="100" t="s">
        <v>246</v>
      </c>
      <c r="B40" s="100" t="s">
        <v>118</v>
      </c>
      <c r="C40" s="100" t="s">
        <v>4</v>
      </c>
      <c r="D40" s="100" t="s">
        <v>30</v>
      </c>
      <c r="E40" s="6" t="s">
        <v>71</v>
      </c>
      <c r="F40" s="100" t="s">
        <v>91</v>
      </c>
      <c r="G40" s="90">
        <v>0.1</v>
      </c>
      <c r="H40" s="100" t="s">
        <v>79</v>
      </c>
      <c r="I40" s="100" t="s">
        <v>95</v>
      </c>
      <c r="J40" s="100" t="s">
        <v>58</v>
      </c>
      <c r="K40" s="100" t="s">
        <v>96</v>
      </c>
      <c r="L40" s="100" t="s">
        <v>97</v>
      </c>
      <c r="M40" s="100" t="s">
        <v>98</v>
      </c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1:27" x14ac:dyDescent="0.25">
      <c r="A41" s="100" t="s">
        <v>246</v>
      </c>
      <c r="B41" s="100" t="s">
        <v>141</v>
      </c>
      <c r="C41" s="100" t="s">
        <v>3</v>
      </c>
      <c r="D41" s="100" t="s">
        <v>30</v>
      </c>
      <c r="E41" s="6" t="s">
        <v>71</v>
      </c>
      <c r="F41" s="100" t="s">
        <v>186</v>
      </c>
      <c r="G41" s="90">
        <v>0</v>
      </c>
      <c r="H41" s="100" t="s">
        <v>79</v>
      </c>
      <c r="I41" s="100" t="s">
        <v>95</v>
      </c>
      <c r="J41" s="100" t="s">
        <v>58</v>
      </c>
      <c r="K41" s="100" t="s">
        <v>97</v>
      </c>
      <c r="L41" s="100" t="s">
        <v>98</v>
      </c>
      <c r="M41" s="100" t="s">
        <v>100</v>
      </c>
      <c r="N41" s="100" t="s">
        <v>101</v>
      </c>
      <c r="O41" s="100" t="s">
        <v>265</v>
      </c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1:27" x14ac:dyDescent="0.25">
      <c r="A42" s="100" t="s">
        <v>246</v>
      </c>
      <c r="B42" s="100" t="s">
        <v>118</v>
      </c>
      <c r="C42" s="100" t="s">
        <v>4</v>
      </c>
      <c r="D42" s="100" t="s">
        <v>73</v>
      </c>
      <c r="E42" s="6" t="s">
        <v>71</v>
      </c>
      <c r="F42" s="100" t="s">
        <v>91</v>
      </c>
      <c r="G42" s="90">
        <v>0.1</v>
      </c>
      <c r="H42" s="100" t="s">
        <v>79</v>
      </c>
      <c r="I42" s="100" t="s">
        <v>95</v>
      </c>
      <c r="J42" s="100" t="s">
        <v>58</v>
      </c>
      <c r="K42" s="100" t="s">
        <v>96</v>
      </c>
      <c r="L42" s="100" t="s">
        <v>97</v>
      </c>
      <c r="M42" s="100" t="s">
        <v>98</v>
      </c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1:27" x14ac:dyDescent="0.25">
      <c r="A43" s="100" t="s">
        <v>246</v>
      </c>
      <c r="B43" s="100" t="s">
        <v>141</v>
      </c>
      <c r="C43" s="100" t="s">
        <v>3</v>
      </c>
      <c r="D43" s="100" t="s">
        <v>73</v>
      </c>
      <c r="E43" s="6" t="s">
        <v>71</v>
      </c>
      <c r="F43" s="100" t="s">
        <v>186</v>
      </c>
      <c r="G43" s="90">
        <v>0</v>
      </c>
      <c r="H43" s="100" t="s">
        <v>79</v>
      </c>
      <c r="I43" s="100" t="s">
        <v>95</v>
      </c>
      <c r="J43" s="100" t="s">
        <v>58</v>
      </c>
      <c r="K43" s="100" t="s">
        <v>97</v>
      </c>
      <c r="L43" s="100" t="s">
        <v>98</v>
      </c>
      <c r="M43" s="100" t="s">
        <v>100</v>
      </c>
      <c r="N43" s="100" t="s">
        <v>101</v>
      </c>
      <c r="O43" s="100" t="s">
        <v>265</v>
      </c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1:27" x14ac:dyDescent="0.25">
      <c r="A44" s="100" t="s">
        <v>289</v>
      </c>
      <c r="B44" s="100" t="s">
        <v>118</v>
      </c>
      <c r="C44" s="100" t="s">
        <v>4</v>
      </c>
      <c r="D44" s="100" t="s">
        <v>29</v>
      </c>
      <c r="E44" s="100" t="s">
        <v>41</v>
      </c>
      <c r="F44" s="100" t="s">
        <v>91</v>
      </c>
      <c r="G44" s="90">
        <v>0.1</v>
      </c>
      <c r="H44" s="100" t="s">
        <v>79</v>
      </c>
      <c r="I44" s="100" t="s">
        <v>95</v>
      </c>
      <c r="J44" s="100" t="s">
        <v>58</v>
      </c>
      <c r="K44" s="100" t="s">
        <v>96</v>
      </c>
      <c r="L44" s="100" t="s">
        <v>97</v>
      </c>
      <c r="M44" s="100" t="s">
        <v>98</v>
      </c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1:27" x14ac:dyDescent="0.25">
      <c r="A45" s="100" t="s">
        <v>289</v>
      </c>
      <c r="B45" s="100" t="s">
        <v>141</v>
      </c>
      <c r="C45" s="100" t="s">
        <v>3</v>
      </c>
      <c r="D45" s="100" t="s">
        <v>29</v>
      </c>
      <c r="E45" s="100" t="s">
        <v>41</v>
      </c>
      <c r="F45" s="100" t="s">
        <v>186</v>
      </c>
      <c r="G45" s="90">
        <v>0</v>
      </c>
      <c r="H45" s="100" t="s">
        <v>79</v>
      </c>
      <c r="I45" s="100" t="s">
        <v>95</v>
      </c>
      <c r="J45" s="100" t="s">
        <v>58</v>
      </c>
      <c r="K45" s="100" t="s">
        <v>97</v>
      </c>
      <c r="L45" s="100" t="s">
        <v>98</v>
      </c>
      <c r="M45" s="100" t="s">
        <v>100</v>
      </c>
      <c r="N45" s="100" t="s">
        <v>101</v>
      </c>
      <c r="O45" s="100" t="s">
        <v>265</v>
      </c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1:27" x14ac:dyDescent="0.25">
      <c r="A46" s="100" t="s">
        <v>289</v>
      </c>
      <c r="B46" s="100" t="s">
        <v>118</v>
      </c>
      <c r="C46" s="100" t="s">
        <v>4</v>
      </c>
      <c r="D46" s="100" t="s">
        <v>30</v>
      </c>
      <c r="E46" s="6" t="s">
        <v>71</v>
      </c>
      <c r="F46" s="100" t="s">
        <v>91</v>
      </c>
      <c r="G46" s="90">
        <v>0.1</v>
      </c>
      <c r="H46" s="100" t="s">
        <v>79</v>
      </c>
      <c r="I46" s="100" t="s">
        <v>95</v>
      </c>
      <c r="J46" s="100" t="s">
        <v>58</v>
      </c>
      <c r="K46" s="100" t="s">
        <v>96</v>
      </c>
      <c r="L46" s="100" t="s">
        <v>97</v>
      </c>
      <c r="M46" s="100" t="s">
        <v>98</v>
      </c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1:27" x14ac:dyDescent="0.25">
      <c r="A47" s="100" t="s">
        <v>289</v>
      </c>
      <c r="B47" s="100" t="s">
        <v>141</v>
      </c>
      <c r="C47" s="100" t="s">
        <v>3</v>
      </c>
      <c r="D47" s="100" t="s">
        <v>30</v>
      </c>
      <c r="E47" s="6" t="s">
        <v>71</v>
      </c>
      <c r="F47" s="100" t="s">
        <v>186</v>
      </c>
      <c r="G47" s="90">
        <v>0</v>
      </c>
      <c r="H47" s="100" t="s">
        <v>79</v>
      </c>
      <c r="I47" s="100" t="s">
        <v>95</v>
      </c>
      <c r="J47" s="100" t="s">
        <v>58</v>
      </c>
      <c r="K47" s="100" t="s">
        <v>97</v>
      </c>
      <c r="L47" s="100" t="s">
        <v>98</v>
      </c>
      <c r="M47" s="100" t="s">
        <v>100</v>
      </c>
      <c r="N47" s="100" t="s">
        <v>101</v>
      </c>
      <c r="O47" s="100" t="s">
        <v>265</v>
      </c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1:27" x14ac:dyDescent="0.25">
      <c r="A48" s="100" t="s">
        <v>289</v>
      </c>
      <c r="B48" s="100" t="s">
        <v>118</v>
      </c>
      <c r="C48" s="100" t="s">
        <v>4</v>
      </c>
      <c r="D48" s="100" t="s">
        <v>73</v>
      </c>
      <c r="E48" s="6" t="s">
        <v>71</v>
      </c>
      <c r="F48" s="100" t="s">
        <v>91</v>
      </c>
      <c r="G48" s="90">
        <v>0.1</v>
      </c>
      <c r="H48" s="100" t="s">
        <v>79</v>
      </c>
      <c r="I48" s="100" t="s">
        <v>95</v>
      </c>
      <c r="J48" s="100" t="s">
        <v>58</v>
      </c>
      <c r="K48" s="100" t="s">
        <v>96</v>
      </c>
      <c r="L48" s="100" t="s">
        <v>97</v>
      </c>
      <c r="M48" s="100" t="s">
        <v>98</v>
      </c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7" x14ac:dyDescent="0.25">
      <c r="A49" s="100" t="s">
        <v>289</v>
      </c>
      <c r="B49" s="100" t="s">
        <v>141</v>
      </c>
      <c r="C49" s="100" t="s">
        <v>3</v>
      </c>
      <c r="D49" s="100" t="s">
        <v>73</v>
      </c>
      <c r="E49" s="6" t="s">
        <v>71</v>
      </c>
      <c r="F49" s="100" t="s">
        <v>186</v>
      </c>
      <c r="G49" s="90">
        <v>0</v>
      </c>
      <c r="H49" s="100" t="s">
        <v>79</v>
      </c>
      <c r="I49" s="100" t="s">
        <v>95</v>
      </c>
      <c r="J49" s="100" t="s">
        <v>58</v>
      </c>
      <c r="K49" s="100" t="s">
        <v>97</v>
      </c>
      <c r="L49" s="100" t="s">
        <v>98</v>
      </c>
      <c r="M49" s="100" t="s">
        <v>100</v>
      </c>
      <c r="N49" s="100" t="s">
        <v>101</v>
      </c>
      <c r="O49" s="100" t="s">
        <v>265</v>
      </c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1:27" x14ac:dyDescent="0.25">
      <c r="A50" s="100" t="s">
        <v>250</v>
      </c>
      <c r="B50" s="100" t="s">
        <v>118</v>
      </c>
      <c r="C50" s="100" t="s">
        <v>4</v>
      </c>
      <c r="D50" s="100" t="s">
        <v>29</v>
      </c>
      <c r="E50" s="100" t="s">
        <v>41</v>
      </c>
      <c r="F50" s="100" t="s">
        <v>91</v>
      </c>
      <c r="G50" s="90">
        <v>0</v>
      </c>
      <c r="H50" s="100" t="s">
        <v>58</v>
      </c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1:27" x14ac:dyDescent="0.25">
      <c r="A51" s="100" t="s">
        <v>250</v>
      </c>
      <c r="B51" s="100" t="s">
        <v>141</v>
      </c>
      <c r="C51" s="100" t="s">
        <v>3</v>
      </c>
      <c r="D51" s="100" t="s">
        <v>29</v>
      </c>
      <c r="E51" s="100" t="s">
        <v>41</v>
      </c>
      <c r="F51" s="100" t="s">
        <v>186</v>
      </c>
      <c r="G51" s="90">
        <v>0</v>
      </c>
      <c r="H51" s="100" t="s">
        <v>98</v>
      </c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1:27" x14ac:dyDescent="0.25">
      <c r="A52" s="100" t="s">
        <v>250</v>
      </c>
      <c r="B52" s="100" t="s">
        <v>118</v>
      </c>
      <c r="C52" s="100" t="s">
        <v>4</v>
      </c>
      <c r="D52" s="100" t="s">
        <v>30</v>
      </c>
      <c r="E52" s="6" t="s">
        <v>71</v>
      </c>
      <c r="F52" s="100" t="s">
        <v>91</v>
      </c>
      <c r="G52" s="90">
        <v>0</v>
      </c>
      <c r="H52" s="100" t="s">
        <v>58</v>
      </c>
      <c r="I52" s="100" t="s">
        <v>96</v>
      </c>
      <c r="J52" s="100" t="s">
        <v>97</v>
      </c>
      <c r="K52" s="100" t="s">
        <v>98</v>
      </c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7" x14ac:dyDescent="0.25">
      <c r="A53" s="100" t="s">
        <v>250</v>
      </c>
      <c r="B53" s="100" t="s">
        <v>141</v>
      </c>
      <c r="C53" s="100" t="s">
        <v>3</v>
      </c>
      <c r="D53" s="100" t="s">
        <v>30</v>
      </c>
      <c r="E53" s="6" t="s">
        <v>71</v>
      </c>
      <c r="F53" s="100" t="s">
        <v>186</v>
      </c>
      <c r="G53" s="90">
        <v>0</v>
      </c>
      <c r="H53" s="100" t="s">
        <v>58</v>
      </c>
      <c r="I53" s="100" t="s">
        <v>97</v>
      </c>
      <c r="J53" s="100" t="s">
        <v>98</v>
      </c>
      <c r="K53" s="100" t="s">
        <v>100</v>
      </c>
      <c r="L53" s="100" t="s">
        <v>101</v>
      </c>
      <c r="M53" s="100" t="s">
        <v>265</v>
      </c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</row>
    <row r="54" spans="1:27" x14ac:dyDescent="0.25">
      <c r="A54" s="100" t="s">
        <v>250</v>
      </c>
      <c r="B54" s="100" t="s">
        <v>118</v>
      </c>
      <c r="C54" s="100" t="s">
        <v>4</v>
      </c>
      <c r="D54" s="100" t="s">
        <v>73</v>
      </c>
      <c r="E54" s="6" t="s">
        <v>71</v>
      </c>
      <c r="F54" s="100" t="s">
        <v>91</v>
      </c>
      <c r="G54" s="90">
        <v>0</v>
      </c>
      <c r="H54" s="100" t="s">
        <v>58</v>
      </c>
      <c r="I54" s="100" t="s">
        <v>96</v>
      </c>
      <c r="J54" s="100" t="s">
        <v>97</v>
      </c>
      <c r="K54" s="100" t="s">
        <v>98</v>
      </c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</row>
    <row r="55" spans="1:27" x14ac:dyDescent="0.25">
      <c r="A55" s="100" t="s">
        <v>250</v>
      </c>
      <c r="B55" s="100" t="s">
        <v>141</v>
      </c>
      <c r="C55" s="100" t="s">
        <v>3</v>
      </c>
      <c r="D55" s="100" t="s">
        <v>73</v>
      </c>
      <c r="E55" s="6" t="s">
        <v>71</v>
      </c>
      <c r="F55" s="100" t="s">
        <v>186</v>
      </c>
      <c r="G55" s="90">
        <v>0</v>
      </c>
      <c r="H55" s="100" t="s">
        <v>58</v>
      </c>
      <c r="I55" s="100" t="s">
        <v>97</v>
      </c>
      <c r="J55" s="100" t="s">
        <v>98</v>
      </c>
      <c r="K55" s="100" t="s">
        <v>100</v>
      </c>
      <c r="L55" s="100" t="s">
        <v>101</v>
      </c>
      <c r="M55" s="100" t="s">
        <v>265</v>
      </c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</row>
    <row r="56" spans="1:27" x14ac:dyDescent="0.25">
      <c r="A56" s="100" t="s">
        <v>256</v>
      </c>
      <c r="B56" s="100" t="s">
        <v>118</v>
      </c>
      <c r="C56" s="100" t="s">
        <v>4</v>
      </c>
      <c r="D56" s="100" t="s">
        <v>29</v>
      </c>
      <c r="E56" s="100" t="s">
        <v>41</v>
      </c>
      <c r="F56" s="100" t="s">
        <v>91</v>
      </c>
      <c r="G56" s="90">
        <v>0.1</v>
      </c>
      <c r="H56" s="100" t="s">
        <v>58</v>
      </c>
      <c r="I56" s="100" t="s">
        <v>96</v>
      </c>
      <c r="J56" s="100" t="s">
        <v>97</v>
      </c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</row>
    <row r="57" spans="1:27" x14ac:dyDescent="0.25">
      <c r="A57" s="100" t="s">
        <v>256</v>
      </c>
      <c r="B57" s="100" t="s">
        <v>141</v>
      </c>
      <c r="C57" s="100" t="s">
        <v>3</v>
      </c>
      <c r="D57" s="100" t="s">
        <v>29</v>
      </c>
      <c r="E57" s="100" t="s">
        <v>41</v>
      </c>
      <c r="F57" s="100" t="s">
        <v>186</v>
      </c>
      <c r="G57" s="90">
        <v>0</v>
      </c>
      <c r="H57" s="100" t="s">
        <v>58</v>
      </c>
      <c r="I57" s="100" t="s">
        <v>97</v>
      </c>
      <c r="J57" s="100" t="s">
        <v>98</v>
      </c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</row>
    <row r="58" spans="1:27" x14ac:dyDescent="0.25">
      <c r="A58" s="100" t="s">
        <v>256</v>
      </c>
      <c r="B58" s="100" t="s">
        <v>118</v>
      </c>
      <c r="C58" s="100" t="s">
        <v>4</v>
      </c>
      <c r="D58" s="100" t="s">
        <v>30</v>
      </c>
      <c r="E58" s="6" t="s">
        <v>71</v>
      </c>
      <c r="F58" s="100" t="s">
        <v>91</v>
      </c>
      <c r="G58" s="90">
        <v>0.1</v>
      </c>
      <c r="H58" s="100" t="s">
        <v>79</v>
      </c>
      <c r="I58" s="100" t="s">
        <v>58</v>
      </c>
      <c r="J58" s="100" t="s">
        <v>96</v>
      </c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</row>
    <row r="59" spans="1:27" x14ac:dyDescent="0.25">
      <c r="A59" s="100" t="s">
        <v>256</v>
      </c>
      <c r="B59" s="100" t="s">
        <v>141</v>
      </c>
      <c r="C59" s="100" t="s">
        <v>3</v>
      </c>
      <c r="D59" s="100" t="s">
        <v>30</v>
      </c>
      <c r="E59" s="6" t="s">
        <v>71</v>
      </c>
      <c r="F59" s="100" t="s">
        <v>186</v>
      </c>
      <c r="G59" s="90">
        <v>0</v>
      </c>
      <c r="H59" s="100" t="s">
        <v>58</v>
      </c>
      <c r="I59" s="100" t="s">
        <v>97</v>
      </c>
      <c r="J59" s="100" t="s">
        <v>98</v>
      </c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7" x14ac:dyDescent="0.25">
      <c r="A60" s="100" t="s">
        <v>256</v>
      </c>
      <c r="B60" s="100" t="s">
        <v>118</v>
      </c>
      <c r="C60" s="100" t="s">
        <v>4</v>
      </c>
      <c r="D60" s="100" t="s">
        <v>73</v>
      </c>
      <c r="E60" s="6" t="s">
        <v>71</v>
      </c>
      <c r="F60" s="100" t="s">
        <v>91</v>
      </c>
      <c r="G60" s="90">
        <v>0.1</v>
      </c>
      <c r="H60" s="100" t="s">
        <v>58</v>
      </c>
      <c r="I60" s="100" t="s">
        <v>96</v>
      </c>
      <c r="J60" s="100" t="s">
        <v>97</v>
      </c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7" x14ac:dyDescent="0.25">
      <c r="A61" s="100" t="s">
        <v>256</v>
      </c>
      <c r="B61" s="100" t="s">
        <v>141</v>
      </c>
      <c r="C61" s="100" t="s">
        <v>3</v>
      </c>
      <c r="D61" s="100" t="s">
        <v>73</v>
      </c>
      <c r="E61" s="6" t="s">
        <v>71</v>
      </c>
      <c r="F61" s="100" t="s">
        <v>186</v>
      </c>
      <c r="G61" s="90">
        <v>0</v>
      </c>
      <c r="H61" s="100" t="s">
        <v>58</v>
      </c>
      <c r="I61" s="100" t="s">
        <v>97</v>
      </c>
      <c r="J61" s="100" t="s">
        <v>98</v>
      </c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7" x14ac:dyDescent="0.25">
      <c r="A62" s="100" t="s">
        <v>290</v>
      </c>
      <c r="B62" s="100" t="s">
        <v>118</v>
      </c>
      <c r="C62" s="100" t="s">
        <v>4</v>
      </c>
      <c r="D62" s="100" t="s">
        <v>29</v>
      </c>
      <c r="E62" s="100" t="s">
        <v>41</v>
      </c>
      <c r="F62" s="100" t="s">
        <v>91</v>
      </c>
      <c r="G62" s="90">
        <v>0</v>
      </c>
      <c r="H62" s="100" t="s">
        <v>58</v>
      </c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7" x14ac:dyDescent="0.25">
      <c r="A63" s="100" t="s">
        <v>290</v>
      </c>
      <c r="B63" s="100" t="s">
        <v>141</v>
      </c>
      <c r="C63" s="100" t="s">
        <v>3</v>
      </c>
      <c r="D63" s="100" t="s">
        <v>29</v>
      </c>
      <c r="E63" s="100" t="s">
        <v>41</v>
      </c>
      <c r="F63" s="100" t="s">
        <v>186</v>
      </c>
      <c r="G63" s="90">
        <v>0</v>
      </c>
      <c r="H63" s="100" t="s">
        <v>98</v>
      </c>
      <c r="I63" s="100" t="s">
        <v>100</v>
      </c>
      <c r="J63" s="100" t="s">
        <v>101</v>
      </c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7" x14ac:dyDescent="0.25">
      <c r="A64" s="100" t="s">
        <v>290</v>
      </c>
      <c r="B64" s="100" t="s">
        <v>118</v>
      </c>
      <c r="C64" s="100" t="s">
        <v>4</v>
      </c>
      <c r="D64" s="100" t="s">
        <v>30</v>
      </c>
      <c r="E64" s="6" t="s">
        <v>71</v>
      </c>
      <c r="F64" s="100" t="s">
        <v>91</v>
      </c>
      <c r="G64" s="90">
        <v>0</v>
      </c>
      <c r="H64" s="100" t="s">
        <v>58</v>
      </c>
      <c r="I64" s="100" t="s">
        <v>96</v>
      </c>
      <c r="J64" s="100" t="s">
        <v>97</v>
      </c>
      <c r="K64" s="100" t="s">
        <v>98</v>
      </c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1:27" x14ac:dyDescent="0.25">
      <c r="A65" s="100" t="s">
        <v>290</v>
      </c>
      <c r="B65" s="100" t="s">
        <v>141</v>
      </c>
      <c r="C65" s="100" t="s">
        <v>3</v>
      </c>
      <c r="D65" s="100" t="s">
        <v>30</v>
      </c>
      <c r="E65" s="6" t="s">
        <v>71</v>
      </c>
      <c r="F65" s="100" t="s">
        <v>186</v>
      </c>
      <c r="G65" s="90">
        <v>0</v>
      </c>
      <c r="H65" s="100" t="s">
        <v>58</v>
      </c>
      <c r="I65" s="100" t="s">
        <v>97</v>
      </c>
      <c r="J65" s="100" t="s">
        <v>98</v>
      </c>
      <c r="K65" s="100" t="s">
        <v>100</v>
      </c>
      <c r="L65" s="100" t="s">
        <v>101</v>
      </c>
      <c r="M65" s="100" t="s">
        <v>265</v>
      </c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1:27" x14ac:dyDescent="0.25">
      <c r="A66" s="100" t="s">
        <v>290</v>
      </c>
      <c r="B66" s="100" t="s">
        <v>118</v>
      </c>
      <c r="C66" s="100" t="s">
        <v>4</v>
      </c>
      <c r="D66" s="100" t="s">
        <v>73</v>
      </c>
      <c r="E66" s="6" t="s">
        <v>71</v>
      </c>
      <c r="F66" s="100" t="s">
        <v>91</v>
      </c>
      <c r="G66" s="90">
        <v>0</v>
      </c>
      <c r="H66" s="100" t="s">
        <v>58</v>
      </c>
      <c r="I66" s="100" t="s">
        <v>96</v>
      </c>
      <c r="J66" s="100" t="s">
        <v>97</v>
      </c>
      <c r="K66" s="100" t="s">
        <v>98</v>
      </c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1:27" x14ac:dyDescent="0.25">
      <c r="A67" s="100" t="s">
        <v>290</v>
      </c>
      <c r="B67" s="100" t="s">
        <v>141</v>
      </c>
      <c r="C67" s="100" t="s">
        <v>3</v>
      </c>
      <c r="D67" s="100" t="s">
        <v>73</v>
      </c>
      <c r="E67" s="6" t="s">
        <v>71</v>
      </c>
      <c r="F67" s="100" t="s">
        <v>186</v>
      </c>
      <c r="G67" s="90">
        <v>0</v>
      </c>
      <c r="H67" s="100" t="s">
        <v>58</v>
      </c>
      <c r="I67" s="100" t="s">
        <v>97</v>
      </c>
      <c r="J67" s="100" t="s">
        <v>98</v>
      </c>
      <c r="K67" s="100" t="s">
        <v>100</v>
      </c>
      <c r="L67" s="100" t="s">
        <v>101</v>
      </c>
      <c r="M67" s="100" t="s">
        <v>265</v>
      </c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3"/>
  <sheetViews>
    <sheetView topLeftCell="A90" workbookViewId="0">
      <selection activeCell="C52" sqref="C52"/>
    </sheetView>
  </sheetViews>
  <sheetFormatPr defaultRowHeight="15" x14ac:dyDescent="0.25"/>
  <cols>
    <col min="1" max="1" width="11.7109375" bestFit="1" customWidth="1"/>
    <col min="2" max="3" width="17.5703125" bestFit="1" customWidth="1"/>
    <col min="4" max="4" width="22.28515625" bestFit="1" customWidth="1"/>
    <col min="5" max="7" width="17.5703125" bestFit="1" customWidth="1"/>
    <col min="8" max="9" width="10.7109375" bestFit="1" customWidth="1"/>
  </cols>
  <sheetData>
    <row r="1" spans="1:9" x14ac:dyDescent="0.25">
      <c r="A1" s="25" t="s">
        <v>48</v>
      </c>
      <c r="B1" s="25" t="s">
        <v>158</v>
      </c>
      <c r="C1" s="25" t="s">
        <v>159</v>
      </c>
      <c r="D1" s="29" t="s">
        <v>160</v>
      </c>
      <c r="E1" s="29" t="s">
        <v>161</v>
      </c>
      <c r="F1" s="29" t="s">
        <v>187</v>
      </c>
      <c r="G1" s="29" t="s">
        <v>188</v>
      </c>
      <c r="H1" s="29"/>
    </row>
    <row r="2" spans="1:9" x14ac:dyDescent="0.25">
      <c r="A2" s="100" t="s">
        <v>184</v>
      </c>
      <c r="B2" s="100" t="s">
        <v>75</v>
      </c>
      <c r="C2" s="34" t="s">
        <v>103</v>
      </c>
      <c r="D2" s="30" t="s">
        <v>86</v>
      </c>
      <c r="E2" s="33">
        <v>200000000</v>
      </c>
      <c r="F2" s="38">
        <f>+Parameters!$B$2</f>
        <v>42866</v>
      </c>
      <c r="G2" s="101">
        <f>+F2+31</f>
        <v>42897</v>
      </c>
      <c r="I2" s="118"/>
    </row>
    <row r="3" spans="1:9" x14ac:dyDescent="0.25">
      <c r="A3" s="100" t="s">
        <v>184</v>
      </c>
      <c r="B3" s="100" t="s">
        <v>75</v>
      </c>
      <c r="C3" s="34" t="s">
        <v>103</v>
      </c>
      <c r="D3" s="30" t="s">
        <v>87</v>
      </c>
      <c r="E3" s="33">
        <v>200000000</v>
      </c>
      <c r="F3" s="38">
        <f>+Parameters!$B$2</f>
        <v>42866</v>
      </c>
      <c r="G3" s="101">
        <f t="shared" ref="G3:G7" si="0">+F3+31</f>
        <v>42897</v>
      </c>
    </row>
    <row r="4" spans="1:9" x14ac:dyDescent="0.25">
      <c r="A4" s="100" t="s">
        <v>184</v>
      </c>
      <c r="B4" s="100" t="s">
        <v>75</v>
      </c>
      <c r="C4" s="34" t="s">
        <v>103</v>
      </c>
      <c r="D4" s="30" t="s">
        <v>88</v>
      </c>
      <c r="E4" s="33">
        <v>200000000</v>
      </c>
      <c r="F4" s="38">
        <f>+Parameters!$B$2</f>
        <v>42866</v>
      </c>
      <c r="G4" s="101">
        <f t="shared" si="0"/>
        <v>42897</v>
      </c>
    </row>
    <row r="5" spans="1:9" x14ac:dyDescent="0.25">
      <c r="A5" s="100" t="s">
        <v>184</v>
      </c>
      <c r="B5" s="100" t="s">
        <v>144</v>
      </c>
      <c r="C5" s="34" t="s">
        <v>103</v>
      </c>
      <c r="D5" s="30" t="s">
        <v>86</v>
      </c>
      <c r="E5" s="33">
        <v>200000000</v>
      </c>
      <c r="F5" s="38">
        <f>+Parameters!$B$2</f>
        <v>42866</v>
      </c>
      <c r="G5" s="101">
        <f t="shared" si="0"/>
        <v>42897</v>
      </c>
    </row>
    <row r="6" spans="1:9" x14ac:dyDescent="0.25">
      <c r="A6" s="100" t="s">
        <v>184</v>
      </c>
      <c r="B6" s="100" t="s">
        <v>144</v>
      </c>
      <c r="C6" s="34" t="s">
        <v>103</v>
      </c>
      <c r="D6" s="30" t="s">
        <v>87</v>
      </c>
      <c r="E6" s="33">
        <v>200000000</v>
      </c>
      <c r="F6" s="38">
        <f>+Parameters!$B$2</f>
        <v>42866</v>
      </c>
      <c r="G6" s="101">
        <f t="shared" si="0"/>
        <v>42897</v>
      </c>
    </row>
    <row r="7" spans="1:9" x14ac:dyDescent="0.25">
      <c r="A7" s="100" t="s">
        <v>184</v>
      </c>
      <c r="B7" s="100" t="s">
        <v>144</v>
      </c>
      <c r="C7" s="34" t="s">
        <v>103</v>
      </c>
      <c r="D7" s="30" t="s">
        <v>88</v>
      </c>
      <c r="E7" s="33">
        <v>200000000</v>
      </c>
      <c r="F7" s="38">
        <f>+Parameters!$B$2</f>
        <v>42866</v>
      </c>
      <c r="G7" s="101">
        <f t="shared" si="0"/>
        <v>42897</v>
      </c>
    </row>
    <row r="8" spans="1:9" x14ac:dyDescent="0.25">
      <c r="A8" s="39" t="s">
        <v>184</v>
      </c>
      <c r="B8" s="39" t="s">
        <v>75</v>
      </c>
      <c r="C8" s="40" t="s">
        <v>103</v>
      </c>
      <c r="D8" s="39" t="s">
        <v>86</v>
      </c>
      <c r="E8" s="41">
        <v>200000000</v>
      </c>
      <c r="F8" s="42">
        <f>+G7+1</f>
        <v>42898</v>
      </c>
      <c r="G8" s="42">
        <f>+F8+26</f>
        <v>42924</v>
      </c>
      <c r="I8" s="118"/>
    </row>
    <row r="9" spans="1:9" x14ac:dyDescent="0.25">
      <c r="A9" s="39" t="s">
        <v>184</v>
      </c>
      <c r="B9" s="39" t="s">
        <v>75</v>
      </c>
      <c r="C9" s="40" t="s">
        <v>103</v>
      </c>
      <c r="D9" s="39" t="s">
        <v>87</v>
      </c>
      <c r="E9" s="41">
        <v>200000000</v>
      </c>
      <c r="F9" s="42">
        <f>+F8</f>
        <v>42898</v>
      </c>
      <c r="G9" s="42">
        <f t="shared" ref="G9:G13" si="1">+F9+26</f>
        <v>42924</v>
      </c>
    </row>
    <row r="10" spans="1:9" x14ac:dyDescent="0.25">
      <c r="A10" s="39" t="s">
        <v>184</v>
      </c>
      <c r="B10" s="39" t="s">
        <v>75</v>
      </c>
      <c r="C10" s="40" t="s">
        <v>103</v>
      </c>
      <c r="D10" s="39" t="s">
        <v>88</v>
      </c>
      <c r="E10" s="41">
        <v>200000000</v>
      </c>
      <c r="F10" s="42">
        <f t="shared" ref="F10:F13" si="2">+F9</f>
        <v>42898</v>
      </c>
      <c r="G10" s="42">
        <f t="shared" si="1"/>
        <v>42924</v>
      </c>
    </row>
    <row r="11" spans="1:9" x14ac:dyDescent="0.25">
      <c r="A11" s="39" t="s">
        <v>184</v>
      </c>
      <c r="B11" s="39" t="s">
        <v>144</v>
      </c>
      <c r="C11" s="40" t="s">
        <v>103</v>
      </c>
      <c r="D11" s="39" t="s">
        <v>86</v>
      </c>
      <c r="E11" s="41">
        <v>200000000</v>
      </c>
      <c r="F11" s="42">
        <f t="shared" si="2"/>
        <v>42898</v>
      </c>
      <c r="G11" s="42">
        <f t="shared" si="1"/>
        <v>42924</v>
      </c>
    </row>
    <row r="12" spans="1:9" x14ac:dyDescent="0.25">
      <c r="A12" s="39" t="s">
        <v>184</v>
      </c>
      <c r="B12" s="39" t="s">
        <v>144</v>
      </c>
      <c r="C12" s="40" t="s">
        <v>103</v>
      </c>
      <c r="D12" s="39" t="s">
        <v>87</v>
      </c>
      <c r="E12" s="41">
        <v>200000000</v>
      </c>
      <c r="F12" s="42">
        <f t="shared" si="2"/>
        <v>42898</v>
      </c>
      <c r="G12" s="42">
        <f t="shared" si="1"/>
        <v>42924</v>
      </c>
    </row>
    <row r="13" spans="1:9" x14ac:dyDescent="0.25">
      <c r="A13" s="39" t="s">
        <v>184</v>
      </c>
      <c r="B13" s="39" t="s">
        <v>144</v>
      </c>
      <c r="C13" s="40" t="s">
        <v>103</v>
      </c>
      <c r="D13" s="39" t="s">
        <v>88</v>
      </c>
      <c r="E13" s="41">
        <v>200000000</v>
      </c>
      <c r="F13" s="42">
        <f t="shared" si="2"/>
        <v>42898</v>
      </c>
      <c r="G13" s="42">
        <f t="shared" si="1"/>
        <v>42924</v>
      </c>
    </row>
    <row r="14" spans="1:9" x14ac:dyDescent="0.25">
      <c r="A14" s="100" t="s">
        <v>215</v>
      </c>
      <c r="B14" s="100" t="s">
        <v>75</v>
      </c>
      <c r="C14" s="34" t="s">
        <v>103</v>
      </c>
      <c r="D14" s="30" t="s">
        <v>86</v>
      </c>
      <c r="E14" s="33">
        <v>200000000</v>
      </c>
      <c r="F14" s="38">
        <f>+Parameters!$B$2</f>
        <v>42866</v>
      </c>
      <c r="G14" s="101">
        <f>+F14+31</f>
        <v>42897</v>
      </c>
      <c r="I14" s="118"/>
    </row>
    <row r="15" spans="1:9" x14ac:dyDescent="0.25">
      <c r="A15" s="100" t="s">
        <v>215</v>
      </c>
      <c r="B15" s="100" t="s">
        <v>75</v>
      </c>
      <c r="C15" s="34" t="s">
        <v>103</v>
      </c>
      <c r="D15" s="30" t="s">
        <v>87</v>
      </c>
      <c r="E15" s="33">
        <v>200000000</v>
      </c>
      <c r="F15" s="38">
        <f>+Parameters!$B$2</f>
        <v>42866</v>
      </c>
      <c r="G15" s="101">
        <f t="shared" ref="G15:G19" si="3">+F15+31</f>
        <v>42897</v>
      </c>
      <c r="I15" s="118"/>
    </row>
    <row r="16" spans="1:9" x14ac:dyDescent="0.25">
      <c r="A16" s="100" t="s">
        <v>215</v>
      </c>
      <c r="B16" s="100" t="s">
        <v>75</v>
      </c>
      <c r="C16" s="34" t="s">
        <v>103</v>
      </c>
      <c r="D16" s="30" t="s">
        <v>88</v>
      </c>
      <c r="E16" s="33">
        <v>200000000</v>
      </c>
      <c r="F16" s="38">
        <f>+Parameters!$B$2</f>
        <v>42866</v>
      </c>
      <c r="G16" s="101">
        <f t="shared" si="3"/>
        <v>42897</v>
      </c>
      <c r="I16" s="118"/>
    </row>
    <row r="17" spans="1:9" x14ac:dyDescent="0.25">
      <c r="A17" s="100" t="s">
        <v>215</v>
      </c>
      <c r="B17" s="100" t="s">
        <v>144</v>
      </c>
      <c r="C17" s="34" t="s">
        <v>103</v>
      </c>
      <c r="D17" s="30" t="s">
        <v>86</v>
      </c>
      <c r="E17" s="33">
        <v>200000000</v>
      </c>
      <c r="F17" s="38">
        <f>+Parameters!$B$2</f>
        <v>42866</v>
      </c>
      <c r="G17" s="101">
        <f t="shared" si="3"/>
        <v>42897</v>
      </c>
      <c r="I17" s="118"/>
    </row>
    <row r="18" spans="1:9" x14ac:dyDescent="0.25">
      <c r="A18" s="100" t="s">
        <v>215</v>
      </c>
      <c r="B18" s="100" t="s">
        <v>144</v>
      </c>
      <c r="C18" s="34" t="s">
        <v>103</v>
      </c>
      <c r="D18" s="30" t="s">
        <v>87</v>
      </c>
      <c r="E18" s="33">
        <v>200000000</v>
      </c>
      <c r="F18" s="38">
        <f>+Parameters!$B$2</f>
        <v>42866</v>
      </c>
      <c r="G18" s="101">
        <f t="shared" si="3"/>
        <v>42897</v>
      </c>
      <c r="I18" s="118"/>
    </row>
    <row r="19" spans="1:9" x14ac:dyDescent="0.25">
      <c r="A19" s="100" t="s">
        <v>215</v>
      </c>
      <c r="B19" s="100" t="s">
        <v>144</v>
      </c>
      <c r="C19" s="34" t="s">
        <v>103</v>
      </c>
      <c r="D19" s="30" t="s">
        <v>88</v>
      </c>
      <c r="E19" s="33">
        <v>200000000</v>
      </c>
      <c r="F19" s="38">
        <f>+Parameters!$B$2</f>
        <v>42866</v>
      </c>
      <c r="G19" s="101">
        <f t="shared" si="3"/>
        <v>42897</v>
      </c>
      <c r="I19" s="118"/>
    </row>
    <row r="20" spans="1:9" x14ac:dyDescent="0.25">
      <c r="A20" s="39" t="s">
        <v>215</v>
      </c>
      <c r="B20" s="39" t="s">
        <v>75</v>
      </c>
      <c r="C20" s="40" t="s">
        <v>103</v>
      </c>
      <c r="D20" s="39" t="s">
        <v>86</v>
      </c>
      <c r="E20" s="41">
        <v>200000000</v>
      </c>
      <c r="F20" s="42">
        <f>+G19+1</f>
        <v>42898</v>
      </c>
      <c r="G20" s="42">
        <f>+F20+26</f>
        <v>42924</v>
      </c>
      <c r="I20" s="118"/>
    </row>
    <row r="21" spans="1:9" x14ac:dyDescent="0.25">
      <c r="A21" s="39" t="s">
        <v>215</v>
      </c>
      <c r="B21" s="39" t="s">
        <v>75</v>
      </c>
      <c r="C21" s="40" t="s">
        <v>103</v>
      </c>
      <c r="D21" s="39" t="s">
        <v>87</v>
      </c>
      <c r="E21" s="41">
        <v>200000000</v>
      </c>
      <c r="F21" s="42">
        <f>+F20</f>
        <v>42898</v>
      </c>
      <c r="G21" s="42">
        <f t="shared" ref="G21:G25" si="4">+F21+26</f>
        <v>42924</v>
      </c>
    </row>
    <row r="22" spans="1:9" x14ac:dyDescent="0.25">
      <c r="A22" s="39" t="s">
        <v>215</v>
      </c>
      <c r="B22" s="39" t="s">
        <v>75</v>
      </c>
      <c r="C22" s="40" t="s">
        <v>103</v>
      </c>
      <c r="D22" s="39" t="s">
        <v>88</v>
      </c>
      <c r="E22" s="41">
        <v>200000000</v>
      </c>
      <c r="F22" s="42">
        <f t="shared" ref="F22:F25" si="5">+F21</f>
        <v>42898</v>
      </c>
      <c r="G22" s="42">
        <f t="shared" si="4"/>
        <v>42924</v>
      </c>
    </row>
    <row r="23" spans="1:9" x14ac:dyDescent="0.25">
      <c r="A23" s="39" t="s">
        <v>215</v>
      </c>
      <c r="B23" s="39" t="s">
        <v>144</v>
      </c>
      <c r="C23" s="40" t="s">
        <v>103</v>
      </c>
      <c r="D23" s="39" t="s">
        <v>86</v>
      </c>
      <c r="E23" s="41">
        <v>200000000</v>
      </c>
      <c r="F23" s="42">
        <f t="shared" si="5"/>
        <v>42898</v>
      </c>
      <c r="G23" s="42">
        <f t="shared" si="4"/>
        <v>42924</v>
      </c>
    </row>
    <row r="24" spans="1:9" x14ac:dyDescent="0.25">
      <c r="A24" s="39" t="s">
        <v>215</v>
      </c>
      <c r="B24" s="39" t="s">
        <v>144</v>
      </c>
      <c r="C24" s="40" t="s">
        <v>103</v>
      </c>
      <c r="D24" s="39" t="s">
        <v>87</v>
      </c>
      <c r="E24" s="41">
        <v>200000000</v>
      </c>
      <c r="F24" s="42">
        <f t="shared" si="5"/>
        <v>42898</v>
      </c>
      <c r="G24" s="42">
        <f t="shared" si="4"/>
        <v>42924</v>
      </c>
    </row>
    <row r="25" spans="1:9" x14ac:dyDescent="0.25">
      <c r="A25" s="39" t="s">
        <v>215</v>
      </c>
      <c r="B25" s="39" t="s">
        <v>144</v>
      </c>
      <c r="C25" s="40" t="s">
        <v>103</v>
      </c>
      <c r="D25" s="39" t="s">
        <v>88</v>
      </c>
      <c r="E25" s="41">
        <v>200000000</v>
      </c>
      <c r="F25" s="42">
        <f t="shared" si="5"/>
        <v>42898</v>
      </c>
      <c r="G25" s="42">
        <f t="shared" si="4"/>
        <v>42924</v>
      </c>
    </row>
    <row r="26" spans="1:9" x14ac:dyDescent="0.25">
      <c r="A26" s="100" t="s">
        <v>291</v>
      </c>
      <c r="B26" s="100" t="s">
        <v>75</v>
      </c>
      <c r="C26" s="34" t="s">
        <v>103</v>
      </c>
      <c r="D26" s="30" t="s">
        <v>86</v>
      </c>
      <c r="E26" s="33">
        <v>200000000</v>
      </c>
      <c r="F26" s="38">
        <f>+Parameters!$B$4</f>
        <v>42866</v>
      </c>
      <c r="G26" s="101">
        <f>+F26+31</f>
        <v>42897</v>
      </c>
    </row>
    <row r="27" spans="1:9" x14ac:dyDescent="0.25">
      <c r="A27" s="100" t="s">
        <v>291</v>
      </c>
      <c r="B27" s="100" t="s">
        <v>75</v>
      </c>
      <c r="C27" s="34" t="s">
        <v>103</v>
      </c>
      <c r="D27" s="30" t="s">
        <v>87</v>
      </c>
      <c r="E27" s="33">
        <v>200000000</v>
      </c>
      <c r="F27" s="38">
        <f>+Parameters!$B$4</f>
        <v>42866</v>
      </c>
      <c r="G27" s="101">
        <f t="shared" ref="G27:G31" si="6">+F27+31</f>
        <v>42897</v>
      </c>
      <c r="H27" s="118"/>
    </row>
    <row r="28" spans="1:9" x14ac:dyDescent="0.25">
      <c r="A28" s="100" t="s">
        <v>291</v>
      </c>
      <c r="B28" s="100" t="s">
        <v>75</v>
      </c>
      <c r="C28" s="34" t="s">
        <v>103</v>
      </c>
      <c r="D28" s="30" t="s">
        <v>88</v>
      </c>
      <c r="E28" s="33">
        <v>200000000</v>
      </c>
      <c r="F28" s="38">
        <f>+Parameters!$B$4</f>
        <v>42866</v>
      </c>
      <c r="G28" s="101">
        <f t="shared" si="6"/>
        <v>42897</v>
      </c>
      <c r="H28" s="118"/>
    </row>
    <row r="29" spans="1:9" x14ac:dyDescent="0.25">
      <c r="A29" s="100" t="s">
        <v>291</v>
      </c>
      <c r="B29" s="100" t="s">
        <v>144</v>
      </c>
      <c r="C29" s="34" t="s">
        <v>103</v>
      </c>
      <c r="D29" s="30" t="s">
        <v>86</v>
      </c>
      <c r="E29" s="33">
        <v>200000000</v>
      </c>
      <c r="F29" s="38">
        <f>+Parameters!$B$4</f>
        <v>42866</v>
      </c>
      <c r="G29" s="101">
        <f t="shared" si="6"/>
        <v>42897</v>
      </c>
      <c r="H29" s="118"/>
    </row>
    <row r="30" spans="1:9" x14ac:dyDescent="0.25">
      <c r="A30" s="100" t="s">
        <v>291</v>
      </c>
      <c r="B30" s="100" t="s">
        <v>144</v>
      </c>
      <c r="C30" s="34" t="s">
        <v>103</v>
      </c>
      <c r="D30" s="30" t="s">
        <v>87</v>
      </c>
      <c r="E30" s="33">
        <v>200000000</v>
      </c>
      <c r="F30" s="38">
        <f>+Parameters!$B$4</f>
        <v>42866</v>
      </c>
      <c r="G30" s="101">
        <f t="shared" si="6"/>
        <v>42897</v>
      </c>
      <c r="H30" s="118"/>
    </row>
    <row r="31" spans="1:9" x14ac:dyDescent="0.25">
      <c r="A31" s="100" t="s">
        <v>291</v>
      </c>
      <c r="B31" s="100" t="s">
        <v>144</v>
      </c>
      <c r="C31" s="34" t="s">
        <v>103</v>
      </c>
      <c r="D31" s="30" t="s">
        <v>88</v>
      </c>
      <c r="E31" s="33">
        <v>200000000</v>
      </c>
      <c r="F31" s="38">
        <f>+Parameters!$B$4</f>
        <v>42866</v>
      </c>
      <c r="G31" s="101">
        <f t="shared" si="6"/>
        <v>42897</v>
      </c>
      <c r="H31" s="118"/>
    </row>
    <row r="32" spans="1:9" x14ac:dyDescent="0.25">
      <c r="A32" s="39" t="s">
        <v>291</v>
      </c>
      <c r="B32" s="39" t="s">
        <v>75</v>
      </c>
      <c r="C32" s="40" t="s">
        <v>103</v>
      </c>
      <c r="D32" s="39" t="s">
        <v>86</v>
      </c>
      <c r="E32" s="41">
        <v>200000000</v>
      </c>
      <c r="F32" s="42">
        <f>+G31+1</f>
        <v>42898</v>
      </c>
      <c r="G32" s="42">
        <f>+F32+26</f>
        <v>42924</v>
      </c>
      <c r="H32" s="118"/>
    </row>
    <row r="33" spans="1:8" x14ac:dyDescent="0.25">
      <c r="A33" s="39" t="s">
        <v>291</v>
      </c>
      <c r="B33" s="39" t="s">
        <v>75</v>
      </c>
      <c r="C33" s="40" t="s">
        <v>103</v>
      </c>
      <c r="D33" s="39" t="s">
        <v>87</v>
      </c>
      <c r="E33" s="41">
        <v>200000000</v>
      </c>
      <c r="F33" s="42">
        <f>+F32</f>
        <v>42898</v>
      </c>
      <c r="G33" s="42">
        <f t="shared" ref="G33:G37" si="7">+F33+26</f>
        <v>42924</v>
      </c>
      <c r="H33" s="118"/>
    </row>
    <row r="34" spans="1:8" x14ac:dyDescent="0.25">
      <c r="A34" s="39" t="s">
        <v>291</v>
      </c>
      <c r="B34" s="39" t="s">
        <v>75</v>
      </c>
      <c r="C34" s="40" t="s">
        <v>103</v>
      </c>
      <c r="D34" s="39" t="s">
        <v>88</v>
      </c>
      <c r="E34" s="41">
        <v>200000000</v>
      </c>
      <c r="F34" s="42">
        <f t="shared" ref="F34:F37" si="8">+F33</f>
        <v>42898</v>
      </c>
      <c r="G34" s="42">
        <f t="shared" si="7"/>
        <v>42924</v>
      </c>
      <c r="H34" s="118"/>
    </row>
    <row r="35" spans="1:8" x14ac:dyDescent="0.25">
      <c r="A35" s="39" t="s">
        <v>291</v>
      </c>
      <c r="B35" s="39" t="s">
        <v>144</v>
      </c>
      <c r="C35" s="40" t="s">
        <v>103</v>
      </c>
      <c r="D35" s="39" t="s">
        <v>86</v>
      </c>
      <c r="E35" s="41">
        <v>200000000</v>
      </c>
      <c r="F35" s="42">
        <f t="shared" si="8"/>
        <v>42898</v>
      </c>
      <c r="G35" s="42">
        <f t="shared" si="7"/>
        <v>42924</v>
      </c>
      <c r="H35" s="118"/>
    </row>
    <row r="36" spans="1:8" x14ac:dyDescent="0.25">
      <c r="A36" s="39" t="s">
        <v>291</v>
      </c>
      <c r="B36" s="39" t="s">
        <v>144</v>
      </c>
      <c r="C36" s="40" t="s">
        <v>103</v>
      </c>
      <c r="D36" s="39" t="s">
        <v>87</v>
      </c>
      <c r="E36" s="41">
        <v>200000000</v>
      </c>
      <c r="F36" s="42">
        <f t="shared" si="8"/>
        <v>42898</v>
      </c>
      <c r="G36" s="42">
        <f t="shared" si="7"/>
        <v>42924</v>
      </c>
      <c r="H36" s="118"/>
    </row>
    <row r="37" spans="1:8" x14ac:dyDescent="0.25">
      <c r="A37" s="39" t="s">
        <v>291</v>
      </c>
      <c r="B37" s="39" t="s">
        <v>144</v>
      </c>
      <c r="C37" s="40" t="s">
        <v>103</v>
      </c>
      <c r="D37" s="39" t="s">
        <v>88</v>
      </c>
      <c r="E37" s="41">
        <v>200000000</v>
      </c>
      <c r="F37" s="42">
        <f t="shared" si="8"/>
        <v>42898</v>
      </c>
      <c r="G37" s="42">
        <f t="shared" si="7"/>
        <v>42924</v>
      </c>
      <c r="H37" s="118"/>
    </row>
    <row r="38" spans="1:8" x14ac:dyDescent="0.25">
      <c r="A38" s="100" t="s">
        <v>216</v>
      </c>
      <c r="B38" s="100" t="s">
        <v>75</v>
      </c>
      <c r="C38" s="34" t="s">
        <v>103</v>
      </c>
      <c r="D38" s="30" t="s">
        <v>86</v>
      </c>
      <c r="E38" s="33">
        <v>0</v>
      </c>
      <c r="F38" s="38">
        <f>+Parameters!$B$5</f>
        <v>42866</v>
      </c>
      <c r="G38" s="101">
        <f>+F38+31</f>
        <v>42897</v>
      </c>
      <c r="H38" s="118"/>
    </row>
    <row r="39" spans="1:8" x14ac:dyDescent="0.25">
      <c r="A39" s="100" t="s">
        <v>216</v>
      </c>
      <c r="B39" s="100" t="s">
        <v>75</v>
      </c>
      <c r="C39" s="34" t="s">
        <v>103</v>
      </c>
      <c r="D39" s="30" t="s">
        <v>87</v>
      </c>
      <c r="E39" s="33">
        <v>0</v>
      </c>
      <c r="F39" s="38">
        <f>+Parameters!$B$5</f>
        <v>42866</v>
      </c>
      <c r="G39" s="101">
        <f t="shared" ref="G39:G43" si="9">+F39+31</f>
        <v>42897</v>
      </c>
      <c r="H39" s="118"/>
    </row>
    <row r="40" spans="1:8" x14ac:dyDescent="0.25">
      <c r="A40" s="100" t="s">
        <v>216</v>
      </c>
      <c r="B40" s="100" t="s">
        <v>75</v>
      </c>
      <c r="C40" s="34" t="s">
        <v>103</v>
      </c>
      <c r="D40" s="30" t="s">
        <v>88</v>
      </c>
      <c r="E40" s="33">
        <v>0</v>
      </c>
      <c r="F40" s="38">
        <f>+Parameters!$B$5</f>
        <v>42866</v>
      </c>
      <c r="G40" s="101">
        <f t="shared" si="9"/>
        <v>42897</v>
      </c>
      <c r="H40" s="118"/>
    </row>
    <row r="41" spans="1:8" x14ac:dyDescent="0.25">
      <c r="A41" s="100" t="s">
        <v>216</v>
      </c>
      <c r="B41" s="100" t="s">
        <v>144</v>
      </c>
      <c r="C41" s="34" t="s">
        <v>103</v>
      </c>
      <c r="D41" s="30" t="s">
        <v>86</v>
      </c>
      <c r="E41" s="33">
        <v>0</v>
      </c>
      <c r="F41" s="38">
        <f>+Parameters!$B$5</f>
        <v>42866</v>
      </c>
      <c r="G41" s="101">
        <f t="shared" si="9"/>
        <v>42897</v>
      </c>
      <c r="H41" s="118"/>
    </row>
    <row r="42" spans="1:8" x14ac:dyDescent="0.25">
      <c r="A42" s="100" t="s">
        <v>216</v>
      </c>
      <c r="B42" s="100" t="s">
        <v>144</v>
      </c>
      <c r="C42" s="34" t="s">
        <v>103</v>
      </c>
      <c r="D42" s="30" t="s">
        <v>87</v>
      </c>
      <c r="E42" s="33">
        <v>0</v>
      </c>
      <c r="F42" s="38">
        <f>+Parameters!$B$5</f>
        <v>42866</v>
      </c>
      <c r="G42" s="101">
        <f t="shared" si="9"/>
        <v>42897</v>
      </c>
      <c r="H42" s="118"/>
    </row>
    <row r="43" spans="1:8" x14ac:dyDescent="0.25">
      <c r="A43" s="100" t="s">
        <v>216</v>
      </c>
      <c r="B43" s="100" t="s">
        <v>144</v>
      </c>
      <c r="C43" s="34" t="s">
        <v>103</v>
      </c>
      <c r="D43" s="30" t="s">
        <v>88</v>
      </c>
      <c r="E43" s="33">
        <v>0</v>
      </c>
      <c r="F43" s="38">
        <f>+Parameters!$B$5</f>
        <v>42866</v>
      </c>
      <c r="G43" s="101">
        <f t="shared" si="9"/>
        <v>42897</v>
      </c>
      <c r="H43" s="118"/>
    </row>
    <row r="44" spans="1:8" x14ac:dyDescent="0.25">
      <c r="A44" s="39" t="s">
        <v>216</v>
      </c>
      <c r="B44" s="39" t="s">
        <v>75</v>
      </c>
      <c r="C44" s="40" t="s">
        <v>103</v>
      </c>
      <c r="D44" s="39" t="s">
        <v>86</v>
      </c>
      <c r="E44" s="41">
        <v>0</v>
      </c>
      <c r="F44" s="42">
        <f>+G43+1</f>
        <v>42898</v>
      </c>
      <c r="G44" s="42">
        <f>+F44+26</f>
        <v>42924</v>
      </c>
      <c r="H44" s="118"/>
    </row>
    <row r="45" spans="1:8" x14ac:dyDescent="0.25">
      <c r="A45" s="39" t="s">
        <v>216</v>
      </c>
      <c r="B45" s="39" t="s">
        <v>75</v>
      </c>
      <c r="C45" s="40" t="s">
        <v>103</v>
      </c>
      <c r="D45" s="39" t="s">
        <v>87</v>
      </c>
      <c r="E45" s="41">
        <v>0</v>
      </c>
      <c r="F45" s="42">
        <f>+F44</f>
        <v>42898</v>
      </c>
      <c r="G45" s="42">
        <f t="shared" ref="G45:G49" si="10">+F45+26</f>
        <v>42924</v>
      </c>
      <c r="H45" s="118"/>
    </row>
    <row r="46" spans="1:8" x14ac:dyDescent="0.25">
      <c r="A46" s="39" t="s">
        <v>216</v>
      </c>
      <c r="B46" s="39" t="s">
        <v>75</v>
      </c>
      <c r="C46" s="40" t="s">
        <v>103</v>
      </c>
      <c r="D46" s="39" t="s">
        <v>88</v>
      </c>
      <c r="E46" s="41">
        <v>0</v>
      </c>
      <c r="F46" s="42">
        <f t="shared" ref="F46:F49" si="11">+F45</f>
        <v>42898</v>
      </c>
      <c r="G46" s="42">
        <f t="shared" si="10"/>
        <v>42924</v>
      </c>
      <c r="H46" s="118"/>
    </row>
    <row r="47" spans="1:8" x14ac:dyDescent="0.25">
      <c r="A47" s="39" t="s">
        <v>216</v>
      </c>
      <c r="B47" s="39" t="s">
        <v>144</v>
      </c>
      <c r="C47" s="40" t="s">
        <v>103</v>
      </c>
      <c r="D47" s="39" t="s">
        <v>86</v>
      </c>
      <c r="E47" s="41">
        <v>0</v>
      </c>
      <c r="F47" s="42">
        <f t="shared" si="11"/>
        <v>42898</v>
      </c>
      <c r="G47" s="42">
        <f t="shared" si="10"/>
        <v>42924</v>
      </c>
      <c r="H47" s="118"/>
    </row>
    <row r="48" spans="1:8" x14ac:dyDescent="0.25">
      <c r="A48" s="39" t="s">
        <v>216</v>
      </c>
      <c r="B48" s="39" t="s">
        <v>144</v>
      </c>
      <c r="C48" s="40" t="s">
        <v>103</v>
      </c>
      <c r="D48" s="39" t="s">
        <v>87</v>
      </c>
      <c r="E48" s="41">
        <v>0</v>
      </c>
      <c r="F48" s="42">
        <f t="shared" si="11"/>
        <v>42898</v>
      </c>
      <c r="G48" s="42">
        <f t="shared" si="10"/>
        <v>42924</v>
      </c>
      <c r="H48" s="118"/>
    </row>
    <row r="49" spans="1:8" x14ac:dyDescent="0.25">
      <c r="A49" s="39" t="s">
        <v>216</v>
      </c>
      <c r="B49" s="39" t="s">
        <v>144</v>
      </c>
      <c r="C49" s="40" t="s">
        <v>103</v>
      </c>
      <c r="D49" s="39" t="s">
        <v>88</v>
      </c>
      <c r="E49" s="41">
        <v>0</v>
      </c>
      <c r="F49" s="42">
        <f t="shared" si="11"/>
        <v>42898</v>
      </c>
      <c r="G49" s="42">
        <f t="shared" si="10"/>
        <v>42924</v>
      </c>
      <c r="H49" s="118"/>
    </row>
    <row r="50" spans="1:8" x14ac:dyDescent="0.25">
      <c r="A50" s="100" t="s">
        <v>227</v>
      </c>
      <c r="B50" s="100" t="s">
        <v>75</v>
      </c>
      <c r="C50" s="34" t="s">
        <v>103</v>
      </c>
      <c r="D50" s="30" t="s">
        <v>86</v>
      </c>
      <c r="E50" s="33">
        <v>150000000</v>
      </c>
      <c r="F50" s="38">
        <f>+Parameters!$B$6</f>
        <v>42866</v>
      </c>
      <c r="G50" s="101">
        <f>+F50+3</f>
        <v>42869</v>
      </c>
      <c r="H50" s="118"/>
    </row>
    <row r="51" spans="1:8" x14ac:dyDescent="0.25">
      <c r="A51" s="100" t="s">
        <v>227</v>
      </c>
      <c r="B51" s="100" t="s">
        <v>75</v>
      </c>
      <c r="C51" s="34" t="s">
        <v>103</v>
      </c>
      <c r="D51" s="30" t="s">
        <v>87</v>
      </c>
      <c r="E51" s="33">
        <v>100000000</v>
      </c>
      <c r="F51" s="38">
        <f>+Parameters!$B$6</f>
        <v>42866</v>
      </c>
      <c r="G51" s="101">
        <f t="shared" ref="G51:G55" si="12">+F51+3</f>
        <v>42869</v>
      </c>
      <c r="H51" s="118"/>
    </row>
    <row r="52" spans="1:8" x14ac:dyDescent="0.25">
      <c r="A52" s="100" t="s">
        <v>227</v>
      </c>
      <c r="B52" s="100" t="s">
        <v>75</v>
      </c>
      <c r="C52" s="34" t="s">
        <v>103</v>
      </c>
      <c r="D52" s="30" t="s">
        <v>88</v>
      </c>
      <c r="E52" s="33">
        <v>75000000</v>
      </c>
      <c r="F52" s="38">
        <f>+Parameters!$B$6</f>
        <v>42866</v>
      </c>
      <c r="G52" s="101">
        <f t="shared" si="12"/>
        <v>42869</v>
      </c>
      <c r="H52" s="118"/>
    </row>
    <row r="53" spans="1:8" x14ac:dyDescent="0.25">
      <c r="A53" s="100" t="s">
        <v>227</v>
      </c>
      <c r="B53" s="100" t="s">
        <v>144</v>
      </c>
      <c r="C53" s="34" t="s">
        <v>103</v>
      </c>
      <c r="D53" s="30" t="s">
        <v>86</v>
      </c>
      <c r="E53" s="33">
        <v>200000000</v>
      </c>
      <c r="F53" s="38">
        <f>+Parameters!$B$6</f>
        <v>42866</v>
      </c>
      <c r="G53" s="101">
        <f t="shared" si="12"/>
        <v>42869</v>
      </c>
      <c r="H53" s="118"/>
    </row>
    <row r="54" spans="1:8" x14ac:dyDescent="0.25">
      <c r="A54" s="100" t="s">
        <v>227</v>
      </c>
      <c r="B54" s="100" t="s">
        <v>144</v>
      </c>
      <c r="C54" s="34" t="s">
        <v>103</v>
      </c>
      <c r="D54" s="30" t="s">
        <v>87</v>
      </c>
      <c r="E54" s="33">
        <v>200000000</v>
      </c>
      <c r="F54" s="38">
        <f>+Parameters!$B$6</f>
        <v>42866</v>
      </c>
      <c r="G54" s="101">
        <f t="shared" si="12"/>
        <v>42869</v>
      </c>
      <c r="H54" s="118"/>
    </row>
    <row r="55" spans="1:8" x14ac:dyDescent="0.25">
      <c r="A55" s="100" t="s">
        <v>227</v>
      </c>
      <c r="B55" s="100" t="s">
        <v>144</v>
      </c>
      <c r="C55" s="34" t="s">
        <v>103</v>
      </c>
      <c r="D55" s="30" t="s">
        <v>88</v>
      </c>
      <c r="E55" s="33">
        <v>200000000</v>
      </c>
      <c r="F55" s="38">
        <f>+Parameters!$B$6</f>
        <v>42866</v>
      </c>
      <c r="G55" s="101">
        <f t="shared" si="12"/>
        <v>42869</v>
      </c>
      <c r="H55" s="118"/>
    </row>
    <row r="56" spans="1:8" x14ac:dyDescent="0.25">
      <c r="A56" s="39" t="s">
        <v>227</v>
      </c>
      <c r="B56" s="39" t="s">
        <v>75</v>
      </c>
      <c r="C56" s="40" t="s">
        <v>103</v>
      </c>
      <c r="D56" s="39" t="s">
        <v>86</v>
      </c>
      <c r="E56" s="41"/>
      <c r="F56" s="42">
        <f>+G55+1</f>
        <v>42870</v>
      </c>
      <c r="G56" s="42">
        <f>+F56+2</f>
        <v>42872</v>
      </c>
      <c r="H56" s="118"/>
    </row>
    <row r="57" spans="1:8" x14ac:dyDescent="0.25">
      <c r="A57" s="39" t="s">
        <v>227</v>
      </c>
      <c r="B57" s="39" t="s">
        <v>75</v>
      </c>
      <c r="C57" s="40" t="s">
        <v>103</v>
      </c>
      <c r="D57" s="39" t="s">
        <v>87</v>
      </c>
      <c r="E57" s="41">
        <v>100000000</v>
      </c>
      <c r="F57" s="42">
        <f>+F56</f>
        <v>42870</v>
      </c>
      <c r="G57" s="42">
        <f t="shared" ref="G57:G61" si="13">+F57+2</f>
        <v>42872</v>
      </c>
      <c r="H57" s="118"/>
    </row>
    <row r="58" spans="1:8" x14ac:dyDescent="0.25">
      <c r="A58" s="39" t="s">
        <v>227</v>
      </c>
      <c r="B58" s="39" t="s">
        <v>75</v>
      </c>
      <c r="C58" s="40" t="s">
        <v>103</v>
      </c>
      <c r="D58" s="39" t="s">
        <v>88</v>
      </c>
      <c r="E58" s="41">
        <v>75000000</v>
      </c>
      <c r="F58" s="42">
        <f t="shared" ref="F58:F61" si="14">+F57</f>
        <v>42870</v>
      </c>
      <c r="G58" s="42">
        <f t="shared" si="13"/>
        <v>42872</v>
      </c>
      <c r="H58" s="118"/>
    </row>
    <row r="59" spans="1:8" x14ac:dyDescent="0.25">
      <c r="A59" s="39" t="s">
        <v>227</v>
      </c>
      <c r="B59" s="39" t="s">
        <v>144</v>
      </c>
      <c r="C59" s="40" t="s">
        <v>103</v>
      </c>
      <c r="D59" s="39" t="s">
        <v>86</v>
      </c>
      <c r="E59" s="41">
        <v>0</v>
      </c>
      <c r="F59" s="42">
        <f t="shared" si="14"/>
        <v>42870</v>
      </c>
      <c r="G59" s="42">
        <f t="shared" si="13"/>
        <v>42872</v>
      </c>
      <c r="H59" s="118"/>
    </row>
    <row r="60" spans="1:8" x14ac:dyDescent="0.25">
      <c r="A60" s="39" t="s">
        <v>227</v>
      </c>
      <c r="B60" s="39" t="s">
        <v>144</v>
      </c>
      <c r="C60" s="40" t="s">
        <v>103</v>
      </c>
      <c r="D60" s="39" t="s">
        <v>87</v>
      </c>
      <c r="E60" s="41">
        <v>0</v>
      </c>
      <c r="F60" s="42">
        <f t="shared" si="14"/>
        <v>42870</v>
      </c>
      <c r="G60" s="42">
        <f t="shared" si="13"/>
        <v>42872</v>
      </c>
      <c r="H60" s="118"/>
    </row>
    <row r="61" spans="1:8" x14ac:dyDescent="0.25">
      <c r="A61" s="39" t="s">
        <v>227</v>
      </c>
      <c r="B61" s="39" t="s">
        <v>144</v>
      </c>
      <c r="C61" s="40" t="s">
        <v>103</v>
      </c>
      <c r="D61" s="39" t="s">
        <v>88</v>
      </c>
      <c r="E61" s="41">
        <v>0</v>
      </c>
      <c r="F61" s="42">
        <f t="shared" si="14"/>
        <v>42870</v>
      </c>
      <c r="G61" s="42">
        <f t="shared" si="13"/>
        <v>42872</v>
      </c>
      <c r="H61" s="118"/>
    </row>
    <row r="62" spans="1:8" x14ac:dyDescent="0.25">
      <c r="A62" s="100" t="s">
        <v>227</v>
      </c>
      <c r="B62" s="100" t="s">
        <v>75</v>
      </c>
      <c r="C62" s="34" t="s">
        <v>103</v>
      </c>
      <c r="D62" s="30" t="s">
        <v>86</v>
      </c>
      <c r="E62" s="33">
        <v>0</v>
      </c>
      <c r="F62" s="38">
        <f>+G61+1</f>
        <v>42873</v>
      </c>
      <c r="G62" s="101">
        <f>+F62+22</f>
        <v>42895</v>
      </c>
      <c r="H62" s="118"/>
    </row>
    <row r="63" spans="1:8" x14ac:dyDescent="0.25">
      <c r="A63" s="100" t="s">
        <v>227</v>
      </c>
      <c r="B63" s="100" t="s">
        <v>75</v>
      </c>
      <c r="C63" s="34" t="s">
        <v>103</v>
      </c>
      <c r="D63" s="30" t="s">
        <v>87</v>
      </c>
      <c r="E63" s="33">
        <v>0</v>
      </c>
      <c r="F63" s="38">
        <f>+F62</f>
        <v>42873</v>
      </c>
      <c r="G63" s="101">
        <f t="shared" ref="G63:G67" si="15">+F63+22</f>
        <v>42895</v>
      </c>
      <c r="H63" s="118"/>
    </row>
    <row r="64" spans="1:8" x14ac:dyDescent="0.25">
      <c r="A64" s="100" t="s">
        <v>227</v>
      </c>
      <c r="B64" s="100" t="s">
        <v>75</v>
      </c>
      <c r="C64" s="34" t="s">
        <v>103</v>
      </c>
      <c r="D64" s="30" t="s">
        <v>88</v>
      </c>
      <c r="E64" s="33">
        <v>0</v>
      </c>
      <c r="F64" s="38">
        <f t="shared" ref="F64:F67" si="16">+F63</f>
        <v>42873</v>
      </c>
      <c r="G64" s="101">
        <f t="shared" si="15"/>
        <v>42895</v>
      </c>
      <c r="H64" s="118"/>
    </row>
    <row r="65" spans="1:8" x14ac:dyDescent="0.25">
      <c r="A65" s="100" t="s">
        <v>227</v>
      </c>
      <c r="B65" s="100" t="s">
        <v>144</v>
      </c>
      <c r="C65" s="34" t="s">
        <v>103</v>
      </c>
      <c r="D65" s="30" t="s">
        <v>86</v>
      </c>
      <c r="E65" s="33">
        <v>0</v>
      </c>
      <c r="F65" s="38">
        <f t="shared" si="16"/>
        <v>42873</v>
      </c>
      <c r="G65" s="101">
        <f t="shared" si="15"/>
        <v>42895</v>
      </c>
      <c r="H65" s="118"/>
    </row>
    <row r="66" spans="1:8" x14ac:dyDescent="0.25">
      <c r="A66" s="100" t="s">
        <v>227</v>
      </c>
      <c r="B66" s="100" t="s">
        <v>144</v>
      </c>
      <c r="C66" s="34" t="s">
        <v>103</v>
      </c>
      <c r="D66" s="30" t="s">
        <v>87</v>
      </c>
      <c r="E66" s="33">
        <v>0</v>
      </c>
      <c r="F66" s="38">
        <f t="shared" si="16"/>
        <v>42873</v>
      </c>
      <c r="G66" s="101">
        <f t="shared" si="15"/>
        <v>42895</v>
      </c>
      <c r="H66" s="118"/>
    </row>
    <row r="67" spans="1:8" x14ac:dyDescent="0.25">
      <c r="A67" s="100" t="s">
        <v>227</v>
      </c>
      <c r="B67" s="100" t="s">
        <v>144</v>
      </c>
      <c r="C67" s="34" t="s">
        <v>103</v>
      </c>
      <c r="D67" s="30" t="s">
        <v>88</v>
      </c>
      <c r="E67" s="33">
        <v>0</v>
      </c>
      <c r="F67" s="38">
        <f t="shared" si="16"/>
        <v>42873</v>
      </c>
      <c r="G67" s="101">
        <f t="shared" si="15"/>
        <v>42895</v>
      </c>
      <c r="H67" s="118"/>
    </row>
    <row r="68" spans="1:8" x14ac:dyDescent="0.25">
      <c r="A68" s="100" t="s">
        <v>245</v>
      </c>
      <c r="B68" s="100" t="s">
        <v>75</v>
      </c>
      <c r="C68" s="34" t="s">
        <v>103</v>
      </c>
      <c r="D68" s="30" t="s">
        <v>86</v>
      </c>
      <c r="E68" s="33">
        <v>200000000</v>
      </c>
      <c r="F68" s="38">
        <f>+Parameters!$B$7</f>
        <v>42859</v>
      </c>
      <c r="G68" s="101">
        <f>+F68+31</f>
        <v>42890</v>
      </c>
      <c r="H68" s="118"/>
    </row>
    <row r="69" spans="1:8" x14ac:dyDescent="0.25">
      <c r="A69" s="100" t="s">
        <v>245</v>
      </c>
      <c r="B69" s="100" t="s">
        <v>75</v>
      </c>
      <c r="C69" s="34" t="s">
        <v>103</v>
      </c>
      <c r="D69" s="30" t="s">
        <v>87</v>
      </c>
      <c r="E69" s="33">
        <v>200000000</v>
      </c>
      <c r="F69" s="38">
        <f>+Parameters!$B$7</f>
        <v>42859</v>
      </c>
      <c r="G69" s="101">
        <f t="shared" ref="G69:G73" si="17">+F69+31</f>
        <v>42890</v>
      </c>
      <c r="H69" s="118"/>
    </row>
    <row r="70" spans="1:8" x14ac:dyDescent="0.25">
      <c r="A70" s="100" t="s">
        <v>245</v>
      </c>
      <c r="B70" s="100" t="s">
        <v>75</v>
      </c>
      <c r="C70" s="34" t="s">
        <v>103</v>
      </c>
      <c r="D70" s="30" t="s">
        <v>88</v>
      </c>
      <c r="E70" s="33">
        <v>200000000</v>
      </c>
      <c r="F70" s="38">
        <f>+Parameters!$B$7</f>
        <v>42859</v>
      </c>
      <c r="G70" s="101">
        <f t="shared" si="17"/>
        <v>42890</v>
      </c>
      <c r="H70" s="118"/>
    </row>
    <row r="71" spans="1:8" x14ac:dyDescent="0.25">
      <c r="A71" s="100" t="s">
        <v>245</v>
      </c>
      <c r="B71" s="100" t="s">
        <v>144</v>
      </c>
      <c r="C71" s="34" t="s">
        <v>103</v>
      </c>
      <c r="D71" s="30" t="s">
        <v>86</v>
      </c>
      <c r="E71" s="33">
        <v>200000000</v>
      </c>
      <c r="F71" s="38">
        <f>+Parameters!$B$7</f>
        <v>42859</v>
      </c>
      <c r="G71" s="101">
        <f t="shared" si="17"/>
        <v>42890</v>
      </c>
      <c r="H71" s="118"/>
    </row>
    <row r="72" spans="1:8" x14ac:dyDescent="0.25">
      <c r="A72" s="100" t="s">
        <v>245</v>
      </c>
      <c r="B72" s="100" t="s">
        <v>144</v>
      </c>
      <c r="C72" s="34" t="s">
        <v>103</v>
      </c>
      <c r="D72" s="30" t="s">
        <v>87</v>
      </c>
      <c r="E72" s="33">
        <v>200000000</v>
      </c>
      <c r="F72" s="38">
        <f>+Parameters!$B$7</f>
        <v>42859</v>
      </c>
      <c r="G72" s="101">
        <f t="shared" si="17"/>
        <v>42890</v>
      </c>
      <c r="H72" s="118"/>
    </row>
    <row r="73" spans="1:8" x14ac:dyDescent="0.25">
      <c r="A73" s="100" t="s">
        <v>245</v>
      </c>
      <c r="B73" s="100" t="s">
        <v>144</v>
      </c>
      <c r="C73" s="34" t="s">
        <v>103</v>
      </c>
      <c r="D73" s="30" t="s">
        <v>88</v>
      </c>
      <c r="E73" s="33">
        <v>200000000</v>
      </c>
      <c r="F73" s="38">
        <f>+Parameters!$B$7</f>
        <v>42859</v>
      </c>
      <c r="G73" s="101">
        <f t="shared" si="17"/>
        <v>42890</v>
      </c>
      <c r="H73" s="118"/>
    </row>
    <row r="74" spans="1:8" x14ac:dyDescent="0.25">
      <c r="A74" s="39" t="s">
        <v>245</v>
      </c>
      <c r="B74" s="39" t="s">
        <v>75</v>
      </c>
      <c r="C74" s="40" t="s">
        <v>103</v>
      </c>
      <c r="D74" s="39" t="s">
        <v>86</v>
      </c>
      <c r="E74" s="41">
        <v>200000000</v>
      </c>
      <c r="F74" s="42">
        <f>+G73+1</f>
        <v>42891</v>
      </c>
      <c r="G74" s="42">
        <f>+F74+26</f>
        <v>42917</v>
      </c>
      <c r="H74" s="118"/>
    </row>
    <row r="75" spans="1:8" x14ac:dyDescent="0.25">
      <c r="A75" s="39" t="s">
        <v>245</v>
      </c>
      <c r="B75" s="39" t="s">
        <v>75</v>
      </c>
      <c r="C75" s="40" t="s">
        <v>103</v>
      </c>
      <c r="D75" s="39" t="s">
        <v>87</v>
      </c>
      <c r="E75" s="41">
        <v>200000000</v>
      </c>
      <c r="F75" s="42">
        <f>+F74</f>
        <v>42891</v>
      </c>
      <c r="G75" s="42">
        <f t="shared" ref="G75:G79" si="18">+F75+26</f>
        <v>42917</v>
      </c>
      <c r="H75" s="118"/>
    </row>
    <row r="76" spans="1:8" x14ac:dyDescent="0.25">
      <c r="A76" s="39" t="s">
        <v>245</v>
      </c>
      <c r="B76" s="39" t="s">
        <v>75</v>
      </c>
      <c r="C76" s="40" t="s">
        <v>103</v>
      </c>
      <c r="D76" s="39" t="s">
        <v>88</v>
      </c>
      <c r="E76" s="41">
        <v>200000000</v>
      </c>
      <c r="F76" s="42">
        <f t="shared" ref="F76:F79" si="19">+F75</f>
        <v>42891</v>
      </c>
      <c r="G76" s="42">
        <f t="shared" si="18"/>
        <v>42917</v>
      </c>
      <c r="H76" s="118"/>
    </row>
    <row r="77" spans="1:8" x14ac:dyDescent="0.25">
      <c r="A77" s="39" t="s">
        <v>245</v>
      </c>
      <c r="B77" s="39" t="s">
        <v>144</v>
      </c>
      <c r="C77" s="40" t="s">
        <v>103</v>
      </c>
      <c r="D77" s="39" t="s">
        <v>86</v>
      </c>
      <c r="E77" s="41">
        <v>200000000</v>
      </c>
      <c r="F77" s="42">
        <f t="shared" si="19"/>
        <v>42891</v>
      </c>
      <c r="G77" s="42">
        <f t="shared" si="18"/>
        <v>42917</v>
      </c>
      <c r="H77" s="118"/>
    </row>
    <row r="78" spans="1:8" x14ac:dyDescent="0.25">
      <c r="A78" s="39" t="s">
        <v>245</v>
      </c>
      <c r="B78" s="39" t="s">
        <v>144</v>
      </c>
      <c r="C78" s="40" t="s">
        <v>103</v>
      </c>
      <c r="D78" s="39" t="s">
        <v>87</v>
      </c>
      <c r="E78" s="41">
        <v>200000000</v>
      </c>
      <c r="F78" s="42">
        <f t="shared" si="19"/>
        <v>42891</v>
      </c>
      <c r="G78" s="42">
        <f t="shared" si="18"/>
        <v>42917</v>
      </c>
      <c r="H78" s="118"/>
    </row>
    <row r="79" spans="1:8" x14ac:dyDescent="0.25">
      <c r="A79" s="39" t="s">
        <v>245</v>
      </c>
      <c r="B79" s="39" t="s">
        <v>144</v>
      </c>
      <c r="C79" s="40" t="s">
        <v>103</v>
      </c>
      <c r="D79" s="39" t="s">
        <v>88</v>
      </c>
      <c r="E79" s="41">
        <v>200000000</v>
      </c>
      <c r="F79" s="42">
        <f t="shared" si="19"/>
        <v>42891</v>
      </c>
      <c r="G79" s="42">
        <f t="shared" si="18"/>
        <v>42917</v>
      </c>
      <c r="H79" s="118"/>
    </row>
    <row r="80" spans="1:8" x14ac:dyDescent="0.25">
      <c r="A80" s="100" t="s">
        <v>246</v>
      </c>
      <c r="B80" s="100" t="s">
        <v>75</v>
      </c>
      <c r="C80" s="34" t="s">
        <v>103</v>
      </c>
      <c r="D80" s="30" t="s">
        <v>86</v>
      </c>
      <c r="E80" s="33">
        <v>200000000</v>
      </c>
      <c r="F80" s="38">
        <f>+Parameters!$B$8</f>
        <v>42859</v>
      </c>
      <c r="G80" s="101">
        <f>+F80+31</f>
        <v>42890</v>
      </c>
      <c r="H80" s="118"/>
    </row>
    <row r="81" spans="1:8" x14ac:dyDescent="0.25">
      <c r="A81" s="100" t="s">
        <v>246</v>
      </c>
      <c r="B81" s="100" t="s">
        <v>75</v>
      </c>
      <c r="C81" s="34" t="s">
        <v>103</v>
      </c>
      <c r="D81" s="30" t="s">
        <v>87</v>
      </c>
      <c r="E81" s="33">
        <v>200000000</v>
      </c>
      <c r="F81" s="38">
        <f>+Parameters!$B$8</f>
        <v>42859</v>
      </c>
      <c r="G81" s="101">
        <f t="shared" ref="G81:G85" si="20">+F81+31</f>
        <v>42890</v>
      </c>
      <c r="H81" s="118"/>
    </row>
    <row r="82" spans="1:8" x14ac:dyDescent="0.25">
      <c r="A82" s="100" t="s">
        <v>246</v>
      </c>
      <c r="B82" s="100" t="s">
        <v>75</v>
      </c>
      <c r="C82" s="34" t="s">
        <v>103</v>
      </c>
      <c r="D82" s="30" t="s">
        <v>88</v>
      </c>
      <c r="E82" s="33">
        <v>200000000</v>
      </c>
      <c r="F82" s="38">
        <f>+Parameters!$B$8</f>
        <v>42859</v>
      </c>
      <c r="G82" s="101">
        <f t="shared" si="20"/>
        <v>42890</v>
      </c>
      <c r="H82" s="118"/>
    </row>
    <row r="83" spans="1:8" x14ac:dyDescent="0.25">
      <c r="A83" s="100" t="s">
        <v>246</v>
      </c>
      <c r="B83" s="100" t="s">
        <v>144</v>
      </c>
      <c r="C83" s="34" t="s">
        <v>103</v>
      </c>
      <c r="D83" s="30" t="s">
        <v>86</v>
      </c>
      <c r="E83" s="33">
        <v>200000000</v>
      </c>
      <c r="F83" s="38">
        <f>+Parameters!$B$8</f>
        <v>42859</v>
      </c>
      <c r="G83" s="101">
        <f t="shared" si="20"/>
        <v>42890</v>
      </c>
      <c r="H83" s="118"/>
    </row>
    <row r="84" spans="1:8" x14ac:dyDescent="0.25">
      <c r="A84" s="100" t="s">
        <v>246</v>
      </c>
      <c r="B84" s="100" t="s">
        <v>144</v>
      </c>
      <c r="C84" s="34" t="s">
        <v>103</v>
      </c>
      <c r="D84" s="30" t="s">
        <v>87</v>
      </c>
      <c r="E84" s="33">
        <v>200000000</v>
      </c>
      <c r="F84" s="38">
        <f>+Parameters!$B$8</f>
        <v>42859</v>
      </c>
      <c r="G84" s="101">
        <f t="shared" si="20"/>
        <v>42890</v>
      </c>
      <c r="H84" s="118"/>
    </row>
    <row r="85" spans="1:8" x14ac:dyDescent="0.25">
      <c r="A85" s="100" t="s">
        <v>246</v>
      </c>
      <c r="B85" s="100" t="s">
        <v>144</v>
      </c>
      <c r="C85" s="34" t="s">
        <v>103</v>
      </c>
      <c r="D85" s="30" t="s">
        <v>88</v>
      </c>
      <c r="E85" s="33">
        <v>200000000</v>
      </c>
      <c r="F85" s="38">
        <f>+Parameters!$B$8</f>
        <v>42859</v>
      </c>
      <c r="G85" s="101">
        <f t="shared" si="20"/>
        <v>42890</v>
      </c>
      <c r="H85" s="118"/>
    </row>
    <row r="86" spans="1:8" x14ac:dyDescent="0.25">
      <c r="A86" s="39" t="s">
        <v>246</v>
      </c>
      <c r="B86" s="39" t="s">
        <v>75</v>
      </c>
      <c r="C86" s="40" t="s">
        <v>103</v>
      </c>
      <c r="D86" s="39" t="s">
        <v>86</v>
      </c>
      <c r="E86" s="41">
        <v>200000000</v>
      </c>
      <c r="F86" s="42">
        <f>+G85+1</f>
        <v>42891</v>
      </c>
      <c r="G86" s="42">
        <f>+F86+26</f>
        <v>42917</v>
      </c>
      <c r="H86" s="118"/>
    </row>
    <row r="87" spans="1:8" x14ac:dyDescent="0.25">
      <c r="A87" s="39" t="s">
        <v>246</v>
      </c>
      <c r="B87" s="39" t="s">
        <v>75</v>
      </c>
      <c r="C87" s="40" t="s">
        <v>103</v>
      </c>
      <c r="D87" s="39" t="s">
        <v>87</v>
      </c>
      <c r="E87" s="41">
        <v>200000000</v>
      </c>
      <c r="F87" s="42">
        <f>+F86</f>
        <v>42891</v>
      </c>
      <c r="G87" s="42">
        <f t="shared" ref="G87:G91" si="21">+F87+26</f>
        <v>42917</v>
      </c>
      <c r="H87" s="118"/>
    </row>
    <row r="88" spans="1:8" x14ac:dyDescent="0.25">
      <c r="A88" s="39" t="s">
        <v>246</v>
      </c>
      <c r="B88" s="39" t="s">
        <v>75</v>
      </c>
      <c r="C88" s="40" t="s">
        <v>103</v>
      </c>
      <c r="D88" s="39" t="s">
        <v>88</v>
      </c>
      <c r="E88" s="41">
        <v>200000000</v>
      </c>
      <c r="F88" s="42">
        <f t="shared" ref="F88:F91" si="22">+F87</f>
        <v>42891</v>
      </c>
      <c r="G88" s="42">
        <f t="shared" si="21"/>
        <v>42917</v>
      </c>
      <c r="H88" s="118"/>
    </row>
    <row r="89" spans="1:8" x14ac:dyDescent="0.25">
      <c r="A89" s="39" t="s">
        <v>246</v>
      </c>
      <c r="B89" s="39" t="s">
        <v>144</v>
      </c>
      <c r="C89" s="40" t="s">
        <v>103</v>
      </c>
      <c r="D89" s="39" t="s">
        <v>86</v>
      </c>
      <c r="E89" s="41">
        <v>200000000</v>
      </c>
      <c r="F89" s="42">
        <f t="shared" si="22"/>
        <v>42891</v>
      </c>
      <c r="G89" s="42">
        <f t="shared" si="21"/>
        <v>42917</v>
      </c>
      <c r="H89" s="118"/>
    </row>
    <row r="90" spans="1:8" x14ac:dyDescent="0.25">
      <c r="A90" s="39" t="s">
        <v>246</v>
      </c>
      <c r="B90" s="39" t="s">
        <v>144</v>
      </c>
      <c r="C90" s="40" t="s">
        <v>103</v>
      </c>
      <c r="D90" s="39" t="s">
        <v>87</v>
      </c>
      <c r="E90" s="41">
        <v>200000000</v>
      </c>
      <c r="F90" s="42">
        <f t="shared" si="22"/>
        <v>42891</v>
      </c>
      <c r="G90" s="42">
        <f t="shared" si="21"/>
        <v>42917</v>
      </c>
      <c r="H90" s="118"/>
    </row>
    <row r="91" spans="1:8" x14ac:dyDescent="0.25">
      <c r="A91" s="39" t="s">
        <v>246</v>
      </c>
      <c r="B91" s="39" t="s">
        <v>144</v>
      </c>
      <c r="C91" s="40" t="s">
        <v>103</v>
      </c>
      <c r="D91" s="39" t="s">
        <v>88</v>
      </c>
      <c r="E91" s="41">
        <v>200000000</v>
      </c>
      <c r="F91" s="42">
        <f t="shared" si="22"/>
        <v>42891</v>
      </c>
      <c r="G91" s="42">
        <f t="shared" si="21"/>
        <v>42917</v>
      </c>
      <c r="H91" s="118"/>
    </row>
    <row r="92" spans="1:8" x14ac:dyDescent="0.25">
      <c r="A92" s="100" t="s">
        <v>250</v>
      </c>
      <c r="B92" s="100" t="s">
        <v>75</v>
      </c>
      <c r="C92" s="34" t="s">
        <v>103</v>
      </c>
      <c r="D92" s="30" t="s">
        <v>86</v>
      </c>
      <c r="E92" s="33">
        <v>100000000</v>
      </c>
      <c r="F92" s="38">
        <f>+Parameters!$B$10</f>
        <v>42866</v>
      </c>
      <c r="G92" s="101">
        <f>+F92+121</f>
        <v>42987</v>
      </c>
      <c r="H92" s="118"/>
    </row>
    <row r="93" spans="1:8" x14ac:dyDescent="0.25">
      <c r="A93" s="100" t="s">
        <v>250</v>
      </c>
      <c r="B93" s="100" t="s">
        <v>75</v>
      </c>
      <c r="C93" s="34" t="s">
        <v>103</v>
      </c>
      <c r="D93" s="30" t="s">
        <v>87</v>
      </c>
      <c r="E93" s="33">
        <v>100000000</v>
      </c>
      <c r="F93" s="38">
        <f>+Parameters!$B$10</f>
        <v>42866</v>
      </c>
      <c r="G93" s="101">
        <f t="shared" ref="G93:G97" si="23">+F93+121</f>
        <v>42987</v>
      </c>
      <c r="H93" s="118"/>
    </row>
    <row r="94" spans="1:8" x14ac:dyDescent="0.25">
      <c r="A94" s="100" t="s">
        <v>250</v>
      </c>
      <c r="B94" s="100" t="s">
        <v>75</v>
      </c>
      <c r="C94" s="34" t="s">
        <v>103</v>
      </c>
      <c r="D94" s="30" t="s">
        <v>88</v>
      </c>
      <c r="E94" s="33">
        <v>100000000</v>
      </c>
      <c r="F94" s="38">
        <f>+Parameters!$B$10</f>
        <v>42866</v>
      </c>
      <c r="G94" s="101">
        <f t="shared" si="23"/>
        <v>42987</v>
      </c>
      <c r="H94" s="118"/>
    </row>
    <row r="95" spans="1:8" x14ac:dyDescent="0.25">
      <c r="A95" s="100" t="s">
        <v>250</v>
      </c>
      <c r="B95" s="100" t="s">
        <v>144</v>
      </c>
      <c r="C95" s="34" t="s">
        <v>103</v>
      </c>
      <c r="D95" s="30" t="s">
        <v>86</v>
      </c>
      <c r="E95" s="33">
        <v>100000000</v>
      </c>
      <c r="F95" s="38">
        <f>+Parameters!$B$10</f>
        <v>42866</v>
      </c>
      <c r="G95" s="101">
        <f t="shared" si="23"/>
        <v>42987</v>
      </c>
      <c r="H95" s="118"/>
    </row>
    <row r="96" spans="1:8" x14ac:dyDescent="0.25">
      <c r="A96" s="100" t="s">
        <v>250</v>
      </c>
      <c r="B96" s="100" t="s">
        <v>144</v>
      </c>
      <c r="C96" s="34" t="s">
        <v>103</v>
      </c>
      <c r="D96" s="30" t="s">
        <v>87</v>
      </c>
      <c r="E96" s="33">
        <v>100000000</v>
      </c>
      <c r="F96" s="38">
        <f>+Parameters!$B$10</f>
        <v>42866</v>
      </c>
      <c r="G96" s="101">
        <f t="shared" si="23"/>
        <v>42987</v>
      </c>
      <c r="H96" s="118"/>
    </row>
    <row r="97" spans="1:8" x14ac:dyDescent="0.25">
      <c r="A97" s="100" t="s">
        <v>250</v>
      </c>
      <c r="B97" s="100" t="s">
        <v>144</v>
      </c>
      <c r="C97" s="34" t="s">
        <v>103</v>
      </c>
      <c r="D97" s="30" t="s">
        <v>88</v>
      </c>
      <c r="E97" s="33">
        <v>100000000</v>
      </c>
      <c r="F97" s="38">
        <f>+Parameters!$B$10</f>
        <v>42866</v>
      </c>
      <c r="G97" s="101">
        <f t="shared" si="23"/>
        <v>42987</v>
      </c>
      <c r="H97" s="118"/>
    </row>
    <row r="98" spans="1:8" x14ac:dyDescent="0.25">
      <c r="A98" s="39" t="s">
        <v>250</v>
      </c>
      <c r="B98" s="39" t="s">
        <v>75</v>
      </c>
      <c r="C98" s="40" t="s">
        <v>103</v>
      </c>
      <c r="D98" s="39" t="s">
        <v>86</v>
      </c>
      <c r="E98" s="41">
        <v>100000000</v>
      </c>
      <c r="F98" s="42">
        <f>+G97+1</f>
        <v>42988</v>
      </c>
      <c r="G98" s="42">
        <f>+F98+273</f>
        <v>43261</v>
      </c>
      <c r="H98" s="118"/>
    </row>
    <row r="99" spans="1:8" x14ac:dyDescent="0.25">
      <c r="A99" s="39" t="s">
        <v>250</v>
      </c>
      <c r="B99" s="39" t="s">
        <v>75</v>
      </c>
      <c r="C99" s="40" t="s">
        <v>103</v>
      </c>
      <c r="D99" s="39" t="s">
        <v>87</v>
      </c>
      <c r="E99" s="41">
        <v>100000000</v>
      </c>
      <c r="F99" s="42">
        <f>+F98</f>
        <v>42988</v>
      </c>
      <c r="G99" s="42">
        <f t="shared" ref="G99:G103" si="24">+F99+273</f>
        <v>43261</v>
      </c>
      <c r="H99" s="118"/>
    </row>
    <row r="100" spans="1:8" x14ac:dyDescent="0.25">
      <c r="A100" s="39" t="s">
        <v>250</v>
      </c>
      <c r="B100" s="39" t="s">
        <v>75</v>
      </c>
      <c r="C100" s="40" t="s">
        <v>103</v>
      </c>
      <c r="D100" s="39" t="s">
        <v>88</v>
      </c>
      <c r="E100" s="41">
        <v>100000000</v>
      </c>
      <c r="F100" s="42">
        <f t="shared" ref="F100:F103" si="25">+F99</f>
        <v>42988</v>
      </c>
      <c r="G100" s="42">
        <f t="shared" si="24"/>
        <v>43261</v>
      </c>
      <c r="H100" s="118"/>
    </row>
    <row r="101" spans="1:8" x14ac:dyDescent="0.25">
      <c r="A101" s="39" t="s">
        <v>250</v>
      </c>
      <c r="B101" s="39" t="s">
        <v>144</v>
      </c>
      <c r="C101" s="40" t="s">
        <v>103</v>
      </c>
      <c r="D101" s="39" t="s">
        <v>86</v>
      </c>
      <c r="E101" s="41">
        <v>100000000</v>
      </c>
      <c r="F101" s="42">
        <f t="shared" si="25"/>
        <v>42988</v>
      </c>
      <c r="G101" s="42">
        <f t="shared" si="24"/>
        <v>43261</v>
      </c>
      <c r="H101" s="118"/>
    </row>
    <row r="102" spans="1:8" x14ac:dyDescent="0.25">
      <c r="A102" s="39" t="s">
        <v>250</v>
      </c>
      <c r="B102" s="39" t="s">
        <v>144</v>
      </c>
      <c r="C102" s="40" t="s">
        <v>103</v>
      </c>
      <c r="D102" s="39" t="s">
        <v>87</v>
      </c>
      <c r="E102" s="41">
        <v>100000000</v>
      </c>
      <c r="F102" s="42">
        <f t="shared" si="25"/>
        <v>42988</v>
      </c>
      <c r="G102" s="42">
        <f t="shared" si="24"/>
        <v>43261</v>
      </c>
      <c r="H102" s="118"/>
    </row>
    <row r="103" spans="1:8" x14ac:dyDescent="0.25">
      <c r="A103" s="39" t="s">
        <v>250</v>
      </c>
      <c r="B103" s="39" t="s">
        <v>144</v>
      </c>
      <c r="C103" s="40" t="s">
        <v>103</v>
      </c>
      <c r="D103" s="39" t="s">
        <v>88</v>
      </c>
      <c r="E103" s="41">
        <v>100000000</v>
      </c>
      <c r="F103" s="42">
        <f t="shared" si="25"/>
        <v>42988</v>
      </c>
      <c r="G103" s="42">
        <f t="shared" si="24"/>
        <v>43261</v>
      </c>
      <c r="H103" s="118"/>
    </row>
    <row r="104" spans="1:8" x14ac:dyDescent="0.25">
      <c r="A104" s="100" t="s">
        <v>256</v>
      </c>
      <c r="B104" s="100" t="s">
        <v>75</v>
      </c>
      <c r="C104" s="34" t="s">
        <v>103</v>
      </c>
      <c r="D104" s="30" t="s">
        <v>86</v>
      </c>
      <c r="E104" s="33">
        <v>100000000</v>
      </c>
      <c r="F104" s="38">
        <f>+Parameters!$B$11</f>
        <v>42825</v>
      </c>
      <c r="G104" s="101">
        <v>42915</v>
      </c>
      <c r="H104" s="118"/>
    </row>
    <row r="105" spans="1:8" x14ac:dyDescent="0.25">
      <c r="A105" s="100" t="s">
        <v>256</v>
      </c>
      <c r="B105" s="100" t="s">
        <v>75</v>
      </c>
      <c r="C105" s="34" t="s">
        <v>103</v>
      </c>
      <c r="D105" s="30" t="s">
        <v>87</v>
      </c>
      <c r="E105" s="33">
        <v>100000000</v>
      </c>
      <c r="F105" s="38">
        <f>+Parameters!$B$11</f>
        <v>42825</v>
      </c>
      <c r="G105" s="101">
        <v>42915</v>
      </c>
      <c r="H105" s="118"/>
    </row>
    <row r="106" spans="1:8" x14ac:dyDescent="0.25">
      <c r="A106" s="100" t="s">
        <v>256</v>
      </c>
      <c r="B106" s="100" t="s">
        <v>75</v>
      </c>
      <c r="C106" s="34" t="s">
        <v>103</v>
      </c>
      <c r="D106" s="30" t="s">
        <v>88</v>
      </c>
      <c r="E106" s="33">
        <v>100000000</v>
      </c>
      <c r="F106" s="38">
        <f>+Parameters!$B$11</f>
        <v>42825</v>
      </c>
      <c r="G106" s="101">
        <v>42915</v>
      </c>
      <c r="H106" s="118"/>
    </row>
    <row r="107" spans="1:8" x14ac:dyDescent="0.25">
      <c r="A107" s="100" t="s">
        <v>256</v>
      </c>
      <c r="B107" s="100" t="s">
        <v>144</v>
      </c>
      <c r="C107" s="34" t="s">
        <v>103</v>
      </c>
      <c r="D107" s="30" t="s">
        <v>86</v>
      </c>
      <c r="E107" s="33">
        <v>100000000</v>
      </c>
      <c r="F107" s="38">
        <f>+Parameters!$B$11</f>
        <v>42825</v>
      </c>
      <c r="G107" s="101">
        <v>42915</v>
      </c>
      <c r="H107" s="118"/>
    </row>
    <row r="108" spans="1:8" x14ac:dyDescent="0.25">
      <c r="A108" s="100" t="s">
        <v>256</v>
      </c>
      <c r="B108" s="100" t="s">
        <v>144</v>
      </c>
      <c r="C108" s="34" t="s">
        <v>103</v>
      </c>
      <c r="D108" s="30" t="s">
        <v>87</v>
      </c>
      <c r="E108" s="33">
        <v>100000000</v>
      </c>
      <c r="F108" s="38">
        <f>+Parameters!$B$11</f>
        <v>42825</v>
      </c>
      <c r="G108" s="101">
        <v>42915</v>
      </c>
      <c r="H108" s="118"/>
    </row>
    <row r="109" spans="1:8" x14ac:dyDescent="0.25">
      <c r="A109" s="100" t="s">
        <v>256</v>
      </c>
      <c r="B109" s="100" t="s">
        <v>144</v>
      </c>
      <c r="C109" s="34" t="s">
        <v>103</v>
      </c>
      <c r="D109" s="30" t="s">
        <v>88</v>
      </c>
      <c r="E109" s="33">
        <v>100000000</v>
      </c>
      <c r="F109" s="38">
        <f>+Parameters!$B$11</f>
        <v>42825</v>
      </c>
      <c r="G109" s="101">
        <v>42915</v>
      </c>
      <c r="H109" s="118"/>
    </row>
    <row r="110" spans="1:8" x14ac:dyDescent="0.25">
      <c r="A110" s="39" t="s">
        <v>256</v>
      </c>
      <c r="B110" s="39" t="s">
        <v>75</v>
      </c>
      <c r="C110" s="40" t="s">
        <v>103</v>
      </c>
      <c r="D110" s="39" t="s">
        <v>86</v>
      </c>
      <c r="E110" s="41">
        <v>0</v>
      </c>
      <c r="F110" s="42">
        <f>+G109+1</f>
        <v>42916</v>
      </c>
      <c r="G110" s="42">
        <v>43007</v>
      </c>
      <c r="H110" s="118"/>
    </row>
    <row r="111" spans="1:8" x14ac:dyDescent="0.25">
      <c r="A111" s="39" t="s">
        <v>256</v>
      </c>
      <c r="B111" s="39" t="s">
        <v>75</v>
      </c>
      <c r="C111" s="40" t="s">
        <v>103</v>
      </c>
      <c r="D111" s="39" t="s">
        <v>87</v>
      </c>
      <c r="E111" s="41">
        <v>0</v>
      </c>
      <c r="F111" s="42">
        <f>+F110</f>
        <v>42916</v>
      </c>
      <c r="G111" s="42">
        <v>43007</v>
      </c>
      <c r="H111" s="118"/>
    </row>
    <row r="112" spans="1:8" x14ac:dyDescent="0.25">
      <c r="A112" s="39" t="s">
        <v>256</v>
      </c>
      <c r="B112" s="39" t="s">
        <v>75</v>
      </c>
      <c r="C112" s="40" t="s">
        <v>103</v>
      </c>
      <c r="D112" s="39" t="s">
        <v>88</v>
      </c>
      <c r="E112" s="41">
        <v>0</v>
      </c>
      <c r="F112" s="42">
        <f t="shared" ref="F112:F115" si="26">+F111</f>
        <v>42916</v>
      </c>
      <c r="G112" s="42">
        <v>43007</v>
      </c>
      <c r="H112" s="118"/>
    </row>
    <row r="113" spans="1:8" x14ac:dyDescent="0.25">
      <c r="A113" s="39" t="s">
        <v>256</v>
      </c>
      <c r="B113" s="39" t="s">
        <v>144</v>
      </c>
      <c r="C113" s="40" t="s">
        <v>103</v>
      </c>
      <c r="D113" s="39" t="s">
        <v>86</v>
      </c>
      <c r="E113" s="41">
        <v>0</v>
      </c>
      <c r="F113" s="42">
        <f t="shared" si="26"/>
        <v>42916</v>
      </c>
      <c r="G113" s="42">
        <v>43007</v>
      </c>
      <c r="H113" s="118"/>
    </row>
    <row r="114" spans="1:8" x14ac:dyDescent="0.25">
      <c r="A114" s="39" t="s">
        <v>256</v>
      </c>
      <c r="B114" s="39" t="s">
        <v>144</v>
      </c>
      <c r="C114" s="40" t="s">
        <v>103</v>
      </c>
      <c r="D114" s="39" t="s">
        <v>87</v>
      </c>
      <c r="E114" s="41">
        <v>0</v>
      </c>
      <c r="F114" s="42">
        <f t="shared" si="26"/>
        <v>42916</v>
      </c>
      <c r="G114" s="42">
        <v>43007</v>
      </c>
      <c r="H114" s="118"/>
    </row>
    <row r="115" spans="1:8" x14ac:dyDescent="0.25">
      <c r="A115" s="39" t="s">
        <v>256</v>
      </c>
      <c r="B115" s="39" t="s">
        <v>144</v>
      </c>
      <c r="C115" s="40" t="s">
        <v>103</v>
      </c>
      <c r="D115" s="39" t="s">
        <v>88</v>
      </c>
      <c r="E115" s="41">
        <v>0</v>
      </c>
      <c r="F115" s="42">
        <f t="shared" si="26"/>
        <v>42916</v>
      </c>
      <c r="G115" s="42">
        <v>43007</v>
      </c>
      <c r="H115" s="118"/>
    </row>
    <row r="116" spans="1:8" x14ac:dyDescent="0.25">
      <c r="A116" s="100" t="s">
        <v>256</v>
      </c>
      <c r="B116" s="100" t="s">
        <v>75</v>
      </c>
      <c r="C116" s="34" t="s">
        <v>103</v>
      </c>
      <c r="D116" s="30" t="s">
        <v>86</v>
      </c>
      <c r="E116" s="33">
        <v>100000000</v>
      </c>
      <c r="F116" s="38">
        <f>+G115+1</f>
        <v>43008</v>
      </c>
      <c r="G116" s="101">
        <f>+F116+183</f>
        <v>43191</v>
      </c>
      <c r="H116" s="118"/>
    </row>
    <row r="117" spans="1:8" x14ac:dyDescent="0.25">
      <c r="A117" s="100" t="s">
        <v>256</v>
      </c>
      <c r="B117" s="100" t="s">
        <v>75</v>
      </c>
      <c r="C117" s="34" t="s">
        <v>103</v>
      </c>
      <c r="D117" s="30" t="s">
        <v>87</v>
      </c>
      <c r="E117" s="33">
        <v>100000000</v>
      </c>
      <c r="F117" s="38">
        <f>+F116</f>
        <v>43008</v>
      </c>
      <c r="G117" s="101">
        <f t="shared" ref="G117:G121" si="27">+F117+183</f>
        <v>43191</v>
      </c>
      <c r="H117" s="118"/>
    </row>
    <row r="118" spans="1:8" x14ac:dyDescent="0.25">
      <c r="A118" s="100" t="s">
        <v>256</v>
      </c>
      <c r="B118" s="100" t="s">
        <v>75</v>
      </c>
      <c r="C118" s="34" t="s">
        <v>103</v>
      </c>
      <c r="D118" s="30" t="s">
        <v>88</v>
      </c>
      <c r="E118" s="33">
        <v>100000000</v>
      </c>
      <c r="F118" s="38">
        <f t="shared" ref="F118:F121" si="28">+F117</f>
        <v>43008</v>
      </c>
      <c r="G118" s="101">
        <f t="shared" si="27"/>
        <v>43191</v>
      </c>
      <c r="H118" s="118"/>
    </row>
    <row r="119" spans="1:8" x14ac:dyDescent="0.25">
      <c r="A119" s="100" t="s">
        <v>256</v>
      </c>
      <c r="B119" s="100" t="s">
        <v>144</v>
      </c>
      <c r="C119" s="34" t="s">
        <v>103</v>
      </c>
      <c r="D119" s="30" t="s">
        <v>86</v>
      </c>
      <c r="E119" s="33">
        <v>100000000</v>
      </c>
      <c r="F119" s="38">
        <f t="shared" si="28"/>
        <v>43008</v>
      </c>
      <c r="G119" s="101">
        <f t="shared" si="27"/>
        <v>43191</v>
      </c>
      <c r="H119" s="118"/>
    </row>
    <row r="120" spans="1:8" x14ac:dyDescent="0.25">
      <c r="A120" s="100" t="s">
        <v>256</v>
      </c>
      <c r="B120" s="100" t="s">
        <v>144</v>
      </c>
      <c r="C120" s="34" t="s">
        <v>103</v>
      </c>
      <c r="D120" s="30" t="s">
        <v>87</v>
      </c>
      <c r="E120" s="33">
        <v>100000000</v>
      </c>
      <c r="F120" s="38">
        <f t="shared" si="28"/>
        <v>43008</v>
      </c>
      <c r="G120" s="101">
        <f t="shared" si="27"/>
        <v>43191</v>
      </c>
      <c r="H120" s="118"/>
    </row>
    <row r="121" spans="1:8" x14ac:dyDescent="0.25">
      <c r="A121" s="100" t="s">
        <v>256</v>
      </c>
      <c r="B121" s="100" t="s">
        <v>144</v>
      </c>
      <c r="C121" s="34" t="s">
        <v>103</v>
      </c>
      <c r="D121" s="30" t="s">
        <v>88</v>
      </c>
      <c r="E121" s="33">
        <v>100000000</v>
      </c>
      <c r="F121" s="38">
        <f t="shared" si="28"/>
        <v>43008</v>
      </c>
      <c r="G121" s="101">
        <f t="shared" si="27"/>
        <v>43191</v>
      </c>
      <c r="H121" s="118"/>
    </row>
    <row r="122" spans="1:8" x14ac:dyDescent="0.25">
      <c r="A122" s="100" t="s">
        <v>290</v>
      </c>
      <c r="B122" s="100" t="s">
        <v>75</v>
      </c>
      <c r="C122" s="34" t="s">
        <v>103</v>
      </c>
      <c r="D122" s="30" t="s">
        <v>86</v>
      </c>
      <c r="E122" s="33">
        <v>100000000</v>
      </c>
      <c r="F122" s="38">
        <f>+Parameters!$B$12</f>
        <v>42400</v>
      </c>
      <c r="G122" s="101">
        <f>+F122+121</f>
        <v>42521</v>
      </c>
      <c r="H122" s="118"/>
    </row>
    <row r="123" spans="1:8" x14ac:dyDescent="0.25">
      <c r="A123" s="100" t="s">
        <v>290</v>
      </c>
      <c r="B123" s="100" t="s">
        <v>75</v>
      </c>
      <c r="C123" s="34" t="s">
        <v>103</v>
      </c>
      <c r="D123" s="30" t="s">
        <v>87</v>
      </c>
      <c r="E123" s="33">
        <v>100000000</v>
      </c>
      <c r="F123" s="38">
        <f>+Parameters!$B$12</f>
        <v>42400</v>
      </c>
      <c r="G123" s="101">
        <f t="shared" ref="G123:G127" si="29">+F123+121</f>
        <v>42521</v>
      </c>
      <c r="H123" s="118"/>
    </row>
    <row r="124" spans="1:8" x14ac:dyDescent="0.25">
      <c r="A124" s="100" t="s">
        <v>290</v>
      </c>
      <c r="B124" s="100" t="s">
        <v>75</v>
      </c>
      <c r="C124" s="34" t="s">
        <v>103</v>
      </c>
      <c r="D124" s="30" t="s">
        <v>88</v>
      </c>
      <c r="E124" s="33">
        <v>100000000</v>
      </c>
      <c r="F124" s="38">
        <f>+Parameters!$B$12</f>
        <v>42400</v>
      </c>
      <c r="G124" s="101">
        <f t="shared" si="29"/>
        <v>42521</v>
      </c>
      <c r="H124" s="118"/>
    </row>
    <row r="125" spans="1:8" x14ac:dyDescent="0.25">
      <c r="A125" s="100" t="s">
        <v>290</v>
      </c>
      <c r="B125" s="100" t="s">
        <v>144</v>
      </c>
      <c r="C125" s="34" t="s">
        <v>103</v>
      </c>
      <c r="D125" s="30" t="s">
        <v>86</v>
      </c>
      <c r="E125" s="33">
        <v>100000000</v>
      </c>
      <c r="F125" s="38">
        <f>+Parameters!$B$12</f>
        <v>42400</v>
      </c>
      <c r="G125" s="101">
        <f t="shared" si="29"/>
        <v>42521</v>
      </c>
      <c r="H125" s="118"/>
    </row>
    <row r="126" spans="1:8" x14ac:dyDescent="0.25">
      <c r="A126" s="100" t="s">
        <v>290</v>
      </c>
      <c r="B126" s="100" t="s">
        <v>144</v>
      </c>
      <c r="C126" s="34" t="s">
        <v>103</v>
      </c>
      <c r="D126" s="30" t="s">
        <v>87</v>
      </c>
      <c r="E126" s="33">
        <v>100000000</v>
      </c>
      <c r="F126" s="38">
        <f>+Parameters!$B$12</f>
        <v>42400</v>
      </c>
      <c r="G126" s="101">
        <f t="shared" si="29"/>
        <v>42521</v>
      </c>
      <c r="H126" s="118"/>
    </row>
    <row r="127" spans="1:8" x14ac:dyDescent="0.25">
      <c r="A127" s="100" t="s">
        <v>290</v>
      </c>
      <c r="B127" s="100" t="s">
        <v>144</v>
      </c>
      <c r="C127" s="34" t="s">
        <v>103</v>
      </c>
      <c r="D127" s="30" t="s">
        <v>88</v>
      </c>
      <c r="E127" s="33">
        <v>100000000</v>
      </c>
      <c r="F127" s="38">
        <f>+Parameters!$B$12</f>
        <v>42400</v>
      </c>
      <c r="G127" s="101">
        <f t="shared" si="29"/>
        <v>42521</v>
      </c>
      <c r="H127" s="118"/>
    </row>
    <row r="128" spans="1:8" x14ac:dyDescent="0.25">
      <c r="A128" s="39" t="s">
        <v>290</v>
      </c>
      <c r="B128" s="39" t="s">
        <v>75</v>
      </c>
      <c r="C128" s="40" t="s">
        <v>103</v>
      </c>
      <c r="D128" s="39" t="s">
        <v>86</v>
      </c>
      <c r="E128" s="41">
        <v>100000000</v>
      </c>
      <c r="F128" s="42">
        <f>+G127+1</f>
        <v>42522</v>
      </c>
      <c r="G128" s="42">
        <f>+F128+273</f>
        <v>42795</v>
      </c>
      <c r="H128" s="118"/>
    </row>
    <row r="129" spans="1:8" x14ac:dyDescent="0.25">
      <c r="A129" s="39" t="s">
        <v>290</v>
      </c>
      <c r="B129" s="39" t="s">
        <v>75</v>
      </c>
      <c r="C129" s="40" t="s">
        <v>103</v>
      </c>
      <c r="D129" s="39" t="s">
        <v>87</v>
      </c>
      <c r="E129" s="41">
        <v>100000000</v>
      </c>
      <c r="F129" s="42">
        <f>+F128</f>
        <v>42522</v>
      </c>
      <c r="G129" s="42">
        <f t="shared" ref="G129:G133" si="30">+F129+273</f>
        <v>42795</v>
      </c>
      <c r="H129" s="118"/>
    </row>
    <row r="130" spans="1:8" x14ac:dyDescent="0.25">
      <c r="A130" s="39" t="s">
        <v>290</v>
      </c>
      <c r="B130" s="39" t="s">
        <v>75</v>
      </c>
      <c r="C130" s="40" t="s">
        <v>103</v>
      </c>
      <c r="D130" s="39" t="s">
        <v>88</v>
      </c>
      <c r="E130" s="41">
        <v>100000000</v>
      </c>
      <c r="F130" s="42">
        <f t="shared" ref="F130:F133" si="31">+F129</f>
        <v>42522</v>
      </c>
      <c r="G130" s="42">
        <f t="shared" si="30"/>
        <v>42795</v>
      </c>
      <c r="H130" s="118"/>
    </row>
    <row r="131" spans="1:8" x14ac:dyDescent="0.25">
      <c r="A131" s="39" t="s">
        <v>290</v>
      </c>
      <c r="B131" s="39" t="s">
        <v>144</v>
      </c>
      <c r="C131" s="40" t="s">
        <v>103</v>
      </c>
      <c r="D131" s="39" t="s">
        <v>86</v>
      </c>
      <c r="E131" s="41">
        <v>100000000</v>
      </c>
      <c r="F131" s="42">
        <f t="shared" si="31"/>
        <v>42522</v>
      </c>
      <c r="G131" s="42">
        <f t="shared" si="30"/>
        <v>42795</v>
      </c>
      <c r="H131" s="118"/>
    </row>
    <row r="132" spans="1:8" x14ac:dyDescent="0.25">
      <c r="A132" s="39" t="s">
        <v>290</v>
      </c>
      <c r="B132" s="39" t="s">
        <v>144</v>
      </c>
      <c r="C132" s="40" t="s">
        <v>103</v>
      </c>
      <c r="D132" s="39" t="s">
        <v>87</v>
      </c>
      <c r="E132" s="41">
        <v>100000000</v>
      </c>
      <c r="F132" s="42">
        <f t="shared" si="31"/>
        <v>42522</v>
      </c>
      <c r="G132" s="42">
        <f t="shared" si="30"/>
        <v>42795</v>
      </c>
      <c r="H132" s="118"/>
    </row>
    <row r="133" spans="1:8" x14ac:dyDescent="0.25">
      <c r="A133" s="39" t="s">
        <v>290</v>
      </c>
      <c r="B133" s="39" t="s">
        <v>144</v>
      </c>
      <c r="C133" s="40" t="s">
        <v>103</v>
      </c>
      <c r="D133" s="39" t="s">
        <v>88</v>
      </c>
      <c r="E133" s="41">
        <v>100000000</v>
      </c>
      <c r="F133" s="42">
        <f t="shared" si="31"/>
        <v>42522</v>
      </c>
      <c r="G133" s="42">
        <f t="shared" si="30"/>
        <v>42795</v>
      </c>
      <c r="H133" s="118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64"/>
  <sheetViews>
    <sheetView topLeftCell="A26" workbookViewId="0">
      <selection activeCell="C52" sqref="C52"/>
    </sheetView>
  </sheetViews>
  <sheetFormatPr defaultRowHeight="15" x14ac:dyDescent="0.25"/>
  <cols>
    <col min="1" max="1" width="11.7109375" bestFit="1" customWidth="1"/>
    <col min="2" max="2" width="16.7109375" bestFit="1" customWidth="1"/>
    <col min="3" max="3" width="16.28515625" bestFit="1" customWidth="1"/>
    <col min="4" max="4" width="22.28515625" bestFit="1" customWidth="1"/>
    <col min="5" max="5" width="43.7109375" bestFit="1" customWidth="1"/>
    <col min="6" max="6" width="10.7109375" bestFit="1" customWidth="1"/>
  </cols>
  <sheetData>
    <row r="1" spans="1:6" x14ac:dyDescent="0.25">
      <c r="A1" s="25" t="s">
        <v>48</v>
      </c>
      <c r="B1" s="25" t="s">
        <v>204</v>
      </c>
      <c r="C1" s="25" t="s">
        <v>205</v>
      </c>
      <c r="D1" s="25" t="s">
        <v>166</v>
      </c>
      <c r="E1" s="29" t="s">
        <v>167</v>
      </c>
    </row>
    <row r="2" spans="1:6" x14ac:dyDescent="0.25">
      <c r="A2" s="100" t="s">
        <v>184</v>
      </c>
      <c r="B2" s="101">
        <f>+Parameters!$B$2</f>
        <v>42866</v>
      </c>
      <c r="C2" s="101">
        <f>+B2+31</f>
        <v>42897</v>
      </c>
      <c r="D2" s="100" t="s">
        <v>210</v>
      </c>
      <c r="E2" s="100" t="s">
        <v>266</v>
      </c>
      <c r="F2" s="119"/>
    </row>
    <row r="3" spans="1:6" x14ac:dyDescent="0.25">
      <c r="A3" s="100" t="s">
        <v>184</v>
      </c>
      <c r="B3" s="101">
        <f>+Parameters!$B$2</f>
        <v>42866</v>
      </c>
      <c r="C3" s="101">
        <f>+B3</f>
        <v>42866</v>
      </c>
      <c r="D3" s="100" t="s">
        <v>168</v>
      </c>
      <c r="E3" s="100" t="s">
        <v>203</v>
      </c>
      <c r="F3" s="119"/>
    </row>
    <row r="4" spans="1:6" x14ac:dyDescent="0.25">
      <c r="A4" s="100" t="s">
        <v>184</v>
      </c>
      <c r="B4" s="101">
        <f>+Parameters!$B$2</f>
        <v>42866</v>
      </c>
      <c r="C4" s="101">
        <f>+B4</f>
        <v>42866</v>
      </c>
      <c r="D4" s="100" t="s">
        <v>168</v>
      </c>
      <c r="E4" s="100" t="s">
        <v>267</v>
      </c>
      <c r="F4" s="119"/>
    </row>
    <row r="5" spans="1:6" x14ac:dyDescent="0.25">
      <c r="A5" s="100" t="s">
        <v>215</v>
      </c>
      <c r="B5" s="101">
        <f>+Parameters!$B$3</f>
        <v>42866</v>
      </c>
      <c r="C5" s="101">
        <f>+B5+29</f>
        <v>42895</v>
      </c>
      <c r="D5" s="100" t="s">
        <v>210</v>
      </c>
      <c r="E5" s="100" t="s">
        <v>268</v>
      </c>
      <c r="F5" s="119"/>
    </row>
    <row r="6" spans="1:6" x14ac:dyDescent="0.25">
      <c r="A6" s="100" t="s">
        <v>215</v>
      </c>
      <c r="B6" s="101">
        <f>+Parameters!$B$3</f>
        <v>42866</v>
      </c>
      <c r="C6" s="101">
        <f t="shared" ref="C6:C7" si="0">+B6+29</f>
        <v>42895</v>
      </c>
      <c r="D6" s="100" t="s">
        <v>210</v>
      </c>
      <c r="E6" s="100" t="s">
        <v>269</v>
      </c>
      <c r="F6" s="119"/>
    </row>
    <row r="7" spans="1:6" x14ac:dyDescent="0.25">
      <c r="A7" s="100" t="s">
        <v>215</v>
      </c>
      <c r="B7" s="101">
        <f>+Parameters!$B$3</f>
        <v>42866</v>
      </c>
      <c r="C7" s="101">
        <f t="shared" si="0"/>
        <v>42895</v>
      </c>
      <c r="D7" s="100" t="s">
        <v>270</v>
      </c>
      <c r="E7" s="100" t="s">
        <v>271</v>
      </c>
      <c r="F7" s="119"/>
    </row>
    <row r="8" spans="1:6" x14ac:dyDescent="0.25">
      <c r="A8" s="100" t="s">
        <v>215</v>
      </c>
      <c r="B8" s="101">
        <f>+Parameters!$B$3</f>
        <v>42866</v>
      </c>
      <c r="C8" s="101">
        <f>+B8</f>
        <v>42866</v>
      </c>
      <c r="D8" s="100" t="s">
        <v>168</v>
      </c>
      <c r="E8" s="100" t="s">
        <v>203</v>
      </c>
      <c r="F8" s="119"/>
    </row>
    <row r="9" spans="1:6" x14ac:dyDescent="0.25">
      <c r="A9" s="100" t="s">
        <v>215</v>
      </c>
      <c r="B9" s="101">
        <f>+Parameters!$B$3</f>
        <v>42866</v>
      </c>
      <c r="C9" s="101">
        <f t="shared" ref="C9" si="1">+B9</f>
        <v>42866</v>
      </c>
      <c r="D9" s="100" t="s">
        <v>168</v>
      </c>
      <c r="E9" s="100" t="s">
        <v>272</v>
      </c>
      <c r="F9" s="119"/>
    </row>
    <row r="10" spans="1:6" x14ac:dyDescent="0.25">
      <c r="A10" s="100" t="s">
        <v>215</v>
      </c>
      <c r="B10" s="101">
        <f>+Parameters!$B$3</f>
        <v>42866</v>
      </c>
      <c r="C10" s="101">
        <f>+B10+29</f>
        <v>42895</v>
      </c>
      <c r="D10" s="100" t="s">
        <v>273</v>
      </c>
      <c r="E10" s="100" t="s">
        <v>274</v>
      </c>
      <c r="F10" s="119"/>
    </row>
    <row r="11" spans="1:6" x14ac:dyDescent="0.25">
      <c r="A11" s="100" t="s">
        <v>215</v>
      </c>
      <c r="B11" s="101">
        <f>+Parameters!$B$3</f>
        <v>42866</v>
      </c>
      <c r="C11" s="101">
        <f>+B11+29</f>
        <v>42895</v>
      </c>
      <c r="D11" s="100" t="s">
        <v>275</v>
      </c>
      <c r="E11" s="100" t="s">
        <v>276</v>
      </c>
      <c r="F11" s="119"/>
    </row>
    <row r="12" spans="1:6" x14ac:dyDescent="0.25">
      <c r="A12" s="100" t="s">
        <v>291</v>
      </c>
      <c r="B12" s="101">
        <f>+Parameters!$B$4</f>
        <v>42866</v>
      </c>
      <c r="C12" s="101">
        <f>+B12+29</f>
        <v>42895</v>
      </c>
      <c r="D12" s="100" t="s">
        <v>210</v>
      </c>
      <c r="E12" s="100" t="s">
        <v>268</v>
      </c>
      <c r="F12" s="119"/>
    </row>
    <row r="13" spans="1:6" x14ac:dyDescent="0.25">
      <c r="A13" s="100" t="s">
        <v>291</v>
      </c>
      <c r="B13" s="101">
        <f>+Parameters!$B$4</f>
        <v>42866</v>
      </c>
      <c r="C13" s="101">
        <f t="shared" ref="C13:C14" si="2">+B13+29</f>
        <v>42895</v>
      </c>
      <c r="D13" s="100" t="s">
        <v>210</v>
      </c>
      <c r="E13" s="100" t="s">
        <v>269</v>
      </c>
      <c r="F13" s="119"/>
    </row>
    <row r="14" spans="1:6" x14ac:dyDescent="0.25">
      <c r="A14" s="100" t="s">
        <v>291</v>
      </c>
      <c r="B14" s="101">
        <f>+Parameters!$B$4</f>
        <v>42866</v>
      </c>
      <c r="C14" s="101">
        <f t="shared" si="2"/>
        <v>42895</v>
      </c>
      <c r="D14" s="100" t="s">
        <v>270</v>
      </c>
      <c r="E14" s="100" t="s">
        <v>277</v>
      </c>
      <c r="F14" s="119"/>
    </row>
    <row r="15" spans="1:6" x14ac:dyDescent="0.25">
      <c r="A15" s="100" t="s">
        <v>291</v>
      </c>
      <c r="B15" s="101">
        <f>+Parameters!$B$4</f>
        <v>42866</v>
      </c>
      <c r="C15" s="101">
        <f>+B15</f>
        <v>42866</v>
      </c>
      <c r="D15" s="100" t="s">
        <v>168</v>
      </c>
      <c r="E15" s="100" t="s">
        <v>203</v>
      </c>
      <c r="F15" s="119"/>
    </row>
    <row r="16" spans="1:6" x14ac:dyDescent="0.25">
      <c r="A16" s="100" t="s">
        <v>291</v>
      </c>
      <c r="B16" s="101">
        <f>+Parameters!$B$4</f>
        <v>42866</v>
      </c>
      <c r="C16" s="101">
        <f t="shared" ref="C16" si="3">+B16</f>
        <v>42866</v>
      </c>
      <c r="D16" s="100" t="s">
        <v>168</v>
      </c>
      <c r="E16" s="100" t="s">
        <v>272</v>
      </c>
      <c r="F16" s="119"/>
    </row>
    <row r="17" spans="1:6" x14ac:dyDescent="0.25">
      <c r="A17" s="100" t="s">
        <v>291</v>
      </c>
      <c r="B17" s="101">
        <f>+Parameters!$B$4</f>
        <v>42866</v>
      </c>
      <c r="C17" s="101">
        <f>+B17+29</f>
        <v>42895</v>
      </c>
      <c r="D17" s="100" t="s">
        <v>273</v>
      </c>
      <c r="E17" s="100" t="s">
        <v>274</v>
      </c>
      <c r="F17" s="119"/>
    </row>
    <row r="18" spans="1:6" x14ac:dyDescent="0.25">
      <c r="A18" s="100" t="s">
        <v>291</v>
      </c>
      <c r="B18" s="101">
        <f>+Parameters!$B$4</f>
        <v>42866</v>
      </c>
      <c r="C18" s="101">
        <f t="shared" ref="C18:C21" si="4">+B18+29</f>
        <v>42895</v>
      </c>
      <c r="D18" s="100" t="s">
        <v>275</v>
      </c>
      <c r="E18" s="100" t="s">
        <v>276</v>
      </c>
      <c r="F18" s="119"/>
    </row>
    <row r="19" spans="1:6" x14ac:dyDescent="0.25">
      <c r="A19" s="100" t="s">
        <v>216</v>
      </c>
      <c r="B19" s="101">
        <f>+Parameters!$B$5</f>
        <v>42866</v>
      </c>
      <c r="C19" s="101">
        <f t="shared" si="4"/>
        <v>42895</v>
      </c>
      <c r="D19" s="100" t="s">
        <v>210</v>
      </c>
      <c r="E19" s="100" t="s">
        <v>278</v>
      </c>
      <c r="F19" s="119"/>
    </row>
    <row r="20" spans="1:6" x14ac:dyDescent="0.25">
      <c r="A20" s="100" t="s">
        <v>216</v>
      </c>
      <c r="B20" s="101">
        <f>+Parameters!$B$5</f>
        <v>42866</v>
      </c>
      <c r="C20" s="101">
        <f t="shared" si="4"/>
        <v>42895</v>
      </c>
      <c r="D20" s="100" t="s">
        <v>270</v>
      </c>
      <c r="E20" s="100" t="s">
        <v>279</v>
      </c>
      <c r="F20" s="119"/>
    </row>
    <row r="21" spans="1:6" x14ac:dyDescent="0.25">
      <c r="A21" s="100" t="s">
        <v>216</v>
      </c>
      <c r="B21" s="101">
        <f>+Parameters!$B$5</f>
        <v>42866</v>
      </c>
      <c r="C21" s="101">
        <f t="shared" si="4"/>
        <v>42895</v>
      </c>
      <c r="D21" s="100" t="s">
        <v>270</v>
      </c>
      <c r="E21" s="100" t="s">
        <v>280</v>
      </c>
      <c r="F21" s="119"/>
    </row>
    <row r="22" spans="1:6" x14ac:dyDescent="0.25">
      <c r="A22" s="100" t="s">
        <v>216</v>
      </c>
      <c r="B22" s="101">
        <f>+Parameters!$B$5</f>
        <v>42866</v>
      </c>
      <c r="C22" s="101">
        <f>+B22</f>
        <v>42866</v>
      </c>
      <c r="D22" s="100" t="s">
        <v>168</v>
      </c>
      <c r="E22" s="100" t="s">
        <v>203</v>
      </c>
      <c r="F22" s="119"/>
    </row>
    <row r="23" spans="1:6" x14ac:dyDescent="0.25">
      <c r="A23" s="100" t="s">
        <v>227</v>
      </c>
      <c r="B23" s="101">
        <f>+Parameters!$B$6</f>
        <v>42866</v>
      </c>
      <c r="C23" s="101">
        <f>+B23+3</f>
        <v>42869</v>
      </c>
      <c r="D23" s="100" t="s">
        <v>210</v>
      </c>
      <c r="E23" s="100" t="s">
        <v>268</v>
      </c>
      <c r="F23" s="119"/>
    </row>
    <row r="24" spans="1:6" x14ac:dyDescent="0.25">
      <c r="A24" s="100" t="s">
        <v>227</v>
      </c>
      <c r="B24" s="101">
        <f>+Parameters!$B$6</f>
        <v>42866</v>
      </c>
      <c r="C24" s="101">
        <f>+B24+29</f>
        <v>42895</v>
      </c>
      <c r="D24" s="100" t="s">
        <v>270</v>
      </c>
      <c r="E24" s="100" t="s">
        <v>279</v>
      </c>
      <c r="F24" s="119"/>
    </row>
    <row r="25" spans="1:6" x14ac:dyDescent="0.25">
      <c r="A25" s="100" t="s">
        <v>227</v>
      </c>
      <c r="B25" s="101">
        <f>+Parameters!$B$6</f>
        <v>42866</v>
      </c>
      <c r="C25" s="101">
        <f t="shared" ref="C25" si="5">+B25+29</f>
        <v>42895</v>
      </c>
      <c r="D25" s="100" t="s">
        <v>270</v>
      </c>
      <c r="E25" s="100" t="s">
        <v>280</v>
      </c>
      <c r="F25" s="119"/>
    </row>
    <row r="26" spans="1:6" x14ac:dyDescent="0.25">
      <c r="A26" s="100" t="s">
        <v>227</v>
      </c>
      <c r="B26" s="101">
        <f>+Parameters!$B$6</f>
        <v>42866</v>
      </c>
      <c r="C26" s="101">
        <f>+B26+3</f>
        <v>42869</v>
      </c>
      <c r="D26" s="100" t="s">
        <v>270</v>
      </c>
      <c r="E26" s="100" t="s">
        <v>281</v>
      </c>
      <c r="F26" s="119"/>
    </row>
    <row r="27" spans="1:6" x14ac:dyDescent="0.25">
      <c r="A27" s="100" t="s">
        <v>227</v>
      </c>
      <c r="B27" s="101">
        <f>+Parameters!$B$6</f>
        <v>42866</v>
      </c>
      <c r="C27" s="101">
        <f>+B27</f>
        <v>42866</v>
      </c>
      <c r="D27" s="100" t="s">
        <v>168</v>
      </c>
      <c r="E27" s="100" t="s">
        <v>272</v>
      </c>
      <c r="F27" s="119"/>
    </row>
    <row r="28" spans="1:6" x14ac:dyDescent="0.25">
      <c r="A28" s="100" t="s">
        <v>227</v>
      </c>
      <c r="B28" s="101">
        <f>+Parameters!$B$6</f>
        <v>42866</v>
      </c>
      <c r="C28" s="101">
        <f>+B28+3</f>
        <v>42869</v>
      </c>
      <c r="D28" s="100" t="s">
        <v>273</v>
      </c>
      <c r="E28" s="100" t="s">
        <v>274</v>
      </c>
      <c r="F28" s="119"/>
    </row>
    <row r="29" spans="1:6" x14ac:dyDescent="0.25">
      <c r="A29" s="100" t="s">
        <v>227</v>
      </c>
      <c r="B29" s="101">
        <f>+Parameters!$B$6</f>
        <v>42866</v>
      </c>
      <c r="C29" s="101">
        <f t="shared" ref="C29" si="6">+B29+3</f>
        <v>42869</v>
      </c>
      <c r="D29" s="100" t="s">
        <v>275</v>
      </c>
      <c r="E29" s="100" t="s">
        <v>276</v>
      </c>
      <c r="F29" s="119"/>
    </row>
    <row r="30" spans="1:6" x14ac:dyDescent="0.25">
      <c r="A30" s="100" t="s">
        <v>227</v>
      </c>
      <c r="B30" s="101">
        <f>+C29+1</f>
        <v>42870</v>
      </c>
      <c r="C30" s="101">
        <f>+B30+25</f>
        <v>42895</v>
      </c>
      <c r="D30" s="100" t="s">
        <v>282</v>
      </c>
      <c r="E30" s="100" t="s">
        <v>283</v>
      </c>
      <c r="F30" s="119"/>
    </row>
    <row r="31" spans="1:6" x14ac:dyDescent="0.25">
      <c r="A31" s="100" t="s">
        <v>227</v>
      </c>
      <c r="B31" s="101">
        <f>+B30</f>
        <v>42870</v>
      </c>
      <c r="C31" s="101">
        <f>+B31+25</f>
        <v>42895</v>
      </c>
      <c r="D31" s="100" t="s">
        <v>282</v>
      </c>
      <c r="E31" s="100" t="s">
        <v>284</v>
      </c>
      <c r="F31" s="119"/>
    </row>
    <row r="32" spans="1:6" x14ac:dyDescent="0.25">
      <c r="A32" s="100" t="s">
        <v>227</v>
      </c>
      <c r="B32" s="101">
        <f t="shared" ref="B32:B33" si="7">+B31</f>
        <v>42870</v>
      </c>
      <c r="C32" s="101">
        <f>+B32+3</f>
        <v>42873</v>
      </c>
      <c r="D32" s="100" t="s">
        <v>282</v>
      </c>
      <c r="E32" s="100" t="s">
        <v>285</v>
      </c>
      <c r="F32" s="119"/>
    </row>
    <row r="33" spans="1:6" x14ac:dyDescent="0.25">
      <c r="A33" s="100" t="s">
        <v>227</v>
      </c>
      <c r="B33" s="101">
        <f t="shared" si="7"/>
        <v>42870</v>
      </c>
      <c r="C33" s="101">
        <f>+B33+25</f>
        <v>42895</v>
      </c>
      <c r="D33" s="100" t="s">
        <v>282</v>
      </c>
      <c r="E33" s="100" t="s">
        <v>286</v>
      </c>
      <c r="F33" s="119"/>
    </row>
    <row r="34" spans="1:6" x14ac:dyDescent="0.25">
      <c r="A34" s="100" t="s">
        <v>227</v>
      </c>
      <c r="B34" s="101">
        <f>+B33+4</f>
        <v>42874</v>
      </c>
      <c r="C34" s="101">
        <f>+B34+2</f>
        <v>42876</v>
      </c>
      <c r="D34" s="100" t="s">
        <v>282</v>
      </c>
      <c r="E34" s="100" t="s">
        <v>287</v>
      </c>
      <c r="F34" s="119"/>
    </row>
    <row r="35" spans="1:6" x14ac:dyDescent="0.25">
      <c r="A35" s="100" t="s">
        <v>245</v>
      </c>
      <c r="B35" s="101">
        <f>+Parameters!$B$7</f>
        <v>42859</v>
      </c>
      <c r="C35" s="101">
        <f>+B35+29</f>
        <v>42888</v>
      </c>
      <c r="D35" s="100" t="s">
        <v>210</v>
      </c>
      <c r="E35" s="100" t="s">
        <v>268</v>
      </c>
      <c r="F35" s="119"/>
    </row>
    <row r="36" spans="1:6" x14ac:dyDescent="0.25">
      <c r="A36" s="100" t="s">
        <v>245</v>
      </c>
      <c r="B36" s="101">
        <f>+Parameters!$B$7</f>
        <v>42859</v>
      </c>
      <c r="C36" s="101">
        <f t="shared" ref="C36:C37" si="8">+B36+29</f>
        <v>42888</v>
      </c>
      <c r="D36" s="100" t="s">
        <v>210</v>
      </c>
      <c r="E36" s="100" t="s">
        <v>269</v>
      </c>
      <c r="F36" s="119"/>
    </row>
    <row r="37" spans="1:6" x14ac:dyDescent="0.25">
      <c r="A37" s="100" t="s">
        <v>245</v>
      </c>
      <c r="B37" s="101">
        <f>+Parameters!$B$7</f>
        <v>42859</v>
      </c>
      <c r="C37" s="101">
        <f t="shared" si="8"/>
        <v>42888</v>
      </c>
      <c r="D37" s="100" t="s">
        <v>270</v>
      </c>
      <c r="E37" s="100" t="s">
        <v>279</v>
      </c>
      <c r="F37" s="119"/>
    </row>
    <row r="38" spans="1:6" x14ac:dyDescent="0.25">
      <c r="A38" s="100" t="s">
        <v>245</v>
      </c>
      <c r="B38" s="101">
        <f>+Parameters!$B$7</f>
        <v>42859</v>
      </c>
      <c r="C38" s="101">
        <f>+B38</f>
        <v>42859</v>
      </c>
      <c r="D38" s="100" t="s">
        <v>168</v>
      </c>
      <c r="E38" s="100" t="s">
        <v>203</v>
      </c>
      <c r="F38" s="119"/>
    </row>
    <row r="39" spans="1:6" x14ac:dyDescent="0.25">
      <c r="A39" s="100" t="s">
        <v>245</v>
      </c>
      <c r="B39" s="101">
        <f>+Parameters!$B$7</f>
        <v>42859</v>
      </c>
      <c r="C39" s="101">
        <f t="shared" ref="C39" si="9">+B39</f>
        <v>42859</v>
      </c>
      <c r="D39" s="100" t="s">
        <v>168</v>
      </c>
      <c r="E39" s="100" t="s">
        <v>272</v>
      </c>
      <c r="F39" s="119"/>
    </row>
    <row r="40" spans="1:6" x14ac:dyDescent="0.25">
      <c r="A40" s="100" t="s">
        <v>245</v>
      </c>
      <c r="B40" s="101">
        <f>+Parameters!$B$7</f>
        <v>42859</v>
      </c>
      <c r="C40" s="101">
        <f>+B40+29</f>
        <v>42888</v>
      </c>
      <c r="D40" s="100" t="s">
        <v>273</v>
      </c>
      <c r="E40" s="100" t="s">
        <v>274</v>
      </c>
      <c r="F40" s="119"/>
    </row>
    <row r="41" spans="1:6" x14ac:dyDescent="0.25">
      <c r="A41" s="100" t="s">
        <v>245</v>
      </c>
      <c r="B41" s="101">
        <f>+Parameters!$B$7</f>
        <v>42859</v>
      </c>
      <c r="C41" s="101">
        <f t="shared" ref="C41:C44" si="10">+B41+29</f>
        <v>42888</v>
      </c>
      <c r="D41" s="100" t="s">
        <v>275</v>
      </c>
      <c r="E41" s="100" t="s">
        <v>276</v>
      </c>
      <c r="F41" s="119"/>
    </row>
    <row r="42" spans="1:6" x14ac:dyDescent="0.25">
      <c r="A42" s="100" t="s">
        <v>246</v>
      </c>
      <c r="B42" s="101">
        <f>+Parameters!$B$8</f>
        <v>42859</v>
      </c>
      <c r="C42" s="101">
        <f t="shared" si="10"/>
        <v>42888</v>
      </c>
      <c r="D42" s="100" t="s">
        <v>210</v>
      </c>
      <c r="E42" s="100" t="s">
        <v>268</v>
      </c>
      <c r="F42" s="119"/>
    </row>
    <row r="43" spans="1:6" x14ac:dyDescent="0.25">
      <c r="A43" s="100" t="s">
        <v>246</v>
      </c>
      <c r="B43" s="101">
        <f>+Parameters!$B$8</f>
        <v>42859</v>
      </c>
      <c r="C43" s="101">
        <f t="shared" si="10"/>
        <v>42888</v>
      </c>
      <c r="D43" s="100" t="s">
        <v>210</v>
      </c>
      <c r="E43" s="100" t="s">
        <v>269</v>
      </c>
      <c r="F43" s="119"/>
    </row>
    <row r="44" spans="1:6" x14ac:dyDescent="0.25">
      <c r="A44" s="100" t="s">
        <v>246</v>
      </c>
      <c r="B44" s="101">
        <f>+Parameters!$B$8</f>
        <v>42859</v>
      </c>
      <c r="C44" s="101">
        <f t="shared" si="10"/>
        <v>42888</v>
      </c>
      <c r="D44" s="100" t="s">
        <v>270</v>
      </c>
      <c r="E44" s="100" t="s">
        <v>288</v>
      </c>
      <c r="F44" s="119"/>
    </row>
    <row r="45" spans="1:6" x14ac:dyDescent="0.25">
      <c r="A45" s="100" t="s">
        <v>246</v>
      </c>
      <c r="B45" s="101">
        <f>+Parameters!$B$8</f>
        <v>42859</v>
      </c>
      <c r="C45" s="101">
        <f>+B45</f>
        <v>42859</v>
      </c>
      <c r="D45" s="100" t="s">
        <v>168</v>
      </c>
      <c r="E45" s="100" t="s">
        <v>203</v>
      </c>
      <c r="F45" s="119"/>
    </row>
    <row r="46" spans="1:6" x14ac:dyDescent="0.25">
      <c r="A46" s="100" t="s">
        <v>246</v>
      </c>
      <c r="B46" s="101">
        <f>+Parameters!$B$8</f>
        <v>42859</v>
      </c>
      <c r="C46" s="101">
        <f t="shared" ref="C46" si="11">+B46</f>
        <v>42859</v>
      </c>
      <c r="D46" s="100" t="s">
        <v>168</v>
      </c>
      <c r="E46" s="100" t="s">
        <v>272</v>
      </c>
      <c r="F46" s="119"/>
    </row>
    <row r="47" spans="1:6" x14ac:dyDescent="0.25">
      <c r="A47" s="34" t="s">
        <v>250</v>
      </c>
      <c r="B47" s="101">
        <f>+Parameters!$B$10</f>
        <v>42866</v>
      </c>
      <c r="C47" s="101">
        <f>+B47+394</f>
        <v>43260</v>
      </c>
      <c r="D47" s="100" t="s">
        <v>210</v>
      </c>
      <c r="E47" s="100" t="s">
        <v>268</v>
      </c>
      <c r="F47" s="119"/>
    </row>
    <row r="48" spans="1:6" x14ac:dyDescent="0.25">
      <c r="A48" s="34" t="s">
        <v>250</v>
      </c>
      <c r="B48" s="101">
        <f>+Parameters!$B$10</f>
        <v>42866</v>
      </c>
      <c r="C48" s="101">
        <f t="shared" ref="C48:C49" si="12">+B48+394</f>
        <v>43260</v>
      </c>
      <c r="D48" s="100" t="s">
        <v>210</v>
      </c>
      <c r="E48" s="100" t="s">
        <v>269</v>
      </c>
      <c r="F48" s="119"/>
    </row>
    <row r="49" spans="1:6" x14ac:dyDescent="0.25">
      <c r="A49" s="34" t="s">
        <v>250</v>
      </c>
      <c r="B49" s="101">
        <f>+Parameters!$B$10</f>
        <v>42866</v>
      </c>
      <c r="C49" s="101">
        <f t="shared" si="12"/>
        <v>43260</v>
      </c>
      <c r="D49" s="100" t="s">
        <v>270</v>
      </c>
      <c r="E49" s="100" t="s">
        <v>288</v>
      </c>
      <c r="F49" s="119"/>
    </row>
    <row r="50" spans="1:6" x14ac:dyDescent="0.25">
      <c r="A50" s="34" t="s">
        <v>250</v>
      </c>
      <c r="B50" s="101">
        <f>+Parameters!$B$10</f>
        <v>42866</v>
      </c>
      <c r="C50" s="101">
        <f>+B50</f>
        <v>42866</v>
      </c>
      <c r="D50" s="100" t="s">
        <v>168</v>
      </c>
      <c r="E50" s="100" t="s">
        <v>203</v>
      </c>
      <c r="F50" s="119"/>
    </row>
    <row r="51" spans="1:6" x14ac:dyDescent="0.25">
      <c r="A51" s="34" t="s">
        <v>250</v>
      </c>
      <c r="B51" s="101">
        <f>+Parameters!$B$10</f>
        <v>42866</v>
      </c>
      <c r="C51" s="101">
        <f t="shared" ref="C51:C52" si="13">+B51</f>
        <v>42866</v>
      </c>
      <c r="D51" s="100" t="s">
        <v>168</v>
      </c>
      <c r="E51" s="100" t="s">
        <v>272</v>
      </c>
      <c r="F51" s="119"/>
    </row>
    <row r="52" spans="1:6" x14ac:dyDescent="0.25">
      <c r="A52" s="34" t="s">
        <v>256</v>
      </c>
      <c r="B52" s="101">
        <f>+Parameters!$B$11</f>
        <v>42825</v>
      </c>
      <c r="C52" s="101">
        <f t="shared" si="13"/>
        <v>42825</v>
      </c>
      <c r="D52" s="100" t="s">
        <v>168</v>
      </c>
      <c r="E52" s="100" t="s">
        <v>203</v>
      </c>
      <c r="F52" s="119"/>
    </row>
    <row r="53" spans="1:6" x14ac:dyDescent="0.25">
      <c r="A53" s="34" t="s">
        <v>256</v>
      </c>
      <c r="B53" s="101">
        <f>+Parameters!$B$11</f>
        <v>42825</v>
      </c>
      <c r="C53" s="101">
        <f>+B53+366</f>
        <v>43191</v>
      </c>
      <c r="D53" s="100" t="s">
        <v>302</v>
      </c>
      <c r="E53" s="100" t="s">
        <v>297</v>
      </c>
      <c r="F53" s="119"/>
    </row>
    <row r="54" spans="1:6" x14ac:dyDescent="0.25">
      <c r="A54" s="34" t="s">
        <v>256</v>
      </c>
      <c r="B54" s="101">
        <f>+Parameters!$B$11</f>
        <v>42825</v>
      </c>
      <c r="C54" s="101">
        <f>+B54+366</f>
        <v>43191</v>
      </c>
      <c r="D54" s="100" t="s">
        <v>210</v>
      </c>
      <c r="E54" s="100" t="s">
        <v>298</v>
      </c>
      <c r="F54" s="119"/>
    </row>
    <row r="55" spans="1:6" x14ac:dyDescent="0.25">
      <c r="A55" s="34" t="s">
        <v>256</v>
      </c>
      <c r="B55" s="101">
        <f>+Parameters!$B$11</f>
        <v>42825</v>
      </c>
      <c r="C55" s="101">
        <f>+B55+366</f>
        <v>43191</v>
      </c>
      <c r="D55" s="100" t="s">
        <v>210</v>
      </c>
      <c r="E55" s="100" t="s">
        <v>299</v>
      </c>
      <c r="F55" s="119"/>
    </row>
    <row r="56" spans="1:6" x14ac:dyDescent="0.25">
      <c r="A56" s="34" t="s">
        <v>256</v>
      </c>
      <c r="B56" s="101">
        <f>+Parameters!$B$11</f>
        <v>42825</v>
      </c>
      <c r="C56" s="101">
        <f>+B56+366</f>
        <v>43191</v>
      </c>
      <c r="D56" s="100" t="s">
        <v>210</v>
      </c>
      <c r="E56" s="100" t="s">
        <v>300</v>
      </c>
      <c r="F56" s="119"/>
    </row>
    <row r="57" spans="1:6" x14ac:dyDescent="0.25">
      <c r="A57" s="34" t="s">
        <v>256</v>
      </c>
      <c r="B57" s="101">
        <f>+Parameters!$B$11+91</f>
        <v>42916</v>
      </c>
      <c r="C57" s="101">
        <f>+B57+62</f>
        <v>42978</v>
      </c>
      <c r="D57" s="100" t="s">
        <v>282</v>
      </c>
      <c r="E57" s="100" t="s">
        <v>301</v>
      </c>
      <c r="F57" s="119"/>
    </row>
    <row r="58" spans="1:6" x14ac:dyDescent="0.25">
      <c r="A58" s="34" t="s">
        <v>256</v>
      </c>
      <c r="B58" s="101">
        <v>43008</v>
      </c>
      <c r="C58" s="101">
        <v>43008</v>
      </c>
      <c r="D58" s="100" t="s">
        <v>282</v>
      </c>
      <c r="E58" s="100" t="s">
        <v>308</v>
      </c>
      <c r="F58" s="119"/>
    </row>
    <row r="59" spans="1:6" x14ac:dyDescent="0.25">
      <c r="A59" s="34" t="s">
        <v>290</v>
      </c>
      <c r="B59" s="101">
        <f>+Parameters!$B$12</f>
        <v>42400</v>
      </c>
      <c r="C59" s="101">
        <f>+B59+394</f>
        <v>42794</v>
      </c>
      <c r="D59" s="100" t="s">
        <v>210</v>
      </c>
      <c r="E59" s="100" t="s">
        <v>268</v>
      </c>
      <c r="F59" s="119"/>
    </row>
    <row r="60" spans="1:6" x14ac:dyDescent="0.25">
      <c r="A60" s="34" t="s">
        <v>290</v>
      </c>
      <c r="B60" s="101">
        <f>+Parameters!$B$12</f>
        <v>42400</v>
      </c>
      <c r="C60" s="101">
        <f t="shared" ref="C60:C61" si="14">+B60+394</f>
        <v>42794</v>
      </c>
      <c r="D60" s="100" t="s">
        <v>210</v>
      </c>
      <c r="E60" s="100" t="s">
        <v>269</v>
      </c>
      <c r="F60" s="119"/>
    </row>
    <row r="61" spans="1:6" x14ac:dyDescent="0.25">
      <c r="A61" s="34" t="s">
        <v>290</v>
      </c>
      <c r="B61" s="101">
        <f>+Parameters!$B$12</f>
        <v>42400</v>
      </c>
      <c r="C61" s="101">
        <f t="shared" si="14"/>
        <v>42794</v>
      </c>
      <c r="D61" s="100" t="s">
        <v>270</v>
      </c>
      <c r="E61" s="100" t="s">
        <v>288</v>
      </c>
      <c r="F61" s="119"/>
    </row>
    <row r="62" spans="1:6" x14ac:dyDescent="0.25">
      <c r="A62" s="34" t="s">
        <v>290</v>
      </c>
      <c r="B62" s="101">
        <f>+Parameters!$B$12</f>
        <v>42400</v>
      </c>
      <c r="C62" s="101">
        <f>+B62</f>
        <v>42400</v>
      </c>
      <c r="D62" s="100" t="s">
        <v>168</v>
      </c>
      <c r="E62" s="100" t="s">
        <v>203</v>
      </c>
      <c r="F62" s="119"/>
    </row>
    <row r="63" spans="1:6" x14ac:dyDescent="0.25">
      <c r="A63" s="34" t="s">
        <v>290</v>
      </c>
      <c r="B63" s="101">
        <f>+Parameters!$B$12</f>
        <v>42400</v>
      </c>
      <c r="C63" s="101">
        <f>+B63</f>
        <v>42400</v>
      </c>
      <c r="D63" s="100" t="s">
        <v>168</v>
      </c>
      <c r="E63" s="100" t="s">
        <v>272</v>
      </c>
      <c r="F63" s="119"/>
    </row>
    <row r="64" spans="1:6" x14ac:dyDescent="0.25">
      <c r="F64" s="119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1048576"/>
  <sheetViews>
    <sheetView topLeftCell="B64" workbookViewId="0">
      <selection activeCell="A55" sqref="A55"/>
    </sheetView>
  </sheetViews>
  <sheetFormatPr defaultRowHeight="15" x14ac:dyDescent="0.25"/>
  <cols>
    <col min="1" max="1" width="18.42578125" bestFit="1" customWidth="1"/>
    <col min="2" max="2" width="10.85546875" bestFit="1" customWidth="1"/>
    <col min="3" max="3" width="13.28515625" bestFit="1" customWidth="1"/>
    <col min="4" max="5" width="10.85546875" bestFit="1" customWidth="1"/>
    <col min="6" max="6" width="10.5703125" bestFit="1" customWidth="1"/>
    <col min="7" max="7" width="17.7109375" bestFit="1" customWidth="1"/>
    <col min="8" max="8" width="12.42578125" bestFit="1" customWidth="1"/>
    <col min="9" max="9" width="16.140625" bestFit="1" customWidth="1"/>
    <col min="10" max="10" width="14.7109375" bestFit="1" customWidth="1"/>
    <col min="11" max="11" width="23.7109375" bestFit="1" customWidth="1"/>
    <col min="12" max="12" width="14.42578125" bestFit="1" customWidth="1"/>
    <col min="13" max="13" width="31" bestFit="1" customWidth="1"/>
    <col min="14" max="14" width="17.5703125" bestFit="1" customWidth="1"/>
    <col min="15" max="15" width="15.5703125" bestFit="1" customWidth="1"/>
    <col min="16" max="16" width="14.140625" bestFit="1" customWidth="1"/>
    <col min="17" max="17" width="16.85546875" bestFit="1" customWidth="1"/>
    <col min="18" max="18" width="12.7109375" bestFit="1" customWidth="1"/>
    <col min="20" max="20" width="15.42578125" bestFit="1" customWidth="1"/>
    <col min="22" max="22" width="16.5703125" bestFit="1" customWidth="1"/>
    <col min="23" max="23" width="14.5703125" bestFit="1" customWidth="1"/>
    <col min="24" max="24" width="12.42578125" bestFit="1" customWidth="1"/>
    <col min="25" max="25" width="17.7109375" bestFit="1" customWidth="1"/>
    <col min="26" max="26" width="20.7109375" bestFit="1" customWidth="1"/>
    <col min="27" max="27" width="15.5703125" bestFit="1" customWidth="1"/>
    <col min="29" max="31" width="10.7109375" bestFit="1" customWidth="1"/>
  </cols>
  <sheetData>
    <row r="1" spans="1:36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172</v>
      </c>
      <c r="Q1" s="25" t="s">
        <v>164</v>
      </c>
      <c r="R1" s="25" t="s">
        <v>48</v>
      </c>
      <c r="S1" s="25" t="s">
        <v>63</v>
      </c>
      <c r="T1" s="25" t="s">
        <v>105</v>
      </c>
      <c r="U1" s="25" t="s">
        <v>199</v>
      </c>
      <c r="V1" s="25" t="s">
        <v>213</v>
      </c>
      <c r="W1" s="25" t="s">
        <v>214</v>
      </c>
      <c r="X1" s="25" t="s">
        <v>217</v>
      </c>
      <c r="Y1" s="25" t="s">
        <v>242</v>
      </c>
      <c r="Z1" s="25" t="s">
        <v>243</v>
      </c>
      <c r="AA1" s="25" t="s">
        <v>120</v>
      </c>
      <c r="AB1" s="25" t="s">
        <v>251</v>
      </c>
      <c r="AC1" s="100"/>
    </row>
    <row r="2" spans="1:36" x14ac:dyDescent="0.25">
      <c r="A2" s="100" t="s">
        <v>2</v>
      </c>
      <c r="B2" s="100" t="s">
        <v>68</v>
      </c>
      <c r="C2" s="100"/>
      <c r="D2" s="100"/>
      <c r="E2" s="100"/>
      <c r="F2" s="100" t="s">
        <v>29</v>
      </c>
      <c r="G2" s="26">
        <v>100000000</v>
      </c>
      <c r="H2" s="101">
        <v>42831</v>
      </c>
      <c r="I2" s="101">
        <v>73200</v>
      </c>
      <c r="J2" s="31">
        <v>0</v>
      </c>
      <c r="K2" s="100">
        <v>0</v>
      </c>
      <c r="L2" s="100" t="s">
        <v>241</v>
      </c>
      <c r="M2" s="100" t="s">
        <v>68</v>
      </c>
      <c r="N2" s="100" t="s">
        <v>41</v>
      </c>
      <c r="O2" s="100" t="s">
        <v>41</v>
      </c>
      <c r="P2" s="90">
        <v>1</v>
      </c>
      <c r="Q2" s="90"/>
      <c r="R2" s="100" t="s">
        <v>184</v>
      </c>
      <c r="S2" s="100" t="s">
        <v>64</v>
      </c>
      <c r="T2" s="100" t="s">
        <v>106</v>
      </c>
      <c r="U2" s="100"/>
      <c r="V2" s="26">
        <v>100000000</v>
      </c>
      <c r="W2" s="31">
        <v>0</v>
      </c>
      <c r="X2" s="100" t="s">
        <v>218</v>
      </c>
      <c r="Y2" s="100"/>
      <c r="Z2" s="100"/>
      <c r="AA2" s="100"/>
      <c r="AB2" s="100"/>
      <c r="AC2" s="119"/>
      <c r="AD2" s="101"/>
      <c r="AE2" s="118"/>
      <c r="AF2" s="100"/>
      <c r="AG2" s="100"/>
      <c r="AH2" s="100"/>
      <c r="AI2" s="100"/>
      <c r="AJ2" s="100"/>
    </row>
    <row r="3" spans="1:36" x14ac:dyDescent="0.25">
      <c r="A3" s="100" t="s">
        <v>1</v>
      </c>
      <c r="B3" s="100" t="s">
        <v>6</v>
      </c>
      <c r="C3" s="100"/>
      <c r="D3" s="100"/>
      <c r="E3" s="100"/>
      <c r="F3" s="100" t="s">
        <v>29</v>
      </c>
      <c r="G3" s="26">
        <v>100000000</v>
      </c>
      <c r="H3" s="101">
        <v>42831</v>
      </c>
      <c r="I3" s="101">
        <v>73242</v>
      </c>
      <c r="J3" s="31">
        <v>0</v>
      </c>
      <c r="K3" s="100">
        <v>0</v>
      </c>
      <c r="L3" s="100" t="s">
        <v>241</v>
      </c>
      <c r="M3" s="100" t="s">
        <v>6</v>
      </c>
      <c r="N3" s="100" t="s">
        <v>41</v>
      </c>
      <c r="O3" s="100" t="s">
        <v>41</v>
      </c>
      <c r="P3" s="90">
        <v>1</v>
      </c>
      <c r="Q3" s="90"/>
      <c r="R3" s="100" t="s">
        <v>184</v>
      </c>
      <c r="S3" s="100" t="s">
        <v>64</v>
      </c>
      <c r="T3" s="100" t="s">
        <v>107</v>
      </c>
      <c r="U3" s="100"/>
      <c r="V3" s="26">
        <v>100000000</v>
      </c>
      <c r="W3" s="31">
        <v>0</v>
      </c>
      <c r="X3" s="100" t="s">
        <v>218</v>
      </c>
      <c r="Y3" s="100"/>
      <c r="Z3" s="100"/>
      <c r="AA3" s="100"/>
      <c r="AB3" s="100"/>
      <c r="AC3" s="119"/>
      <c r="AD3" s="101"/>
      <c r="AE3" s="118"/>
      <c r="AF3" s="100"/>
      <c r="AG3" s="100"/>
      <c r="AH3" s="100"/>
      <c r="AI3" s="100"/>
      <c r="AJ3" s="100"/>
    </row>
    <row r="4" spans="1:36" x14ac:dyDescent="0.25">
      <c r="A4" s="100" t="s">
        <v>2</v>
      </c>
      <c r="B4" s="100" t="s">
        <v>68</v>
      </c>
      <c r="C4" s="100"/>
      <c r="D4" s="100"/>
      <c r="E4" s="100"/>
      <c r="F4" s="100" t="s">
        <v>29</v>
      </c>
      <c r="G4" s="26">
        <v>0</v>
      </c>
      <c r="H4" s="101">
        <v>42838</v>
      </c>
      <c r="I4" s="101">
        <v>73200</v>
      </c>
      <c r="J4" s="31">
        <v>0</v>
      </c>
      <c r="K4" s="100">
        <v>0</v>
      </c>
      <c r="L4" s="100" t="s">
        <v>241</v>
      </c>
      <c r="M4" s="100" t="s">
        <v>68</v>
      </c>
      <c r="N4" s="100" t="s">
        <v>41</v>
      </c>
      <c r="O4" s="100" t="s">
        <v>41</v>
      </c>
      <c r="P4" s="90">
        <v>1</v>
      </c>
      <c r="Q4" s="90"/>
      <c r="R4" s="100" t="s">
        <v>215</v>
      </c>
      <c r="S4" s="100" t="s">
        <v>64</v>
      </c>
      <c r="T4" s="100" t="s">
        <v>106</v>
      </c>
      <c r="U4" s="100"/>
      <c r="V4" s="26">
        <v>0</v>
      </c>
      <c r="W4" s="31">
        <v>0</v>
      </c>
      <c r="X4" s="100" t="s">
        <v>218</v>
      </c>
      <c r="Y4" s="100"/>
      <c r="Z4" s="100"/>
      <c r="AA4" s="100"/>
      <c r="AB4" s="100"/>
      <c r="AC4" s="119"/>
      <c r="AD4" s="101"/>
      <c r="AE4" s="118"/>
    </row>
    <row r="5" spans="1:36" s="100" customFormat="1" x14ac:dyDescent="0.25">
      <c r="A5" s="100" t="s">
        <v>1</v>
      </c>
      <c r="B5" s="100" t="s">
        <v>6</v>
      </c>
      <c r="F5" s="100" t="s">
        <v>29</v>
      </c>
      <c r="G5" s="26">
        <v>0</v>
      </c>
      <c r="H5" s="101">
        <v>42838</v>
      </c>
      <c r="I5" s="101">
        <v>73242</v>
      </c>
      <c r="J5" s="31">
        <v>0</v>
      </c>
      <c r="K5" s="100">
        <v>0</v>
      </c>
      <c r="L5" s="100" t="s">
        <v>241</v>
      </c>
      <c r="M5" s="100" t="s">
        <v>6</v>
      </c>
      <c r="N5" s="100" t="s">
        <v>41</v>
      </c>
      <c r="O5" s="100" t="s">
        <v>41</v>
      </c>
      <c r="P5" s="90">
        <v>1</v>
      </c>
      <c r="Q5" s="90"/>
      <c r="R5" s="100" t="s">
        <v>215</v>
      </c>
      <c r="S5" s="100" t="s">
        <v>64</v>
      </c>
      <c r="T5" s="100" t="s">
        <v>107</v>
      </c>
      <c r="V5" s="26">
        <v>0</v>
      </c>
      <c r="W5" s="31">
        <v>0</v>
      </c>
      <c r="X5" s="100" t="s">
        <v>218</v>
      </c>
      <c r="AC5" s="119"/>
      <c r="AD5" s="101"/>
      <c r="AE5" s="118"/>
    </row>
    <row r="6" spans="1:36" s="100" customFormat="1" x14ac:dyDescent="0.25">
      <c r="A6" s="100" t="s">
        <v>2</v>
      </c>
      <c r="B6" s="100" t="s">
        <v>68</v>
      </c>
      <c r="F6" s="100" t="s">
        <v>29</v>
      </c>
      <c r="G6" s="26">
        <v>0</v>
      </c>
      <c r="H6" s="101">
        <v>42838</v>
      </c>
      <c r="I6" s="101">
        <v>73200</v>
      </c>
      <c r="J6" s="31">
        <v>0</v>
      </c>
      <c r="K6" s="100">
        <v>0</v>
      </c>
      <c r="L6" s="100" t="s">
        <v>241</v>
      </c>
      <c r="M6" s="100" t="s">
        <v>68</v>
      </c>
      <c r="N6" s="100" t="s">
        <v>41</v>
      </c>
      <c r="O6" s="100" t="s">
        <v>41</v>
      </c>
      <c r="P6" s="90">
        <v>1</v>
      </c>
      <c r="Q6" s="90"/>
      <c r="R6" s="100" t="s">
        <v>291</v>
      </c>
      <c r="S6" s="100" t="s">
        <v>64</v>
      </c>
      <c r="T6" s="100" t="s">
        <v>106</v>
      </c>
      <c r="V6" s="26">
        <v>0</v>
      </c>
      <c r="W6" s="31">
        <v>0</v>
      </c>
      <c r="X6" s="100" t="s">
        <v>218</v>
      </c>
      <c r="AC6" s="119"/>
      <c r="AD6" s="101"/>
      <c r="AE6" s="118"/>
    </row>
    <row r="7" spans="1:36" s="100" customFormat="1" x14ac:dyDescent="0.25">
      <c r="A7" s="100" t="s">
        <v>1</v>
      </c>
      <c r="B7" s="100" t="s">
        <v>6</v>
      </c>
      <c r="F7" s="100" t="s">
        <v>29</v>
      </c>
      <c r="G7" s="26">
        <v>0</v>
      </c>
      <c r="H7" s="101">
        <v>42838</v>
      </c>
      <c r="I7" s="101">
        <v>73242</v>
      </c>
      <c r="J7" s="31">
        <v>0</v>
      </c>
      <c r="K7" s="100">
        <v>0</v>
      </c>
      <c r="L7" s="100" t="s">
        <v>241</v>
      </c>
      <c r="M7" s="100" t="s">
        <v>6</v>
      </c>
      <c r="N7" s="100" t="s">
        <v>41</v>
      </c>
      <c r="O7" s="100" t="s">
        <v>41</v>
      </c>
      <c r="P7" s="90">
        <v>1</v>
      </c>
      <c r="Q7" s="90"/>
      <c r="R7" s="100" t="s">
        <v>291</v>
      </c>
      <c r="S7" s="100" t="s">
        <v>64</v>
      </c>
      <c r="T7" s="100" t="s">
        <v>107</v>
      </c>
      <c r="V7" s="26">
        <v>0</v>
      </c>
      <c r="W7" s="31">
        <v>0</v>
      </c>
      <c r="X7" s="100" t="s">
        <v>218</v>
      </c>
      <c r="AC7" s="119"/>
      <c r="AD7" s="101"/>
      <c r="AE7" s="118"/>
    </row>
    <row r="8" spans="1:36" s="100" customFormat="1" x14ac:dyDescent="0.25">
      <c r="A8" s="100" t="s">
        <v>2</v>
      </c>
      <c r="B8" s="100" t="s">
        <v>68</v>
      </c>
      <c r="F8" s="100" t="s">
        <v>29</v>
      </c>
      <c r="G8" s="26">
        <v>100000000</v>
      </c>
      <c r="H8" s="101">
        <v>42845</v>
      </c>
      <c r="I8" s="101">
        <v>73200</v>
      </c>
      <c r="J8" s="31">
        <v>0</v>
      </c>
      <c r="K8" s="100">
        <v>0</v>
      </c>
      <c r="L8" s="100" t="s">
        <v>241</v>
      </c>
      <c r="M8" s="100" t="s">
        <v>68</v>
      </c>
      <c r="N8" s="100" t="s">
        <v>41</v>
      </c>
      <c r="O8" s="100" t="s">
        <v>41</v>
      </c>
      <c r="P8" s="90">
        <v>1</v>
      </c>
      <c r="Q8" s="90"/>
      <c r="R8" s="100" t="s">
        <v>216</v>
      </c>
      <c r="S8" s="100" t="s">
        <v>64</v>
      </c>
      <c r="T8" s="100" t="s">
        <v>106</v>
      </c>
      <c r="V8" s="26">
        <v>100000000</v>
      </c>
      <c r="W8" s="31">
        <v>0</v>
      </c>
      <c r="X8" s="100" t="s">
        <v>218</v>
      </c>
      <c r="AC8" s="119"/>
      <c r="AD8" s="101"/>
      <c r="AE8" s="118"/>
    </row>
    <row r="9" spans="1:36" s="100" customFormat="1" x14ac:dyDescent="0.25">
      <c r="A9" s="100" t="s">
        <v>1</v>
      </c>
      <c r="B9" s="100" t="s">
        <v>6</v>
      </c>
      <c r="F9" s="100" t="s">
        <v>29</v>
      </c>
      <c r="G9" s="26">
        <v>100000000</v>
      </c>
      <c r="H9" s="101">
        <v>42845</v>
      </c>
      <c r="I9" s="101">
        <v>73242</v>
      </c>
      <c r="J9" s="31">
        <v>0</v>
      </c>
      <c r="K9" s="100">
        <v>0</v>
      </c>
      <c r="L9" s="100" t="s">
        <v>241</v>
      </c>
      <c r="M9" s="100" t="s">
        <v>6</v>
      </c>
      <c r="N9" s="100" t="s">
        <v>41</v>
      </c>
      <c r="O9" s="100" t="s">
        <v>41</v>
      </c>
      <c r="P9" s="90">
        <v>1</v>
      </c>
      <c r="Q9" s="90"/>
      <c r="R9" s="100" t="s">
        <v>216</v>
      </c>
      <c r="S9" s="100" t="s">
        <v>64</v>
      </c>
      <c r="T9" s="100" t="s">
        <v>107</v>
      </c>
      <c r="V9" s="26">
        <v>100000000</v>
      </c>
      <c r="W9" s="31">
        <v>0</v>
      </c>
      <c r="X9" s="100" t="s">
        <v>218</v>
      </c>
      <c r="AC9" s="119"/>
      <c r="AD9" s="101"/>
      <c r="AE9" s="118"/>
    </row>
    <row r="10" spans="1:36" s="100" customFormat="1" x14ac:dyDescent="0.25">
      <c r="A10" s="100" t="s">
        <v>2</v>
      </c>
      <c r="B10" s="100" t="s">
        <v>68</v>
      </c>
      <c r="F10" s="100" t="s">
        <v>29</v>
      </c>
      <c r="G10" s="26">
        <v>100000000</v>
      </c>
      <c r="H10" s="101">
        <v>42852</v>
      </c>
      <c r="I10" s="101">
        <v>73200</v>
      </c>
      <c r="J10" s="31">
        <v>0</v>
      </c>
      <c r="K10" s="100">
        <v>0</v>
      </c>
      <c r="L10" s="100" t="s">
        <v>241</v>
      </c>
      <c r="M10" s="100" t="s">
        <v>68</v>
      </c>
      <c r="N10" s="100" t="s">
        <v>41</v>
      </c>
      <c r="O10" s="100" t="s">
        <v>41</v>
      </c>
      <c r="P10" s="90">
        <v>1</v>
      </c>
      <c r="Q10" s="90"/>
      <c r="R10" s="100" t="s">
        <v>227</v>
      </c>
      <c r="S10" s="100" t="s">
        <v>64</v>
      </c>
      <c r="T10" s="100" t="s">
        <v>106</v>
      </c>
      <c r="V10" s="26">
        <v>100000000</v>
      </c>
      <c r="W10" s="31">
        <v>0</v>
      </c>
      <c r="X10" s="100" t="s">
        <v>218</v>
      </c>
      <c r="AC10" s="119"/>
      <c r="AD10" s="101"/>
      <c r="AE10" s="118"/>
    </row>
    <row r="11" spans="1:36" s="100" customFormat="1" x14ac:dyDescent="0.25">
      <c r="A11" s="100" t="s">
        <v>1</v>
      </c>
      <c r="B11" s="100" t="s">
        <v>6</v>
      </c>
      <c r="F11" s="100" t="s">
        <v>29</v>
      </c>
      <c r="G11" s="26">
        <v>100000000</v>
      </c>
      <c r="H11" s="101">
        <v>42852</v>
      </c>
      <c r="I11" s="101">
        <v>73242</v>
      </c>
      <c r="J11" s="31">
        <v>0</v>
      </c>
      <c r="K11" s="100">
        <v>0</v>
      </c>
      <c r="L11" s="100" t="s">
        <v>241</v>
      </c>
      <c r="M11" s="100" t="s">
        <v>6</v>
      </c>
      <c r="N11" s="100" t="s">
        <v>41</v>
      </c>
      <c r="O11" s="100" t="s">
        <v>41</v>
      </c>
      <c r="P11" s="90">
        <v>1</v>
      </c>
      <c r="Q11" s="90"/>
      <c r="R11" s="100" t="s">
        <v>227</v>
      </c>
      <c r="S11" s="100" t="s">
        <v>64</v>
      </c>
      <c r="T11" s="100" t="s">
        <v>107</v>
      </c>
      <c r="V11" s="26">
        <v>100000000</v>
      </c>
      <c r="W11" s="31">
        <v>0</v>
      </c>
      <c r="X11" s="100" t="s">
        <v>218</v>
      </c>
      <c r="AC11" s="119"/>
      <c r="AD11" s="101"/>
      <c r="AE11" s="118"/>
    </row>
    <row r="12" spans="1:36" s="100" customFormat="1" x14ac:dyDescent="0.25">
      <c r="A12" s="100" t="s">
        <v>2</v>
      </c>
      <c r="B12" s="100" t="s">
        <v>68</v>
      </c>
      <c r="F12" s="100" t="s">
        <v>29</v>
      </c>
      <c r="G12" s="26">
        <v>100000000</v>
      </c>
      <c r="H12" s="101">
        <v>42859</v>
      </c>
      <c r="I12" s="101">
        <v>73200</v>
      </c>
      <c r="J12" s="31">
        <v>0</v>
      </c>
      <c r="K12" s="100">
        <v>0</v>
      </c>
      <c r="L12" s="100" t="s">
        <v>241</v>
      </c>
      <c r="M12" s="100" t="s">
        <v>68</v>
      </c>
      <c r="N12" s="100" t="s">
        <v>41</v>
      </c>
      <c r="O12" s="100" t="s">
        <v>41</v>
      </c>
      <c r="P12" s="90">
        <v>1</v>
      </c>
      <c r="Q12" s="90"/>
      <c r="R12" s="100" t="s">
        <v>245</v>
      </c>
      <c r="S12" s="100" t="s">
        <v>64</v>
      </c>
      <c r="T12" s="100" t="s">
        <v>106</v>
      </c>
      <c r="V12" s="26">
        <v>100000000</v>
      </c>
      <c r="W12" s="31">
        <v>0</v>
      </c>
      <c r="X12" s="100" t="s">
        <v>218</v>
      </c>
      <c r="AC12" s="119"/>
      <c r="AD12" s="101"/>
      <c r="AE12" s="118"/>
    </row>
    <row r="13" spans="1:36" s="100" customFormat="1" x14ac:dyDescent="0.25">
      <c r="A13" s="100" t="s">
        <v>1</v>
      </c>
      <c r="B13" s="100" t="s">
        <v>6</v>
      </c>
      <c r="F13" s="100" t="s">
        <v>29</v>
      </c>
      <c r="G13" s="26">
        <v>100000000</v>
      </c>
      <c r="H13" s="101">
        <v>42859</v>
      </c>
      <c r="I13" s="101">
        <v>73242</v>
      </c>
      <c r="J13" s="31">
        <v>0</v>
      </c>
      <c r="K13" s="100">
        <v>0</v>
      </c>
      <c r="L13" s="100" t="s">
        <v>241</v>
      </c>
      <c r="M13" s="100" t="s">
        <v>6</v>
      </c>
      <c r="N13" s="100" t="s">
        <v>41</v>
      </c>
      <c r="O13" s="100" t="s">
        <v>41</v>
      </c>
      <c r="P13" s="90">
        <v>1</v>
      </c>
      <c r="Q13" s="90"/>
      <c r="R13" s="100" t="s">
        <v>245</v>
      </c>
      <c r="S13" s="100" t="s">
        <v>64</v>
      </c>
      <c r="T13" s="100" t="s">
        <v>107</v>
      </c>
      <c r="V13" s="26">
        <v>100000000</v>
      </c>
      <c r="W13" s="31">
        <v>0</v>
      </c>
      <c r="X13" s="100" t="s">
        <v>218</v>
      </c>
      <c r="AC13" s="119"/>
      <c r="AD13" s="101"/>
      <c r="AE13" s="118"/>
    </row>
    <row r="14" spans="1:36" s="100" customFormat="1" x14ac:dyDescent="0.25">
      <c r="A14" s="100" t="s">
        <v>2</v>
      </c>
      <c r="B14" s="100" t="s">
        <v>68</v>
      </c>
      <c r="F14" s="100" t="s">
        <v>29</v>
      </c>
      <c r="G14" s="26">
        <v>10000000</v>
      </c>
      <c r="H14" s="101">
        <v>42866</v>
      </c>
      <c r="I14" s="101">
        <v>73200</v>
      </c>
      <c r="J14" s="31">
        <v>0</v>
      </c>
      <c r="K14" s="100">
        <v>0</v>
      </c>
      <c r="L14" s="100" t="s">
        <v>241</v>
      </c>
      <c r="M14" s="100" t="s">
        <v>68</v>
      </c>
      <c r="N14" s="100" t="s">
        <v>41</v>
      </c>
      <c r="O14" s="100" t="s">
        <v>41</v>
      </c>
      <c r="P14" s="90">
        <v>1</v>
      </c>
      <c r="Q14" s="90"/>
      <c r="R14" s="100" t="s">
        <v>250</v>
      </c>
      <c r="S14" s="100" t="s">
        <v>64</v>
      </c>
      <c r="T14" s="100" t="s">
        <v>106</v>
      </c>
      <c r="V14" s="26">
        <v>10000000</v>
      </c>
      <c r="W14" s="31">
        <v>0</v>
      </c>
      <c r="X14" s="100" t="s">
        <v>218</v>
      </c>
      <c r="AC14" s="119"/>
      <c r="AD14" s="101"/>
      <c r="AE14" s="118"/>
    </row>
    <row r="15" spans="1:36" s="100" customFormat="1" x14ac:dyDescent="0.25">
      <c r="A15" s="100" t="s">
        <v>1</v>
      </c>
      <c r="B15" s="100" t="s">
        <v>6</v>
      </c>
      <c r="F15" s="100" t="s">
        <v>29</v>
      </c>
      <c r="G15" s="26">
        <v>10000000</v>
      </c>
      <c r="H15" s="101">
        <v>42866</v>
      </c>
      <c r="I15" s="101">
        <v>73242</v>
      </c>
      <c r="J15" s="31">
        <v>0</v>
      </c>
      <c r="K15" s="100">
        <v>0</v>
      </c>
      <c r="L15" s="100" t="s">
        <v>241</v>
      </c>
      <c r="M15" s="100" t="s">
        <v>6</v>
      </c>
      <c r="N15" s="100" t="s">
        <v>41</v>
      </c>
      <c r="O15" s="100" t="s">
        <v>41</v>
      </c>
      <c r="P15" s="90">
        <v>1</v>
      </c>
      <c r="Q15" s="90"/>
      <c r="R15" s="100" t="s">
        <v>250</v>
      </c>
      <c r="S15" s="100" t="s">
        <v>64</v>
      </c>
      <c r="T15" s="100" t="s">
        <v>107</v>
      </c>
      <c r="V15" s="26">
        <v>10000000</v>
      </c>
      <c r="W15" s="31">
        <v>0</v>
      </c>
      <c r="X15" s="100" t="s">
        <v>218</v>
      </c>
      <c r="AC15" s="119"/>
      <c r="AD15" s="101"/>
      <c r="AE15" s="118"/>
    </row>
    <row r="16" spans="1:36" s="100" customFormat="1" x14ac:dyDescent="0.25">
      <c r="A16" s="100" t="s">
        <v>2</v>
      </c>
      <c r="B16" s="100" t="s">
        <v>68</v>
      </c>
      <c r="F16" s="100" t="s">
        <v>29</v>
      </c>
      <c r="G16" s="26">
        <v>100000000</v>
      </c>
      <c r="H16" s="101">
        <v>42400</v>
      </c>
      <c r="I16" s="101">
        <v>73200</v>
      </c>
      <c r="J16" s="31">
        <v>0</v>
      </c>
      <c r="K16" s="100">
        <v>0</v>
      </c>
      <c r="L16" s="100" t="s">
        <v>241</v>
      </c>
      <c r="M16" s="100" t="s">
        <v>68</v>
      </c>
      <c r="N16" s="100" t="s">
        <v>41</v>
      </c>
      <c r="O16" s="100" t="s">
        <v>41</v>
      </c>
      <c r="P16" s="90">
        <v>1</v>
      </c>
      <c r="Q16" s="90"/>
      <c r="R16" s="100" t="s">
        <v>290</v>
      </c>
      <c r="S16" s="100" t="s">
        <v>64</v>
      </c>
      <c r="T16" s="100" t="s">
        <v>106</v>
      </c>
      <c r="V16" s="26">
        <v>100000000</v>
      </c>
      <c r="W16" s="31">
        <v>0</v>
      </c>
      <c r="X16" s="100" t="s">
        <v>218</v>
      </c>
      <c r="AC16" s="119"/>
      <c r="AD16" s="101"/>
      <c r="AE16" s="118"/>
    </row>
    <row r="17" spans="1:32" x14ac:dyDescent="0.25">
      <c r="A17" s="100" t="s">
        <v>1</v>
      </c>
      <c r="B17" s="100" t="s">
        <v>6</v>
      </c>
      <c r="C17" s="100"/>
      <c r="D17" s="100"/>
      <c r="E17" s="100"/>
      <c r="F17" s="100" t="s">
        <v>29</v>
      </c>
      <c r="G17" s="26">
        <v>100000000</v>
      </c>
      <c r="H17" s="101">
        <v>42400</v>
      </c>
      <c r="I17" s="101">
        <v>73242</v>
      </c>
      <c r="J17" s="31">
        <v>0</v>
      </c>
      <c r="K17" s="100">
        <v>0</v>
      </c>
      <c r="L17" s="100" t="s">
        <v>241</v>
      </c>
      <c r="M17" s="100" t="s">
        <v>6</v>
      </c>
      <c r="N17" s="100" t="s">
        <v>41</v>
      </c>
      <c r="O17" s="100" t="s">
        <v>41</v>
      </c>
      <c r="P17" s="90">
        <v>1</v>
      </c>
      <c r="Q17" s="90"/>
      <c r="R17" s="100" t="s">
        <v>290</v>
      </c>
      <c r="S17" s="100" t="s">
        <v>64</v>
      </c>
      <c r="T17" s="100" t="s">
        <v>107</v>
      </c>
      <c r="U17" s="100"/>
      <c r="V17" s="26">
        <v>100000000</v>
      </c>
      <c r="W17" s="31">
        <v>0</v>
      </c>
      <c r="X17" s="100" t="s">
        <v>218</v>
      </c>
      <c r="Y17" s="100"/>
      <c r="Z17" s="100"/>
      <c r="AA17" s="100"/>
      <c r="AB17" s="100"/>
      <c r="AC17" s="119"/>
      <c r="AD17" s="101"/>
      <c r="AE17" s="118"/>
    </row>
    <row r="18" spans="1:32" x14ac:dyDescent="0.25">
      <c r="A18" s="25" t="s">
        <v>2</v>
      </c>
      <c r="B18" s="25" t="s">
        <v>68</v>
      </c>
      <c r="C18" s="25"/>
      <c r="D18" s="25"/>
      <c r="E18" s="25"/>
      <c r="F18" s="25" t="s">
        <v>29</v>
      </c>
      <c r="G18" s="131">
        <v>1400000000</v>
      </c>
      <c r="H18" s="115">
        <v>42766</v>
      </c>
      <c r="I18" s="115">
        <v>73566</v>
      </c>
      <c r="J18" s="132">
        <v>0</v>
      </c>
      <c r="K18" s="25">
        <v>0</v>
      </c>
      <c r="L18" s="25" t="s">
        <v>241</v>
      </c>
      <c r="M18" s="25" t="s">
        <v>68</v>
      </c>
      <c r="N18" s="25" t="s">
        <v>41</v>
      </c>
      <c r="O18" s="25" t="s">
        <v>41</v>
      </c>
      <c r="P18" s="133">
        <v>1</v>
      </c>
      <c r="Q18" s="133"/>
      <c r="R18" s="25" t="s">
        <v>256</v>
      </c>
      <c r="S18" s="25" t="s">
        <v>64</v>
      </c>
      <c r="T18" s="25" t="s">
        <v>106</v>
      </c>
      <c r="U18" s="25"/>
      <c r="V18" s="131">
        <v>1400000000</v>
      </c>
      <c r="W18" s="132">
        <v>0</v>
      </c>
      <c r="X18" s="25" t="s">
        <v>218</v>
      </c>
      <c r="Y18" s="25"/>
      <c r="Z18" s="25"/>
      <c r="AA18" s="25"/>
      <c r="AB18" s="25"/>
      <c r="AC18" s="119"/>
      <c r="AD18" s="118"/>
      <c r="AE18" s="101"/>
      <c r="AF18" s="101"/>
    </row>
    <row r="19" spans="1:32" x14ac:dyDescent="0.25">
      <c r="A19" s="100" t="s">
        <v>1</v>
      </c>
      <c r="B19" s="100" t="s">
        <v>6</v>
      </c>
      <c r="C19" s="100"/>
      <c r="D19" s="100"/>
      <c r="E19" s="100"/>
      <c r="F19" s="100" t="s">
        <v>29</v>
      </c>
      <c r="G19" s="26">
        <v>-181036138.6521759</v>
      </c>
      <c r="H19" s="101">
        <v>42766</v>
      </c>
      <c r="I19" s="101">
        <v>73608</v>
      </c>
      <c r="J19" s="31">
        <v>0</v>
      </c>
      <c r="K19" s="100">
        <v>0</v>
      </c>
      <c r="L19" s="100" t="s">
        <v>241</v>
      </c>
      <c r="M19" s="100" t="s">
        <v>6</v>
      </c>
      <c r="N19" s="100" t="s">
        <v>41</v>
      </c>
      <c r="O19" s="100" t="s">
        <v>41</v>
      </c>
      <c r="P19" s="90">
        <v>1</v>
      </c>
      <c r="Q19" s="90"/>
      <c r="R19" s="100" t="s">
        <v>256</v>
      </c>
      <c r="S19" s="100" t="s">
        <v>64</v>
      </c>
      <c r="T19" s="100" t="s">
        <v>107</v>
      </c>
      <c r="U19" s="100"/>
      <c r="V19" s="26">
        <v>-181036138.6521759</v>
      </c>
      <c r="W19" s="31">
        <v>0</v>
      </c>
      <c r="X19" s="100" t="s">
        <v>218</v>
      </c>
      <c r="Y19" s="100"/>
      <c r="Z19" s="100"/>
      <c r="AA19" s="100"/>
      <c r="AB19" s="100"/>
      <c r="AC19" s="119"/>
      <c r="AD19" s="118"/>
      <c r="AE19" s="101"/>
      <c r="AF19" s="101"/>
    </row>
    <row r="20" spans="1:32" x14ac:dyDescent="0.25">
      <c r="A20" s="100" t="s">
        <v>2</v>
      </c>
      <c r="B20" s="100" t="s">
        <v>4</v>
      </c>
      <c r="C20" s="100"/>
      <c r="D20" s="100"/>
      <c r="E20" s="100"/>
      <c r="F20" s="100" t="s">
        <v>29</v>
      </c>
      <c r="G20" s="26">
        <v>400000000</v>
      </c>
      <c r="H20" s="101">
        <v>42793</v>
      </c>
      <c r="I20" s="101">
        <v>42825</v>
      </c>
      <c r="J20" s="31">
        <v>0.1135</v>
      </c>
      <c r="K20" s="100">
        <v>0</v>
      </c>
      <c r="L20" s="100" t="s">
        <v>241</v>
      </c>
      <c r="M20" s="100" t="s">
        <v>4</v>
      </c>
      <c r="N20" s="100" t="s">
        <v>41</v>
      </c>
      <c r="O20" s="100" t="s">
        <v>41</v>
      </c>
      <c r="P20" s="90">
        <v>1</v>
      </c>
      <c r="Q20" s="90">
        <v>0.1</v>
      </c>
      <c r="R20" s="100" t="s">
        <v>256</v>
      </c>
      <c r="S20" s="100" t="s">
        <v>64</v>
      </c>
      <c r="T20" s="100" t="s">
        <v>106</v>
      </c>
      <c r="U20" s="100">
        <v>0.11013879179954528</v>
      </c>
      <c r="V20" s="26">
        <v>400000000</v>
      </c>
      <c r="W20" s="31">
        <v>0.1135</v>
      </c>
      <c r="X20" s="100" t="s">
        <v>218</v>
      </c>
      <c r="Y20" s="101">
        <v>42825</v>
      </c>
      <c r="Z20" s="100">
        <v>1</v>
      </c>
      <c r="AA20" s="100" t="s">
        <v>91</v>
      </c>
      <c r="AB20" s="100">
        <v>1.0138758429505065E-2</v>
      </c>
      <c r="AC20" s="119"/>
      <c r="AD20" s="118"/>
      <c r="AE20" s="118"/>
      <c r="AF20" s="101"/>
    </row>
    <row r="21" spans="1:32" x14ac:dyDescent="0.25">
      <c r="A21" s="100" t="s">
        <v>2</v>
      </c>
      <c r="B21" s="100" t="s">
        <v>4</v>
      </c>
      <c r="C21" s="100"/>
      <c r="D21" s="100"/>
      <c r="E21" s="100"/>
      <c r="F21" s="100" t="s">
        <v>29</v>
      </c>
      <c r="G21" s="26">
        <v>1100000000</v>
      </c>
      <c r="H21" s="101">
        <v>42793</v>
      </c>
      <c r="I21" s="101">
        <v>42855</v>
      </c>
      <c r="J21" s="31">
        <v>0.1135</v>
      </c>
      <c r="K21" s="100">
        <v>0</v>
      </c>
      <c r="L21" s="100" t="s">
        <v>241</v>
      </c>
      <c r="M21" s="100" t="s">
        <v>4</v>
      </c>
      <c r="N21" s="100" t="s">
        <v>41</v>
      </c>
      <c r="O21" s="100" t="s">
        <v>41</v>
      </c>
      <c r="P21" s="90">
        <v>1</v>
      </c>
      <c r="Q21" s="90">
        <v>0.1</v>
      </c>
      <c r="R21" s="100" t="s">
        <v>256</v>
      </c>
      <c r="S21" s="100" t="s">
        <v>64</v>
      </c>
      <c r="T21" s="100" t="s">
        <v>106</v>
      </c>
      <c r="U21" s="100">
        <v>0.11013879179954528</v>
      </c>
      <c r="V21" s="26">
        <v>1100000000</v>
      </c>
      <c r="W21" s="31">
        <v>0.1135</v>
      </c>
      <c r="X21" s="100" t="s">
        <v>218</v>
      </c>
      <c r="Y21" s="101">
        <v>42825</v>
      </c>
      <c r="Z21" s="100">
        <v>1</v>
      </c>
      <c r="AA21" s="100" t="s">
        <v>91</v>
      </c>
      <c r="AB21" s="100">
        <v>1.0138758429505065E-2</v>
      </c>
      <c r="AC21" s="119"/>
      <c r="AD21" s="118"/>
      <c r="AE21" s="118"/>
      <c r="AF21" s="101"/>
    </row>
    <row r="22" spans="1:32" x14ac:dyDescent="0.25">
      <c r="A22" s="100" t="s">
        <v>2</v>
      </c>
      <c r="B22" s="100" t="s">
        <v>4</v>
      </c>
      <c r="C22" s="100"/>
      <c r="D22" s="100"/>
      <c r="E22" s="100"/>
      <c r="F22" s="100" t="s">
        <v>29</v>
      </c>
      <c r="G22" s="26">
        <v>600000000</v>
      </c>
      <c r="H22" s="101">
        <v>42793</v>
      </c>
      <c r="I22" s="101">
        <v>42886</v>
      </c>
      <c r="J22" s="31">
        <v>0.11899999999999999</v>
      </c>
      <c r="K22" s="100">
        <v>0</v>
      </c>
      <c r="L22" s="100" t="s">
        <v>241</v>
      </c>
      <c r="M22" s="100" t="s">
        <v>4</v>
      </c>
      <c r="N22" s="100" t="s">
        <v>41</v>
      </c>
      <c r="O22" s="100" t="s">
        <v>41</v>
      </c>
      <c r="P22" s="90">
        <v>1</v>
      </c>
      <c r="Q22" s="90">
        <v>0.1</v>
      </c>
      <c r="R22" s="100" t="s">
        <v>256</v>
      </c>
      <c r="S22" s="100" t="s">
        <v>64</v>
      </c>
      <c r="T22" s="100" t="s">
        <v>106</v>
      </c>
      <c r="U22" s="100">
        <v>0.11013879179954528</v>
      </c>
      <c r="V22" s="26">
        <v>600000000</v>
      </c>
      <c r="W22" s="31">
        <v>0.11899999999999999</v>
      </c>
      <c r="X22" s="100" t="s">
        <v>218</v>
      </c>
      <c r="Y22" s="101">
        <v>42825</v>
      </c>
      <c r="Z22" s="100">
        <v>1</v>
      </c>
      <c r="AA22" s="100" t="s">
        <v>91</v>
      </c>
      <c r="AB22" s="100">
        <v>1.0138758429505065E-2</v>
      </c>
      <c r="AC22" s="119"/>
      <c r="AD22" s="118"/>
      <c r="AE22" s="118"/>
      <c r="AF22" s="101"/>
    </row>
    <row r="23" spans="1:32" x14ac:dyDescent="0.25">
      <c r="A23" s="100" t="s">
        <v>2</v>
      </c>
      <c r="B23" s="100" t="s">
        <v>4</v>
      </c>
      <c r="C23" s="100"/>
      <c r="D23" s="100"/>
      <c r="E23" s="100"/>
      <c r="F23" s="100" t="s">
        <v>29</v>
      </c>
      <c r="G23" s="26">
        <v>100000000</v>
      </c>
      <c r="H23" s="101">
        <v>42793</v>
      </c>
      <c r="I23" s="101">
        <v>42916</v>
      </c>
      <c r="J23" s="31">
        <v>0.126</v>
      </c>
      <c r="K23" s="100">
        <v>0</v>
      </c>
      <c r="L23" s="100" t="s">
        <v>241</v>
      </c>
      <c r="M23" s="100" t="s">
        <v>4</v>
      </c>
      <c r="N23" s="100" t="s">
        <v>41</v>
      </c>
      <c r="O23" s="100" t="s">
        <v>41</v>
      </c>
      <c r="P23" s="90">
        <v>1</v>
      </c>
      <c r="Q23" s="90">
        <v>0.1</v>
      </c>
      <c r="R23" s="100" t="s">
        <v>256</v>
      </c>
      <c r="S23" s="100" t="s">
        <v>64</v>
      </c>
      <c r="T23" s="100" t="s">
        <v>106</v>
      </c>
      <c r="U23" s="100">
        <v>0.11013879179954528</v>
      </c>
      <c r="V23" s="26">
        <v>100000000</v>
      </c>
      <c r="W23" s="31">
        <v>0.126</v>
      </c>
      <c r="X23" s="100" t="s">
        <v>218</v>
      </c>
      <c r="Y23" s="101">
        <v>42825</v>
      </c>
      <c r="Z23" s="100">
        <v>1</v>
      </c>
      <c r="AA23" s="100" t="s">
        <v>91</v>
      </c>
      <c r="AB23" s="100">
        <v>1.0138758429505065E-2</v>
      </c>
      <c r="AC23" s="119"/>
      <c r="AD23" s="118"/>
      <c r="AE23" s="118"/>
      <c r="AF23" s="101"/>
    </row>
    <row r="24" spans="1:32" x14ac:dyDescent="0.25">
      <c r="A24" s="100" t="s">
        <v>2</v>
      </c>
      <c r="B24" s="100" t="s">
        <v>4</v>
      </c>
      <c r="C24" s="100"/>
      <c r="D24" s="100"/>
      <c r="E24" s="100"/>
      <c r="F24" s="100" t="s">
        <v>29</v>
      </c>
      <c r="G24" s="26">
        <v>100000000</v>
      </c>
      <c r="H24" s="101">
        <v>42793</v>
      </c>
      <c r="I24" s="101">
        <v>42947</v>
      </c>
      <c r="J24" s="31">
        <v>0.126</v>
      </c>
      <c r="K24" s="100">
        <v>0</v>
      </c>
      <c r="L24" s="100" t="s">
        <v>241</v>
      </c>
      <c r="M24" s="100" t="s">
        <v>4</v>
      </c>
      <c r="N24" s="100" t="s">
        <v>41</v>
      </c>
      <c r="O24" s="100" t="s">
        <v>41</v>
      </c>
      <c r="P24" s="90">
        <v>1</v>
      </c>
      <c r="Q24" s="90">
        <v>0.1</v>
      </c>
      <c r="R24" s="100" t="s">
        <v>256</v>
      </c>
      <c r="S24" s="100" t="s">
        <v>64</v>
      </c>
      <c r="T24" s="100" t="s">
        <v>106</v>
      </c>
      <c r="U24" s="100">
        <v>0.11013879179954528</v>
      </c>
      <c r="V24" s="26">
        <v>100000000</v>
      </c>
      <c r="W24" s="31">
        <v>0.126</v>
      </c>
      <c r="X24" s="100" t="s">
        <v>218</v>
      </c>
      <c r="Y24" s="101">
        <v>42825</v>
      </c>
      <c r="Z24" s="100">
        <v>1</v>
      </c>
      <c r="AA24" s="100" t="s">
        <v>91</v>
      </c>
      <c r="AB24" s="100">
        <v>1.0138758429505065E-2</v>
      </c>
      <c r="AC24" s="119"/>
      <c r="AD24" s="118"/>
      <c r="AE24" s="118"/>
      <c r="AF24" s="101"/>
    </row>
    <row r="25" spans="1:32" x14ac:dyDescent="0.25">
      <c r="A25" s="100" t="s">
        <v>2</v>
      </c>
      <c r="B25" s="100" t="s">
        <v>4</v>
      </c>
      <c r="C25" s="100"/>
      <c r="D25" s="100"/>
      <c r="E25" s="100"/>
      <c r="F25" s="100" t="s">
        <v>29</v>
      </c>
      <c r="G25" s="26">
        <v>100000000</v>
      </c>
      <c r="H25" s="101">
        <v>42793</v>
      </c>
      <c r="I25" s="101">
        <v>42978</v>
      </c>
      <c r="J25" s="31">
        <v>0.126</v>
      </c>
      <c r="K25" s="100">
        <v>0</v>
      </c>
      <c r="L25" s="100" t="s">
        <v>241</v>
      </c>
      <c r="M25" s="100" t="s">
        <v>4</v>
      </c>
      <c r="N25" s="100" t="s">
        <v>41</v>
      </c>
      <c r="O25" s="100" t="s">
        <v>41</v>
      </c>
      <c r="P25" s="90">
        <v>1</v>
      </c>
      <c r="Q25" s="90">
        <v>0.1</v>
      </c>
      <c r="R25" s="100" t="s">
        <v>256</v>
      </c>
      <c r="S25" s="100" t="s">
        <v>64</v>
      </c>
      <c r="T25" s="100" t="s">
        <v>106</v>
      </c>
      <c r="U25" s="100">
        <v>0.11013879179954528</v>
      </c>
      <c r="V25" s="26">
        <v>100000000</v>
      </c>
      <c r="W25" s="31">
        <v>0.126</v>
      </c>
      <c r="X25" s="100" t="s">
        <v>218</v>
      </c>
      <c r="Y25" s="101">
        <v>42825</v>
      </c>
      <c r="Z25" s="100">
        <v>1</v>
      </c>
      <c r="AA25" s="100" t="s">
        <v>91</v>
      </c>
      <c r="AB25" s="100">
        <v>1.0138758429505065E-2</v>
      </c>
      <c r="AC25" s="119"/>
      <c r="AD25" s="118"/>
      <c r="AE25" s="118"/>
      <c r="AF25" s="101"/>
    </row>
    <row r="26" spans="1:32" x14ac:dyDescent="0.25">
      <c r="A26" s="100" t="s">
        <v>2</v>
      </c>
      <c r="B26" s="100" t="s">
        <v>4</v>
      </c>
      <c r="C26" s="100"/>
      <c r="D26" s="100"/>
      <c r="E26" s="100"/>
      <c r="F26" s="100" t="s">
        <v>29</v>
      </c>
      <c r="G26" s="26">
        <v>100000000</v>
      </c>
      <c r="H26" s="101">
        <v>42793</v>
      </c>
      <c r="I26" s="101">
        <v>42825</v>
      </c>
      <c r="J26" s="31">
        <v>0.1135</v>
      </c>
      <c r="K26" s="100">
        <v>0</v>
      </c>
      <c r="L26" s="100" t="s">
        <v>241</v>
      </c>
      <c r="M26" s="100" t="s">
        <v>4</v>
      </c>
      <c r="N26" s="100" t="s">
        <v>41</v>
      </c>
      <c r="O26" s="100" t="s">
        <v>41</v>
      </c>
      <c r="P26" s="90">
        <v>1</v>
      </c>
      <c r="Q26" s="90">
        <v>0.1</v>
      </c>
      <c r="R26" s="100" t="s">
        <v>256</v>
      </c>
      <c r="S26" s="100" t="s">
        <v>64</v>
      </c>
      <c r="T26" s="100" t="s">
        <v>106</v>
      </c>
      <c r="U26" s="100">
        <v>0.11013879179954528</v>
      </c>
      <c r="V26" s="26">
        <v>100000000</v>
      </c>
      <c r="W26" s="31">
        <v>0.1135</v>
      </c>
      <c r="X26" s="100" t="s">
        <v>218</v>
      </c>
      <c r="Y26" s="101">
        <v>42825</v>
      </c>
      <c r="Z26" s="100">
        <v>1</v>
      </c>
      <c r="AA26" s="100" t="s">
        <v>91</v>
      </c>
      <c r="AB26" s="100">
        <v>1.0138758429505065E-2</v>
      </c>
      <c r="AC26" s="119"/>
      <c r="AD26" s="118"/>
      <c r="AE26" s="118"/>
      <c r="AF26" s="101"/>
    </row>
    <row r="27" spans="1:32" x14ac:dyDescent="0.25">
      <c r="A27" s="100" t="s">
        <v>2</v>
      </c>
      <c r="B27" s="100" t="s">
        <v>4</v>
      </c>
      <c r="C27" s="100"/>
      <c r="D27" s="100"/>
      <c r="E27" s="100"/>
      <c r="F27" s="100" t="s">
        <v>29</v>
      </c>
      <c r="G27" s="26">
        <v>600000000</v>
      </c>
      <c r="H27" s="101">
        <v>42793</v>
      </c>
      <c r="I27" s="101">
        <v>42855</v>
      </c>
      <c r="J27" s="31">
        <v>0.1135</v>
      </c>
      <c r="K27" s="100">
        <v>0</v>
      </c>
      <c r="L27" s="100" t="s">
        <v>241</v>
      </c>
      <c r="M27" s="100" t="s">
        <v>4</v>
      </c>
      <c r="N27" s="100" t="s">
        <v>41</v>
      </c>
      <c r="O27" s="100" t="s">
        <v>41</v>
      </c>
      <c r="P27" s="90">
        <v>1</v>
      </c>
      <c r="Q27" s="90">
        <v>0.1</v>
      </c>
      <c r="R27" s="100" t="s">
        <v>256</v>
      </c>
      <c r="S27" s="100" t="s">
        <v>64</v>
      </c>
      <c r="T27" s="100" t="s">
        <v>106</v>
      </c>
      <c r="U27" s="100">
        <v>0.11013879179954528</v>
      </c>
      <c r="V27" s="26">
        <v>600000000</v>
      </c>
      <c r="W27" s="31">
        <v>0.1135</v>
      </c>
      <c r="X27" s="100" t="s">
        <v>218</v>
      </c>
      <c r="Y27" s="101">
        <v>42825</v>
      </c>
      <c r="Z27" s="100">
        <v>1</v>
      </c>
      <c r="AA27" s="100" t="s">
        <v>91</v>
      </c>
      <c r="AB27" s="100">
        <v>1.0138758429505065E-2</v>
      </c>
      <c r="AC27" s="119"/>
      <c r="AD27" s="118"/>
      <c r="AE27" s="118"/>
      <c r="AF27" s="101"/>
    </row>
    <row r="28" spans="1:32" x14ac:dyDescent="0.25">
      <c r="A28" s="100" t="s">
        <v>2</v>
      </c>
      <c r="B28" s="100" t="s">
        <v>4</v>
      </c>
      <c r="C28" s="100"/>
      <c r="D28" s="100"/>
      <c r="E28" s="100"/>
      <c r="F28" s="100" t="s">
        <v>29</v>
      </c>
      <c r="G28" s="26">
        <v>400000000</v>
      </c>
      <c r="H28" s="101">
        <v>42793</v>
      </c>
      <c r="I28" s="101">
        <v>42886</v>
      </c>
      <c r="J28" s="31">
        <v>0.11899999999999999</v>
      </c>
      <c r="K28" s="100">
        <v>0</v>
      </c>
      <c r="L28" s="100" t="s">
        <v>241</v>
      </c>
      <c r="M28" s="100" t="s">
        <v>4</v>
      </c>
      <c r="N28" s="100" t="s">
        <v>41</v>
      </c>
      <c r="O28" s="100" t="s">
        <v>41</v>
      </c>
      <c r="P28" s="90">
        <v>1</v>
      </c>
      <c r="Q28" s="90">
        <v>0.1</v>
      </c>
      <c r="R28" s="100" t="s">
        <v>256</v>
      </c>
      <c r="S28" s="100" t="s">
        <v>64</v>
      </c>
      <c r="T28" s="100" t="s">
        <v>106</v>
      </c>
      <c r="U28" s="100">
        <v>0.11013879179954528</v>
      </c>
      <c r="V28" s="26">
        <v>400000000</v>
      </c>
      <c r="W28" s="31">
        <v>0.11899999999999999</v>
      </c>
      <c r="X28" s="100" t="s">
        <v>218</v>
      </c>
      <c r="Y28" s="101">
        <v>42825</v>
      </c>
      <c r="Z28" s="100">
        <v>1</v>
      </c>
      <c r="AA28" s="100" t="s">
        <v>91</v>
      </c>
      <c r="AB28" s="100">
        <v>1.0138758429505065E-2</v>
      </c>
      <c r="AC28" s="119"/>
      <c r="AD28" s="118"/>
      <c r="AE28" s="118"/>
      <c r="AF28" s="101"/>
    </row>
    <row r="29" spans="1:32" x14ac:dyDescent="0.25">
      <c r="A29" s="100" t="s">
        <v>2</v>
      </c>
      <c r="B29" s="100" t="s">
        <v>4</v>
      </c>
      <c r="C29" s="100"/>
      <c r="D29" s="100"/>
      <c r="E29" s="100"/>
      <c r="F29" s="100" t="s">
        <v>29</v>
      </c>
      <c r="G29" s="26">
        <v>200000000</v>
      </c>
      <c r="H29" s="101">
        <v>42793</v>
      </c>
      <c r="I29" s="101">
        <v>42916</v>
      </c>
      <c r="J29" s="31">
        <v>0.126</v>
      </c>
      <c r="K29" s="100">
        <v>0</v>
      </c>
      <c r="L29" s="100" t="s">
        <v>241</v>
      </c>
      <c r="M29" s="100" t="s">
        <v>4</v>
      </c>
      <c r="N29" s="100" t="s">
        <v>41</v>
      </c>
      <c r="O29" s="100" t="s">
        <v>41</v>
      </c>
      <c r="P29" s="90">
        <v>1</v>
      </c>
      <c r="Q29" s="90">
        <v>0.1</v>
      </c>
      <c r="R29" s="100" t="s">
        <v>256</v>
      </c>
      <c r="S29" s="100" t="s">
        <v>64</v>
      </c>
      <c r="T29" s="100" t="s">
        <v>106</v>
      </c>
      <c r="U29" s="100">
        <v>0.11013879179954528</v>
      </c>
      <c r="V29" s="26">
        <v>200000000</v>
      </c>
      <c r="W29" s="31">
        <v>0.126</v>
      </c>
      <c r="X29" s="100" t="s">
        <v>218</v>
      </c>
      <c r="Y29" s="101">
        <v>42825</v>
      </c>
      <c r="Z29" s="100">
        <v>1</v>
      </c>
      <c r="AA29" s="100" t="s">
        <v>91</v>
      </c>
      <c r="AB29" s="100">
        <v>1.0138758429505065E-2</v>
      </c>
      <c r="AC29" s="119"/>
      <c r="AD29" s="118"/>
      <c r="AE29" s="118"/>
      <c r="AF29" s="101"/>
    </row>
    <row r="30" spans="1:32" x14ac:dyDescent="0.25">
      <c r="A30" s="100" t="s">
        <v>2</v>
      </c>
      <c r="B30" s="100" t="s">
        <v>4</v>
      </c>
      <c r="C30" s="100"/>
      <c r="D30" s="100"/>
      <c r="E30" s="100"/>
      <c r="F30" s="100" t="s">
        <v>29</v>
      </c>
      <c r="G30" s="26">
        <v>200000000</v>
      </c>
      <c r="H30" s="101">
        <v>42793</v>
      </c>
      <c r="I30" s="101">
        <v>42947</v>
      </c>
      <c r="J30" s="31">
        <v>0.126</v>
      </c>
      <c r="K30" s="100">
        <v>0</v>
      </c>
      <c r="L30" s="100" t="s">
        <v>241</v>
      </c>
      <c r="M30" s="100" t="s">
        <v>4</v>
      </c>
      <c r="N30" s="100" t="s">
        <v>41</v>
      </c>
      <c r="O30" s="100" t="s">
        <v>41</v>
      </c>
      <c r="P30" s="90">
        <v>1</v>
      </c>
      <c r="Q30" s="90">
        <v>0.1</v>
      </c>
      <c r="R30" s="100" t="s">
        <v>256</v>
      </c>
      <c r="S30" s="100" t="s">
        <v>64</v>
      </c>
      <c r="T30" s="100" t="s">
        <v>106</v>
      </c>
      <c r="U30" s="100">
        <v>0.11013879179954528</v>
      </c>
      <c r="V30" s="26">
        <v>200000000</v>
      </c>
      <c r="W30" s="31">
        <v>0.126</v>
      </c>
      <c r="X30" s="100" t="s">
        <v>218</v>
      </c>
      <c r="Y30" s="101">
        <v>42825</v>
      </c>
      <c r="Z30" s="100">
        <v>1</v>
      </c>
      <c r="AA30" s="100" t="s">
        <v>91</v>
      </c>
      <c r="AB30" s="100">
        <v>1.0138758429505065E-2</v>
      </c>
      <c r="AC30" s="119"/>
      <c r="AD30" s="118"/>
      <c r="AE30" s="118"/>
      <c r="AF30" s="101"/>
    </row>
    <row r="31" spans="1:32" x14ac:dyDescent="0.25">
      <c r="A31" s="100" t="s">
        <v>2</v>
      </c>
      <c r="B31" s="100" t="s">
        <v>4</v>
      </c>
      <c r="C31" s="100"/>
      <c r="D31" s="100"/>
      <c r="E31" s="100"/>
      <c r="F31" s="100" t="s">
        <v>29</v>
      </c>
      <c r="G31" s="26">
        <v>100000000</v>
      </c>
      <c r="H31" s="101">
        <v>42793</v>
      </c>
      <c r="I31" s="101">
        <v>42978</v>
      </c>
      <c r="J31" s="31">
        <v>0.126</v>
      </c>
      <c r="K31" s="100">
        <v>0</v>
      </c>
      <c r="L31" s="100" t="s">
        <v>241</v>
      </c>
      <c r="M31" s="100" t="s">
        <v>4</v>
      </c>
      <c r="N31" s="100" t="s">
        <v>41</v>
      </c>
      <c r="O31" s="100" t="s">
        <v>41</v>
      </c>
      <c r="P31" s="90">
        <v>1</v>
      </c>
      <c r="Q31" s="90">
        <v>0.1</v>
      </c>
      <c r="R31" s="100" t="s">
        <v>256</v>
      </c>
      <c r="S31" s="100" t="s">
        <v>64</v>
      </c>
      <c r="T31" s="100" t="s">
        <v>106</v>
      </c>
      <c r="U31" s="100">
        <v>0.11013879179954528</v>
      </c>
      <c r="V31" s="26">
        <v>100000000</v>
      </c>
      <c r="W31" s="31">
        <v>0.126</v>
      </c>
      <c r="X31" s="100" t="s">
        <v>218</v>
      </c>
      <c r="Y31" s="101">
        <v>42825</v>
      </c>
      <c r="Z31" s="100">
        <v>1</v>
      </c>
      <c r="AA31" s="100" t="s">
        <v>91</v>
      </c>
      <c r="AB31" s="100">
        <v>1.0138758429505065E-2</v>
      </c>
      <c r="AC31" s="119"/>
      <c r="AD31" s="118"/>
      <c r="AE31" s="118"/>
      <c r="AF31" s="101"/>
    </row>
    <row r="32" spans="1:32" x14ac:dyDescent="0.25">
      <c r="A32" s="100" t="s">
        <v>2</v>
      </c>
      <c r="B32" s="100" t="s">
        <v>148</v>
      </c>
      <c r="C32" s="100"/>
      <c r="D32" s="100"/>
      <c r="E32" s="100"/>
      <c r="F32" s="100" t="s">
        <v>29</v>
      </c>
      <c r="G32" s="26">
        <v>500000000</v>
      </c>
      <c r="H32" s="101">
        <v>42824</v>
      </c>
      <c r="I32" s="101">
        <v>42825</v>
      </c>
      <c r="J32" s="31">
        <v>9.5822624764762054E-2</v>
      </c>
      <c r="K32" s="100">
        <v>0</v>
      </c>
      <c r="L32" s="100" t="s">
        <v>241</v>
      </c>
      <c r="M32" s="100" t="s">
        <v>148</v>
      </c>
      <c r="N32" s="100" t="s">
        <v>41</v>
      </c>
      <c r="O32" s="100" t="s">
        <v>41</v>
      </c>
      <c r="P32" s="90">
        <v>1</v>
      </c>
      <c r="Q32" s="90">
        <v>0</v>
      </c>
      <c r="R32" s="100" t="s">
        <v>256</v>
      </c>
      <c r="S32" s="100" t="s">
        <v>64</v>
      </c>
      <c r="T32" s="100" t="s">
        <v>149</v>
      </c>
      <c r="U32" s="100">
        <v>0.10054998993873598</v>
      </c>
      <c r="V32" s="26">
        <v>500000000</v>
      </c>
      <c r="W32" s="31">
        <v>9.5822624764762054E-2</v>
      </c>
      <c r="X32" s="100" t="s">
        <v>218</v>
      </c>
      <c r="Y32" s="101">
        <v>42825</v>
      </c>
      <c r="Z32" s="100">
        <v>1</v>
      </c>
      <c r="AA32" s="100"/>
      <c r="AB32" s="100">
        <v>0</v>
      </c>
      <c r="AC32" s="119"/>
      <c r="AD32" s="118"/>
      <c r="AE32" s="118"/>
      <c r="AF32" s="101"/>
    </row>
    <row r="33" spans="1:32" x14ac:dyDescent="0.25">
      <c r="A33" s="100" t="s">
        <v>1</v>
      </c>
      <c r="B33" s="100" t="s">
        <v>3</v>
      </c>
      <c r="C33" s="100"/>
      <c r="D33" s="100"/>
      <c r="E33" s="100"/>
      <c r="F33" s="100" t="s">
        <v>29</v>
      </c>
      <c r="G33" s="26">
        <v>300000000</v>
      </c>
      <c r="H33" s="101">
        <v>42793</v>
      </c>
      <c r="I33" s="101">
        <v>42825</v>
      </c>
      <c r="J33" s="31">
        <v>0.155</v>
      </c>
      <c r="K33" s="100">
        <v>0</v>
      </c>
      <c r="L33" s="100" t="s">
        <v>241</v>
      </c>
      <c r="M33" s="100" t="s">
        <v>3</v>
      </c>
      <c r="N33" s="100" t="s">
        <v>41</v>
      </c>
      <c r="O33" s="100" t="s">
        <v>41</v>
      </c>
      <c r="P33" s="90">
        <v>1</v>
      </c>
      <c r="Q33" s="90">
        <v>0</v>
      </c>
      <c r="R33" s="100" t="s">
        <v>256</v>
      </c>
      <c r="S33" s="100" t="s">
        <v>64</v>
      </c>
      <c r="T33" s="100" t="s">
        <v>106</v>
      </c>
      <c r="U33" s="100">
        <v>0.12973107695579533</v>
      </c>
      <c r="V33" s="26">
        <v>300000000</v>
      </c>
      <c r="W33" s="31">
        <v>0.155</v>
      </c>
      <c r="X33" s="100" t="s">
        <v>218</v>
      </c>
      <c r="Y33" s="101">
        <v>42825</v>
      </c>
      <c r="Z33" s="100">
        <v>1</v>
      </c>
      <c r="AA33" s="100" t="s">
        <v>186</v>
      </c>
      <c r="AB33" s="100">
        <v>2.9730990437392177E-2</v>
      </c>
      <c r="AC33" s="119"/>
      <c r="AD33" s="118"/>
      <c r="AE33" s="118"/>
      <c r="AF33" s="101"/>
    </row>
    <row r="34" spans="1:32" x14ac:dyDescent="0.25">
      <c r="A34" s="100" t="s">
        <v>1</v>
      </c>
      <c r="B34" s="100" t="s">
        <v>3</v>
      </c>
      <c r="C34" s="100"/>
      <c r="D34" s="100"/>
      <c r="E34" s="100"/>
      <c r="F34" s="100" t="s">
        <v>29</v>
      </c>
      <c r="G34" s="26">
        <v>100000000</v>
      </c>
      <c r="H34" s="101">
        <v>42793</v>
      </c>
      <c r="I34" s="101">
        <v>42855</v>
      </c>
      <c r="J34" s="31">
        <v>0.155</v>
      </c>
      <c r="K34" s="100">
        <v>0</v>
      </c>
      <c r="L34" s="100" t="s">
        <v>241</v>
      </c>
      <c r="M34" s="100" t="s">
        <v>3</v>
      </c>
      <c r="N34" s="100" t="s">
        <v>41</v>
      </c>
      <c r="O34" s="100" t="s">
        <v>41</v>
      </c>
      <c r="P34" s="90">
        <v>1</v>
      </c>
      <c r="Q34" s="90">
        <v>0</v>
      </c>
      <c r="R34" s="100" t="s">
        <v>256</v>
      </c>
      <c r="S34" s="100" t="s">
        <v>64</v>
      </c>
      <c r="T34" s="100" t="s">
        <v>106</v>
      </c>
      <c r="U34" s="100">
        <v>0.12973107695579533</v>
      </c>
      <c r="V34" s="26">
        <v>100000000</v>
      </c>
      <c r="W34" s="31">
        <v>0.155</v>
      </c>
      <c r="X34" s="100" t="s">
        <v>218</v>
      </c>
      <c r="Y34" s="101">
        <v>42825</v>
      </c>
      <c r="Z34" s="100">
        <v>1</v>
      </c>
      <c r="AA34" s="100" t="s">
        <v>186</v>
      </c>
      <c r="AB34" s="100">
        <v>2.9730990437392177E-2</v>
      </c>
      <c r="AC34" s="119"/>
      <c r="AD34" s="118"/>
      <c r="AE34" s="118"/>
      <c r="AF34" s="101"/>
    </row>
    <row r="35" spans="1:32" x14ac:dyDescent="0.25">
      <c r="A35" s="100" t="s">
        <v>1</v>
      </c>
      <c r="B35" s="100" t="s">
        <v>3</v>
      </c>
      <c r="C35" s="100"/>
      <c r="D35" s="100"/>
      <c r="E35" s="100"/>
      <c r="F35" s="100" t="s">
        <v>29</v>
      </c>
      <c r="G35" s="26">
        <v>100000000</v>
      </c>
      <c r="H35" s="101">
        <v>42793</v>
      </c>
      <c r="I35" s="101">
        <v>42886</v>
      </c>
      <c r="J35" s="31">
        <v>0.155</v>
      </c>
      <c r="K35" s="100">
        <v>0</v>
      </c>
      <c r="L35" s="100" t="s">
        <v>241</v>
      </c>
      <c r="M35" s="100" t="s">
        <v>3</v>
      </c>
      <c r="N35" s="100" t="s">
        <v>41</v>
      </c>
      <c r="O35" s="100" t="s">
        <v>41</v>
      </c>
      <c r="P35" s="90">
        <v>1</v>
      </c>
      <c r="Q35" s="90">
        <v>0</v>
      </c>
      <c r="R35" s="100" t="s">
        <v>256</v>
      </c>
      <c r="S35" s="100" t="s">
        <v>64</v>
      </c>
      <c r="T35" s="100" t="s">
        <v>106</v>
      </c>
      <c r="U35" s="100">
        <v>0.12973107695579533</v>
      </c>
      <c r="V35" s="26">
        <v>100000000</v>
      </c>
      <c r="W35" s="31">
        <v>0.155</v>
      </c>
      <c r="X35" s="100" t="s">
        <v>218</v>
      </c>
      <c r="Y35" s="101">
        <v>42825</v>
      </c>
      <c r="Z35" s="100">
        <v>1</v>
      </c>
      <c r="AA35" s="100" t="s">
        <v>186</v>
      </c>
      <c r="AB35" s="100">
        <v>2.9730990437392177E-2</v>
      </c>
      <c r="AC35" s="119"/>
      <c r="AD35" s="118"/>
      <c r="AE35" s="118"/>
      <c r="AF35" s="101"/>
    </row>
    <row r="36" spans="1:32" x14ac:dyDescent="0.25">
      <c r="A36" s="100" t="s">
        <v>1</v>
      </c>
      <c r="B36" s="100" t="s">
        <v>3</v>
      </c>
      <c r="C36" s="100"/>
      <c r="D36" s="100"/>
      <c r="E36" s="100"/>
      <c r="F36" s="100" t="s">
        <v>29</v>
      </c>
      <c r="G36" s="26">
        <v>100000000</v>
      </c>
      <c r="H36" s="101">
        <v>42793</v>
      </c>
      <c r="I36" s="101">
        <v>42916</v>
      </c>
      <c r="J36" s="31">
        <v>0.155</v>
      </c>
      <c r="K36" s="100">
        <v>0</v>
      </c>
      <c r="L36" s="100" t="s">
        <v>241</v>
      </c>
      <c r="M36" s="100" t="s">
        <v>3</v>
      </c>
      <c r="N36" s="100" t="s">
        <v>41</v>
      </c>
      <c r="O36" s="100" t="s">
        <v>41</v>
      </c>
      <c r="P36" s="90">
        <v>1</v>
      </c>
      <c r="Q36" s="90">
        <v>0</v>
      </c>
      <c r="R36" s="100" t="s">
        <v>256</v>
      </c>
      <c r="S36" s="100" t="s">
        <v>64</v>
      </c>
      <c r="T36" s="100" t="s">
        <v>106</v>
      </c>
      <c r="U36" s="100">
        <v>0.12973107695579533</v>
      </c>
      <c r="V36" s="26">
        <v>100000000</v>
      </c>
      <c r="W36" s="31">
        <v>0.155</v>
      </c>
      <c r="X36" s="100" t="s">
        <v>218</v>
      </c>
      <c r="Y36" s="101">
        <v>42825</v>
      </c>
      <c r="Z36" s="100">
        <v>1</v>
      </c>
      <c r="AA36" s="100" t="s">
        <v>186</v>
      </c>
      <c r="AB36" s="100">
        <v>2.9730990437392177E-2</v>
      </c>
      <c r="AC36" s="119"/>
      <c r="AD36" s="118"/>
      <c r="AE36" s="118"/>
      <c r="AF36" s="101"/>
    </row>
    <row r="37" spans="1:32" x14ac:dyDescent="0.25">
      <c r="A37" s="100" t="s">
        <v>1</v>
      </c>
      <c r="B37" s="100" t="s">
        <v>3</v>
      </c>
      <c r="C37" s="100"/>
      <c r="D37" s="100"/>
      <c r="E37" s="100"/>
      <c r="F37" s="100" t="s">
        <v>29</v>
      </c>
      <c r="G37" s="26">
        <v>100000000</v>
      </c>
      <c r="H37" s="101">
        <v>42793</v>
      </c>
      <c r="I37" s="101">
        <v>42947</v>
      </c>
      <c r="J37" s="31">
        <v>0.155</v>
      </c>
      <c r="K37" s="100">
        <v>0</v>
      </c>
      <c r="L37" s="100" t="s">
        <v>241</v>
      </c>
      <c r="M37" s="100" t="s">
        <v>3</v>
      </c>
      <c r="N37" s="100" t="s">
        <v>41</v>
      </c>
      <c r="O37" s="100" t="s">
        <v>41</v>
      </c>
      <c r="P37" s="90">
        <v>1</v>
      </c>
      <c r="Q37" s="90">
        <v>0</v>
      </c>
      <c r="R37" s="100" t="s">
        <v>256</v>
      </c>
      <c r="S37" s="100" t="s">
        <v>64</v>
      </c>
      <c r="T37" s="100" t="s">
        <v>106</v>
      </c>
      <c r="U37" s="100">
        <v>0.12973107695579533</v>
      </c>
      <c r="V37" s="26">
        <v>100000000</v>
      </c>
      <c r="W37" s="31">
        <v>0.155</v>
      </c>
      <c r="X37" s="100" t="s">
        <v>218</v>
      </c>
      <c r="Y37" s="101">
        <v>42825</v>
      </c>
      <c r="Z37" s="100">
        <v>1</v>
      </c>
      <c r="AA37" s="100" t="s">
        <v>186</v>
      </c>
      <c r="AB37" s="100">
        <v>2.9730990437392177E-2</v>
      </c>
      <c r="AC37" s="119"/>
      <c r="AD37" s="118"/>
      <c r="AE37" s="118"/>
      <c r="AF37" s="101"/>
    </row>
    <row r="38" spans="1:32" x14ac:dyDescent="0.25">
      <c r="A38" s="100" t="s">
        <v>1</v>
      </c>
      <c r="B38" s="100" t="s">
        <v>3</v>
      </c>
      <c r="C38" s="100"/>
      <c r="D38" s="100"/>
      <c r="E38" s="100"/>
      <c r="F38" s="100" t="s">
        <v>29</v>
      </c>
      <c r="G38" s="26">
        <v>100000000</v>
      </c>
      <c r="H38" s="101">
        <v>42793</v>
      </c>
      <c r="I38" s="101">
        <v>42978</v>
      </c>
      <c r="J38" s="31">
        <v>0.155</v>
      </c>
      <c r="K38" s="100">
        <v>0</v>
      </c>
      <c r="L38" s="100" t="s">
        <v>241</v>
      </c>
      <c r="M38" s="100" t="s">
        <v>3</v>
      </c>
      <c r="N38" s="100" t="s">
        <v>41</v>
      </c>
      <c r="O38" s="100" t="s">
        <v>41</v>
      </c>
      <c r="P38" s="90">
        <v>1</v>
      </c>
      <c r="Q38" s="90">
        <v>0</v>
      </c>
      <c r="R38" s="100" t="s">
        <v>256</v>
      </c>
      <c r="S38" s="100" t="s">
        <v>64</v>
      </c>
      <c r="T38" s="100" t="s">
        <v>106</v>
      </c>
      <c r="U38" s="100">
        <v>0.12973107695579533</v>
      </c>
      <c r="V38" s="26">
        <v>100000000</v>
      </c>
      <c r="W38" s="31">
        <v>0.155</v>
      </c>
      <c r="X38" s="100" t="s">
        <v>218</v>
      </c>
      <c r="Y38" s="101">
        <v>42825</v>
      </c>
      <c r="Z38" s="100">
        <v>1</v>
      </c>
      <c r="AA38" s="100" t="s">
        <v>186</v>
      </c>
      <c r="AB38" s="100">
        <v>2.9730990437392177E-2</v>
      </c>
      <c r="AC38" s="119"/>
      <c r="AD38" s="118"/>
      <c r="AE38" s="118"/>
      <c r="AF38" s="101"/>
    </row>
    <row r="39" spans="1:32" x14ac:dyDescent="0.25">
      <c r="A39" s="100" t="s">
        <v>1</v>
      </c>
      <c r="B39" s="100" t="s">
        <v>3</v>
      </c>
      <c r="C39" s="100"/>
      <c r="D39" s="100"/>
      <c r="E39" s="100"/>
      <c r="F39" s="100" t="s">
        <v>29</v>
      </c>
      <c r="G39" s="26">
        <v>100000000</v>
      </c>
      <c r="H39" s="101">
        <v>42793</v>
      </c>
      <c r="I39" s="101">
        <v>43008</v>
      </c>
      <c r="J39" s="31">
        <v>0.16</v>
      </c>
      <c r="K39" s="100">
        <v>0</v>
      </c>
      <c r="L39" s="100" t="s">
        <v>241</v>
      </c>
      <c r="M39" s="100" t="s">
        <v>3</v>
      </c>
      <c r="N39" s="100" t="s">
        <v>41</v>
      </c>
      <c r="O39" s="100" t="s">
        <v>41</v>
      </c>
      <c r="P39" s="90">
        <v>1</v>
      </c>
      <c r="Q39" s="90">
        <v>0</v>
      </c>
      <c r="R39" s="100" t="s">
        <v>256</v>
      </c>
      <c r="S39" s="100" t="s">
        <v>64</v>
      </c>
      <c r="T39" s="100" t="s">
        <v>106</v>
      </c>
      <c r="U39" s="100">
        <v>0.12973107695579533</v>
      </c>
      <c r="V39" s="26">
        <v>100000000</v>
      </c>
      <c r="W39" s="31">
        <v>0.16</v>
      </c>
      <c r="X39" s="100" t="s">
        <v>218</v>
      </c>
      <c r="Y39" s="101">
        <v>42825</v>
      </c>
      <c r="Z39" s="100">
        <v>1</v>
      </c>
      <c r="AA39" s="100" t="s">
        <v>186</v>
      </c>
      <c r="AB39" s="100">
        <v>2.9730990437392177E-2</v>
      </c>
      <c r="AC39" s="119"/>
      <c r="AD39" s="118"/>
      <c r="AE39" s="118"/>
      <c r="AF39" s="101"/>
    </row>
    <row r="40" spans="1:32" x14ac:dyDescent="0.25">
      <c r="A40" s="100" t="s">
        <v>1</v>
      </c>
      <c r="B40" s="100" t="s">
        <v>3</v>
      </c>
      <c r="C40" s="100"/>
      <c r="D40" s="100"/>
      <c r="E40" s="100"/>
      <c r="F40" s="100" t="s">
        <v>29</v>
      </c>
      <c r="G40" s="26">
        <v>100000000</v>
      </c>
      <c r="H40" s="101">
        <v>42793</v>
      </c>
      <c r="I40" s="101">
        <v>43039</v>
      </c>
      <c r="J40" s="31">
        <v>0.16</v>
      </c>
      <c r="K40" s="100">
        <v>0</v>
      </c>
      <c r="L40" s="100" t="s">
        <v>241</v>
      </c>
      <c r="M40" s="100" t="s">
        <v>3</v>
      </c>
      <c r="N40" s="100" t="s">
        <v>41</v>
      </c>
      <c r="O40" s="100" t="s">
        <v>41</v>
      </c>
      <c r="P40" s="90">
        <v>1</v>
      </c>
      <c r="Q40" s="90">
        <v>0</v>
      </c>
      <c r="R40" s="100" t="s">
        <v>256</v>
      </c>
      <c r="S40" s="100" t="s">
        <v>64</v>
      </c>
      <c r="T40" s="100" t="s">
        <v>106</v>
      </c>
      <c r="U40" s="100">
        <v>0.12973107695579533</v>
      </c>
      <c r="V40" s="26">
        <v>100000000</v>
      </c>
      <c r="W40" s="31">
        <v>0.16</v>
      </c>
      <c r="X40" s="100" t="s">
        <v>218</v>
      </c>
      <c r="Y40" s="101">
        <v>42825</v>
      </c>
      <c r="Z40" s="100">
        <v>1</v>
      </c>
      <c r="AA40" s="100" t="s">
        <v>186</v>
      </c>
      <c r="AB40" s="100">
        <v>2.9730990437392177E-2</v>
      </c>
      <c r="AC40" s="119"/>
      <c r="AD40" s="118"/>
      <c r="AE40" s="118"/>
      <c r="AF40" s="101"/>
    </row>
    <row r="41" spans="1:32" x14ac:dyDescent="0.25">
      <c r="A41" s="100" t="s">
        <v>1</v>
      </c>
      <c r="B41" s="100" t="s">
        <v>3</v>
      </c>
      <c r="C41" s="100"/>
      <c r="D41" s="100"/>
      <c r="E41" s="100"/>
      <c r="F41" s="100" t="s">
        <v>29</v>
      </c>
      <c r="G41" s="26">
        <v>100000000</v>
      </c>
      <c r="H41" s="101">
        <v>42793</v>
      </c>
      <c r="I41" s="101">
        <v>43069</v>
      </c>
      <c r="J41" s="31">
        <v>0.16</v>
      </c>
      <c r="K41" s="100">
        <v>0</v>
      </c>
      <c r="L41" s="100" t="s">
        <v>241</v>
      </c>
      <c r="M41" s="100" t="s">
        <v>3</v>
      </c>
      <c r="N41" s="100" t="s">
        <v>41</v>
      </c>
      <c r="O41" s="100" t="s">
        <v>41</v>
      </c>
      <c r="P41" s="90">
        <v>1</v>
      </c>
      <c r="Q41" s="90">
        <v>0</v>
      </c>
      <c r="R41" s="100" t="s">
        <v>256</v>
      </c>
      <c r="S41" s="100" t="s">
        <v>64</v>
      </c>
      <c r="T41" s="100" t="s">
        <v>106</v>
      </c>
      <c r="U41" s="100">
        <v>0.12973107695579533</v>
      </c>
      <c r="V41" s="26">
        <v>100000000</v>
      </c>
      <c r="W41" s="31">
        <v>0.16</v>
      </c>
      <c r="X41" s="100" t="s">
        <v>218</v>
      </c>
      <c r="Y41" s="101">
        <v>42825</v>
      </c>
      <c r="Z41" s="100">
        <v>1</v>
      </c>
      <c r="AA41" s="100" t="s">
        <v>186</v>
      </c>
      <c r="AB41" s="100">
        <v>2.9730990437392177E-2</v>
      </c>
      <c r="AC41" s="119"/>
      <c r="AD41" s="118"/>
      <c r="AE41" s="118"/>
      <c r="AF41" s="101"/>
    </row>
    <row r="42" spans="1:32" x14ac:dyDescent="0.25">
      <c r="A42" s="100" t="s">
        <v>1</v>
      </c>
      <c r="B42" s="100" t="s">
        <v>3</v>
      </c>
      <c r="C42" s="100"/>
      <c r="D42" s="100"/>
      <c r="E42" s="100"/>
      <c r="F42" s="100" t="s">
        <v>29</v>
      </c>
      <c r="G42" s="26">
        <v>100000000</v>
      </c>
      <c r="H42" s="101">
        <v>42793</v>
      </c>
      <c r="I42" s="101">
        <v>43100</v>
      </c>
      <c r="J42" s="31">
        <v>0.16</v>
      </c>
      <c r="K42" s="100">
        <v>0</v>
      </c>
      <c r="L42" s="100" t="s">
        <v>241</v>
      </c>
      <c r="M42" s="100" t="s">
        <v>3</v>
      </c>
      <c r="N42" s="100" t="s">
        <v>41</v>
      </c>
      <c r="O42" s="100" t="s">
        <v>41</v>
      </c>
      <c r="P42" s="90">
        <v>1</v>
      </c>
      <c r="Q42" s="90">
        <v>0</v>
      </c>
      <c r="R42" s="100" t="s">
        <v>256</v>
      </c>
      <c r="S42" s="100" t="s">
        <v>64</v>
      </c>
      <c r="T42" s="100" t="s">
        <v>106</v>
      </c>
      <c r="U42" s="100">
        <v>0.12973107695579533</v>
      </c>
      <c r="V42" s="26">
        <v>100000000</v>
      </c>
      <c r="W42" s="31">
        <v>0.16</v>
      </c>
      <c r="X42" s="100" t="s">
        <v>218</v>
      </c>
      <c r="Y42" s="101">
        <v>42825</v>
      </c>
      <c r="Z42" s="100">
        <v>1</v>
      </c>
      <c r="AA42" s="100" t="s">
        <v>186</v>
      </c>
      <c r="AB42" s="100">
        <v>2.9730990437392177E-2</v>
      </c>
      <c r="AC42" s="119"/>
      <c r="AD42" s="118"/>
      <c r="AE42" s="118"/>
      <c r="AF42" s="101"/>
    </row>
    <row r="43" spans="1:32" x14ac:dyDescent="0.25">
      <c r="A43" s="100" t="s">
        <v>1</v>
      </c>
      <c r="B43" s="100" t="s">
        <v>3</v>
      </c>
      <c r="C43" s="100"/>
      <c r="D43" s="100"/>
      <c r="E43" s="100"/>
      <c r="F43" s="100" t="s">
        <v>29</v>
      </c>
      <c r="G43" s="26">
        <v>100000000</v>
      </c>
      <c r="H43" s="101">
        <v>42793</v>
      </c>
      <c r="I43" s="101">
        <v>43131</v>
      </c>
      <c r="J43" s="31">
        <v>0.16</v>
      </c>
      <c r="K43" s="100">
        <v>0</v>
      </c>
      <c r="L43" s="100" t="s">
        <v>241</v>
      </c>
      <c r="M43" s="100" t="s">
        <v>3</v>
      </c>
      <c r="N43" s="100" t="s">
        <v>41</v>
      </c>
      <c r="O43" s="100" t="s">
        <v>41</v>
      </c>
      <c r="P43" s="90">
        <v>1</v>
      </c>
      <c r="Q43" s="90">
        <v>0</v>
      </c>
      <c r="R43" s="100" t="s">
        <v>256</v>
      </c>
      <c r="S43" s="100" t="s">
        <v>64</v>
      </c>
      <c r="T43" s="100" t="s">
        <v>106</v>
      </c>
      <c r="U43" s="100">
        <v>0.12973107695579533</v>
      </c>
      <c r="V43" s="26">
        <v>100000000</v>
      </c>
      <c r="W43" s="31">
        <v>0.16</v>
      </c>
      <c r="X43" s="100" t="s">
        <v>218</v>
      </c>
      <c r="Y43" s="101">
        <v>42825</v>
      </c>
      <c r="Z43" s="100">
        <v>1</v>
      </c>
      <c r="AA43" s="100" t="s">
        <v>186</v>
      </c>
      <c r="AB43" s="100">
        <v>2.9730990437392177E-2</v>
      </c>
      <c r="AC43" s="119"/>
      <c r="AD43" s="118"/>
      <c r="AE43" s="118"/>
      <c r="AF43" s="101"/>
    </row>
    <row r="44" spans="1:32" x14ac:dyDescent="0.25">
      <c r="A44" s="100" t="s">
        <v>1</v>
      </c>
      <c r="B44" s="100" t="s">
        <v>3</v>
      </c>
      <c r="C44" s="100"/>
      <c r="D44" s="100"/>
      <c r="E44" s="100"/>
      <c r="F44" s="100" t="s">
        <v>29</v>
      </c>
      <c r="G44" s="26">
        <v>100000000</v>
      </c>
      <c r="H44" s="101">
        <v>42793</v>
      </c>
      <c r="I44" s="101">
        <v>43159</v>
      </c>
      <c r="J44" s="31">
        <v>0.16500000000000001</v>
      </c>
      <c r="K44" s="100">
        <v>0</v>
      </c>
      <c r="L44" s="100" t="s">
        <v>241</v>
      </c>
      <c r="M44" s="100" t="s">
        <v>3</v>
      </c>
      <c r="N44" s="100" t="s">
        <v>41</v>
      </c>
      <c r="O44" s="100" t="s">
        <v>41</v>
      </c>
      <c r="P44" s="90">
        <v>1</v>
      </c>
      <c r="Q44" s="90">
        <v>0</v>
      </c>
      <c r="R44" s="100" t="s">
        <v>256</v>
      </c>
      <c r="S44" s="100" t="s">
        <v>64</v>
      </c>
      <c r="T44" s="100" t="s">
        <v>106</v>
      </c>
      <c r="U44" s="100">
        <v>0.12973107695579533</v>
      </c>
      <c r="V44" s="26">
        <v>100000000</v>
      </c>
      <c r="W44" s="31">
        <v>0.16500000000000001</v>
      </c>
      <c r="X44" s="100" t="s">
        <v>218</v>
      </c>
      <c r="Y44" s="101">
        <v>42825</v>
      </c>
      <c r="Z44" s="100">
        <v>1</v>
      </c>
      <c r="AA44" s="100" t="s">
        <v>186</v>
      </c>
      <c r="AB44" s="100">
        <v>2.9730990437392177E-2</v>
      </c>
      <c r="AC44" s="119"/>
      <c r="AD44" s="118"/>
      <c r="AE44" s="118"/>
      <c r="AF44" s="101"/>
    </row>
    <row r="45" spans="1:32" x14ac:dyDescent="0.25">
      <c r="A45" s="100" t="s">
        <v>1</v>
      </c>
      <c r="B45" s="100" t="s">
        <v>3</v>
      </c>
      <c r="C45" s="100"/>
      <c r="D45" s="100"/>
      <c r="E45" s="100"/>
      <c r="F45" s="100" t="s">
        <v>29</v>
      </c>
      <c r="G45" s="26">
        <v>100000000</v>
      </c>
      <c r="H45" s="101">
        <v>42793</v>
      </c>
      <c r="I45" s="101">
        <v>43190</v>
      </c>
      <c r="J45" s="31">
        <v>0.16500000000000001</v>
      </c>
      <c r="K45" s="100">
        <v>0</v>
      </c>
      <c r="L45" s="100" t="s">
        <v>241</v>
      </c>
      <c r="M45" s="100" t="s">
        <v>3</v>
      </c>
      <c r="N45" s="100" t="s">
        <v>41</v>
      </c>
      <c r="O45" s="100" t="s">
        <v>41</v>
      </c>
      <c r="P45" s="90">
        <v>1</v>
      </c>
      <c r="Q45" s="90">
        <v>0</v>
      </c>
      <c r="R45" s="100" t="s">
        <v>256</v>
      </c>
      <c r="S45" s="100" t="s">
        <v>64</v>
      </c>
      <c r="T45" s="100" t="s">
        <v>106</v>
      </c>
      <c r="U45" s="100">
        <v>0.12973107695579533</v>
      </c>
      <c r="V45" s="26">
        <v>100000000</v>
      </c>
      <c r="W45" s="31">
        <v>0.16500000000000001</v>
      </c>
      <c r="X45" s="100" t="s">
        <v>218</v>
      </c>
      <c r="Y45" s="101">
        <v>42825</v>
      </c>
      <c r="Z45" s="100">
        <v>1</v>
      </c>
      <c r="AA45" s="100" t="s">
        <v>186</v>
      </c>
      <c r="AB45" s="100">
        <v>2.9730990437392177E-2</v>
      </c>
      <c r="AC45" s="119"/>
      <c r="AD45" s="118"/>
      <c r="AE45" s="118"/>
      <c r="AF45" s="101"/>
    </row>
    <row r="46" spans="1:32" x14ac:dyDescent="0.25">
      <c r="A46" s="100" t="s">
        <v>1</v>
      </c>
      <c r="B46" s="100" t="s">
        <v>3</v>
      </c>
      <c r="C46" s="100"/>
      <c r="D46" s="100"/>
      <c r="E46" s="100"/>
      <c r="F46" s="100" t="s">
        <v>29</v>
      </c>
      <c r="G46" s="26">
        <v>400000000</v>
      </c>
      <c r="H46" s="101">
        <v>42793</v>
      </c>
      <c r="I46" s="101">
        <v>43555</v>
      </c>
      <c r="J46" s="31">
        <v>0.16500000000000001</v>
      </c>
      <c r="K46" s="100">
        <v>0</v>
      </c>
      <c r="L46" s="100" t="s">
        <v>241</v>
      </c>
      <c r="M46" s="100" t="s">
        <v>3</v>
      </c>
      <c r="N46" s="100" t="s">
        <v>41</v>
      </c>
      <c r="O46" s="100" t="s">
        <v>41</v>
      </c>
      <c r="P46" s="90">
        <v>1</v>
      </c>
      <c r="Q46" s="90">
        <v>0</v>
      </c>
      <c r="R46" s="100" t="s">
        <v>256</v>
      </c>
      <c r="S46" s="100" t="s">
        <v>64</v>
      </c>
      <c r="T46" s="100" t="s">
        <v>106</v>
      </c>
      <c r="U46" s="100">
        <v>0.12973107695579533</v>
      </c>
      <c r="V46" s="26">
        <v>400000000</v>
      </c>
      <c r="W46" s="31">
        <v>0.16500000000000001</v>
      </c>
      <c r="X46" s="100" t="s">
        <v>218</v>
      </c>
      <c r="Y46" s="101">
        <v>42825</v>
      </c>
      <c r="Z46" s="100">
        <v>1</v>
      </c>
      <c r="AA46" s="100" t="s">
        <v>186</v>
      </c>
      <c r="AB46" s="100">
        <v>2.9730990437392177E-2</v>
      </c>
      <c r="AC46" s="119"/>
      <c r="AD46" s="118"/>
      <c r="AE46" s="118"/>
      <c r="AF46" s="101"/>
    </row>
    <row r="47" spans="1:32" x14ac:dyDescent="0.25">
      <c r="A47" s="100" t="s">
        <v>1</v>
      </c>
      <c r="B47" s="100" t="s">
        <v>3</v>
      </c>
      <c r="C47" s="100"/>
      <c r="D47" s="100"/>
      <c r="E47" s="100"/>
      <c r="F47" s="100" t="s">
        <v>29</v>
      </c>
      <c r="G47" s="26">
        <v>200000000</v>
      </c>
      <c r="H47" s="101">
        <v>42793</v>
      </c>
      <c r="I47" s="101">
        <v>42825</v>
      </c>
      <c r="J47" s="31">
        <v>0.155</v>
      </c>
      <c r="K47" s="100">
        <v>0</v>
      </c>
      <c r="L47" s="100" t="s">
        <v>241</v>
      </c>
      <c r="M47" s="100" t="s">
        <v>3</v>
      </c>
      <c r="N47" s="100" t="s">
        <v>41</v>
      </c>
      <c r="O47" s="100" t="s">
        <v>41</v>
      </c>
      <c r="P47" s="90">
        <v>1</v>
      </c>
      <c r="Q47" s="90">
        <v>0</v>
      </c>
      <c r="R47" s="100" t="s">
        <v>256</v>
      </c>
      <c r="S47" s="100" t="s">
        <v>64</v>
      </c>
      <c r="T47" s="100" t="s">
        <v>106</v>
      </c>
      <c r="U47" s="100">
        <v>0.12973107695579533</v>
      </c>
      <c r="V47" s="26">
        <v>200000000</v>
      </c>
      <c r="W47" s="31">
        <v>0.155</v>
      </c>
      <c r="X47" s="100" t="s">
        <v>218</v>
      </c>
      <c r="Y47" s="101">
        <v>42825</v>
      </c>
      <c r="Z47" s="100">
        <v>1</v>
      </c>
      <c r="AA47" s="100" t="s">
        <v>186</v>
      </c>
      <c r="AB47" s="100">
        <v>2.9730990437392177E-2</v>
      </c>
      <c r="AC47" s="119"/>
      <c r="AD47" s="118"/>
      <c r="AE47" s="118"/>
      <c r="AF47" s="101"/>
    </row>
    <row r="48" spans="1:32" x14ac:dyDescent="0.25">
      <c r="A48" s="100" t="s">
        <v>1</v>
      </c>
      <c r="B48" s="100" t="s">
        <v>3</v>
      </c>
      <c r="C48" s="100"/>
      <c r="D48" s="100"/>
      <c r="E48" s="100"/>
      <c r="F48" s="100" t="s">
        <v>29</v>
      </c>
      <c r="G48" s="26">
        <v>200000000</v>
      </c>
      <c r="H48" s="101">
        <v>42793</v>
      </c>
      <c r="I48" s="101">
        <v>42855</v>
      </c>
      <c r="J48" s="31">
        <v>0.155</v>
      </c>
      <c r="K48" s="100">
        <v>0</v>
      </c>
      <c r="L48" s="100" t="s">
        <v>241</v>
      </c>
      <c r="M48" s="100" t="s">
        <v>3</v>
      </c>
      <c r="N48" s="100" t="s">
        <v>41</v>
      </c>
      <c r="O48" s="100" t="s">
        <v>41</v>
      </c>
      <c r="P48" s="90">
        <v>1</v>
      </c>
      <c r="Q48" s="90">
        <v>0</v>
      </c>
      <c r="R48" s="100" t="s">
        <v>256</v>
      </c>
      <c r="S48" s="100" t="s">
        <v>64</v>
      </c>
      <c r="T48" s="100" t="s">
        <v>106</v>
      </c>
      <c r="U48" s="100">
        <v>0.12973107695579533</v>
      </c>
      <c r="V48" s="26">
        <v>200000000</v>
      </c>
      <c r="W48" s="31">
        <v>0.155</v>
      </c>
      <c r="X48" s="100" t="s">
        <v>218</v>
      </c>
      <c r="Y48" s="101">
        <v>42825</v>
      </c>
      <c r="Z48" s="100">
        <v>1</v>
      </c>
      <c r="AA48" s="100" t="s">
        <v>186</v>
      </c>
      <c r="AB48" s="100">
        <v>2.9730990437392177E-2</v>
      </c>
      <c r="AC48" s="119"/>
      <c r="AD48" s="118"/>
      <c r="AE48" s="118"/>
      <c r="AF48" s="101"/>
    </row>
    <row r="49" spans="1:32" x14ac:dyDescent="0.25">
      <c r="A49" s="100" t="s">
        <v>1</v>
      </c>
      <c r="B49" s="100" t="s">
        <v>3</v>
      </c>
      <c r="C49" s="100"/>
      <c r="D49" s="100"/>
      <c r="E49" s="100"/>
      <c r="F49" s="100" t="s">
        <v>29</v>
      </c>
      <c r="G49" s="26">
        <v>200000000</v>
      </c>
      <c r="H49" s="101">
        <v>42793</v>
      </c>
      <c r="I49" s="101">
        <v>42886</v>
      </c>
      <c r="J49" s="31">
        <v>0.155</v>
      </c>
      <c r="K49" s="100">
        <v>0</v>
      </c>
      <c r="L49" s="100" t="s">
        <v>241</v>
      </c>
      <c r="M49" s="100" t="s">
        <v>3</v>
      </c>
      <c r="N49" s="100" t="s">
        <v>41</v>
      </c>
      <c r="O49" s="100" t="s">
        <v>41</v>
      </c>
      <c r="P49" s="90">
        <v>1</v>
      </c>
      <c r="Q49" s="90">
        <v>0</v>
      </c>
      <c r="R49" s="100" t="s">
        <v>256</v>
      </c>
      <c r="S49" s="100" t="s">
        <v>64</v>
      </c>
      <c r="T49" s="100" t="s">
        <v>106</v>
      </c>
      <c r="U49" s="100">
        <v>0.12973107695579533</v>
      </c>
      <c r="V49" s="26">
        <v>200000000</v>
      </c>
      <c r="W49" s="31">
        <v>0.155</v>
      </c>
      <c r="X49" s="100" t="s">
        <v>218</v>
      </c>
      <c r="Y49" s="101">
        <v>42825</v>
      </c>
      <c r="Z49" s="100">
        <v>1</v>
      </c>
      <c r="AA49" s="100" t="s">
        <v>186</v>
      </c>
      <c r="AB49" s="100">
        <v>2.9730990437392177E-2</v>
      </c>
      <c r="AC49" s="119"/>
      <c r="AD49" s="118"/>
      <c r="AE49" s="118"/>
      <c r="AF49" s="101"/>
    </row>
    <row r="50" spans="1:32" x14ac:dyDescent="0.25">
      <c r="A50" s="100" t="s">
        <v>1</v>
      </c>
      <c r="B50" s="100" t="s">
        <v>3</v>
      </c>
      <c r="C50" s="100"/>
      <c r="D50" s="100"/>
      <c r="E50" s="100"/>
      <c r="F50" s="100" t="s">
        <v>29</v>
      </c>
      <c r="G50" s="26">
        <v>200000000</v>
      </c>
      <c r="H50" s="101">
        <v>42793</v>
      </c>
      <c r="I50" s="101">
        <v>42916</v>
      </c>
      <c r="J50" s="31">
        <v>0.155</v>
      </c>
      <c r="K50" s="100">
        <v>0</v>
      </c>
      <c r="L50" s="100" t="s">
        <v>241</v>
      </c>
      <c r="M50" s="100" t="s">
        <v>3</v>
      </c>
      <c r="N50" s="100" t="s">
        <v>41</v>
      </c>
      <c r="O50" s="100" t="s">
        <v>41</v>
      </c>
      <c r="P50" s="90">
        <v>1</v>
      </c>
      <c r="Q50" s="90">
        <v>0</v>
      </c>
      <c r="R50" s="100" t="s">
        <v>256</v>
      </c>
      <c r="S50" s="100" t="s">
        <v>64</v>
      </c>
      <c r="T50" s="100" t="s">
        <v>106</v>
      </c>
      <c r="U50" s="100">
        <v>0.12973107695579533</v>
      </c>
      <c r="V50" s="26">
        <v>200000000</v>
      </c>
      <c r="W50" s="31">
        <v>0.155</v>
      </c>
      <c r="X50" s="100" t="s">
        <v>218</v>
      </c>
      <c r="Y50" s="101">
        <v>42825</v>
      </c>
      <c r="Z50" s="100">
        <v>1</v>
      </c>
      <c r="AA50" s="100" t="s">
        <v>186</v>
      </c>
      <c r="AB50" s="100">
        <v>2.9730990437392177E-2</v>
      </c>
      <c r="AC50" s="119"/>
      <c r="AD50" s="118"/>
      <c r="AE50" s="118"/>
      <c r="AF50" s="101"/>
    </row>
    <row r="51" spans="1:32" x14ac:dyDescent="0.25">
      <c r="A51" s="100" t="s">
        <v>1</v>
      </c>
      <c r="B51" s="100" t="s">
        <v>3</v>
      </c>
      <c r="C51" s="100"/>
      <c r="D51" s="100"/>
      <c r="E51" s="100"/>
      <c r="F51" s="100" t="s">
        <v>29</v>
      </c>
      <c r="G51" s="26">
        <v>200000000</v>
      </c>
      <c r="H51" s="101">
        <v>42793</v>
      </c>
      <c r="I51" s="101">
        <v>42947</v>
      </c>
      <c r="J51" s="31">
        <v>0.155</v>
      </c>
      <c r="K51" s="100">
        <v>0</v>
      </c>
      <c r="L51" s="100" t="s">
        <v>241</v>
      </c>
      <c r="M51" s="100" t="s">
        <v>3</v>
      </c>
      <c r="N51" s="100" t="s">
        <v>41</v>
      </c>
      <c r="O51" s="100" t="s">
        <v>41</v>
      </c>
      <c r="P51" s="90">
        <v>1</v>
      </c>
      <c r="Q51" s="90">
        <v>0</v>
      </c>
      <c r="R51" s="100" t="s">
        <v>256</v>
      </c>
      <c r="S51" s="100" t="s">
        <v>64</v>
      </c>
      <c r="T51" s="100" t="s">
        <v>106</v>
      </c>
      <c r="U51" s="100">
        <v>0.12973107695579533</v>
      </c>
      <c r="V51" s="26">
        <v>200000000</v>
      </c>
      <c r="W51" s="31">
        <v>0.155</v>
      </c>
      <c r="X51" s="100" t="s">
        <v>218</v>
      </c>
      <c r="Y51" s="101">
        <v>42825</v>
      </c>
      <c r="Z51" s="100">
        <v>1</v>
      </c>
      <c r="AA51" s="100" t="s">
        <v>186</v>
      </c>
      <c r="AB51" s="100">
        <v>2.9730990437392177E-2</v>
      </c>
      <c r="AC51" s="119"/>
      <c r="AD51" s="118"/>
      <c r="AE51" s="118"/>
      <c r="AF51" s="101"/>
    </row>
    <row r="52" spans="1:32" x14ac:dyDescent="0.25">
      <c r="A52" s="100" t="s">
        <v>1</v>
      </c>
      <c r="B52" s="100" t="s">
        <v>3</v>
      </c>
      <c r="C52" s="100"/>
      <c r="D52" s="100"/>
      <c r="E52" s="100"/>
      <c r="F52" s="100" t="s">
        <v>29</v>
      </c>
      <c r="G52" s="26">
        <v>200000000</v>
      </c>
      <c r="H52" s="101">
        <v>42793</v>
      </c>
      <c r="I52" s="101">
        <v>42978</v>
      </c>
      <c r="J52" s="31">
        <v>0.16</v>
      </c>
      <c r="K52" s="100">
        <v>0</v>
      </c>
      <c r="L52" s="100" t="s">
        <v>241</v>
      </c>
      <c r="M52" s="100" t="s">
        <v>3</v>
      </c>
      <c r="N52" s="100" t="s">
        <v>41</v>
      </c>
      <c r="O52" s="100" t="s">
        <v>41</v>
      </c>
      <c r="P52" s="90">
        <v>1</v>
      </c>
      <c r="Q52" s="90">
        <v>0</v>
      </c>
      <c r="R52" s="100" t="s">
        <v>256</v>
      </c>
      <c r="S52" s="100" t="s">
        <v>64</v>
      </c>
      <c r="T52" s="100" t="s">
        <v>106</v>
      </c>
      <c r="U52" s="100">
        <v>0.12973107695579533</v>
      </c>
      <c r="V52" s="26">
        <v>200000000</v>
      </c>
      <c r="W52" s="31">
        <v>0.16</v>
      </c>
      <c r="X52" s="100" t="s">
        <v>218</v>
      </c>
      <c r="Y52" s="101">
        <v>42825</v>
      </c>
      <c r="Z52" s="100">
        <v>1</v>
      </c>
      <c r="AA52" s="100" t="s">
        <v>186</v>
      </c>
      <c r="AB52" s="100">
        <v>2.9730990437392177E-2</v>
      </c>
      <c r="AC52" s="119"/>
      <c r="AD52" s="118"/>
      <c r="AE52" s="118"/>
      <c r="AF52" s="101"/>
    </row>
    <row r="53" spans="1:32" x14ac:dyDescent="0.25">
      <c r="A53" s="100" t="s">
        <v>1</v>
      </c>
      <c r="B53" s="100" t="s">
        <v>3</v>
      </c>
      <c r="C53" s="100"/>
      <c r="D53" s="100"/>
      <c r="E53" s="100"/>
      <c r="F53" s="100" t="s">
        <v>29</v>
      </c>
      <c r="G53" s="26">
        <v>200000000</v>
      </c>
      <c r="H53" s="101">
        <v>42793</v>
      </c>
      <c r="I53" s="101">
        <v>43008</v>
      </c>
      <c r="J53" s="31">
        <v>0.16</v>
      </c>
      <c r="K53" s="100">
        <v>0</v>
      </c>
      <c r="L53" s="100" t="s">
        <v>241</v>
      </c>
      <c r="M53" s="100" t="s">
        <v>3</v>
      </c>
      <c r="N53" s="100" t="s">
        <v>41</v>
      </c>
      <c r="O53" s="100" t="s">
        <v>41</v>
      </c>
      <c r="P53" s="90">
        <v>1</v>
      </c>
      <c r="Q53" s="90">
        <v>0</v>
      </c>
      <c r="R53" s="100" t="s">
        <v>256</v>
      </c>
      <c r="S53" s="100" t="s">
        <v>64</v>
      </c>
      <c r="T53" s="100" t="s">
        <v>106</v>
      </c>
      <c r="U53" s="100">
        <v>0.12973107695579533</v>
      </c>
      <c r="V53" s="26">
        <v>200000000</v>
      </c>
      <c r="W53" s="31">
        <v>0.16</v>
      </c>
      <c r="X53" s="100" t="s">
        <v>218</v>
      </c>
      <c r="Y53" s="101">
        <v>42825</v>
      </c>
      <c r="Z53" s="100">
        <v>1</v>
      </c>
      <c r="AA53" s="100" t="s">
        <v>186</v>
      </c>
      <c r="AB53" s="100">
        <v>2.9730990437392177E-2</v>
      </c>
      <c r="AC53" s="119"/>
      <c r="AD53" s="118"/>
      <c r="AE53" s="118"/>
      <c r="AF53" s="101"/>
    </row>
    <row r="54" spans="1:32" x14ac:dyDescent="0.25">
      <c r="A54" s="100" t="s">
        <v>1</v>
      </c>
      <c r="B54" s="100" t="s">
        <v>3</v>
      </c>
      <c r="C54" s="100"/>
      <c r="D54" s="100"/>
      <c r="E54" s="100"/>
      <c r="F54" s="100" t="s">
        <v>29</v>
      </c>
      <c r="G54" s="26">
        <v>200000000</v>
      </c>
      <c r="H54" s="101">
        <v>42793</v>
      </c>
      <c r="I54" s="101">
        <v>43039</v>
      </c>
      <c r="J54" s="31">
        <v>0.16</v>
      </c>
      <c r="K54" s="100">
        <v>0</v>
      </c>
      <c r="L54" s="100" t="s">
        <v>241</v>
      </c>
      <c r="M54" s="100" t="s">
        <v>3</v>
      </c>
      <c r="N54" s="100" t="s">
        <v>41</v>
      </c>
      <c r="O54" s="100" t="s">
        <v>41</v>
      </c>
      <c r="P54" s="90">
        <v>1</v>
      </c>
      <c r="Q54" s="90">
        <v>0</v>
      </c>
      <c r="R54" s="100" t="s">
        <v>256</v>
      </c>
      <c r="S54" s="100" t="s">
        <v>64</v>
      </c>
      <c r="T54" s="100" t="s">
        <v>106</v>
      </c>
      <c r="U54" s="100">
        <v>0.12973107695579533</v>
      </c>
      <c r="V54" s="26">
        <v>200000000</v>
      </c>
      <c r="W54" s="31">
        <v>0.16</v>
      </c>
      <c r="X54" s="100" t="s">
        <v>218</v>
      </c>
      <c r="Y54" s="101">
        <v>42825</v>
      </c>
      <c r="Z54" s="100">
        <v>1</v>
      </c>
      <c r="AA54" s="100" t="s">
        <v>186</v>
      </c>
      <c r="AB54" s="100">
        <v>2.9730990437392177E-2</v>
      </c>
      <c r="AC54" s="119"/>
      <c r="AD54" s="118"/>
      <c r="AE54" s="118"/>
      <c r="AF54" s="101"/>
    </row>
    <row r="55" spans="1:32" x14ac:dyDescent="0.25">
      <c r="A55" s="100" t="s">
        <v>1</v>
      </c>
      <c r="B55" s="100" t="s">
        <v>3</v>
      </c>
      <c r="C55" s="100"/>
      <c r="D55" s="100"/>
      <c r="E55" s="100"/>
      <c r="F55" s="100" t="s">
        <v>29</v>
      </c>
      <c r="G55" s="26">
        <v>200000000</v>
      </c>
      <c r="H55" s="101">
        <v>42793</v>
      </c>
      <c r="I55" s="101">
        <v>43069</v>
      </c>
      <c r="J55" s="31">
        <v>0.16</v>
      </c>
      <c r="K55" s="100">
        <v>0</v>
      </c>
      <c r="L55" s="100" t="s">
        <v>241</v>
      </c>
      <c r="M55" s="100" t="s">
        <v>3</v>
      </c>
      <c r="N55" s="100" t="s">
        <v>41</v>
      </c>
      <c r="O55" s="100" t="s">
        <v>41</v>
      </c>
      <c r="P55" s="90">
        <v>1</v>
      </c>
      <c r="Q55" s="90">
        <v>0</v>
      </c>
      <c r="R55" s="100" t="s">
        <v>256</v>
      </c>
      <c r="S55" s="100" t="s">
        <v>64</v>
      </c>
      <c r="T55" s="100" t="s">
        <v>106</v>
      </c>
      <c r="U55" s="100">
        <v>0.12973107695579533</v>
      </c>
      <c r="V55" s="26">
        <v>200000000</v>
      </c>
      <c r="W55" s="31">
        <v>0.16</v>
      </c>
      <c r="X55" s="100" t="s">
        <v>218</v>
      </c>
      <c r="Y55" s="101">
        <v>42825</v>
      </c>
      <c r="Z55" s="100">
        <v>1</v>
      </c>
      <c r="AA55" s="100" t="s">
        <v>186</v>
      </c>
      <c r="AB55" s="100">
        <v>2.9730990437392177E-2</v>
      </c>
      <c r="AC55" s="119"/>
      <c r="AD55" s="118"/>
      <c r="AE55" s="118"/>
      <c r="AF55" s="101"/>
    </row>
    <row r="56" spans="1:32" x14ac:dyDescent="0.25">
      <c r="A56" s="100" t="s">
        <v>1</v>
      </c>
      <c r="B56" s="100" t="s">
        <v>3</v>
      </c>
      <c r="C56" s="100"/>
      <c r="D56" s="100"/>
      <c r="E56" s="100"/>
      <c r="F56" s="100" t="s">
        <v>29</v>
      </c>
      <c r="G56" s="26">
        <v>200000000</v>
      </c>
      <c r="H56" s="101">
        <v>42793</v>
      </c>
      <c r="I56" s="101">
        <v>43100</v>
      </c>
      <c r="J56" s="31">
        <v>0.16500000000000001</v>
      </c>
      <c r="K56" s="100">
        <v>0</v>
      </c>
      <c r="L56" s="100" t="s">
        <v>241</v>
      </c>
      <c r="M56" s="100" t="s">
        <v>3</v>
      </c>
      <c r="N56" s="100" t="s">
        <v>41</v>
      </c>
      <c r="O56" s="100" t="s">
        <v>41</v>
      </c>
      <c r="P56" s="90">
        <v>1</v>
      </c>
      <c r="Q56" s="90">
        <v>0</v>
      </c>
      <c r="R56" s="100" t="s">
        <v>256</v>
      </c>
      <c r="S56" s="100" t="s">
        <v>64</v>
      </c>
      <c r="T56" s="100" t="s">
        <v>106</v>
      </c>
      <c r="U56" s="100">
        <v>0.12973107695579533</v>
      </c>
      <c r="V56" s="26">
        <v>200000000</v>
      </c>
      <c r="W56" s="31">
        <v>0.16500000000000001</v>
      </c>
      <c r="X56" s="100" t="s">
        <v>218</v>
      </c>
      <c r="Y56" s="101">
        <v>42825</v>
      </c>
      <c r="Z56" s="100">
        <v>1</v>
      </c>
      <c r="AA56" s="100" t="s">
        <v>186</v>
      </c>
      <c r="AB56" s="100">
        <v>2.9730990437392177E-2</v>
      </c>
      <c r="AC56" s="119"/>
      <c r="AD56" s="118"/>
      <c r="AE56" s="118"/>
      <c r="AF56" s="101"/>
    </row>
    <row r="57" spans="1:32" x14ac:dyDescent="0.25">
      <c r="A57" s="100" t="s">
        <v>1</v>
      </c>
      <c r="B57" s="100" t="s">
        <v>3</v>
      </c>
      <c r="C57" s="100"/>
      <c r="D57" s="100"/>
      <c r="E57" s="100"/>
      <c r="F57" s="100" t="s">
        <v>29</v>
      </c>
      <c r="G57" s="26">
        <v>200000000</v>
      </c>
      <c r="H57" s="101">
        <v>42793</v>
      </c>
      <c r="I57" s="101">
        <v>43131</v>
      </c>
      <c r="J57" s="31">
        <v>0.16500000000000001</v>
      </c>
      <c r="K57" s="100">
        <v>0</v>
      </c>
      <c r="L57" s="100" t="s">
        <v>241</v>
      </c>
      <c r="M57" s="100" t="s">
        <v>3</v>
      </c>
      <c r="N57" s="100" t="s">
        <v>41</v>
      </c>
      <c r="O57" s="100" t="s">
        <v>41</v>
      </c>
      <c r="P57" s="90">
        <v>1</v>
      </c>
      <c r="Q57" s="90">
        <v>0</v>
      </c>
      <c r="R57" s="100" t="s">
        <v>256</v>
      </c>
      <c r="S57" s="100" t="s">
        <v>64</v>
      </c>
      <c r="T57" s="100" t="s">
        <v>106</v>
      </c>
      <c r="U57" s="100">
        <v>0.12973107695579533</v>
      </c>
      <c r="V57" s="26">
        <v>200000000</v>
      </c>
      <c r="W57" s="31">
        <v>0.16500000000000001</v>
      </c>
      <c r="X57" s="100" t="s">
        <v>218</v>
      </c>
      <c r="Y57" s="101">
        <v>42825</v>
      </c>
      <c r="Z57" s="100">
        <v>1</v>
      </c>
      <c r="AA57" s="100" t="s">
        <v>186</v>
      </c>
      <c r="AB57" s="100">
        <v>2.9730990437392177E-2</v>
      </c>
      <c r="AC57" s="119"/>
      <c r="AD57" s="118"/>
      <c r="AE57" s="118"/>
      <c r="AF57" s="101"/>
    </row>
    <row r="58" spans="1:32" x14ac:dyDescent="0.25">
      <c r="A58" s="100" t="s">
        <v>1</v>
      </c>
      <c r="B58" s="100" t="s">
        <v>3</v>
      </c>
      <c r="C58" s="100"/>
      <c r="D58" s="100"/>
      <c r="E58" s="100"/>
      <c r="F58" s="100" t="s">
        <v>29</v>
      </c>
      <c r="G58" s="26">
        <v>200000000</v>
      </c>
      <c r="H58" s="101">
        <v>42793</v>
      </c>
      <c r="I58" s="101">
        <v>43159</v>
      </c>
      <c r="J58" s="31">
        <v>0.16500000000000001</v>
      </c>
      <c r="K58" s="100">
        <v>0</v>
      </c>
      <c r="L58" s="100" t="s">
        <v>241</v>
      </c>
      <c r="M58" s="100" t="s">
        <v>3</v>
      </c>
      <c r="N58" s="100" t="s">
        <v>41</v>
      </c>
      <c r="O58" s="100" t="s">
        <v>41</v>
      </c>
      <c r="P58" s="90">
        <v>1</v>
      </c>
      <c r="Q58" s="90">
        <v>0</v>
      </c>
      <c r="R58" s="100" t="s">
        <v>256</v>
      </c>
      <c r="S58" s="100" t="s">
        <v>64</v>
      </c>
      <c r="T58" s="100" t="s">
        <v>106</v>
      </c>
      <c r="U58" s="100">
        <v>0.12973107695579533</v>
      </c>
      <c r="V58" s="26">
        <v>200000000</v>
      </c>
      <c r="W58" s="31">
        <v>0.16500000000000001</v>
      </c>
      <c r="X58" s="100" t="s">
        <v>218</v>
      </c>
      <c r="Y58" s="101">
        <v>42825</v>
      </c>
      <c r="Z58" s="100">
        <v>1</v>
      </c>
      <c r="AA58" s="100" t="s">
        <v>186</v>
      </c>
      <c r="AB58" s="100">
        <v>2.9730990437392177E-2</v>
      </c>
      <c r="AC58" s="119"/>
      <c r="AD58" s="118"/>
      <c r="AE58" s="118"/>
      <c r="AF58" s="101"/>
    </row>
    <row r="59" spans="1:32" x14ac:dyDescent="0.25">
      <c r="A59" s="100" t="s">
        <v>1</v>
      </c>
      <c r="B59" s="100" t="s">
        <v>3</v>
      </c>
      <c r="C59" s="100"/>
      <c r="D59" s="100"/>
      <c r="E59" s="100"/>
      <c r="F59" s="100" t="s">
        <v>29</v>
      </c>
      <c r="G59" s="26">
        <v>200000000</v>
      </c>
      <c r="H59" s="101">
        <v>42793</v>
      </c>
      <c r="I59" s="101">
        <v>43190</v>
      </c>
      <c r="J59" s="31">
        <v>0.16500000000000001</v>
      </c>
      <c r="K59" s="100">
        <v>0</v>
      </c>
      <c r="L59" s="100" t="s">
        <v>241</v>
      </c>
      <c r="M59" s="100" t="s">
        <v>3</v>
      </c>
      <c r="N59" s="100" t="s">
        <v>41</v>
      </c>
      <c r="O59" s="100" t="s">
        <v>41</v>
      </c>
      <c r="P59" s="90">
        <v>1</v>
      </c>
      <c r="Q59" s="90">
        <v>0</v>
      </c>
      <c r="R59" s="100" t="s">
        <v>256</v>
      </c>
      <c r="S59" s="100" t="s">
        <v>64</v>
      </c>
      <c r="T59" s="100" t="s">
        <v>106</v>
      </c>
      <c r="U59" s="100">
        <v>0.12973107695579533</v>
      </c>
      <c r="V59" s="26">
        <v>200000000</v>
      </c>
      <c r="W59" s="31">
        <v>0.16500000000000001</v>
      </c>
      <c r="X59" s="100" t="s">
        <v>218</v>
      </c>
      <c r="Y59" s="101">
        <v>42825</v>
      </c>
      <c r="Z59" s="100"/>
      <c r="AA59" s="100"/>
      <c r="AB59" s="100"/>
      <c r="AC59" s="119"/>
      <c r="AD59" s="118"/>
      <c r="AE59" s="118"/>
      <c r="AF59" s="101"/>
    </row>
    <row r="60" spans="1:32" x14ac:dyDescent="0.25">
      <c r="A60" s="100" t="s">
        <v>1</v>
      </c>
      <c r="B60" s="100" t="s">
        <v>5</v>
      </c>
      <c r="C60" s="100"/>
      <c r="D60" s="100"/>
      <c r="E60" s="100"/>
      <c r="F60" s="100" t="s">
        <v>29</v>
      </c>
      <c r="G60" s="26">
        <v>500000000</v>
      </c>
      <c r="H60" s="101">
        <v>42793</v>
      </c>
      <c r="I60" s="101">
        <v>43555</v>
      </c>
      <c r="J60" s="31">
        <v>0.11589191300271827</v>
      </c>
      <c r="K60" s="100">
        <v>0</v>
      </c>
      <c r="L60" s="100" t="s">
        <v>241</v>
      </c>
      <c r="M60" s="100" t="s">
        <v>5</v>
      </c>
      <c r="N60" s="100" t="s">
        <v>41</v>
      </c>
      <c r="O60" s="100" t="s">
        <v>41</v>
      </c>
      <c r="P60" s="90">
        <v>0.1</v>
      </c>
      <c r="Q60" s="90">
        <v>0</v>
      </c>
      <c r="R60" s="100" t="s">
        <v>256</v>
      </c>
      <c r="S60" s="100" t="s">
        <v>64</v>
      </c>
      <c r="T60" s="100" t="s">
        <v>149</v>
      </c>
      <c r="U60" s="100">
        <v>0.11925919651985167</v>
      </c>
      <c r="V60" s="26">
        <v>528893600.22807491</v>
      </c>
      <c r="W60" s="31">
        <v>0</v>
      </c>
      <c r="X60" s="100" t="s">
        <v>218</v>
      </c>
      <c r="Y60" s="101">
        <v>42825</v>
      </c>
      <c r="Z60" s="100">
        <v>1</v>
      </c>
      <c r="AA60" s="100"/>
      <c r="AB60" s="100">
        <v>0</v>
      </c>
      <c r="AC60" s="119"/>
      <c r="AD60" s="118"/>
      <c r="AE60" s="118"/>
      <c r="AF60" s="101"/>
    </row>
    <row r="61" spans="1:32" x14ac:dyDescent="0.25">
      <c r="A61" s="100" t="s">
        <v>1</v>
      </c>
      <c r="B61" s="100" t="s">
        <v>5</v>
      </c>
      <c r="C61" s="100"/>
      <c r="D61" s="100"/>
      <c r="E61" s="100"/>
      <c r="F61" s="100" t="s">
        <v>29</v>
      </c>
      <c r="G61" s="26">
        <v>550000000</v>
      </c>
      <c r="H61" s="101">
        <v>42793</v>
      </c>
      <c r="I61" s="101">
        <v>43555</v>
      </c>
      <c r="J61" s="31">
        <v>0.12420000000000003</v>
      </c>
      <c r="K61" s="100">
        <v>0</v>
      </c>
      <c r="L61" s="100" t="s">
        <v>241</v>
      </c>
      <c r="M61" s="100" t="s">
        <v>5</v>
      </c>
      <c r="N61" s="100" t="s">
        <v>41</v>
      </c>
      <c r="O61" s="100" t="s">
        <v>41</v>
      </c>
      <c r="P61" s="90">
        <v>0.1</v>
      </c>
      <c r="Q61" s="90">
        <v>0</v>
      </c>
      <c r="R61" s="100" t="s">
        <v>256</v>
      </c>
      <c r="S61" s="100" t="s">
        <v>64</v>
      </c>
      <c r="T61" s="100" t="s">
        <v>149</v>
      </c>
      <c r="U61" s="100">
        <v>0.12420000433921816</v>
      </c>
      <c r="V61" s="26">
        <v>618310000.00000012</v>
      </c>
      <c r="W61" s="31">
        <v>0</v>
      </c>
      <c r="X61" s="100" t="s">
        <v>218</v>
      </c>
      <c r="Y61" s="101">
        <v>42825</v>
      </c>
      <c r="Z61" s="100">
        <v>1</v>
      </c>
      <c r="AA61" s="100"/>
      <c r="AB61" s="100">
        <v>0</v>
      </c>
      <c r="AC61" s="119"/>
      <c r="AD61" s="118"/>
      <c r="AE61" s="118"/>
      <c r="AF61" s="101"/>
    </row>
    <row r="62" spans="1:32" x14ac:dyDescent="0.25">
      <c r="A62" s="100"/>
      <c r="B62" s="100"/>
      <c r="C62" s="100"/>
      <c r="D62" s="100"/>
      <c r="E62" s="100"/>
      <c r="F62" s="100"/>
      <c r="G62" s="26"/>
      <c r="H62" s="101"/>
      <c r="I62" s="101"/>
      <c r="J62" s="31"/>
      <c r="K62" s="100"/>
      <c r="L62" s="100"/>
      <c r="M62" s="100"/>
      <c r="N62" s="100"/>
      <c r="O62" s="100"/>
      <c r="P62" s="90"/>
      <c r="Q62" s="90"/>
      <c r="R62" s="100"/>
      <c r="S62" s="100"/>
      <c r="T62" s="100"/>
      <c r="U62" s="100"/>
      <c r="V62" s="26"/>
      <c r="W62" s="31"/>
      <c r="X62" s="100"/>
      <c r="Y62" s="101"/>
      <c r="Z62" s="100"/>
      <c r="AA62" s="100"/>
      <c r="AB62" s="100"/>
      <c r="AC62" s="119"/>
      <c r="AD62" s="101"/>
      <c r="AE62" s="118"/>
    </row>
    <row r="63" spans="1:32" x14ac:dyDescent="0.25">
      <c r="A63" s="100"/>
      <c r="B63" s="100"/>
      <c r="C63" s="100"/>
      <c r="D63" s="100"/>
      <c r="E63" s="100"/>
      <c r="F63" s="100"/>
      <c r="G63" s="26"/>
      <c r="H63" s="101"/>
      <c r="I63" s="101"/>
      <c r="J63" s="31"/>
      <c r="K63" s="100"/>
      <c r="L63" s="100"/>
      <c r="M63" s="100"/>
      <c r="N63" s="100"/>
      <c r="O63" s="100"/>
      <c r="P63" s="90"/>
      <c r="Q63" s="90"/>
      <c r="R63" s="100"/>
      <c r="S63" s="100"/>
      <c r="T63" s="100"/>
      <c r="U63" s="100"/>
      <c r="V63" s="26"/>
      <c r="W63" s="31"/>
      <c r="X63" s="100"/>
      <c r="Y63" s="101"/>
      <c r="Z63" s="100"/>
      <c r="AA63" s="100"/>
      <c r="AB63" s="100"/>
      <c r="AC63" s="119"/>
      <c r="AD63" s="101"/>
      <c r="AE63" s="118"/>
    </row>
    <row r="64" spans="1:32" x14ac:dyDescent="0.25">
      <c r="A64" s="100"/>
      <c r="B64" s="100"/>
      <c r="C64" s="100"/>
      <c r="D64" s="100"/>
      <c r="E64" s="100"/>
      <c r="F64" s="100"/>
      <c r="G64" s="26"/>
      <c r="H64" s="101"/>
      <c r="I64" s="101"/>
      <c r="J64" s="31"/>
      <c r="K64" s="100"/>
      <c r="L64" s="100"/>
      <c r="M64" s="100"/>
      <c r="N64" s="100"/>
      <c r="O64" s="100"/>
      <c r="P64" s="90"/>
      <c r="Q64" s="90"/>
      <c r="R64" s="100"/>
      <c r="S64" s="100"/>
      <c r="T64" s="100"/>
      <c r="U64" s="100"/>
      <c r="V64" s="26"/>
      <c r="W64" s="31"/>
      <c r="X64" s="100"/>
      <c r="Y64" s="101"/>
      <c r="Z64" s="100"/>
      <c r="AA64" s="100"/>
      <c r="AB64" s="100"/>
      <c r="AC64" s="119"/>
      <c r="AD64" s="101"/>
      <c r="AE64" s="118"/>
    </row>
    <row r="65" spans="1:31" x14ac:dyDescent="0.25">
      <c r="A65" s="100"/>
      <c r="B65" s="100"/>
      <c r="C65" s="100"/>
      <c r="D65" s="100"/>
      <c r="E65" s="100"/>
      <c r="F65" s="100"/>
      <c r="G65" s="26"/>
      <c r="H65" s="101"/>
      <c r="I65" s="101"/>
      <c r="J65" s="31"/>
      <c r="K65" s="100"/>
      <c r="L65" s="100"/>
      <c r="M65" s="100"/>
      <c r="N65" s="100"/>
      <c r="O65" s="100"/>
      <c r="P65" s="90"/>
      <c r="Q65" s="90"/>
      <c r="R65" s="100"/>
      <c r="S65" s="100"/>
      <c r="T65" s="100"/>
      <c r="U65" s="100"/>
      <c r="V65" s="26"/>
      <c r="W65" s="31"/>
      <c r="X65" s="100"/>
      <c r="Y65" s="101"/>
      <c r="Z65" s="100"/>
      <c r="AA65" s="100"/>
      <c r="AB65" s="100"/>
      <c r="AC65" s="119"/>
      <c r="AD65" s="101"/>
      <c r="AE65" s="118"/>
    </row>
    <row r="66" spans="1:31" x14ac:dyDescent="0.25">
      <c r="A66" s="100"/>
      <c r="B66" s="100"/>
      <c r="C66" s="100"/>
      <c r="D66" s="100"/>
      <c r="E66" s="100"/>
      <c r="F66" s="100"/>
      <c r="G66" s="26"/>
      <c r="H66" s="101"/>
      <c r="I66" s="101"/>
      <c r="J66" s="31"/>
      <c r="K66" s="100"/>
      <c r="L66" s="100"/>
      <c r="M66" s="100"/>
      <c r="N66" s="100"/>
      <c r="O66" s="100"/>
      <c r="P66" s="90"/>
      <c r="Q66" s="90"/>
      <c r="R66" s="100"/>
      <c r="S66" s="100"/>
      <c r="T66" s="100"/>
      <c r="U66" s="100"/>
      <c r="V66" s="26"/>
      <c r="W66" s="31"/>
      <c r="X66" s="100"/>
      <c r="Y66" s="101"/>
      <c r="Z66" s="100"/>
      <c r="AA66" s="100"/>
      <c r="AB66" s="100"/>
      <c r="AC66" s="119"/>
      <c r="AD66" s="101"/>
      <c r="AE66" s="118"/>
    </row>
    <row r="67" spans="1:31" x14ac:dyDescent="0.25">
      <c r="A67" s="100"/>
      <c r="B67" s="100"/>
      <c r="C67" s="100"/>
      <c r="D67" s="100"/>
      <c r="E67" s="100"/>
      <c r="F67" s="100"/>
      <c r="G67" s="26"/>
      <c r="H67" s="101"/>
      <c r="I67" s="101"/>
      <c r="J67" s="31"/>
      <c r="K67" s="100"/>
      <c r="L67" s="100"/>
      <c r="M67" s="100"/>
      <c r="N67" s="100"/>
      <c r="O67" s="100"/>
      <c r="P67" s="90"/>
      <c r="Q67" s="90"/>
      <c r="R67" s="100"/>
      <c r="S67" s="100"/>
      <c r="T67" s="100"/>
      <c r="U67" s="100"/>
      <c r="V67" s="26"/>
      <c r="W67" s="31"/>
      <c r="X67" s="100"/>
      <c r="Y67" s="101"/>
      <c r="Z67" s="100"/>
      <c r="AA67" s="100"/>
      <c r="AB67" s="100"/>
      <c r="AC67" s="119"/>
      <c r="AD67" s="101"/>
      <c r="AE67" s="118"/>
    </row>
    <row r="68" spans="1:31" x14ac:dyDescent="0.25">
      <c r="A68" s="100"/>
      <c r="B68" s="100"/>
      <c r="C68" s="100"/>
      <c r="D68" s="100"/>
      <c r="E68" s="100"/>
      <c r="F68" s="100"/>
      <c r="G68" s="26"/>
      <c r="H68" s="101"/>
      <c r="I68" s="101"/>
      <c r="J68" s="31"/>
      <c r="K68" s="100"/>
      <c r="L68" s="100"/>
      <c r="M68" s="100"/>
      <c r="N68" s="100"/>
      <c r="O68" s="100"/>
      <c r="P68" s="90"/>
      <c r="Q68" s="90"/>
      <c r="R68" s="100"/>
      <c r="S68" s="100"/>
      <c r="T68" s="100"/>
      <c r="U68" s="100"/>
      <c r="V68" s="26"/>
      <c r="W68" s="31"/>
      <c r="X68" s="100"/>
      <c r="Y68" s="101"/>
      <c r="Z68" s="100"/>
      <c r="AA68" s="100"/>
      <c r="AB68" s="100"/>
      <c r="AC68" s="119"/>
      <c r="AD68" s="101"/>
      <c r="AE68" s="118"/>
    </row>
    <row r="69" spans="1:31" x14ac:dyDescent="0.25">
      <c r="A69" s="100"/>
      <c r="B69" s="100"/>
      <c r="C69" s="100"/>
      <c r="D69" s="100"/>
      <c r="E69" s="100"/>
      <c r="F69" s="100"/>
      <c r="G69" s="26"/>
      <c r="H69" s="101"/>
      <c r="I69" s="101"/>
      <c r="J69" s="31"/>
      <c r="K69" s="100"/>
      <c r="L69" s="100"/>
      <c r="M69" s="100"/>
      <c r="N69" s="100"/>
      <c r="O69" s="100"/>
      <c r="P69" s="90"/>
      <c r="Q69" s="90"/>
      <c r="R69" s="100"/>
      <c r="S69" s="100"/>
      <c r="T69" s="100"/>
      <c r="U69" s="100"/>
      <c r="V69" s="26"/>
      <c r="W69" s="31"/>
      <c r="X69" s="100"/>
      <c r="Y69" s="101"/>
      <c r="Z69" s="100"/>
      <c r="AA69" s="100"/>
      <c r="AB69" s="100"/>
      <c r="AC69" s="119"/>
      <c r="AD69" s="101"/>
      <c r="AE69" s="118"/>
    </row>
    <row r="70" spans="1:31" x14ac:dyDescent="0.25">
      <c r="A70" s="100"/>
      <c r="B70" s="100"/>
      <c r="C70" s="100"/>
      <c r="D70" s="100"/>
      <c r="E70" s="100"/>
      <c r="F70" s="100"/>
      <c r="G70" s="26"/>
      <c r="H70" s="101"/>
      <c r="I70" s="101"/>
      <c r="J70" s="31"/>
      <c r="K70" s="100"/>
      <c r="L70" s="100"/>
      <c r="M70" s="100"/>
      <c r="N70" s="100"/>
      <c r="O70" s="100"/>
      <c r="P70" s="90"/>
      <c r="Q70" s="90"/>
      <c r="R70" s="100"/>
      <c r="S70" s="100"/>
      <c r="T70" s="100"/>
      <c r="U70" s="100"/>
      <c r="V70" s="26"/>
      <c r="W70" s="31"/>
      <c r="X70" s="100"/>
      <c r="Y70" s="101"/>
      <c r="Z70" s="100"/>
      <c r="AA70" s="100"/>
      <c r="AB70" s="100"/>
      <c r="AC70" s="119"/>
      <c r="AD70" s="101"/>
      <c r="AE70" s="118"/>
    </row>
    <row r="71" spans="1:31" x14ac:dyDescent="0.25">
      <c r="A71" s="100"/>
      <c r="B71" s="100"/>
      <c r="C71" s="100"/>
      <c r="D71" s="100"/>
      <c r="E71" s="100"/>
      <c r="F71" s="100"/>
      <c r="G71" s="26"/>
      <c r="H71" s="101"/>
      <c r="I71" s="101"/>
      <c r="J71" s="31"/>
      <c r="K71" s="100"/>
      <c r="L71" s="100"/>
      <c r="M71" s="100"/>
      <c r="N71" s="100"/>
      <c r="O71" s="100"/>
      <c r="P71" s="90"/>
      <c r="Q71" s="90"/>
      <c r="R71" s="100"/>
      <c r="S71" s="100"/>
      <c r="T71" s="100"/>
      <c r="U71" s="100"/>
      <c r="V71" s="26"/>
      <c r="W71" s="31"/>
      <c r="X71" s="100"/>
      <c r="Y71" s="101"/>
      <c r="Z71" s="100"/>
      <c r="AA71" s="100"/>
      <c r="AB71" s="100"/>
      <c r="AC71" s="119"/>
      <c r="AD71" s="101"/>
      <c r="AE71" s="118"/>
    </row>
    <row r="72" spans="1:31" x14ac:dyDescent="0.25">
      <c r="A72" s="100"/>
      <c r="B72" s="100"/>
      <c r="C72" s="100"/>
      <c r="D72" s="100"/>
      <c r="E72" s="100"/>
      <c r="F72" s="100"/>
      <c r="G72" s="26"/>
      <c r="H72" s="101"/>
      <c r="I72" s="101"/>
      <c r="J72" s="31"/>
      <c r="K72" s="100"/>
      <c r="L72" s="100"/>
      <c r="M72" s="100"/>
      <c r="N72" s="100"/>
      <c r="O72" s="100"/>
      <c r="P72" s="90"/>
      <c r="Q72" s="90"/>
      <c r="R72" s="100"/>
      <c r="S72" s="100"/>
      <c r="T72" s="100"/>
      <c r="U72" s="100"/>
      <c r="V72" s="26"/>
      <c r="W72" s="31"/>
      <c r="X72" s="100"/>
      <c r="Y72" s="101"/>
      <c r="Z72" s="100"/>
      <c r="AA72" s="100"/>
      <c r="AB72" s="100"/>
      <c r="AC72" s="119"/>
      <c r="AD72" s="101"/>
      <c r="AE72" s="118"/>
    </row>
    <row r="73" spans="1:31" x14ac:dyDescent="0.25">
      <c r="A73" s="100"/>
      <c r="B73" s="100"/>
      <c r="C73" s="100"/>
      <c r="D73" s="100"/>
      <c r="E73" s="100"/>
      <c r="F73" s="100"/>
      <c r="G73" s="26"/>
      <c r="H73" s="101"/>
      <c r="I73" s="101"/>
      <c r="J73" s="31"/>
      <c r="K73" s="100"/>
      <c r="L73" s="100"/>
      <c r="M73" s="100"/>
      <c r="N73" s="100"/>
      <c r="O73" s="100"/>
      <c r="P73" s="90"/>
      <c r="Q73" s="90"/>
      <c r="R73" s="100"/>
      <c r="S73" s="100"/>
      <c r="T73" s="100"/>
      <c r="U73" s="100"/>
      <c r="V73" s="26"/>
      <c r="W73" s="31"/>
      <c r="X73" s="100"/>
      <c r="Y73" s="101"/>
      <c r="Z73" s="100"/>
      <c r="AA73" s="100"/>
      <c r="AB73" s="100"/>
      <c r="AC73" s="119"/>
      <c r="AD73" s="101"/>
      <c r="AE73" s="118"/>
    </row>
    <row r="74" spans="1:31" x14ac:dyDescent="0.25">
      <c r="A74" s="100"/>
      <c r="B74" s="100"/>
      <c r="C74" s="100"/>
      <c r="D74" s="100"/>
      <c r="E74" s="100"/>
      <c r="F74" s="100"/>
      <c r="G74" s="26"/>
      <c r="H74" s="101"/>
      <c r="I74" s="101"/>
      <c r="J74" s="31"/>
      <c r="K74" s="100"/>
      <c r="L74" s="100"/>
      <c r="M74" s="100"/>
      <c r="N74" s="100"/>
      <c r="O74" s="100"/>
      <c r="P74" s="90"/>
      <c r="Q74" s="90"/>
      <c r="R74" s="100"/>
      <c r="S74" s="100"/>
      <c r="T74" s="100"/>
      <c r="U74" s="100"/>
      <c r="V74" s="26"/>
      <c r="W74" s="31"/>
      <c r="X74" s="100"/>
      <c r="Y74" s="101"/>
      <c r="Z74" s="100"/>
      <c r="AA74" s="100"/>
      <c r="AB74" s="100"/>
      <c r="AC74" s="119"/>
      <c r="AD74" s="101"/>
      <c r="AE74" s="118"/>
    </row>
    <row r="75" spans="1:31" x14ac:dyDescent="0.25">
      <c r="H75" s="101"/>
      <c r="I75" s="101"/>
      <c r="Y75" s="101"/>
      <c r="AB75" s="100"/>
      <c r="AC75" s="119"/>
      <c r="AD75" s="101"/>
      <c r="AE75" s="118"/>
    </row>
    <row r="76" spans="1:31" x14ac:dyDescent="0.25">
      <c r="H76" s="101"/>
      <c r="I76" s="101"/>
      <c r="Y76" s="101"/>
      <c r="AB76" s="100"/>
      <c r="AC76" s="119"/>
      <c r="AD76" s="101"/>
      <c r="AE76" s="118"/>
    </row>
    <row r="77" spans="1:31" x14ac:dyDescent="0.25">
      <c r="H77" s="101"/>
      <c r="I77" s="101"/>
      <c r="Y77" s="101"/>
      <c r="AB77" s="100"/>
      <c r="AC77" s="119"/>
      <c r="AD77" s="101"/>
      <c r="AE77" s="118"/>
    </row>
    <row r="78" spans="1:31" x14ac:dyDescent="0.25">
      <c r="H78" s="101"/>
      <c r="I78" s="101"/>
      <c r="Y78" s="101"/>
      <c r="AB78" s="100"/>
      <c r="AC78" s="119"/>
      <c r="AD78" s="101"/>
      <c r="AE78" s="118"/>
    </row>
    <row r="79" spans="1:31" x14ac:dyDescent="0.25">
      <c r="H79" s="101"/>
      <c r="I79" s="101"/>
      <c r="Y79" s="101"/>
      <c r="AB79" s="100"/>
      <c r="AC79" s="119"/>
      <c r="AD79" s="101"/>
      <c r="AE79" s="118"/>
    </row>
    <row r="80" spans="1:31" x14ac:dyDescent="0.25">
      <c r="H80" s="101"/>
      <c r="I80" s="101"/>
      <c r="Y80" s="101"/>
      <c r="AB80" s="100"/>
      <c r="AC80" s="119"/>
      <c r="AD80" s="101"/>
      <c r="AE80" s="118"/>
    </row>
    <row r="81" spans="8:31" x14ac:dyDescent="0.25">
      <c r="H81" s="101"/>
      <c r="I81" s="101"/>
      <c r="Y81" s="101"/>
      <c r="AB81" s="100"/>
      <c r="AC81" s="119"/>
      <c r="AD81" s="101"/>
      <c r="AE81" s="118"/>
    </row>
    <row r="82" spans="8:31" x14ac:dyDescent="0.25">
      <c r="H82" s="101"/>
      <c r="I82" s="101"/>
      <c r="Y82" s="101"/>
      <c r="AB82" s="100"/>
      <c r="AC82" s="119"/>
      <c r="AD82" s="101"/>
      <c r="AE82" s="118"/>
    </row>
    <row r="83" spans="8:31" x14ac:dyDescent="0.25">
      <c r="H83" s="101"/>
      <c r="I83" s="101"/>
      <c r="Y83" s="101"/>
      <c r="AB83" s="100"/>
      <c r="AC83" s="119"/>
      <c r="AD83" s="101"/>
      <c r="AE83" s="118"/>
    </row>
    <row r="84" spans="8:31" x14ac:dyDescent="0.25">
      <c r="H84" s="101"/>
      <c r="I84" s="101"/>
      <c r="Y84" s="101"/>
      <c r="AB84" s="100"/>
      <c r="AC84" s="119"/>
      <c r="AD84" s="101"/>
      <c r="AE84" s="118"/>
    </row>
    <row r="85" spans="8:31" x14ac:dyDescent="0.25">
      <c r="H85" s="101"/>
      <c r="I85" s="101"/>
      <c r="Y85" s="101"/>
      <c r="AB85" s="100"/>
      <c r="AC85" s="119"/>
      <c r="AD85" s="101"/>
      <c r="AE85" s="118"/>
    </row>
    <row r="86" spans="8:31" x14ac:dyDescent="0.25">
      <c r="H86" s="101"/>
      <c r="I86" s="101"/>
      <c r="Y86" s="101"/>
      <c r="AB86" s="100"/>
      <c r="AC86" s="119"/>
      <c r="AD86" s="101"/>
      <c r="AE86" s="118"/>
    </row>
    <row r="87" spans="8:31" x14ac:dyDescent="0.25">
      <c r="H87" s="101"/>
      <c r="I87" s="101"/>
      <c r="Y87" s="101"/>
      <c r="AB87" s="100"/>
      <c r="AC87" s="119"/>
      <c r="AD87" s="101"/>
      <c r="AE87" s="118"/>
    </row>
    <row r="88" spans="8:31" x14ac:dyDescent="0.25">
      <c r="H88" s="101"/>
      <c r="I88" s="101"/>
      <c r="Y88" s="101"/>
      <c r="AB88" s="100"/>
      <c r="AC88" s="119"/>
      <c r="AD88" s="101"/>
      <c r="AE88" s="118"/>
    </row>
    <row r="89" spans="8:31" x14ac:dyDescent="0.25">
      <c r="H89" s="101"/>
      <c r="I89" s="101"/>
      <c r="Y89" s="101"/>
      <c r="AB89" s="100"/>
      <c r="AC89" s="119"/>
      <c r="AD89" s="101"/>
      <c r="AE89" s="118"/>
    </row>
    <row r="90" spans="8:31" x14ac:dyDescent="0.25">
      <c r="H90" s="101"/>
      <c r="I90" s="101"/>
      <c r="Y90" s="101"/>
      <c r="AB90" s="100"/>
      <c r="AC90" s="119"/>
      <c r="AD90" s="101"/>
      <c r="AE90" s="118"/>
    </row>
    <row r="91" spans="8:31" x14ac:dyDescent="0.25">
      <c r="H91" s="101"/>
      <c r="I91" s="101"/>
      <c r="Y91" s="101"/>
      <c r="AB91" s="100"/>
      <c r="AC91" s="119"/>
      <c r="AD91" s="101"/>
      <c r="AE91" s="118"/>
    </row>
    <row r="92" spans="8:31" x14ac:dyDescent="0.25">
      <c r="H92" s="101"/>
      <c r="I92" s="101"/>
      <c r="Y92" s="101"/>
      <c r="AB92" s="100"/>
      <c r="AC92" s="119"/>
      <c r="AD92" s="101"/>
      <c r="AE92" s="118"/>
    </row>
    <row r="93" spans="8:31" x14ac:dyDescent="0.25">
      <c r="H93" s="101"/>
      <c r="I93" s="101"/>
      <c r="Y93" s="101"/>
      <c r="AB93" s="100"/>
      <c r="AC93" s="119"/>
      <c r="AD93" s="101"/>
      <c r="AE93" s="118"/>
    </row>
    <row r="94" spans="8:31" x14ac:dyDescent="0.25">
      <c r="H94" s="101"/>
      <c r="I94" s="101"/>
      <c r="Y94" s="101"/>
      <c r="AB94" s="100"/>
      <c r="AC94" s="119"/>
      <c r="AD94" s="101"/>
      <c r="AE94" s="118"/>
    </row>
    <row r="95" spans="8:31" x14ac:dyDescent="0.25">
      <c r="H95" s="101"/>
      <c r="I95" s="101"/>
      <c r="Y95" s="101"/>
      <c r="AB95" s="100"/>
      <c r="AC95" s="119"/>
      <c r="AD95" s="101"/>
      <c r="AE95" s="118"/>
    </row>
    <row r="96" spans="8:31" x14ac:dyDescent="0.25">
      <c r="H96" s="101"/>
      <c r="I96" s="101"/>
      <c r="Y96" s="101"/>
      <c r="AB96" s="100"/>
      <c r="AC96" s="119"/>
      <c r="AD96" s="101"/>
      <c r="AE96" s="118"/>
    </row>
    <row r="97" spans="8:31" x14ac:dyDescent="0.25">
      <c r="H97" s="101"/>
      <c r="I97" s="101"/>
      <c r="Y97" s="101"/>
      <c r="AB97" s="100"/>
      <c r="AC97" s="119"/>
      <c r="AD97" s="101"/>
      <c r="AE97" s="118"/>
    </row>
    <row r="98" spans="8:31" x14ac:dyDescent="0.25">
      <c r="H98" s="101"/>
      <c r="I98" s="101"/>
      <c r="Y98" s="101"/>
      <c r="AB98" s="100"/>
      <c r="AC98" s="119"/>
      <c r="AD98" s="101"/>
      <c r="AE98" s="118"/>
    </row>
    <row r="99" spans="8:31" x14ac:dyDescent="0.25">
      <c r="H99" s="101"/>
      <c r="I99" s="101"/>
      <c r="Y99" s="101"/>
      <c r="AB99" s="100"/>
      <c r="AC99" s="119"/>
      <c r="AD99" s="101"/>
      <c r="AE99" s="118"/>
    </row>
    <row r="100" spans="8:31" x14ac:dyDescent="0.25">
      <c r="H100" s="101"/>
      <c r="I100" s="101"/>
      <c r="Y100" s="101"/>
      <c r="AB100" s="100"/>
      <c r="AC100" s="119"/>
      <c r="AD100" s="101"/>
      <c r="AE100" s="118"/>
    </row>
    <row r="101" spans="8:31" x14ac:dyDescent="0.25">
      <c r="H101" s="101"/>
      <c r="I101" s="101"/>
      <c r="Y101" s="101"/>
      <c r="AB101" s="100"/>
      <c r="AC101" s="119"/>
      <c r="AD101" s="101"/>
      <c r="AE101" s="118"/>
    </row>
    <row r="102" spans="8:31" x14ac:dyDescent="0.25">
      <c r="H102" s="101"/>
      <c r="I102" s="101"/>
      <c r="Y102" s="101"/>
      <c r="AB102" s="100"/>
      <c r="AC102" s="119"/>
      <c r="AD102" s="101"/>
      <c r="AE102" s="118"/>
    </row>
    <row r="103" spans="8:31" x14ac:dyDescent="0.25">
      <c r="H103" s="101"/>
      <c r="I103" s="101"/>
      <c r="Y103" s="101"/>
      <c r="AB103" s="100"/>
      <c r="AC103" s="119"/>
      <c r="AD103" s="101"/>
      <c r="AE103" s="118"/>
    </row>
    <row r="104" spans="8:31" x14ac:dyDescent="0.25">
      <c r="H104" s="101"/>
      <c r="I104" s="101"/>
      <c r="Y104" s="101"/>
      <c r="AB104" s="100"/>
      <c r="AC104" s="119"/>
      <c r="AD104" s="101"/>
      <c r="AE104" s="118"/>
    </row>
    <row r="105" spans="8:31" x14ac:dyDescent="0.25">
      <c r="H105" s="101"/>
      <c r="I105" s="101"/>
      <c r="Y105" s="101"/>
      <c r="AB105" s="100"/>
      <c r="AC105" s="119"/>
      <c r="AD105" s="101"/>
      <c r="AE105" s="118"/>
    </row>
    <row r="106" spans="8:31" x14ac:dyDescent="0.25">
      <c r="H106" s="101"/>
      <c r="I106" s="101"/>
      <c r="Y106" s="101"/>
      <c r="AB106" s="100"/>
      <c r="AC106" s="119"/>
      <c r="AD106" s="101"/>
      <c r="AE106" s="118"/>
    </row>
    <row r="107" spans="8:31" x14ac:dyDescent="0.25">
      <c r="H107" s="101"/>
      <c r="I107" s="101"/>
      <c r="Y107" s="101"/>
      <c r="AB107" s="100"/>
      <c r="AC107" s="119"/>
      <c r="AD107" s="101"/>
      <c r="AE107" s="118"/>
    </row>
    <row r="108" spans="8:31" x14ac:dyDescent="0.25">
      <c r="H108" s="101"/>
      <c r="I108" s="101"/>
      <c r="Y108" s="101"/>
      <c r="AB108" s="100"/>
      <c r="AC108" s="119"/>
      <c r="AD108" s="101"/>
      <c r="AE108" s="118"/>
    </row>
    <row r="109" spans="8:31" x14ac:dyDescent="0.25">
      <c r="H109" s="101"/>
      <c r="I109" s="101"/>
      <c r="Y109" s="101"/>
      <c r="AB109" s="100"/>
      <c r="AC109" s="119"/>
      <c r="AD109" s="101"/>
      <c r="AE109" s="118"/>
    </row>
    <row r="110" spans="8:31" x14ac:dyDescent="0.25">
      <c r="H110" s="101"/>
      <c r="I110" s="101"/>
      <c r="Y110" s="101"/>
      <c r="AB110" s="100"/>
      <c r="AC110" s="119"/>
      <c r="AD110" s="101"/>
      <c r="AE110" s="118"/>
    </row>
    <row r="111" spans="8:31" x14ac:dyDescent="0.25">
      <c r="H111" s="101"/>
      <c r="I111" s="101"/>
      <c r="Y111" s="101"/>
      <c r="AB111" s="100"/>
      <c r="AC111" s="119"/>
      <c r="AD111" s="101"/>
      <c r="AE111" s="118"/>
    </row>
    <row r="112" spans="8:31" x14ac:dyDescent="0.25">
      <c r="H112" s="101"/>
      <c r="I112" s="101"/>
      <c r="Y112" s="101"/>
      <c r="AB112" s="100"/>
      <c r="AC112" s="119"/>
      <c r="AD112" s="101"/>
      <c r="AE112" s="118"/>
    </row>
    <row r="113" spans="8:31" x14ac:dyDescent="0.25">
      <c r="H113" s="101"/>
      <c r="I113" s="101"/>
      <c r="Y113" s="101"/>
      <c r="AB113" s="100"/>
      <c r="AC113" s="119"/>
      <c r="AD113" s="101"/>
      <c r="AE113" s="118"/>
    </row>
    <row r="114" spans="8:31" x14ac:dyDescent="0.25">
      <c r="H114" s="101"/>
      <c r="I114" s="101"/>
      <c r="Y114" s="101"/>
      <c r="AB114" s="100"/>
      <c r="AC114" s="119"/>
      <c r="AD114" s="101"/>
      <c r="AE114" s="118"/>
    </row>
    <row r="115" spans="8:31" x14ac:dyDescent="0.25">
      <c r="H115" s="101"/>
      <c r="I115" s="101"/>
      <c r="Y115" s="101"/>
      <c r="AB115" s="100"/>
      <c r="AC115" s="119"/>
      <c r="AD115" s="101"/>
      <c r="AE115" s="118"/>
    </row>
    <row r="116" spans="8:31" x14ac:dyDescent="0.25">
      <c r="H116" s="101"/>
      <c r="I116" s="101"/>
      <c r="Y116" s="101"/>
      <c r="AB116" s="100"/>
      <c r="AC116" s="119"/>
      <c r="AD116" s="101"/>
      <c r="AE116" s="118"/>
    </row>
    <row r="117" spans="8:31" x14ac:dyDescent="0.25">
      <c r="H117" s="101"/>
      <c r="I117" s="101"/>
      <c r="Y117" s="101"/>
      <c r="AB117" s="100"/>
      <c r="AC117" s="119"/>
      <c r="AD117" s="101"/>
      <c r="AE117" s="118"/>
    </row>
    <row r="118" spans="8:31" x14ac:dyDescent="0.25">
      <c r="H118" s="101"/>
      <c r="I118" s="101"/>
      <c r="Y118" s="101"/>
      <c r="AB118" s="100"/>
      <c r="AC118" s="119"/>
      <c r="AD118" s="101"/>
      <c r="AE118" s="118"/>
    </row>
    <row r="119" spans="8:31" x14ac:dyDescent="0.25">
      <c r="H119" s="101"/>
      <c r="I119" s="101"/>
      <c r="Y119" s="101"/>
      <c r="AB119" s="100"/>
      <c r="AC119" s="119"/>
      <c r="AD119" s="101"/>
      <c r="AE119" s="118"/>
    </row>
    <row r="120" spans="8:31" x14ac:dyDescent="0.25">
      <c r="H120" s="101"/>
      <c r="I120" s="101"/>
      <c r="Y120" s="101"/>
      <c r="AB120" s="100"/>
      <c r="AC120" s="119"/>
      <c r="AD120" s="101"/>
      <c r="AE120" s="118"/>
    </row>
    <row r="121" spans="8:31" x14ac:dyDescent="0.25">
      <c r="H121" s="101"/>
      <c r="I121" s="101"/>
      <c r="Y121" s="101"/>
      <c r="AB121" s="100"/>
      <c r="AC121" s="119"/>
      <c r="AD121" s="101"/>
      <c r="AE121" s="118"/>
    </row>
    <row r="122" spans="8:31" x14ac:dyDescent="0.25">
      <c r="H122" s="101"/>
      <c r="I122" s="101"/>
      <c r="Y122" s="101"/>
      <c r="AB122" s="100"/>
      <c r="AC122" s="119"/>
      <c r="AD122" s="101"/>
      <c r="AE122" s="118"/>
    </row>
    <row r="123" spans="8:31" x14ac:dyDescent="0.25">
      <c r="H123" s="101"/>
      <c r="I123" s="101"/>
      <c r="Y123" s="101"/>
      <c r="AB123" s="100"/>
      <c r="AC123" s="119"/>
      <c r="AD123" s="101"/>
      <c r="AE123" s="118"/>
    </row>
    <row r="124" spans="8:31" x14ac:dyDescent="0.25">
      <c r="H124" s="101"/>
      <c r="I124" s="101"/>
      <c r="Y124" s="101"/>
      <c r="AB124" s="100"/>
      <c r="AC124" s="119"/>
      <c r="AD124" s="101"/>
      <c r="AE124" s="118"/>
    </row>
    <row r="125" spans="8:31" x14ac:dyDescent="0.25">
      <c r="H125" s="101"/>
      <c r="I125" s="101"/>
      <c r="Y125" s="101"/>
      <c r="AB125" s="100"/>
      <c r="AC125" s="119"/>
      <c r="AD125" s="101"/>
      <c r="AE125" s="118"/>
    </row>
    <row r="126" spans="8:31" x14ac:dyDescent="0.25">
      <c r="H126" s="101"/>
      <c r="I126" s="101"/>
      <c r="Y126" s="101"/>
      <c r="AB126" s="100"/>
      <c r="AC126" s="119"/>
      <c r="AD126" s="101"/>
      <c r="AE126" s="118"/>
    </row>
    <row r="127" spans="8:31" x14ac:dyDescent="0.25">
      <c r="H127" s="101"/>
      <c r="I127" s="101"/>
      <c r="Y127" s="101"/>
      <c r="AB127" s="100"/>
      <c r="AC127" s="119"/>
      <c r="AD127" s="101"/>
      <c r="AE127" s="118"/>
    </row>
    <row r="128" spans="8:31" x14ac:dyDescent="0.25">
      <c r="H128" s="101"/>
      <c r="I128" s="101"/>
      <c r="Y128" s="101"/>
      <c r="AB128" s="100"/>
      <c r="AC128" s="119"/>
      <c r="AD128" s="101"/>
      <c r="AE128" s="118"/>
    </row>
    <row r="129" spans="7:31" x14ac:dyDescent="0.25">
      <c r="H129" s="101"/>
      <c r="I129" s="101"/>
      <c r="Y129" s="101"/>
      <c r="AB129" s="100"/>
      <c r="AC129" s="119"/>
      <c r="AD129" s="101"/>
      <c r="AE129" s="118"/>
    </row>
    <row r="130" spans="7:31" x14ac:dyDescent="0.25">
      <c r="H130" s="101"/>
      <c r="I130" s="101"/>
      <c r="Y130" s="101"/>
      <c r="AB130" s="100"/>
      <c r="AC130" s="119"/>
      <c r="AD130" s="101"/>
      <c r="AE130" s="118"/>
    </row>
    <row r="131" spans="7:31" x14ac:dyDescent="0.25">
      <c r="H131" s="101"/>
      <c r="I131" s="101"/>
      <c r="Y131" s="101"/>
      <c r="AB131" s="100"/>
      <c r="AC131" s="119"/>
      <c r="AD131" s="101"/>
      <c r="AE131" s="118"/>
    </row>
    <row r="132" spans="7:31" x14ac:dyDescent="0.25">
      <c r="H132" s="101"/>
      <c r="I132" s="101"/>
      <c r="Y132" s="101"/>
      <c r="AB132" s="100"/>
      <c r="AC132" s="119"/>
      <c r="AD132" s="101"/>
      <c r="AE132" s="118"/>
    </row>
    <row r="133" spans="7:31" x14ac:dyDescent="0.25">
      <c r="H133" s="101"/>
      <c r="I133" s="101"/>
      <c r="Y133" s="101"/>
      <c r="AB133" s="100"/>
      <c r="AC133" s="119"/>
      <c r="AD133" s="101"/>
      <c r="AE133" s="118"/>
    </row>
    <row r="134" spans="7:31" x14ac:dyDescent="0.25">
      <c r="H134" s="101"/>
      <c r="I134" s="101"/>
      <c r="Y134" s="101"/>
      <c r="AB134" s="100"/>
      <c r="AC134" s="119"/>
      <c r="AD134" s="101"/>
      <c r="AE134" s="118"/>
    </row>
    <row r="135" spans="7:31" x14ac:dyDescent="0.25">
      <c r="G135" s="3"/>
      <c r="H135" s="1"/>
      <c r="I135" s="1"/>
      <c r="J135" s="4"/>
      <c r="Y135" s="89"/>
      <c r="AC135" s="119"/>
    </row>
    <row r="136" spans="7:31" x14ac:dyDescent="0.25">
      <c r="G136" s="3"/>
      <c r="H136" s="1"/>
      <c r="I136" s="1"/>
      <c r="J136" s="4"/>
      <c r="Y136" s="89"/>
      <c r="AE136" s="120"/>
    </row>
    <row r="137" spans="7:31" x14ac:dyDescent="0.25">
      <c r="G137" s="3"/>
      <c r="H137" s="1"/>
      <c r="I137" s="1"/>
      <c r="J137" s="4"/>
      <c r="Y137" s="89"/>
    </row>
    <row r="138" spans="7:31" x14ac:dyDescent="0.25">
      <c r="G138" s="3"/>
      <c r="H138" s="1"/>
      <c r="I138" s="1"/>
      <c r="J138" s="4"/>
      <c r="Y138" s="89"/>
    </row>
    <row r="139" spans="7:31" x14ac:dyDescent="0.25">
      <c r="G139" s="3"/>
      <c r="H139" s="1"/>
      <c r="I139" s="1"/>
      <c r="J139" s="4"/>
      <c r="Y139" s="89"/>
    </row>
    <row r="140" spans="7:31" x14ac:dyDescent="0.25">
      <c r="G140" s="3"/>
      <c r="H140" s="1"/>
      <c r="I140" s="1"/>
      <c r="J140" s="4"/>
      <c r="Y140" s="89"/>
    </row>
    <row r="141" spans="7:31" x14ac:dyDescent="0.25">
      <c r="G141" s="3"/>
      <c r="H141" s="1"/>
      <c r="I141" s="1"/>
      <c r="J141" s="4"/>
      <c r="Y141" s="89"/>
    </row>
    <row r="142" spans="7:31" x14ac:dyDescent="0.25">
      <c r="G142" s="3"/>
      <c r="H142" s="1"/>
      <c r="I142" s="1"/>
      <c r="J142" s="4"/>
      <c r="Y142" s="89"/>
    </row>
    <row r="143" spans="7:31" x14ac:dyDescent="0.25">
      <c r="G143" s="3"/>
      <c r="H143" s="1"/>
      <c r="I143" s="1"/>
      <c r="J143" s="4"/>
      <c r="Y143" s="89"/>
    </row>
    <row r="144" spans="7:31" x14ac:dyDescent="0.25">
      <c r="G144" s="3"/>
      <c r="H144" s="1"/>
      <c r="I144" s="1"/>
      <c r="J144" s="4"/>
      <c r="Y144" s="89"/>
    </row>
    <row r="145" spans="7:25" x14ac:dyDescent="0.25">
      <c r="G145" s="3"/>
      <c r="H145" s="1"/>
      <c r="I145" s="1"/>
      <c r="J145" s="4"/>
      <c r="Y145" s="89"/>
    </row>
    <row r="146" spans="7:25" x14ac:dyDescent="0.25">
      <c r="G146" s="3"/>
      <c r="H146" s="1"/>
      <c r="I146" s="1"/>
      <c r="J146" s="4"/>
      <c r="Y146" s="89"/>
    </row>
    <row r="147" spans="7:25" x14ac:dyDescent="0.25">
      <c r="G147" s="3"/>
      <c r="H147" s="1"/>
      <c r="I147" s="1"/>
      <c r="J147" s="4"/>
      <c r="Y147" s="89"/>
    </row>
    <row r="148" spans="7:25" x14ac:dyDescent="0.25">
      <c r="G148" s="3"/>
      <c r="H148" s="1"/>
      <c r="I148" s="1"/>
      <c r="J148" s="4"/>
      <c r="Y148" s="89"/>
    </row>
    <row r="149" spans="7:25" x14ac:dyDescent="0.25">
      <c r="G149" s="3"/>
      <c r="H149" s="1"/>
      <c r="I149" s="1"/>
      <c r="J149" s="4"/>
      <c r="Y149" s="89"/>
    </row>
    <row r="150" spans="7:25" x14ac:dyDescent="0.25">
      <c r="G150" s="3"/>
      <c r="H150" s="1"/>
      <c r="I150" s="1"/>
      <c r="J150" s="4"/>
      <c r="Y150" s="89"/>
    </row>
    <row r="151" spans="7:25" x14ac:dyDescent="0.25">
      <c r="G151" s="3"/>
      <c r="H151" s="1"/>
      <c r="I151" s="1"/>
      <c r="J151" s="4"/>
      <c r="Y151" s="89"/>
    </row>
    <row r="152" spans="7:25" x14ac:dyDescent="0.25">
      <c r="G152" s="3"/>
      <c r="H152" s="1"/>
      <c r="I152" s="1"/>
      <c r="J152" s="4"/>
      <c r="Y152" s="89"/>
    </row>
    <row r="153" spans="7:25" x14ac:dyDescent="0.25">
      <c r="G153" s="3"/>
      <c r="H153" s="1"/>
      <c r="I153" s="1"/>
      <c r="J153" s="4"/>
      <c r="Y153" s="89"/>
    </row>
    <row r="154" spans="7:25" x14ac:dyDescent="0.25">
      <c r="G154" s="3"/>
      <c r="H154" s="1"/>
      <c r="I154" s="1"/>
      <c r="J154" s="4"/>
      <c r="Y154" s="89"/>
    </row>
    <row r="155" spans="7:25" x14ac:dyDescent="0.25">
      <c r="G155" s="3"/>
      <c r="H155" s="1"/>
      <c r="I155" s="1"/>
      <c r="J155" s="4"/>
      <c r="Y155" s="89"/>
    </row>
    <row r="156" spans="7:25" x14ac:dyDescent="0.25">
      <c r="G156" s="3"/>
      <c r="H156" s="1"/>
      <c r="I156" s="1"/>
      <c r="J156" s="4"/>
      <c r="Y156" s="89"/>
    </row>
    <row r="157" spans="7:25" x14ac:dyDescent="0.25">
      <c r="H157" s="24"/>
      <c r="I157" s="24"/>
      <c r="Y157" s="89"/>
    </row>
    <row r="158" spans="7:25" x14ac:dyDescent="0.25">
      <c r="H158" s="24"/>
      <c r="I158" s="24"/>
      <c r="Y158" s="89"/>
    </row>
    <row r="159" spans="7:25" x14ac:dyDescent="0.25">
      <c r="H159" s="24"/>
      <c r="I159" s="24"/>
      <c r="Y159" s="89"/>
    </row>
    <row r="160" spans="7:25" x14ac:dyDescent="0.25">
      <c r="H160" s="24"/>
      <c r="I160" s="24"/>
      <c r="Y160" s="89"/>
    </row>
    <row r="161" spans="8:25" x14ac:dyDescent="0.25">
      <c r="H161" s="24"/>
      <c r="I161" s="24"/>
      <c r="Y161" s="89"/>
    </row>
    <row r="162" spans="8:25" x14ac:dyDescent="0.25">
      <c r="H162" s="24"/>
      <c r="I162" s="24"/>
      <c r="Y162" s="89"/>
    </row>
    <row r="163" spans="8:25" x14ac:dyDescent="0.25">
      <c r="H163" s="24"/>
      <c r="I163" s="24"/>
      <c r="Y163" s="89"/>
    </row>
    <row r="164" spans="8:25" x14ac:dyDescent="0.25">
      <c r="H164" s="24"/>
      <c r="I164" s="24"/>
      <c r="Y164" s="89"/>
    </row>
    <row r="165" spans="8:25" x14ac:dyDescent="0.25">
      <c r="H165" s="24"/>
      <c r="I165" s="24"/>
      <c r="Y165" s="89"/>
    </row>
    <row r="166" spans="8:25" x14ac:dyDescent="0.25">
      <c r="H166" s="24"/>
      <c r="I166" s="24"/>
      <c r="Y166" s="89"/>
    </row>
    <row r="167" spans="8:25" x14ac:dyDescent="0.25">
      <c r="H167" s="24"/>
      <c r="I167" s="24"/>
      <c r="Y167" s="89"/>
    </row>
    <row r="168" spans="8:25" x14ac:dyDescent="0.25">
      <c r="H168" s="24"/>
      <c r="I168" s="24"/>
      <c r="Y168" s="89"/>
    </row>
    <row r="169" spans="8:25" x14ac:dyDescent="0.25">
      <c r="H169" s="24"/>
      <c r="I169" s="24"/>
      <c r="Y169" s="89"/>
    </row>
    <row r="170" spans="8:25" x14ac:dyDescent="0.25">
      <c r="H170" s="24"/>
      <c r="I170" s="24"/>
      <c r="Y170" s="89"/>
    </row>
    <row r="171" spans="8:25" x14ac:dyDescent="0.25">
      <c r="H171" s="24"/>
      <c r="I171" s="24"/>
      <c r="Y171" s="89"/>
    </row>
    <row r="172" spans="8:25" x14ac:dyDescent="0.25">
      <c r="H172" s="24"/>
      <c r="I172" s="24"/>
      <c r="Y172" s="89"/>
    </row>
    <row r="173" spans="8:25" x14ac:dyDescent="0.25">
      <c r="H173" s="24"/>
      <c r="I173" s="24"/>
      <c r="Y173" s="89"/>
    </row>
    <row r="174" spans="8:25" x14ac:dyDescent="0.25">
      <c r="H174" s="24"/>
      <c r="I174" s="24"/>
      <c r="Y174" s="89"/>
    </row>
    <row r="175" spans="8:25" x14ac:dyDescent="0.25">
      <c r="H175" s="24"/>
      <c r="I175" s="24"/>
      <c r="Y175" s="89"/>
    </row>
    <row r="176" spans="8:25" x14ac:dyDescent="0.25">
      <c r="H176" s="24"/>
      <c r="I176" s="24"/>
      <c r="Y176" s="89"/>
    </row>
    <row r="177" spans="8:25" x14ac:dyDescent="0.25">
      <c r="H177" s="24"/>
      <c r="I177" s="24"/>
      <c r="Y177" s="89"/>
    </row>
    <row r="178" spans="8:25" x14ac:dyDescent="0.25">
      <c r="H178" s="24"/>
      <c r="I178" s="24"/>
      <c r="Y178" s="89"/>
    </row>
    <row r="179" spans="8:25" x14ac:dyDescent="0.25">
      <c r="H179" s="24"/>
      <c r="I179" s="24"/>
      <c r="Y179" s="89"/>
    </row>
    <row r="180" spans="8:25" x14ac:dyDescent="0.25">
      <c r="H180" s="24"/>
      <c r="I180" s="24"/>
      <c r="Y180" s="89"/>
    </row>
    <row r="181" spans="8:25" x14ac:dyDescent="0.25">
      <c r="H181" s="24"/>
      <c r="I181" s="24"/>
      <c r="Y181" s="89"/>
    </row>
    <row r="182" spans="8:25" x14ac:dyDescent="0.25">
      <c r="H182" s="24"/>
      <c r="I182" s="24"/>
      <c r="Y182" s="89"/>
    </row>
    <row r="183" spans="8:25" x14ac:dyDescent="0.25">
      <c r="H183" s="24"/>
      <c r="I183" s="24"/>
      <c r="Y183" s="89"/>
    </row>
    <row r="184" spans="8:25" x14ac:dyDescent="0.25">
      <c r="H184" s="24"/>
      <c r="I184" s="24"/>
      <c r="Y184" s="89"/>
    </row>
    <row r="185" spans="8:25" x14ac:dyDescent="0.25">
      <c r="H185" s="24"/>
      <c r="I185" s="24"/>
      <c r="Y185" s="89"/>
    </row>
    <row r="186" spans="8:25" x14ac:dyDescent="0.25">
      <c r="H186" s="24"/>
      <c r="I186" s="24"/>
      <c r="Y186" s="89"/>
    </row>
    <row r="187" spans="8:25" x14ac:dyDescent="0.25">
      <c r="H187" s="24"/>
      <c r="I187" s="24"/>
      <c r="Y187" s="89"/>
    </row>
    <row r="188" spans="8:25" x14ac:dyDescent="0.25">
      <c r="H188" s="24"/>
      <c r="I188" s="24"/>
      <c r="Y188" s="89"/>
    </row>
    <row r="189" spans="8:25" x14ac:dyDescent="0.25">
      <c r="H189" s="24"/>
      <c r="I189" s="24"/>
      <c r="Y189" s="89"/>
    </row>
    <row r="190" spans="8:25" x14ac:dyDescent="0.25">
      <c r="H190" s="24"/>
      <c r="I190" s="24"/>
      <c r="Y190" s="89"/>
    </row>
    <row r="191" spans="8:25" x14ac:dyDescent="0.25">
      <c r="H191" s="24"/>
      <c r="I191" s="24"/>
      <c r="Y191" s="89"/>
    </row>
    <row r="192" spans="8:25" x14ac:dyDescent="0.25">
      <c r="H192" s="24"/>
      <c r="I192" s="24"/>
      <c r="Y192" s="89"/>
    </row>
    <row r="193" spans="8:25" x14ac:dyDescent="0.25">
      <c r="H193" s="24"/>
      <c r="I193" s="24"/>
      <c r="Y193" s="89"/>
    </row>
    <row r="194" spans="8:25" x14ac:dyDescent="0.25">
      <c r="H194" s="24"/>
      <c r="I194" s="24"/>
      <c r="Y194" s="89"/>
    </row>
    <row r="195" spans="8:25" x14ac:dyDescent="0.25">
      <c r="H195" s="24"/>
      <c r="I195" s="24"/>
      <c r="Y195" s="89"/>
    </row>
    <row r="196" spans="8:25" x14ac:dyDescent="0.25">
      <c r="H196" s="24"/>
      <c r="I196" s="24"/>
      <c r="Y196" s="89"/>
    </row>
    <row r="197" spans="8:25" x14ac:dyDescent="0.25">
      <c r="H197" s="24"/>
      <c r="I197" s="24"/>
      <c r="Y197" s="89"/>
    </row>
    <row r="198" spans="8:25" x14ac:dyDescent="0.25">
      <c r="H198" s="24"/>
      <c r="I198" s="24"/>
      <c r="Y198" s="89"/>
    </row>
    <row r="199" spans="8:25" x14ac:dyDescent="0.25">
      <c r="H199" s="24"/>
      <c r="I199" s="24"/>
      <c r="Y199" s="89"/>
    </row>
    <row r="200" spans="8:25" x14ac:dyDescent="0.25">
      <c r="H200" s="24"/>
      <c r="I200" s="24"/>
      <c r="Y200" s="89"/>
    </row>
    <row r="201" spans="8:25" x14ac:dyDescent="0.25">
      <c r="H201" s="24"/>
      <c r="I201" s="24"/>
      <c r="Y201" s="89"/>
    </row>
    <row r="202" spans="8:25" x14ac:dyDescent="0.25">
      <c r="H202" s="24"/>
      <c r="I202" s="24"/>
      <c r="Y202" s="89"/>
    </row>
    <row r="203" spans="8:25" x14ac:dyDescent="0.25">
      <c r="H203" s="24"/>
      <c r="I203" s="24"/>
      <c r="Y203" s="89"/>
    </row>
    <row r="204" spans="8:25" x14ac:dyDescent="0.25">
      <c r="H204" s="24"/>
      <c r="I204" s="24"/>
      <c r="Y204" s="89"/>
    </row>
    <row r="205" spans="8:25" x14ac:dyDescent="0.25">
      <c r="H205" s="24"/>
      <c r="I205" s="24"/>
      <c r="Y205" s="89"/>
    </row>
    <row r="206" spans="8:25" x14ac:dyDescent="0.25">
      <c r="H206" s="24"/>
      <c r="I206" s="24"/>
      <c r="Y206" s="89"/>
    </row>
    <row r="207" spans="8:25" x14ac:dyDescent="0.25">
      <c r="H207" s="24"/>
      <c r="I207" s="24"/>
      <c r="Y207" s="89"/>
    </row>
    <row r="208" spans="8:25" x14ac:dyDescent="0.25">
      <c r="H208" s="24"/>
      <c r="I208" s="24"/>
      <c r="Y208" s="89"/>
    </row>
    <row r="209" spans="8:25" x14ac:dyDescent="0.25">
      <c r="H209" s="24"/>
      <c r="I209" s="24"/>
      <c r="Y209" s="89"/>
    </row>
    <row r="210" spans="8:25" x14ac:dyDescent="0.25">
      <c r="H210" s="24"/>
      <c r="I210" s="24"/>
      <c r="Y210" s="89"/>
    </row>
    <row r="211" spans="8:25" x14ac:dyDescent="0.25">
      <c r="H211" s="24"/>
      <c r="I211" s="24"/>
      <c r="Y211" s="89"/>
    </row>
    <row r="212" spans="8:25" x14ac:dyDescent="0.25">
      <c r="H212" s="24"/>
      <c r="I212" s="24"/>
      <c r="Y212" s="89"/>
    </row>
    <row r="213" spans="8:25" x14ac:dyDescent="0.25">
      <c r="H213" s="24"/>
      <c r="I213" s="24"/>
      <c r="Y213" s="89"/>
    </row>
    <row r="214" spans="8:25" x14ac:dyDescent="0.25">
      <c r="H214" s="24"/>
      <c r="I214" s="24"/>
      <c r="Y214" s="89"/>
    </row>
    <row r="215" spans="8:25" x14ac:dyDescent="0.25">
      <c r="H215" s="24"/>
      <c r="I215" s="24"/>
      <c r="Y215" s="89"/>
    </row>
    <row r="216" spans="8:25" x14ac:dyDescent="0.25">
      <c r="H216" s="24"/>
      <c r="I216" s="24"/>
      <c r="Y216" s="89"/>
    </row>
    <row r="217" spans="8:25" x14ac:dyDescent="0.25">
      <c r="H217" s="24"/>
      <c r="I217" s="24"/>
      <c r="Y217" s="89"/>
    </row>
    <row r="218" spans="8:25" x14ac:dyDescent="0.25">
      <c r="H218" s="24"/>
      <c r="I218" s="24"/>
      <c r="Y218" s="89"/>
    </row>
    <row r="219" spans="8:25" x14ac:dyDescent="0.25">
      <c r="H219" s="24"/>
      <c r="I219" s="24"/>
      <c r="Y219" s="89"/>
    </row>
    <row r="220" spans="8:25" x14ac:dyDescent="0.25">
      <c r="H220" s="24"/>
      <c r="I220" s="24"/>
      <c r="Y220" s="89"/>
    </row>
    <row r="221" spans="8:25" x14ac:dyDescent="0.25">
      <c r="H221" s="24"/>
      <c r="I221" s="24"/>
      <c r="Y221" s="89"/>
    </row>
    <row r="222" spans="8:25" x14ac:dyDescent="0.25">
      <c r="H222" s="24"/>
      <c r="I222" s="24"/>
      <c r="Y222" s="89"/>
    </row>
    <row r="223" spans="8:25" x14ac:dyDescent="0.25">
      <c r="H223" s="24"/>
      <c r="I223" s="24"/>
      <c r="Y223" s="89"/>
    </row>
    <row r="224" spans="8:25" x14ac:dyDescent="0.25">
      <c r="H224" s="24"/>
      <c r="I224" s="24"/>
      <c r="Y224" s="89"/>
    </row>
    <row r="225" spans="8:25" x14ac:dyDescent="0.25">
      <c r="H225" s="24"/>
      <c r="I225" s="24"/>
      <c r="Y225" s="89"/>
    </row>
    <row r="226" spans="8:25" x14ac:dyDescent="0.25">
      <c r="H226" s="24"/>
      <c r="I226" s="24"/>
      <c r="Y226" s="89"/>
    </row>
    <row r="227" spans="8:25" x14ac:dyDescent="0.25">
      <c r="H227" s="24"/>
      <c r="I227" s="24"/>
      <c r="Y227" s="89"/>
    </row>
    <row r="228" spans="8:25" x14ac:dyDescent="0.25">
      <c r="H228" s="24"/>
      <c r="I228" s="24"/>
      <c r="Y228" s="89"/>
    </row>
    <row r="229" spans="8:25" x14ac:dyDescent="0.25">
      <c r="H229" s="24"/>
      <c r="I229" s="24"/>
      <c r="Y229" s="89"/>
    </row>
    <row r="230" spans="8:25" x14ac:dyDescent="0.25">
      <c r="H230" s="24"/>
      <c r="I230" s="24"/>
      <c r="Y230" s="89"/>
    </row>
    <row r="231" spans="8:25" x14ac:dyDescent="0.25">
      <c r="H231" s="24"/>
      <c r="I231" s="24"/>
      <c r="Y231" s="89"/>
    </row>
    <row r="232" spans="8:25" x14ac:dyDescent="0.25">
      <c r="H232" s="24"/>
      <c r="I232" s="24"/>
      <c r="Y232" s="89"/>
    </row>
    <row r="233" spans="8:25" x14ac:dyDescent="0.25">
      <c r="H233" s="24"/>
      <c r="I233" s="24"/>
      <c r="Y233" s="89"/>
    </row>
    <row r="234" spans="8:25" x14ac:dyDescent="0.25">
      <c r="H234" s="24"/>
      <c r="I234" s="24"/>
      <c r="Y234" s="89"/>
    </row>
    <row r="235" spans="8:25" x14ac:dyDescent="0.25">
      <c r="H235" s="24"/>
      <c r="I235" s="24"/>
      <c r="Y235" s="89"/>
    </row>
    <row r="236" spans="8:25" x14ac:dyDescent="0.25">
      <c r="H236" s="24"/>
      <c r="I236" s="24"/>
      <c r="Y236" s="89"/>
    </row>
    <row r="237" spans="8:25" x14ac:dyDescent="0.25">
      <c r="H237" s="24"/>
      <c r="I237" s="24"/>
      <c r="Y237" s="89"/>
    </row>
    <row r="238" spans="8:25" x14ac:dyDescent="0.25">
      <c r="H238" s="24"/>
      <c r="I238" s="24"/>
      <c r="Y238" s="89"/>
    </row>
    <row r="239" spans="8:25" x14ac:dyDescent="0.25">
      <c r="H239" s="24"/>
      <c r="I239" s="24"/>
      <c r="Y239" s="89"/>
    </row>
    <row r="240" spans="8:25" x14ac:dyDescent="0.25">
      <c r="H240" s="24"/>
      <c r="I240" s="24"/>
      <c r="Y240" s="89"/>
    </row>
    <row r="241" spans="8:25" x14ac:dyDescent="0.25">
      <c r="H241" s="24"/>
      <c r="I241" s="24"/>
      <c r="Y241" s="89"/>
    </row>
    <row r="242" spans="8:25" x14ac:dyDescent="0.25">
      <c r="H242" s="24"/>
      <c r="I242" s="24"/>
      <c r="Y242" s="89"/>
    </row>
    <row r="243" spans="8:25" x14ac:dyDescent="0.25">
      <c r="H243" s="24"/>
      <c r="I243" s="24"/>
      <c r="Y243" s="89"/>
    </row>
    <row r="244" spans="8:25" x14ac:dyDescent="0.25">
      <c r="H244" s="24"/>
      <c r="I244" s="24"/>
      <c r="Y244" s="89"/>
    </row>
    <row r="245" spans="8:25" x14ac:dyDescent="0.25">
      <c r="H245" s="24"/>
      <c r="I245" s="24"/>
      <c r="Y245" s="89"/>
    </row>
    <row r="246" spans="8:25" x14ac:dyDescent="0.25">
      <c r="H246" s="24"/>
      <c r="I246" s="24"/>
      <c r="Y246" s="89"/>
    </row>
    <row r="247" spans="8:25" x14ac:dyDescent="0.25">
      <c r="H247" s="24"/>
      <c r="I247" s="24"/>
      <c r="Y247" s="89"/>
    </row>
    <row r="248" spans="8:25" x14ac:dyDescent="0.25">
      <c r="H248" s="24"/>
      <c r="I248" s="24"/>
      <c r="Y248" s="89"/>
    </row>
    <row r="249" spans="8:25" x14ac:dyDescent="0.25">
      <c r="H249" s="24"/>
      <c r="I249" s="24"/>
      <c r="Y249" s="89"/>
    </row>
    <row r="250" spans="8:25" x14ac:dyDescent="0.25">
      <c r="H250" s="24"/>
      <c r="I250" s="24"/>
      <c r="Y250" s="89"/>
    </row>
    <row r="251" spans="8:25" x14ac:dyDescent="0.25">
      <c r="H251" s="24"/>
      <c r="I251" s="24"/>
      <c r="Y251" s="89"/>
    </row>
    <row r="252" spans="8:25" x14ac:dyDescent="0.25">
      <c r="H252" s="24"/>
      <c r="I252" s="24"/>
      <c r="Y252" s="89"/>
    </row>
    <row r="253" spans="8:25" x14ac:dyDescent="0.25">
      <c r="H253" s="24"/>
      <c r="I253" s="24"/>
      <c r="Y253" s="89"/>
    </row>
    <row r="254" spans="8:25" x14ac:dyDescent="0.25">
      <c r="H254" s="24"/>
      <c r="I254" s="24"/>
      <c r="Y254" s="89"/>
    </row>
    <row r="255" spans="8:25" x14ac:dyDescent="0.25">
      <c r="H255" s="24"/>
      <c r="I255" s="24"/>
      <c r="Y255" s="89"/>
    </row>
    <row r="256" spans="8:25" x14ac:dyDescent="0.25">
      <c r="H256" s="24"/>
      <c r="I256" s="24"/>
      <c r="Y256" s="101"/>
    </row>
    <row r="257" spans="8:25" x14ac:dyDescent="0.25">
      <c r="H257" s="24"/>
      <c r="I257" s="24"/>
      <c r="Y257" s="89"/>
    </row>
    <row r="258" spans="8:25" x14ac:dyDescent="0.25">
      <c r="H258" s="24"/>
      <c r="I258" s="24"/>
      <c r="Y258" s="89"/>
    </row>
    <row r="259" spans="8:25" x14ac:dyDescent="0.25">
      <c r="H259" s="24"/>
      <c r="I259" s="24"/>
      <c r="Y259" s="89"/>
    </row>
    <row r="260" spans="8:25" x14ac:dyDescent="0.25">
      <c r="H260" s="89"/>
      <c r="I260" s="89"/>
      <c r="Y260" s="89"/>
    </row>
    <row r="261" spans="8:25" x14ac:dyDescent="0.25">
      <c r="H261" s="89"/>
      <c r="I261" s="89"/>
      <c r="Y261" s="89"/>
    </row>
    <row r="262" spans="8:25" x14ac:dyDescent="0.25">
      <c r="H262" s="89"/>
      <c r="I262" s="89"/>
      <c r="Y262" s="89"/>
    </row>
    <row r="263" spans="8:25" x14ac:dyDescent="0.25">
      <c r="H263" s="89"/>
      <c r="I263" s="89"/>
      <c r="Y263" s="89"/>
    </row>
    <row r="264" spans="8:25" x14ac:dyDescent="0.25">
      <c r="H264" s="89"/>
      <c r="I264" s="89"/>
      <c r="Y264" s="89"/>
    </row>
    <row r="265" spans="8:25" x14ac:dyDescent="0.25">
      <c r="H265" s="89"/>
      <c r="I265" s="89"/>
      <c r="Y265" s="89"/>
    </row>
    <row r="266" spans="8:25" x14ac:dyDescent="0.25">
      <c r="H266" s="89"/>
      <c r="I266" s="89"/>
      <c r="Y266" s="89"/>
    </row>
    <row r="267" spans="8:25" x14ac:dyDescent="0.25">
      <c r="H267" s="89"/>
      <c r="I267" s="89"/>
      <c r="Y267" s="89"/>
    </row>
    <row r="268" spans="8:25" x14ac:dyDescent="0.25">
      <c r="H268" s="89"/>
      <c r="I268" s="89"/>
      <c r="Y268" s="89"/>
    </row>
    <row r="269" spans="8:25" x14ac:dyDescent="0.25">
      <c r="H269" s="89"/>
      <c r="I269" s="89"/>
      <c r="Y269" s="89"/>
    </row>
    <row r="270" spans="8:25" x14ac:dyDescent="0.25">
      <c r="H270" s="89"/>
      <c r="I270" s="89"/>
      <c r="Y270" s="89"/>
    </row>
    <row r="271" spans="8:25" x14ac:dyDescent="0.25">
      <c r="H271" s="89"/>
      <c r="I271" s="89"/>
      <c r="Y271" s="89"/>
    </row>
    <row r="272" spans="8:25" x14ac:dyDescent="0.25">
      <c r="H272" s="89"/>
      <c r="I272" s="89"/>
      <c r="Y272" s="89"/>
    </row>
    <row r="273" spans="8:25" x14ac:dyDescent="0.25">
      <c r="H273" s="89"/>
      <c r="I273" s="89"/>
      <c r="Y273" s="89"/>
    </row>
    <row r="274" spans="8:25" x14ac:dyDescent="0.25">
      <c r="H274" s="89"/>
      <c r="I274" s="89"/>
      <c r="Y274" s="89"/>
    </row>
    <row r="275" spans="8:25" x14ac:dyDescent="0.25">
      <c r="H275" s="89"/>
      <c r="I275" s="89"/>
      <c r="Y275" s="89"/>
    </row>
    <row r="276" spans="8:25" x14ac:dyDescent="0.25">
      <c r="H276" s="89"/>
      <c r="I276" s="89"/>
      <c r="Y276" s="89"/>
    </row>
    <row r="277" spans="8:25" x14ac:dyDescent="0.25">
      <c r="H277" s="89"/>
      <c r="I277" s="89"/>
      <c r="Y277" s="89"/>
    </row>
    <row r="278" spans="8:25" x14ac:dyDescent="0.25">
      <c r="H278" s="89"/>
      <c r="I278" s="89"/>
      <c r="Y278" s="89"/>
    </row>
    <row r="279" spans="8:25" x14ac:dyDescent="0.25">
      <c r="H279" s="89"/>
      <c r="I279" s="89"/>
      <c r="Y279" s="89"/>
    </row>
    <row r="280" spans="8:25" x14ac:dyDescent="0.25">
      <c r="H280" s="89"/>
      <c r="I280" s="89"/>
      <c r="Y280" s="89"/>
    </row>
    <row r="281" spans="8:25" x14ac:dyDescent="0.25">
      <c r="H281" s="89"/>
      <c r="I281" s="89"/>
      <c r="Y281" s="89"/>
    </row>
    <row r="282" spans="8:25" x14ac:dyDescent="0.25">
      <c r="H282" s="89"/>
      <c r="I282" s="89"/>
      <c r="Y282" s="89"/>
    </row>
    <row r="283" spans="8:25" x14ac:dyDescent="0.25">
      <c r="H283" s="89"/>
      <c r="I283" s="89"/>
      <c r="Y283" s="89"/>
    </row>
    <row r="284" spans="8:25" x14ac:dyDescent="0.25">
      <c r="H284" s="89"/>
      <c r="I284" s="89"/>
      <c r="Y284" s="89"/>
    </row>
    <row r="285" spans="8:25" x14ac:dyDescent="0.25">
      <c r="H285" s="89"/>
      <c r="I285" s="89"/>
      <c r="Y285" s="89"/>
    </row>
    <row r="286" spans="8:25" x14ac:dyDescent="0.25">
      <c r="H286" s="89"/>
      <c r="I286" s="89"/>
      <c r="Y286" s="89"/>
    </row>
    <row r="287" spans="8:25" x14ac:dyDescent="0.25">
      <c r="H287" s="89"/>
      <c r="I287" s="89"/>
      <c r="Y287" s="89"/>
    </row>
    <row r="288" spans="8:25" x14ac:dyDescent="0.25">
      <c r="H288" s="89"/>
      <c r="I288" s="89"/>
      <c r="Y288" s="89"/>
    </row>
    <row r="289" spans="8:25" x14ac:dyDescent="0.25">
      <c r="H289" s="89"/>
      <c r="I289" s="89"/>
      <c r="Y289" s="89"/>
    </row>
    <row r="290" spans="8:25" x14ac:dyDescent="0.25">
      <c r="H290" s="89"/>
      <c r="I290" s="89"/>
      <c r="Y290" s="89"/>
    </row>
    <row r="291" spans="8:25" x14ac:dyDescent="0.25">
      <c r="H291" s="89"/>
      <c r="I291" s="89"/>
      <c r="Y291" s="89"/>
    </row>
    <row r="292" spans="8:25" x14ac:dyDescent="0.25">
      <c r="H292" s="89"/>
      <c r="I292" s="89"/>
      <c r="Y292" s="89"/>
    </row>
    <row r="293" spans="8:25" x14ac:dyDescent="0.25">
      <c r="H293" s="89"/>
      <c r="I293" s="89"/>
      <c r="Y293" s="89"/>
    </row>
    <row r="294" spans="8:25" x14ac:dyDescent="0.25">
      <c r="H294" s="89"/>
      <c r="I294" s="89"/>
      <c r="Y294" s="89"/>
    </row>
    <row r="295" spans="8:25" x14ac:dyDescent="0.25">
      <c r="H295" s="89"/>
      <c r="I295" s="89"/>
      <c r="Y295" s="89"/>
    </row>
    <row r="296" spans="8:25" x14ac:dyDescent="0.25">
      <c r="H296" s="89"/>
      <c r="I296" s="89"/>
      <c r="Y296" s="89"/>
    </row>
    <row r="297" spans="8:25" x14ac:dyDescent="0.25">
      <c r="H297" s="89"/>
      <c r="I297" s="89"/>
      <c r="Y297" s="89"/>
    </row>
    <row r="298" spans="8:25" x14ac:dyDescent="0.25">
      <c r="H298" s="89"/>
      <c r="I298" s="89"/>
      <c r="Y298" s="89"/>
    </row>
    <row r="299" spans="8:25" x14ac:dyDescent="0.25">
      <c r="H299" s="89"/>
      <c r="I299" s="89"/>
      <c r="Y299" s="89"/>
    </row>
    <row r="300" spans="8:25" x14ac:dyDescent="0.25">
      <c r="H300" s="89"/>
      <c r="I300" s="89"/>
      <c r="Y300" s="89"/>
    </row>
    <row r="301" spans="8:25" x14ac:dyDescent="0.25">
      <c r="H301" s="89"/>
      <c r="I301" s="89"/>
      <c r="Y301" s="89"/>
    </row>
    <row r="302" spans="8:25" x14ac:dyDescent="0.25">
      <c r="H302" s="89"/>
      <c r="I302" s="89"/>
      <c r="Y302" s="89"/>
    </row>
    <row r="303" spans="8:25" x14ac:dyDescent="0.25">
      <c r="H303" s="89"/>
      <c r="I303" s="89"/>
      <c r="Y303" s="89"/>
    </row>
    <row r="304" spans="8:25" x14ac:dyDescent="0.25">
      <c r="H304" s="89"/>
      <c r="I304" s="89"/>
      <c r="Y304" s="89"/>
    </row>
    <row r="305" spans="8:25" x14ac:dyDescent="0.25">
      <c r="H305" s="89"/>
      <c r="I305" s="89"/>
      <c r="Y305" s="89"/>
    </row>
    <row r="306" spans="8:25" x14ac:dyDescent="0.25">
      <c r="H306" s="89"/>
      <c r="I306" s="89"/>
      <c r="Y306" s="89"/>
    </row>
    <row r="307" spans="8:25" x14ac:dyDescent="0.25">
      <c r="H307" s="89"/>
      <c r="I307" s="89"/>
      <c r="Y307" s="89"/>
    </row>
    <row r="308" spans="8:25" x14ac:dyDescent="0.25">
      <c r="H308" s="89"/>
      <c r="I308" s="89"/>
      <c r="Y308" s="89"/>
    </row>
    <row r="309" spans="8:25" x14ac:dyDescent="0.25">
      <c r="H309" s="89"/>
      <c r="I309" s="89"/>
      <c r="Y309" s="89"/>
    </row>
    <row r="310" spans="8:25" x14ac:dyDescent="0.25">
      <c r="H310" s="89"/>
      <c r="I310" s="89"/>
      <c r="Y310" s="89"/>
    </row>
    <row r="311" spans="8:25" x14ac:dyDescent="0.25">
      <c r="H311" s="89"/>
      <c r="I311" s="89"/>
      <c r="Y311" s="89"/>
    </row>
    <row r="312" spans="8:25" x14ac:dyDescent="0.25">
      <c r="H312" s="89"/>
      <c r="I312" s="89"/>
      <c r="Y312" s="89"/>
    </row>
    <row r="313" spans="8:25" x14ac:dyDescent="0.25">
      <c r="H313" s="89"/>
      <c r="I313" s="89"/>
      <c r="Y313" s="89"/>
    </row>
    <row r="314" spans="8:25" x14ac:dyDescent="0.25">
      <c r="H314" s="89"/>
      <c r="I314" s="89"/>
      <c r="Y314" s="89"/>
    </row>
    <row r="315" spans="8:25" x14ac:dyDescent="0.25">
      <c r="H315" s="89"/>
      <c r="I315" s="89"/>
      <c r="Y315" s="89"/>
    </row>
    <row r="316" spans="8:25" x14ac:dyDescent="0.25">
      <c r="H316" s="89"/>
      <c r="I316" s="89"/>
      <c r="Y316" s="89"/>
    </row>
    <row r="317" spans="8:25" x14ac:dyDescent="0.25">
      <c r="H317" s="89"/>
      <c r="I317" s="89"/>
      <c r="Y317" s="89"/>
    </row>
    <row r="318" spans="8:25" x14ac:dyDescent="0.25">
      <c r="H318" s="89"/>
      <c r="I318" s="89"/>
      <c r="Y318" s="89"/>
    </row>
    <row r="319" spans="8:25" x14ac:dyDescent="0.25">
      <c r="H319" s="89"/>
      <c r="I319" s="89"/>
      <c r="Y319" s="89"/>
    </row>
    <row r="320" spans="8:25" x14ac:dyDescent="0.25">
      <c r="H320" s="89"/>
      <c r="I320" s="89"/>
      <c r="Y320" s="89"/>
    </row>
    <row r="321" spans="8:25" x14ac:dyDescent="0.25">
      <c r="H321" s="89"/>
      <c r="I321" s="89"/>
      <c r="Y321" s="89"/>
    </row>
    <row r="322" spans="8:25" x14ac:dyDescent="0.25">
      <c r="H322" s="89"/>
      <c r="I322" s="89"/>
      <c r="Y322" s="89"/>
    </row>
    <row r="323" spans="8:25" x14ac:dyDescent="0.25">
      <c r="H323" s="89"/>
      <c r="I323" s="89"/>
      <c r="Y323" s="89"/>
    </row>
    <row r="324" spans="8:25" x14ac:dyDescent="0.25">
      <c r="H324" s="89"/>
      <c r="I324" s="89"/>
      <c r="Y324" s="89"/>
    </row>
    <row r="325" spans="8:25" x14ac:dyDescent="0.25">
      <c r="H325" s="89"/>
      <c r="I325" s="89"/>
      <c r="Y325" s="89"/>
    </row>
    <row r="326" spans="8:25" x14ac:dyDescent="0.25">
      <c r="H326" s="89"/>
      <c r="I326" s="89"/>
      <c r="Y326" s="89"/>
    </row>
    <row r="327" spans="8:25" x14ac:dyDescent="0.25">
      <c r="H327" s="89"/>
      <c r="I327" s="89"/>
      <c r="Y327" s="89"/>
    </row>
    <row r="328" spans="8:25" x14ac:dyDescent="0.25">
      <c r="H328" s="89"/>
      <c r="I328" s="89"/>
      <c r="Y328" s="89"/>
    </row>
    <row r="329" spans="8:25" x14ac:dyDescent="0.25">
      <c r="H329" s="89"/>
      <c r="I329" s="89"/>
      <c r="Y329" s="89"/>
    </row>
    <row r="330" spans="8:25" x14ac:dyDescent="0.25">
      <c r="H330" s="89"/>
      <c r="I330" s="89"/>
      <c r="Y330" s="89"/>
    </row>
    <row r="331" spans="8:25" x14ac:dyDescent="0.25">
      <c r="H331" s="89"/>
      <c r="I331" s="89"/>
      <c r="Y331" s="89"/>
    </row>
    <row r="332" spans="8:25" x14ac:dyDescent="0.25">
      <c r="H332" s="89"/>
      <c r="I332" s="89"/>
      <c r="Y332" s="89"/>
    </row>
    <row r="333" spans="8:25" x14ac:dyDescent="0.25">
      <c r="H333" s="89"/>
      <c r="I333" s="89"/>
      <c r="Y333" s="89"/>
    </row>
    <row r="334" spans="8:25" x14ac:dyDescent="0.25">
      <c r="H334" s="89"/>
      <c r="I334" s="89"/>
      <c r="Y334" s="89"/>
    </row>
    <row r="335" spans="8:25" x14ac:dyDescent="0.25">
      <c r="H335" s="89"/>
      <c r="I335" s="89"/>
      <c r="Y335" s="89"/>
    </row>
    <row r="336" spans="8:25" x14ac:dyDescent="0.25">
      <c r="H336" s="89"/>
      <c r="I336" s="89"/>
      <c r="Y336" s="89"/>
    </row>
    <row r="337" spans="8:25" x14ac:dyDescent="0.25">
      <c r="H337" s="89"/>
      <c r="I337" s="89"/>
      <c r="Y337" s="89"/>
    </row>
    <row r="338" spans="8:25" x14ac:dyDescent="0.25">
      <c r="H338" s="89"/>
      <c r="I338" s="89"/>
      <c r="Y338" s="89"/>
    </row>
    <row r="339" spans="8:25" x14ac:dyDescent="0.25">
      <c r="H339" s="89"/>
      <c r="I339" s="89"/>
      <c r="Y339" s="89"/>
    </row>
    <row r="340" spans="8:25" x14ac:dyDescent="0.25">
      <c r="H340" s="89"/>
      <c r="I340" s="89"/>
      <c r="Y340" s="89"/>
    </row>
    <row r="341" spans="8:25" x14ac:dyDescent="0.25">
      <c r="H341" s="89"/>
      <c r="I341" s="89"/>
      <c r="Y341" s="89"/>
    </row>
    <row r="342" spans="8:25" x14ac:dyDescent="0.25">
      <c r="H342" s="89"/>
      <c r="I342" s="89"/>
      <c r="Y342" s="89"/>
    </row>
    <row r="343" spans="8:25" x14ac:dyDescent="0.25">
      <c r="H343" s="89"/>
      <c r="I343" s="89"/>
      <c r="Y343" s="89"/>
    </row>
    <row r="344" spans="8:25" x14ac:dyDescent="0.25">
      <c r="H344" s="89"/>
      <c r="I344" s="89"/>
      <c r="Y344" s="89"/>
    </row>
    <row r="345" spans="8:25" x14ac:dyDescent="0.25">
      <c r="H345" s="101"/>
      <c r="I345" s="101"/>
      <c r="Y345" s="101"/>
    </row>
    <row r="346" spans="8:25" x14ac:dyDescent="0.25">
      <c r="H346" s="101"/>
      <c r="I346" s="101"/>
      <c r="Y346" s="101"/>
    </row>
    <row r="347" spans="8:25" x14ac:dyDescent="0.25">
      <c r="H347" s="101"/>
      <c r="I347" s="101"/>
      <c r="Y347" s="101"/>
    </row>
    <row r="348" spans="8:25" x14ac:dyDescent="0.25">
      <c r="H348" s="101"/>
      <c r="I348" s="101"/>
      <c r="Y348" s="101"/>
    </row>
    <row r="349" spans="8:25" x14ac:dyDescent="0.25">
      <c r="H349" s="101"/>
      <c r="I349" s="101"/>
      <c r="Y349" s="101"/>
    </row>
    <row r="350" spans="8:25" x14ac:dyDescent="0.25">
      <c r="H350" s="101"/>
      <c r="I350" s="101"/>
      <c r="Y350" s="101"/>
    </row>
    <row r="351" spans="8:25" x14ac:dyDescent="0.25">
      <c r="H351" s="101"/>
      <c r="I351" s="101"/>
      <c r="Y351" s="101"/>
    </row>
    <row r="352" spans="8:25" x14ac:dyDescent="0.25">
      <c r="H352" s="101"/>
      <c r="I352" s="101"/>
      <c r="Y352" s="101"/>
    </row>
    <row r="353" spans="8:25" x14ac:dyDescent="0.25">
      <c r="H353" s="101"/>
      <c r="I353" s="101"/>
      <c r="Y353" s="101"/>
    </row>
    <row r="354" spans="8:25" x14ac:dyDescent="0.25">
      <c r="H354" s="101"/>
      <c r="I354" s="101"/>
      <c r="Y354" s="101"/>
    </row>
    <row r="355" spans="8:25" x14ac:dyDescent="0.25">
      <c r="H355" s="101"/>
      <c r="I355" s="101"/>
      <c r="Y355" s="101"/>
    </row>
    <row r="356" spans="8:25" x14ac:dyDescent="0.25">
      <c r="H356" s="101"/>
      <c r="I356" s="101"/>
      <c r="Y356" s="101"/>
    </row>
    <row r="357" spans="8:25" x14ac:dyDescent="0.25">
      <c r="H357" s="101"/>
      <c r="I357" s="101"/>
      <c r="Y357" s="101"/>
    </row>
    <row r="358" spans="8:25" x14ac:dyDescent="0.25">
      <c r="H358" s="101"/>
      <c r="I358" s="101"/>
      <c r="Y358" s="101"/>
    </row>
    <row r="359" spans="8:25" x14ac:dyDescent="0.25">
      <c r="H359" s="101"/>
      <c r="I359" s="101"/>
      <c r="Y359" s="101"/>
    </row>
    <row r="360" spans="8:25" x14ac:dyDescent="0.25">
      <c r="H360" s="101"/>
      <c r="I360" s="101"/>
      <c r="Y360" s="101"/>
    </row>
    <row r="361" spans="8:25" x14ac:dyDescent="0.25">
      <c r="H361" s="101"/>
      <c r="I361" s="101"/>
      <c r="Y361" s="101"/>
    </row>
    <row r="362" spans="8:25" x14ac:dyDescent="0.25">
      <c r="H362" s="101"/>
      <c r="I362" s="101"/>
      <c r="Y362" s="101"/>
    </row>
    <row r="363" spans="8:25" x14ac:dyDescent="0.25">
      <c r="H363" s="101"/>
      <c r="I363" s="101"/>
      <c r="Y363" s="101"/>
    </row>
    <row r="364" spans="8:25" x14ac:dyDescent="0.25">
      <c r="H364" s="101"/>
      <c r="I364" s="101"/>
      <c r="Y364" s="101"/>
    </row>
    <row r="365" spans="8:25" x14ac:dyDescent="0.25">
      <c r="H365" s="101"/>
      <c r="I365" s="101"/>
      <c r="Y365" s="101"/>
    </row>
    <row r="366" spans="8:25" x14ac:dyDescent="0.25">
      <c r="H366" s="101"/>
      <c r="I366" s="101"/>
      <c r="Y366" s="101"/>
    </row>
    <row r="367" spans="8:25" x14ac:dyDescent="0.25">
      <c r="H367" s="101"/>
      <c r="I367" s="101"/>
      <c r="Y367" s="101"/>
    </row>
    <row r="368" spans="8:25" x14ac:dyDescent="0.25">
      <c r="H368" s="101"/>
      <c r="I368" s="101"/>
      <c r="Y368" s="101"/>
    </row>
    <row r="369" spans="8:25" x14ac:dyDescent="0.25">
      <c r="H369" s="101"/>
      <c r="I369" s="101"/>
      <c r="Y369" s="101"/>
    </row>
    <row r="370" spans="8:25" x14ac:dyDescent="0.25">
      <c r="H370" s="101"/>
      <c r="I370" s="101"/>
      <c r="Y370" s="101"/>
    </row>
    <row r="371" spans="8:25" x14ac:dyDescent="0.25">
      <c r="H371" s="101"/>
      <c r="I371" s="101"/>
      <c r="Y371" s="101"/>
    </row>
    <row r="372" spans="8:25" x14ac:dyDescent="0.25">
      <c r="H372" s="101"/>
      <c r="I372" s="101"/>
      <c r="Y372" s="101"/>
    </row>
    <row r="373" spans="8:25" x14ac:dyDescent="0.25">
      <c r="H373" s="101"/>
      <c r="I373" s="101"/>
      <c r="Y373" s="101"/>
    </row>
    <row r="374" spans="8:25" x14ac:dyDescent="0.25">
      <c r="H374" s="101"/>
      <c r="I374" s="101"/>
      <c r="Y374" s="101"/>
    </row>
    <row r="375" spans="8:25" x14ac:dyDescent="0.25">
      <c r="H375" s="101"/>
      <c r="I375" s="101"/>
      <c r="Y375" s="101"/>
    </row>
    <row r="376" spans="8:25" x14ac:dyDescent="0.25">
      <c r="H376" s="101"/>
      <c r="I376" s="101"/>
      <c r="Y376" s="101"/>
    </row>
    <row r="377" spans="8:25" x14ac:dyDescent="0.25">
      <c r="H377" s="101"/>
      <c r="I377" s="101"/>
      <c r="Y377" s="101"/>
    </row>
    <row r="378" spans="8:25" x14ac:dyDescent="0.25">
      <c r="H378" s="101"/>
      <c r="I378" s="101"/>
      <c r="Y378" s="101"/>
    </row>
    <row r="379" spans="8:25" x14ac:dyDescent="0.25">
      <c r="H379" s="101"/>
      <c r="I379" s="101"/>
      <c r="Y379" s="101"/>
    </row>
    <row r="380" spans="8:25" x14ac:dyDescent="0.25">
      <c r="H380" s="101"/>
      <c r="I380" s="101"/>
      <c r="Y380" s="101"/>
    </row>
    <row r="381" spans="8:25" x14ac:dyDescent="0.25">
      <c r="H381" s="101"/>
      <c r="I381" s="101"/>
      <c r="Y381" s="101"/>
    </row>
    <row r="382" spans="8:25" x14ac:dyDescent="0.25">
      <c r="H382" s="101"/>
      <c r="I382" s="101"/>
      <c r="Y382" s="101"/>
    </row>
    <row r="383" spans="8:25" x14ac:dyDescent="0.25">
      <c r="H383" s="101"/>
      <c r="I383" s="101"/>
      <c r="Y383" s="101"/>
    </row>
    <row r="384" spans="8:25" x14ac:dyDescent="0.25">
      <c r="H384" s="101"/>
      <c r="I384" s="101"/>
      <c r="Y384" s="101"/>
    </row>
    <row r="385" spans="8:25" x14ac:dyDescent="0.25">
      <c r="H385" s="101"/>
      <c r="I385" s="101"/>
      <c r="Y385" s="101"/>
    </row>
    <row r="386" spans="8:25" x14ac:dyDescent="0.25">
      <c r="H386" s="101"/>
      <c r="I386" s="101"/>
      <c r="Y386" s="101"/>
    </row>
    <row r="387" spans="8:25" x14ac:dyDescent="0.25">
      <c r="H387" s="101"/>
      <c r="I387" s="101"/>
      <c r="Y387" s="101"/>
    </row>
    <row r="388" spans="8:25" x14ac:dyDescent="0.25">
      <c r="H388" s="101"/>
      <c r="I388" s="101"/>
      <c r="Y388" s="101"/>
    </row>
    <row r="389" spans="8:25" x14ac:dyDescent="0.25">
      <c r="H389" s="101"/>
      <c r="I389" s="101"/>
      <c r="Y389" s="101"/>
    </row>
    <row r="390" spans="8:25" x14ac:dyDescent="0.25">
      <c r="H390" s="101"/>
      <c r="I390" s="101"/>
      <c r="Y390" s="101"/>
    </row>
    <row r="391" spans="8:25" x14ac:dyDescent="0.25">
      <c r="H391" s="101"/>
      <c r="I391" s="101"/>
      <c r="Y391" s="101"/>
    </row>
    <row r="392" spans="8:25" x14ac:dyDescent="0.25">
      <c r="H392" s="101"/>
      <c r="I392" s="101"/>
      <c r="Y392" s="101"/>
    </row>
    <row r="393" spans="8:25" x14ac:dyDescent="0.25">
      <c r="H393" s="101"/>
      <c r="I393" s="101"/>
      <c r="Y393" s="101"/>
    </row>
    <row r="394" spans="8:25" x14ac:dyDescent="0.25">
      <c r="H394" s="101"/>
      <c r="I394" s="101"/>
      <c r="Y394" s="101"/>
    </row>
    <row r="395" spans="8:25" x14ac:dyDescent="0.25">
      <c r="H395" s="101"/>
      <c r="I395" s="101"/>
      <c r="Y395" s="101"/>
    </row>
    <row r="396" spans="8:25" x14ac:dyDescent="0.25">
      <c r="H396" s="101"/>
      <c r="I396" s="101"/>
      <c r="Y396" s="101"/>
    </row>
    <row r="397" spans="8:25" x14ac:dyDescent="0.25">
      <c r="H397" s="101"/>
      <c r="I397" s="101"/>
      <c r="Y397" s="101"/>
    </row>
    <row r="398" spans="8:25" x14ac:dyDescent="0.25">
      <c r="H398" s="101"/>
      <c r="I398" s="101"/>
      <c r="Y398" s="101"/>
    </row>
    <row r="399" spans="8:25" x14ac:dyDescent="0.25">
      <c r="H399" s="101"/>
      <c r="I399" s="101"/>
      <c r="Y399" s="101"/>
    </row>
    <row r="400" spans="8:25" x14ac:dyDescent="0.25">
      <c r="H400" s="101"/>
      <c r="I400" s="101"/>
      <c r="Y400" s="101"/>
    </row>
    <row r="401" spans="8:25" x14ac:dyDescent="0.25">
      <c r="H401" s="101"/>
      <c r="I401" s="101"/>
      <c r="Y401" s="101"/>
    </row>
    <row r="402" spans="8:25" x14ac:dyDescent="0.25">
      <c r="H402" s="101"/>
      <c r="I402" s="101"/>
      <c r="Y402" s="101"/>
    </row>
    <row r="403" spans="8:25" x14ac:dyDescent="0.25">
      <c r="H403" s="101"/>
      <c r="I403" s="101"/>
      <c r="Y403" s="101"/>
    </row>
    <row r="404" spans="8:25" x14ac:dyDescent="0.25">
      <c r="H404" s="101"/>
      <c r="I404" s="101"/>
      <c r="Y404" s="101"/>
    </row>
    <row r="405" spans="8:25" x14ac:dyDescent="0.25">
      <c r="H405" s="101"/>
      <c r="I405" s="101"/>
      <c r="Y405" s="101"/>
    </row>
    <row r="406" spans="8:25" x14ac:dyDescent="0.25">
      <c r="H406" s="101"/>
      <c r="I406" s="101"/>
      <c r="Y406" s="101"/>
    </row>
    <row r="407" spans="8:25" x14ac:dyDescent="0.25">
      <c r="H407" s="101"/>
      <c r="I407" s="101"/>
      <c r="Y407" s="101"/>
    </row>
    <row r="408" spans="8:25" x14ac:dyDescent="0.25">
      <c r="H408" s="101"/>
      <c r="I408" s="101"/>
      <c r="Y408" s="101"/>
    </row>
    <row r="409" spans="8:25" x14ac:dyDescent="0.25">
      <c r="H409" s="101"/>
      <c r="I409" s="101"/>
      <c r="Y409" s="101"/>
    </row>
    <row r="410" spans="8:25" x14ac:dyDescent="0.25">
      <c r="H410" s="101"/>
      <c r="I410" s="101"/>
      <c r="Y410" s="101"/>
    </row>
    <row r="411" spans="8:25" x14ac:dyDescent="0.25">
      <c r="H411" s="101"/>
      <c r="I411" s="101"/>
      <c r="Y411" s="101"/>
    </row>
    <row r="412" spans="8:25" x14ac:dyDescent="0.25">
      <c r="H412" s="101"/>
      <c r="I412" s="101"/>
      <c r="Y412" s="101"/>
    </row>
    <row r="413" spans="8:25" x14ac:dyDescent="0.25">
      <c r="H413" s="101"/>
      <c r="I413" s="101"/>
      <c r="Y413" s="101"/>
    </row>
    <row r="414" spans="8:25" x14ac:dyDescent="0.25">
      <c r="H414" s="101"/>
      <c r="I414" s="101"/>
      <c r="Y414" s="101"/>
    </row>
    <row r="415" spans="8:25" x14ac:dyDescent="0.25">
      <c r="H415" s="101"/>
      <c r="I415" s="101"/>
      <c r="Y415" s="101"/>
    </row>
    <row r="416" spans="8:25" x14ac:dyDescent="0.25">
      <c r="H416" s="101"/>
      <c r="I416" s="101"/>
      <c r="Y416" s="101"/>
    </row>
    <row r="417" spans="8:25" x14ac:dyDescent="0.25">
      <c r="H417" s="101"/>
      <c r="I417" s="101"/>
      <c r="Y417" s="101"/>
    </row>
    <row r="418" spans="8:25" x14ac:dyDescent="0.25">
      <c r="H418" s="101"/>
      <c r="I418" s="101"/>
      <c r="Y418" s="101"/>
    </row>
    <row r="419" spans="8:25" x14ac:dyDescent="0.25">
      <c r="H419" s="101"/>
      <c r="I419" s="101"/>
      <c r="Y419" s="101"/>
    </row>
    <row r="420" spans="8:25" x14ac:dyDescent="0.25">
      <c r="H420" s="101"/>
      <c r="I420" s="101"/>
      <c r="Y420" s="101"/>
    </row>
    <row r="421" spans="8:25" x14ac:dyDescent="0.25">
      <c r="H421" s="101"/>
      <c r="I421" s="101"/>
      <c r="Y421" s="101"/>
    </row>
    <row r="422" spans="8:25" x14ac:dyDescent="0.25">
      <c r="H422" s="101"/>
      <c r="I422" s="101"/>
      <c r="Y422" s="101"/>
    </row>
    <row r="423" spans="8:25" x14ac:dyDescent="0.25">
      <c r="H423" s="101"/>
      <c r="I423" s="101"/>
      <c r="Y423" s="101"/>
    </row>
    <row r="424" spans="8:25" x14ac:dyDescent="0.25">
      <c r="H424" s="101"/>
      <c r="I424" s="101"/>
      <c r="Y424" s="101"/>
    </row>
    <row r="425" spans="8:25" x14ac:dyDescent="0.25">
      <c r="H425" s="101"/>
      <c r="I425" s="101"/>
      <c r="Y425" s="101"/>
    </row>
    <row r="426" spans="8:25" x14ac:dyDescent="0.25">
      <c r="H426" s="101"/>
      <c r="I426" s="101"/>
      <c r="Y426" s="101"/>
    </row>
    <row r="427" spans="8:25" x14ac:dyDescent="0.25">
      <c r="H427" s="101"/>
      <c r="I427" s="101"/>
      <c r="Y427" s="101"/>
    </row>
    <row r="428" spans="8:25" x14ac:dyDescent="0.25">
      <c r="H428" s="101"/>
      <c r="I428" s="101"/>
      <c r="Y428" s="101"/>
    </row>
    <row r="429" spans="8:25" x14ac:dyDescent="0.25">
      <c r="H429" s="101"/>
      <c r="I429" s="101"/>
      <c r="Y429" s="101"/>
    </row>
    <row r="430" spans="8:25" x14ac:dyDescent="0.25">
      <c r="H430" s="101"/>
      <c r="I430" s="101"/>
      <c r="Y430" s="101"/>
    </row>
    <row r="431" spans="8:25" x14ac:dyDescent="0.25">
      <c r="H431" s="101"/>
      <c r="I431" s="101"/>
      <c r="Y431" s="101"/>
    </row>
    <row r="432" spans="8:25" x14ac:dyDescent="0.25">
      <c r="H432" s="101"/>
      <c r="I432" s="101"/>
      <c r="Y432" s="101"/>
    </row>
    <row r="433" spans="8:25" x14ac:dyDescent="0.25">
      <c r="H433" s="101"/>
      <c r="I433" s="101"/>
      <c r="Y433" s="101"/>
    </row>
    <row r="434" spans="8:25" x14ac:dyDescent="0.25">
      <c r="H434" s="101"/>
      <c r="I434" s="101"/>
      <c r="Y434" s="101"/>
    </row>
    <row r="435" spans="8:25" x14ac:dyDescent="0.25">
      <c r="H435" s="101"/>
      <c r="I435" s="101"/>
      <c r="Y435" s="101"/>
    </row>
    <row r="436" spans="8:25" x14ac:dyDescent="0.25">
      <c r="H436" s="101"/>
      <c r="I436" s="101"/>
      <c r="Y436" s="101"/>
    </row>
    <row r="437" spans="8:25" x14ac:dyDescent="0.25">
      <c r="H437" s="101"/>
      <c r="I437" s="101"/>
      <c r="Y437" s="101"/>
    </row>
    <row r="438" spans="8:25" x14ac:dyDescent="0.25">
      <c r="H438" s="101"/>
      <c r="I438" s="101"/>
      <c r="Y438" s="101"/>
    </row>
    <row r="439" spans="8:25" x14ac:dyDescent="0.25">
      <c r="H439" s="101"/>
      <c r="I439" s="101"/>
      <c r="Y439" s="101"/>
    </row>
    <row r="440" spans="8:25" x14ac:dyDescent="0.25">
      <c r="H440" s="101"/>
      <c r="I440" s="101"/>
      <c r="Y440" s="101"/>
    </row>
    <row r="441" spans="8:25" x14ac:dyDescent="0.25">
      <c r="H441" s="101"/>
      <c r="I441" s="101"/>
      <c r="Y441" s="101"/>
    </row>
    <row r="442" spans="8:25" x14ac:dyDescent="0.25">
      <c r="H442" s="101"/>
      <c r="I442" s="101"/>
      <c r="Y442" s="101"/>
    </row>
    <row r="443" spans="8:25" x14ac:dyDescent="0.25">
      <c r="H443" s="101"/>
      <c r="I443" s="101"/>
      <c r="Y443" s="101"/>
    </row>
    <row r="444" spans="8:25" x14ac:dyDescent="0.25">
      <c r="H444" s="101"/>
      <c r="I444" s="101"/>
      <c r="Y444" s="101"/>
    </row>
    <row r="445" spans="8:25" x14ac:dyDescent="0.25">
      <c r="H445" s="101"/>
      <c r="I445" s="101"/>
      <c r="Y445" s="101"/>
    </row>
    <row r="446" spans="8:25" x14ac:dyDescent="0.25">
      <c r="H446" s="101"/>
      <c r="I446" s="101"/>
      <c r="Y446" s="101"/>
    </row>
    <row r="447" spans="8:25" x14ac:dyDescent="0.25">
      <c r="H447" s="101"/>
      <c r="I447" s="101"/>
      <c r="Y447" s="101"/>
    </row>
    <row r="448" spans="8:25" x14ac:dyDescent="0.25">
      <c r="H448" s="101"/>
      <c r="I448" s="101"/>
      <c r="Y448" s="101"/>
    </row>
    <row r="449" spans="8:25" x14ac:dyDescent="0.25">
      <c r="H449" s="101"/>
      <c r="I449" s="101"/>
      <c r="Y449" s="101"/>
    </row>
    <row r="450" spans="8:25" x14ac:dyDescent="0.25">
      <c r="H450" s="101"/>
      <c r="I450" s="101"/>
      <c r="Y450" s="101"/>
    </row>
    <row r="451" spans="8:25" x14ac:dyDescent="0.25">
      <c r="H451" s="101"/>
      <c r="I451" s="101"/>
      <c r="Y451" s="101"/>
    </row>
    <row r="452" spans="8:25" x14ac:dyDescent="0.25">
      <c r="H452" s="101"/>
      <c r="I452" s="101"/>
      <c r="Y452" s="101"/>
    </row>
    <row r="453" spans="8:25" x14ac:dyDescent="0.25">
      <c r="H453" s="101"/>
      <c r="I453" s="101"/>
      <c r="Y453" s="101"/>
    </row>
    <row r="454" spans="8:25" x14ac:dyDescent="0.25">
      <c r="H454" s="101"/>
      <c r="I454" s="101"/>
      <c r="Y454" s="101"/>
    </row>
    <row r="455" spans="8:25" x14ac:dyDescent="0.25">
      <c r="H455" s="101"/>
      <c r="I455" s="101"/>
      <c r="Y455" s="101"/>
    </row>
    <row r="456" spans="8:25" x14ac:dyDescent="0.25">
      <c r="H456" s="101"/>
      <c r="I456" s="101"/>
      <c r="Y456" s="101"/>
    </row>
    <row r="457" spans="8:25" x14ac:dyDescent="0.25">
      <c r="H457" s="101"/>
      <c r="I457" s="101"/>
      <c r="Y457" s="101"/>
    </row>
    <row r="458" spans="8:25" x14ac:dyDescent="0.25">
      <c r="H458" s="101"/>
      <c r="I458" s="101"/>
      <c r="Y458" s="101"/>
    </row>
    <row r="459" spans="8:25" x14ac:dyDescent="0.25">
      <c r="H459" s="101"/>
      <c r="I459" s="101"/>
      <c r="Y459" s="101"/>
    </row>
    <row r="460" spans="8:25" x14ac:dyDescent="0.25">
      <c r="H460" s="101"/>
      <c r="I460" s="101"/>
      <c r="Y460" s="101"/>
    </row>
    <row r="461" spans="8:25" x14ac:dyDescent="0.25">
      <c r="H461" s="101"/>
      <c r="I461" s="101"/>
      <c r="Y461" s="101"/>
    </row>
    <row r="462" spans="8:25" x14ac:dyDescent="0.25">
      <c r="H462" s="101"/>
      <c r="I462" s="101"/>
      <c r="Y462" s="101"/>
    </row>
    <row r="463" spans="8:25" x14ac:dyDescent="0.25">
      <c r="H463" s="101"/>
      <c r="I463" s="101"/>
      <c r="Y463" s="101"/>
    </row>
    <row r="464" spans="8:25" x14ac:dyDescent="0.25">
      <c r="H464" s="101"/>
      <c r="I464" s="101"/>
      <c r="Y464" s="101"/>
    </row>
    <row r="465" spans="8:25" x14ac:dyDescent="0.25">
      <c r="H465" s="101"/>
      <c r="I465" s="101"/>
      <c r="Y465" s="101"/>
    </row>
    <row r="466" spans="8:25" x14ac:dyDescent="0.25">
      <c r="H466" s="101"/>
      <c r="I466" s="101"/>
      <c r="Y466" s="101"/>
    </row>
    <row r="467" spans="8:25" x14ac:dyDescent="0.25">
      <c r="H467" s="101"/>
      <c r="I467" s="101"/>
      <c r="Y467" s="101"/>
    </row>
    <row r="468" spans="8:25" x14ac:dyDescent="0.25">
      <c r="H468" s="101"/>
      <c r="I468" s="101"/>
      <c r="Y468" s="101"/>
    </row>
    <row r="469" spans="8:25" x14ac:dyDescent="0.25">
      <c r="H469" s="101"/>
      <c r="I469" s="101"/>
      <c r="Y469" s="101"/>
    </row>
    <row r="470" spans="8:25" x14ac:dyDescent="0.25">
      <c r="H470" s="101"/>
      <c r="I470" s="101"/>
      <c r="Y470" s="101"/>
    </row>
    <row r="471" spans="8:25" x14ac:dyDescent="0.25">
      <c r="H471" s="101"/>
      <c r="I471" s="101"/>
      <c r="Y471" s="101"/>
    </row>
    <row r="472" spans="8:25" x14ac:dyDescent="0.25">
      <c r="H472" s="101"/>
      <c r="I472" s="101"/>
      <c r="Y472" s="101"/>
    </row>
    <row r="473" spans="8:25" x14ac:dyDescent="0.25">
      <c r="H473" s="101"/>
      <c r="I473" s="101"/>
      <c r="Y473" s="101"/>
    </row>
    <row r="474" spans="8:25" x14ac:dyDescent="0.25">
      <c r="H474" s="101"/>
      <c r="I474" s="101"/>
      <c r="Y474" s="101"/>
    </row>
    <row r="475" spans="8:25" x14ac:dyDescent="0.25">
      <c r="H475" s="101"/>
      <c r="I475" s="101"/>
      <c r="Y475" s="101"/>
    </row>
    <row r="476" spans="8:25" x14ac:dyDescent="0.25">
      <c r="H476" s="101"/>
      <c r="I476" s="101"/>
      <c r="Y476" s="101"/>
    </row>
    <row r="477" spans="8:25" x14ac:dyDescent="0.25">
      <c r="H477" s="101"/>
      <c r="I477" s="101"/>
      <c r="Y477" s="101"/>
    </row>
    <row r="478" spans="8:25" x14ac:dyDescent="0.25">
      <c r="H478" s="101"/>
      <c r="I478" s="101"/>
      <c r="Y478" s="101"/>
    </row>
    <row r="479" spans="8:25" x14ac:dyDescent="0.25">
      <c r="H479" s="101"/>
      <c r="I479" s="101"/>
      <c r="Y479" s="101"/>
    </row>
    <row r="480" spans="8:25" x14ac:dyDescent="0.25">
      <c r="H480" s="101"/>
      <c r="I480" s="101"/>
      <c r="Y480" s="101"/>
    </row>
    <row r="481" spans="8:25" x14ac:dyDescent="0.25">
      <c r="H481" s="101"/>
      <c r="I481" s="101"/>
      <c r="Y481" s="101"/>
    </row>
    <row r="482" spans="8:25" x14ac:dyDescent="0.25">
      <c r="H482" s="101"/>
      <c r="I482" s="101"/>
      <c r="Y482" s="101"/>
    </row>
    <row r="483" spans="8:25" x14ac:dyDescent="0.25">
      <c r="H483" s="101"/>
      <c r="I483" s="101"/>
      <c r="Y483" s="101"/>
    </row>
    <row r="484" spans="8:25" x14ac:dyDescent="0.25">
      <c r="H484" s="101"/>
      <c r="I484" s="101"/>
      <c r="Y484" s="101"/>
    </row>
    <row r="485" spans="8:25" x14ac:dyDescent="0.25">
      <c r="H485" s="101"/>
      <c r="I485" s="101"/>
      <c r="Y485" s="101"/>
    </row>
    <row r="486" spans="8:25" x14ac:dyDescent="0.25">
      <c r="H486" s="101"/>
      <c r="I486" s="101"/>
      <c r="Y486" s="101"/>
    </row>
    <row r="487" spans="8:25" x14ac:dyDescent="0.25">
      <c r="H487" s="101"/>
      <c r="I487" s="101"/>
      <c r="Y487" s="101"/>
    </row>
    <row r="488" spans="8:25" x14ac:dyDescent="0.25">
      <c r="H488" s="101"/>
      <c r="I488" s="101"/>
      <c r="Y488" s="101"/>
    </row>
    <row r="489" spans="8:25" x14ac:dyDescent="0.25">
      <c r="H489" s="101"/>
      <c r="I489" s="101"/>
      <c r="Y489" s="101"/>
    </row>
    <row r="490" spans="8:25" x14ac:dyDescent="0.25">
      <c r="H490" s="101"/>
      <c r="I490" s="101"/>
      <c r="Y490" s="101"/>
    </row>
    <row r="491" spans="8:25" x14ac:dyDescent="0.25">
      <c r="H491" s="101"/>
      <c r="I491" s="101"/>
      <c r="Y491" s="101"/>
    </row>
    <row r="492" spans="8:25" x14ac:dyDescent="0.25">
      <c r="H492" s="101"/>
      <c r="I492" s="101"/>
      <c r="Y492" s="101"/>
    </row>
    <row r="493" spans="8:25" x14ac:dyDescent="0.25">
      <c r="H493" s="101"/>
      <c r="I493" s="101"/>
      <c r="Y493" s="101"/>
    </row>
    <row r="494" spans="8:25" x14ac:dyDescent="0.25">
      <c r="H494" s="101"/>
      <c r="I494" s="101"/>
      <c r="Y494" s="101"/>
    </row>
    <row r="495" spans="8:25" x14ac:dyDescent="0.25">
      <c r="H495" s="101"/>
      <c r="I495" s="101"/>
      <c r="Y495" s="101"/>
    </row>
    <row r="496" spans="8:25" x14ac:dyDescent="0.25">
      <c r="H496" s="101"/>
      <c r="I496" s="101"/>
      <c r="Y496" s="101"/>
    </row>
    <row r="497" spans="8:25" x14ac:dyDescent="0.25">
      <c r="H497" s="101"/>
      <c r="I497" s="101"/>
      <c r="Y497" s="101"/>
    </row>
    <row r="498" spans="8:25" x14ac:dyDescent="0.25">
      <c r="H498" s="101"/>
      <c r="I498" s="101"/>
      <c r="Y498" s="101"/>
    </row>
    <row r="499" spans="8:25" x14ac:dyDescent="0.25">
      <c r="H499" s="101"/>
      <c r="I499" s="101"/>
      <c r="Y499" s="101"/>
    </row>
    <row r="500" spans="8:25" x14ac:dyDescent="0.25">
      <c r="H500" s="101"/>
      <c r="I500" s="101"/>
      <c r="Y500" s="101"/>
    </row>
    <row r="501" spans="8:25" x14ac:dyDescent="0.25">
      <c r="H501" s="101"/>
      <c r="I501" s="101"/>
      <c r="Y501" s="101"/>
    </row>
    <row r="502" spans="8:25" x14ac:dyDescent="0.25">
      <c r="H502" s="101"/>
      <c r="I502" s="101"/>
      <c r="Y502" s="101"/>
    </row>
    <row r="503" spans="8:25" x14ac:dyDescent="0.25">
      <c r="H503" s="101"/>
      <c r="I503" s="101"/>
      <c r="Y503" s="101"/>
    </row>
    <row r="504" spans="8:25" x14ac:dyDescent="0.25">
      <c r="H504" s="101"/>
      <c r="I504" s="101"/>
      <c r="Y504" s="101"/>
    </row>
    <row r="505" spans="8:25" x14ac:dyDescent="0.25">
      <c r="H505" s="101"/>
      <c r="I505" s="101"/>
      <c r="Y505" s="101"/>
    </row>
    <row r="506" spans="8:25" x14ac:dyDescent="0.25">
      <c r="H506" s="101"/>
      <c r="I506" s="101"/>
      <c r="Y506" s="101"/>
    </row>
    <row r="507" spans="8:25" x14ac:dyDescent="0.25">
      <c r="H507" s="101"/>
      <c r="I507" s="101"/>
      <c r="Y507" s="101"/>
    </row>
    <row r="508" spans="8:25" x14ac:dyDescent="0.25">
      <c r="H508" s="101"/>
      <c r="I508" s="101"/>
      <c r="Y508" s="101"/>
    </row>
    <row r="509" spans="8:25" x14ac:dyDescent="0.25">
      <c r="H509" s="101"/>
      <c r="I509" s="101"/>
      <c r="Y509" s="101"/>
    </row>
    <row r="510" spans="8:25" x14ac:dyDescent="0.25">
      <c r="H510" s="101"/>
      <c r="I510" s="101"/>
      <c r="Y510" s="101"/>
    </row>
    <row r="511" spans="8:25" x14ac:dyDescent="0.25">
      <c r="H511" s="101"/>
      <c r="I511" s="101"/>
      <c r="Y511" s="101"/>
    </row>
    <row r="512" spans="8:25" x14ac:dyDescent="0.25">
      <c r="H512" s="101"/>
      <c r="I512" s="101"/>
      <c r="Y512" s="101"/>
    </row>
    <row r="513" spans="8:25" x14ac:dyDescent="0.25">
      <c r="H513" s="101"/>
      <c r="I513" s="101"/>
      <c r="Y513" s="101"/>
    </row>
    <row r="514" spans="8:25" x14ac:dyDescent="0.25">
      <c r="H514" s="101"/>
      <c r="I514" s="101"/>
      <c r="Y514" s="101"/>
    </row>
    <row r="515" spans="8:25" x14ac:dyDescent="0.25">
      <c r="H515" s="101"/>
      <c r="I515" s="101"/>
      <c r="Y515" s="101"/>
    </row>
    <row r="516" spans="8:25" x14ac:dyDescent="0.25">
      <c r="H516" s="101"/>
      <c r="I516" s="101"/>
      <c r="Y516" s="101"/>
    </row>
    <row r="517" spans="8:25" x14ac:dyDescent="0.25">
      <c r="H517" s="101"/>
      <c r="I517" s="101"/>
      <c r="Y517" s="101"/>
    </row>
    <row r="518" spans="8:25" x14ac:dyDescent="0.25">
      <c r="H518" s="101"/>
      <c r="I518" s="101"/>
      <c r="Y518" s="101"/>
    </row>
    <row r="519" spans="8:25" x14ac:dyDescent="0.25">
      <c r="H519" s="101"/>
      <c r="I519" s="101"/>
      <c r="Y519" s="101"/>
    </row>
    <row r="520" spans="8:25" x14ac:dyDescent="0.25">
      <c r="H520" s="101"/>
      <c r="I520" s="101"/>
      <c r="Y520" s="101"/>
    </row>
    <row r="521" spans="8:25" x14ac:dyDescent="0.25">
      <c r="H521" s="101"/>
      <c r="I521" s="101"/>
      <c r="Y521" s="101"/>
    </row>
    <row r="522" spans="8:25" x14ac:dyDescent="0.25">
      <c r="H522" s="101"/>
      <c r="I522" s="101"/>
      <c r="Y522" s="101"/>
    </row>
    <row r="523" spans="8:25" x14ac:dyDescent="0.25">
      <c r="H523" s="101"/>
      <c r="I523" s="101"/>
      <c r="Y523" s="101"/>
    </row>
    <row r="524" spans="8:25" x14ac:dyDescent="0.25">
      <c r="H524" s="101"/>
      <c r="I524" s="101"/>
      <c r="Y524" s="101"/>
    </row>
    <row r="525" spans="8:25" x14ac:dyDescent="0.25">
      <c r="H525" s="101"/>
      <c r="I525" s="101"/>
      <c r="Y525" s="101"/>
    </row>
    <row r="526" spans="8:25" x14ac:dyDescent="0.25">
      <c r="H526" s="101"/>
      <c r="I526" s="101"/>
      <c r="Y526" s="101"/>
    </row>
    <row r="527" spans="8:25" x14ac:dyDescent="0.25">
      <c r="H527" s="101"/>
      <c r="I527" s="101"/>
      <c r="Y527" s="101"/>
    </row>
    <row r="528" spans="8:25" x14ac:dyDescent="0.25">
      <c r="H528" s="101"/>
      <c r="I528" s="101"/>
      <c r="Y528" s="101"/>
    </row>
    <row r="529" spans="8:25" x14ac:dyDescent="0.25">
      <c r="H529" s="101"/>
      <c r="I529" s="101"/>
      <c r="Y529" s="101"/>
    </row>
    <row r="530" spans="8:25" x14ac:dyDescent="0.25">
      <c r="H530" s="101"/>
      <c r="I530" s="101"/>
      <c r="Y530" s="101"/>
    </row>
    <row r="531" spans="8:25" x14ac:dyDescent="0.25">
      <c r="H531" s="101"/>
      <c r="I531" s="101"/>
      <c r="Y531" s="101"/>
    </row>
    <row r="532" spans="8:25" x14ac:dyDescent="0.25">
      <c r="H532" s="101"/>
      <c r="I532" s="101"/>
      <c r="Y532" s="101"/>
    </row>
    <row r="533" spans="8:25" x14ac:dyDescent="0.25">
      <c r="H533" s="101"/>
      <c r="I533" s="101"/>
      <c r="Y533" s="101"/>
    </row>
    <row r="534" spans="8:25" x14ac:dyDescent="0.25">
      <c r="H534" s="101"/>
      <c r="I534" s="101"/>
      <c r="Y534" s="101"/>
    </row>
    <row r="535" spans="8:25" x14ac:dyDescent="0.25">
      <c r="H535" s="101"/>
      <c r="I535" s="101"/>
      <c r="Y535" s="101"/>
    </row>
    <row r="536" spans="8:25" x14ac:dyDescent="0.25">
      <c r="H536" s="101"/>
      <c r="I536" s="101"/>
      <c r="Y536" s="101"/>
    </row>
    <row r="537" spans="8:25" x14ac:dyDescent="0.25">
      <c r="H537" s="101"/>
      <c r="I537" s="101"/>
      <c r="Y537" s="101"/>
    </row>
    <row r="538" spans="8:25" x14ac:dyDescent="0.25">
      <c r="H538" s="101"/>
      <c r="I538" s="101"/>
      <c r="Y538" s="101"/>
    </row>
    <row r="539" spans="8:25" x14ac:dyDescent="0.25">
      <c r="H539" s="101"/>
      <c r="I539" s="101"/>
      <c r="Y539" s="101"/>
    </row>
    <row r="540" spans="8:25" x14ac:dyDescent="0.25">
      <c r="H540" s="101"/>
      <c r="I540" s="101"/>
      <c r="Y540" s="101"/>
    </row>
    <row r="541" spans="8:25" x14ac:dyDescent="0.25">
      <c r="H541" s="101"/>
      <c r="I541" s="101"/>
      <c r="Y541" s="101"/>
    </row>
    <row r="542" spans="8:25" x14ac:dyDescent="0.25">
      <c r="H542" s="101"/>
      <c r="I542" s="101"/>
      <c r="Y542" s="101"/>
    </row>
    <row r="543" spans="8:25" x14ac:dyDescent="0.25">
      <c r="H543" s="101"/>
      <c r="I543" s="101"/>
      <c r="Y543" s="101"/>
    </row>
    <row r="544" spans="8:25" x14ac:dyDescent="0.25">
      <c r="H544" s="101"/>
      <c r="I544" s="101"/>
      <c r="Y544" s="101"/>
    </row>
    <row r="545" spans="8:25" x14ac:dyDescent="0.25">
      <c r="H545" s="101"/>
      <c r="I545" s="101"/>
      <c r="Y545" s="101"/>
    </row>
    <row r="546" spans="8:25" x14ac:dyDescent="0.25">
      <c r="H546" s="101"/>
      <c r="I546" s="101"/>
      <c r="Y546" s="101"/>
    </row>
    <row r="547" spans="8:25" x14ac:dyDescent="0.25">
      <c r="H547" s="101"/>
      <c r="I547" s="101"/>
      <c r="Y547" s="101"/>
    </row>
    <row r="548" spans="8:25" x14ac:dyDescent="0.25">
      <c r="H548" s="101"/>
      <c r="I548" s="101"/>
      <c r="Y548" s="101"/>
    </row>
    <row r="549" spans="8:25" x14ac:dyDescent="0.25">
      <c r="H549" s="101"/>
      <c r="I549" s="101"/>
      <c r="Y549" s="101"/>
    </row>
    <row r="550" spans="8:25" x14ac:dyDescent="0.25">
      <c r="H550" s="101"/>
      <c r="I550" s="101"/>
      <c r="Y550" s="101"/>
    </row>
    <row r="551" spans="8:25" x14ac:dyDescent="0.25">
      <c r="H551" s="101"/>
      <c r="I551" s="101"/>
      <c r="Y551" s="101"/>
    </row>
    <row r="552" spans="8:25" x14ac:dyDescent="0.25">
      <c r="H552" s="101"/>
      <c r="I552" s="101"/>
      <c r="Y552" s="101"/>
    </row>
    <row r="553" spans="8:25" x14ac:dyDescent="0.25">
      <c r="H553" s="101"/>
      <c r="I553" s="101"/>
      <c r="Y553" s="101"/>
    </row>
    <row r="554" spans="8:25" x14ac:dyDescent="0.25">
      <c r="H554" s="101"/>
      <c r="I554" s="101"/>
      <c r="Y554" s="101"/>
    </row>
    <row r="555" spans="8:25" x14ac:dyDescent="0.25">
      <c r="H555" s="101"/>
      <c r="I555" s="101"/>
      <c r="Y555" s="101"/>
    </row>
    <row r="556" spans="8:25" x14ac:dyDescent="0.25">
      <c r="H556" s="101"/>
      <c r="I556" s="101"/>
      <c r="Y556" s="101"/>
    </row>
    <row r="557" spans="8:25" x14ac:dyDescent="0.25">
      <c r="H557" s="101"/>
      <c r="I557" s="101"/>
      <c r="Y557" s="101"/>
    </row>
    <row r="558" spans="8:25" x14ac:dyDescent="0.25">
      <c r="H558" s="101"/>
      <c r="I558" s="101"/>
      <c r="Y558" s="101"/>
    </row>
    <row r="559" spans="8:25" x14ac:dyDescent="0.25">
      <c r="H559" s="101"/>
      <c r="I559" s="101"/>
      <c r="Y559" s="101"/>
    </row>
    <row r="560" spans="8:25" x14ac:dyDescent="0.25">
      <c r="H560" s="101"/>
      <c r="I560" s="101"/>
      <c r="Y560" s="101"/>
    </row>
    <row r="561" spans="8:25" x14ac:dyDescent="0.25">
      <c r="H561" s="101"/>
      <c r="I561" s="101"/>
      <c r="Y561" s="101"/>
    </row>
    <row r="562" spans="8:25" x14ac:dyDescent="0.25">
      <c r="H562" s="101"/>
      <c r="I562" s="101"/>
      <c r="Y562" s="101"/>
    </row>
    <row r="563" spans="8:25" x14ac:dyDescent="0.25">
      <c r="H563" s="101"/>
      <c r="I563" s="101"/>
      <c r="Y563" s="101"/>
    </row>
    <row r="564" spans="8:25" x14ac:dyDescent="0.25">
      <c r="H564" s="101"/>
      <c r="I564" s="101"/>
      <c r="Y564" s="101"/>
    </row>
    <row r="565" spans="8:25" x14ac:dyDescent="0.25">
      <c r="H565" s="101"/>
      <c r="I565" s="101"/>
      <c r="Y565" s="101"/>
    </row>
    <row r="566" spans="8:25" x14ac:dyDescent="0.25">
      <c r="H566" s="101"/>
      <c r="I566" s="101"/>
      <c r="Y566" s="101"/>
    </row>
    <row r="567" spans="8:25" x14ac:dyDescent="0.25">
      <c r="H567" s="101"/>
      <c r="I567" s="101"/>
      <c r="Y567" s="101"/>
    </row>
    <row r="568" spans="8:25" x14ac:dyDescent="0.25">
      <c r="H568" s="101"/>
      <c r="I568" s="101"/>
      <c r="Y568" s="101"/>
    </row>
    <row r="569" spans="8:25" x14ac:dyDescent="0.25">
      <c r="H569" s="101"/>
      <c r="I569" s="101"/>
      <c r="Y569" s="101"/>
    </row>
    <row r="570" spans="8:25" x14ac:dyDescent="0.25">
      <c r="H570" s="101"/>
      <c r="I570" s="101"/>
      <c r="Y570" s="101"/>
    </row>
    <row r="571" spans="8:25" x14ac:dyDescent="0.25">
      <c r="H571" s="101"/>
      <c r="I571" s="101"/>
      <c r="Y571" s="101"/>
    </row>
    <row r="572" spans="8:25" x14ac:dyDescent="0.25">
      <c r="H572" s="101"/>
      <c r="I572" s="101"/>
      <c r="Y572" s="101"/>
    </row>
    <row r="573" spans="8:25" x14ac:dyDescent="0.25">
      <c r="H573" s="101"/>
      <c r="I573" s="101"/>
      <c r="Y573" s="101"/>
    </row>
    <row r="574" spans="8:25" x14ac:dyDescent="0.25">
      <c r="H574" s="101"/>
      <c r="I574" s="101"/>
      <c r="Y574" s="101"/>
    </row>
    <row r="1048576" spans="29:29" x14ac:dyDescent="0.25">
      <c r="AC1048576" s="11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N164"/>
  <sheetViews>
    <sheetView topLeftCell="A18" workbookViewId="0">
      <selection activeCell="A55" sqref="A55"/>
    </sheetView>
  </sheetViews>
  <sheetFormatPr defaultRowHeight="15" x14ac:dyDescent="0.25"/>
  <cols>
    <col min="1" max="1" width="8.85546875" bestFit="1" customWidth="1"/>
    <col min="2" max="2" width="11.42578125" bestFit="1" customWidth="1"/>
    <col min="3" max="5" width="10.85546875" bestFit="1" customWidth="1"/>
    <col min="6" max="6" width="10.5703125" bestFit="1" customWidth="1"/>
    <col min="7" max="7" width="16.5703125" bestFit="1" customWidth="1"/>
    <col min="8" max="8" width="12.42578125" bestFit="1" customWidth="1"/>
    <col min="9" max="9" width="16.140625" bestFit="1" customWidth="1"/>
    <col min="10" max="10" width="14.7109375" bestFit="1" customWidth="1"/>
    <col min="11" max="11" width="23.7109375" bestFit="1" customWidth="1"/>
    <col min="12" max="12" width="14.42578125" bestFit="1" customWidth="1"/>
    <col min="13" max="13" width="12.42578125" bestFit="1" customWidth="1"/>
    <col min="14" max="14" width="17.5703125" bestFit="1" customWidth="1"/>
    <col min="15" max="15" width="15.5703125" bestFit="1" customWidth="1"/>
    <col min="16" max="16" width="14.7109375" bestFit="1" customWidth="1"/>
    <col min="17" max="17" width="17.5703125" bestFit="1" customWidth="1"/>
    <col min="18" max="18" width="10" bestFit="1" customWidth="1"/>
    <col min="19" max="19" width="10.7109375" bestFit="1" customWidth="1"/>
    <col min="20" max="20" width="15.42578125" bestFit="1" customWidth="1"/>
    <col min="21" max="21" width="12" bestFit="1" customWidth="1"/>
    <col min="22" max="22" width="16.5703125" bestFit="1" customWidth="1"/>
    <col min="23" max="23" width="14.5703125" bestFit="1" customWidth="1"/>
    <col min="24" max="24" width="12.42578125" bestFit="1" customWidth="1"/>
    <col min="25" max="25" width="17.7109375" bestFit="1" customWidth="1"/>
    <col min="26" max="26" width="20.7109375" bestFit="1" customWidth="1"/>
    <col min="27" max="27" width="15.42578125" bestFit="1" customWidth="1"/>
    <col min="28" max="28" width="12" bestFit="1" customWidth="1"/>
  </cols>
  <sheetData>
    <row r="1" spans="1:28" x14ac:dyDescent="0.25">
      <c r="A1" s="25" t="s">
        <v>9</v>
      </c>
      <c r="B1" s="25" t="s">
        <v>10</v>
      </c>
      <c r="C1" s="25" t="s">
        <v>13</v>
      </c>
      <c r="D1" s="25" t="s">
        <v>14</v>
      </c>
      <c r="E1" s="25" t="s">
        <v>15</v>
      </c>
      <c r="F1" s="25" t="s">
        <v>0</v>
      </c>
      <c r="G1" s="25" t="s">
        <v>11</v>
      </c>
      <c r="H1" s="25" t="s">
        <v>7</v>
      </c>
      <c r="I1" s="25" t="s">
        <v>8</v>
      </c>
      <c r="J1" s="25" t="s">
        <v>12</v>
      </c>
      <c r="K1" s="25" t="s">
        <v>16</v>
      </c>
      <c r="L1" s="25" t="s">
        <v>17</v>
      </c>
      <c r="M1" s="25" t="s">
        <v>18</v>
      </c>
      <c r="N1" s="25" t="s">
        <v>19</v>
      </c>
      <c r="O1" s="25" t="s">
        <v>20</v>
      </c>
      <c r="P1" s="25" t="s">
        <v>172</v>
      </c>
      <c r="Q1" s="25" t="s">
        <v>164</v>
      </c>
      <c r="R1" s="25" t="s">
        <v>48</v>
      </c>
      <c r="S1" s="25" t="s">
        <v>63</v>
      </c>
      <c r="T1" s="25" t="s">
        <v>105</v>
      </c>
      <c r="U1" s="25" t="s">
        <v>199</v>
      </c>
      <c r="V1" s="25" t="s">
        <v>213</v>
      </c>
      <c r="W1" s="25" t="s">
        <v>214</v>
      </c>
      <c r="X1" s="25" t="s">
        <v>217</v>
      </c>
      <c r="Y1" s="25" t="s">
        <v>242</v>
      </c>
      <c r="Z1" s="25" t="s">
        <v>243</v>
      </c>
      <c r="AA1" s="25" t="s">
        <v>120</v>
      </c>
      <c r="AB1" s="25" t="s">
        <v>251</v>
      </c>
    </row>
    <row r="2" spans="1:28" x14ac:dyDescent="0.25">
      <c r="A2" s="100" t="s">
        <v>2</v>
      </c>
      <c r="B2" s="100" t="s">
        <v>68</v>
      </c>
      <c r="C2" s="100"/>
      <c r="D2" s="100"/>
      <c r="E2" s="100"/>
      <c r="F2" s="100" t="s">
        <v>29</v>
      </c>
      <c r="G2" s="26">
        <v>1400000000</v>
      </c>
      <c r="H2" s="101">
        <v>42400</v>
      </c>
      <c r="I2" s="101">
        <v>73200</v>
      </c>
      <c r="J2" s="31">
        <v>0</v>
      </c>
      <c r="K2" s="100">
        <v>0</v>
      </c>
      <c r="L2" s="100" t="s">
        <v>241</v>
      </c>
      <c r="M2" s="100" t="s">
        <v>68</v>
      </c>
      <c r="N2" s="100" t="s">
        <v>41</v>
      </c>
      <c r="O2" s="100" t="s">
        <v>41</v>
      </c>
      <c r="P2" s="90">
        <v>1</v>
      </c>
      <c r="Q2" s="90"/>
      <c r="R2" s="100" t="s">
        <v>256</v>
      </c>
      <c r="S2" s="100" t="s">
        <v>64</v>
      </c>
      <c r="T2" s="100" t="s">
        <v>106</v>
      </c>
      <c r="U2" s="100"/>
      <c r="V2" s="26">
        <v>1400000000</v>
      </c>
      <c r="W2" s="31">
        <v>0</v>
      </c>
      <c r="X2" s="100" t="s">
        <v>218</v>
      </c>
      <c r="Y2" s="100"/>
      <c r="Z2" s="100"/>
      <c r="AA2" s="100"/>
      <c r="AB2" s="100"/>
    </row>
    <row r="3" spans="1:28" x14ac:dyDescent="0.25">
      <c r="A3" s="100" t="s">
        <v>1</v>
      </c>
      <c r="B3" s="100" t="s">
        <v>6</v>
      </c>
      <c r="C3" s="100"/>
      <c r="D3" s="100"/>
      <c r="E3" s="100"/>
      <c r="F3" s="100" t="s">
        <v>29</v>
      </c>
      <c r="G3" s="26">
        <v>-181036138.6521759</v>
      </c>
      <c r="H3" s="101">
        <v>42400</v>
      </c>
      <c r="I3" s="101">
        <v>73242</v>
      </c>
      <c r="J3" s="31">
        <v>0</v>
      </c>
      <c r="K3" s="100">
        <v>0</v>
      </c>
      <c r="L3" s="100" t="s">
        <v>241</v>
      </c>
      <c r="M3" s="100" t="s">
        <v>6</v>
      </c>
      <c r="N3" s="100" t="s">
        <v>41</v>
      </c>
      <c r="O3" s="100" t="s">
        <v>41</v>
      </c>
      <c r="P3" s="90">
        <v>1</v>
      </c>
      <c r="Q3" s="90"/>
      <c r="R3" s="100" t="s">
        <v>256</v>
      </c>
      <c r="S3" s="100" t="s">
        <v>64</v>
      </c>
      <c r="T3" s="100" t="s">
        <v>107</v>
      </c>
      <c r="U3" s="100"/>
      <c r="V3" s="26">
        <v>-181036138.6521759</v>
      </c>
      <c r="W3" s="31">
        <v>0</v>
      </c>
      <c r="X3" s="100" t="s">
        <v>218</v>
      </c>
      <c r="Y3" s="100"/>
      <c r="Z3" s="100"/>
      <c r="AA3" s="100"/>
      <c r="AB3" s="100"/>
    </row>
    <row r="4" spans="1:28" x14ac:dyDescent="0.25">
      <c r="A4" s="100" t="s">
        <v>2</v>
      </c>
      <c r="B4" s="100" t="s">
        <v>4</v>
      </c>
      <c r="C4" s="100"/>
      <c r="D4" s="100"/>
      <c r="E4" s="100"/>
      <c r="F4" s="100" t="s">
        <v>29</v>
      </c>
      <c r="G4" s="3">
        <v>400000000</v>
      </c>
      <c r="H4" s="101">
        <v>42428</v>
      </c>
      <c r="I4" s="101">
        <v>42460</v>
      </c>
      <c r="J4" s="31">
        <v>0.1135</v>
      </c>
      <c r="K4" s="100">
        <v>0</v>
      </c>
      <c r="L4" s="100" t="s">
        <v>241</v>
      </c>
      <c r="M4" s="100" t="s">
        <v>4</v>
      </c>
      <c r="N4" s="100" t="s">
        <v>41</v>
      </c>
      <c r="O4" s="100" t="s">
        <v>41</v>
      </c>
      <c r="P4" s="100">
        <v>1</v>
      </c>
      <c r="Q4" s="90">
        <v>0.1</v>
      </c>
      <c r="R4" s="100" t="s">
        <v>256</v>
      </c>
      <c r="S4" s="100" t="s">
        <v>64</v>
      </c>
      <c r="T4" s="100" t="s">
        <v>106</v>
      </c>
      <c r="U4" s="100">
        <v>0.11013879179954528</v>
      </c>
      <c r="V4" s="3">
        <v>400000000</v>
      </c>
      <c r="W4" s="100">
        <v>0.1045</v>
      </c>
      <c r="X4" s="100" t="s">
        <v>218</v>
      </c>
      <c r="Y4" s="101">
        <v>42460</v>
      </c>
      <c r="Z4" s="100">
        <v>1</v>
      </c>
      <c r="AA4" s="100" t="s">
        <v>91</v>
      </c>
      <c r="AB4" s="100">
        <v>1.0138758429505065E-2</v>
      </c>
    </row>
    <row r="5" spans="1:28" x14ac:dyDescent="0.25">
      <c r="A5" s="100" t="s">
        <v>2</v>
      </c>
      <c r="B5" s="100" t="s">
        <v>4</v>
      </c>
      <c r="C5" s="100"/>
      <c r="D5" s="100"/>
      <c r="E5" s="100"/>
      <c r="F5" s="100" t="s">
        <v>29</v>
      </c>
      <c r="G5" s="3">
        <v>1100000000</v>
      </c>
      <c r="H5" s="101">
        <v>42428</v>
      </c>
      <c r="I5" s="101">
        <v>42490</v>
      </c>
      <c r="J5" s="31">
        <v>0.1135</v>
      </c>
      <c r="K5" s="100">
        <v>0</v>
      </c>
      <c r="L5" s="100" t="s">
        <v>241</v>
      </c>
      <c r="M5" s="100" t="s">
        <v>4</v>
      </c>
      <c r="N5" s="100" t="s">
        <v>41</v>
      </c>
      <c r="O5" s="100" t="s">
        <v>41</v>
      </c>
      <c r="P5" s="100">
        <v>1</v>
      </c>
      <c r="Q5" s="90">
        <v>0.1</v>
      </c>
      <c r="R5" s="100" t="s">
        <v>256</v>
      </c>
      <c r="S5" s="100" t="s">
        <v>64</v>
      </c>
      <c r="T5" s="100" t="s">
        <v>106</v>
      </c>
      <c r="U5" s="100">
        <v>0.11013879179954528</v>
      </c>
      <c r="V5" s="3">
        <v>1100000000</v>
      </c>
      <c r="W5" s="100">
        <v>0.1045</v>
      </c>
      <c r="X5" s="100" t="s">
        <v>218</v>
      </c>
      <c r="Y5" s="101">
        <v>42460</v>
      </c>
      <c r="Z5" s="100">
        <v>1</v>
      </c>
      <c r="AA5" s="100" t="s">
        <v>91</v>
      </c>
      <c r="AB5" s="100">
        <v>1.0138758429505065E-2</v>
      </c>
    </row>
    <row r="6" spans="1:28" x14ac:dyDescent="0.25">
      <c r="A6" s="100" t="s">
        <v>2</v>
      </c>
      <c r="B6" s="100" t="s">
        <v>4</v>
      </c>
      <c r="C6" s="100"/>
      <c r="D6" s="100"/>
      <c r="E6" s="100"/>
      <c r="F6" s="100" t="s">
        <v>29</v>
      </c>
      <c r="G6" s="3">
        <v>600000000</v>
      </c>
      <c r="H6" s="101">
        <v>42428</v>
      </c>
      <c r="I6" s="101">
        <v>42521</v>
      </c>
      <c r="J6" s="31">
        <v>0.11899999999999999</v>
      </c>
      <c r="K6" s="100">
        <v>0</v>
      </c>
      <c r="L6" s="100" t="s">
        <v>241</v>
      </c>
      <c r="M6" s="100" t="s">
        <v>4</v>
      </c>
      <c r="N6" s="100" t="s">
        <v>41</v>
      </c>
      <c r="O6" s="100" t="s">
        <v>41</v>
      </c>
      <c r="P6" s="100">
        <v>1</v>
      </c>
      <c r="Q6" s="90">
        <v>0.1</v>
      </c>
      <c r="R6" s="100" t="s">
        <v>256</v>
      </c>
      <c r="S6" s="100" t="s">
        <v>64</v>
      </c>
      <c r="T6" s="100" t="s">
        <v>106</v>
      </c>
      <c r="U6" s="100">
        <v>0.11013879179954528</v>
      </c>
      <c r="V6" s="3">
        <v>600000000</v>
      </c>
      <c r="W6" s="100">
        <v>0.1045</v>
      </c>
      <c r="X6" s="100" t="s">
        <v>218</v>
      </c>
      <c r="Y6" s="101">
        <v>42460</v>
      </c>
      <c r="Z6" s="100">
        <v>1</v>
      </c>
      <c r="AA6" s="100" t="s">
        <v>91</v>
      </c>
      <c r="AB6" s="100">
        <v>1.0138758429505065E-2</v>
      </c>
    </row>
    <row r="7" spans="1:28" x14ac:dyDescent="0.25">
      <c r="A7" s="100" t="s">
        <v>2</v>
      </c>
      <c r="B7" s="100" t="s">
        <v>4</v>
      </c>
      <c r="C7" s="100"/>
      <c r="D7" s="100"/>
      <c r="E7" s="100"/>
      <c r="F7" s="100" t="s">
        <v>29</v>
      </c>
      <c r="G7" s="3">
        <v>100000000</v>
      </c>
      <c r="H7" s="101">
        <v>42428</v>
      </c>
      <c r="I7" s="101">
        <v>42551</v>
      </c>
      <c r="J7" s="31">
        <v>0.126</v>
      </c>
      <c r="K7" s="100">
        <v>0</v>
      </c>
      <c r="L7" s="100" t="s">
        <v>241</v>
      </c>
      <c r="M7" s="100" t="s">
        <v>4</v>
      </c>
      <c r="N7" s="100" t="s">
        <v>41</v>
      </c>
      <c r="O7" s="100" t="s">
        <v>41</v>
      </c>
      <c r="P7" s="100">
        <v>1</v>
      </c>
      <c r="Q7" s="90">
        <v>0.1</v>
      </c>
      <c r="R7" s="100" t="s">
        <v>256</v>
      </c>
      <c r="S7" s="100" t="s">
        <v>64</v>
      </c>
      <c r="T7" s="100" t="s">
        <v>106</v>
      </c>
      <c r="U7" s="100">
        <v>0.11013879179954528</v>
      </c>
      <c r="V7" s="3">
        <v>100000000</v>
      </c>
      <c r="W7" s="100">
        <v>0.1045</v>
      </c>
      <c r="X7" s="100" t="s">
        <v>218</v>
      </c>
      <c r="Y7" s="101">
        <v>42460</v>
      </c>
      <c r="Z7" s="100">
        <v>1</v>
      </c>
      <c r="AA7" s="100" t="s">
        <v>91</v>
      </c>
      <c r="AB7" s="100">
        <v>1.0138758429505065E-2</v>
      </c>
    </row>
    <row r="8" spans="1:28" x14ac:dyDescent="0.25">
      <c r="A8" s="100" t="s">
        <v>2</v>
      </c>
      <c r="B8" s="100" t="s">
        <v>4</v>
      </c>
      <c r="C8" s="100"/>
      <c r="D8" s="100"/>
      <c r="E8" s="100"/>
      <c r="F8" s="100" t="s">
        <v>29</v>
      </c>
      <c r="G8" s="3">
        <v>100000000</v>
      </c>
      <c r="H8" s="101">
        <v>42428</v>
      </c>
      <c r="I8" s="101">
        <v>42582</v>
      </c>
      <c r="J8" s="31">
        <v>0.126</v>
      </c>
      <c r="K8" s="100">
        <v>0</v>
      </c>
      <c r="L8" s="100" t="s">
        <v>241</v>
      </c>
      <c r="M8" s="100" t="s">
        <v>4</v>
      </c>
      <c r="N8" s="100" t="s">
        <v>41</v>
      </c>
      <c r="O8" s="100" t="s">
        <v>41</v>
      </c>
      <c r="P8" s="100">
        <v>1</v>
      </c>
      <c r="Q8" s="90">
        <v>0.1</v>
      </c>
      <c r="R8" s="100" t="s">
        <v>256</v>
      </c>
      <c r="S8" s="100" t="s">
        <v>64</v>
      </c>
      <c r="T8" s="100" t="s">
        <v>106</v>
      </c>
      <c r="U8" s="100">
        <v>0.11013879179954528</v>
      </c>
      <c r="V8" s="3">
        <v>100000000</v>
      </c>
      <c r="W8" s="100">
        <v>0.1045</v>
      </c>
      <c r="X8" s="100" t="s">
        <v>218</v>
      </c>
      <c r="Y8" s="101">
        <v>42460</v>
      </c>
      <c r="Z8" s="100">
        <v>1</v>
      </c>
      <c r="AA8" s="100" t="s">
        <v>91</v>
      </c>
      <c r="AB8" s="100">
        <v>1.0138758429505065E-2</v>
      </c>
    </row>
    <row r="9" spans="1:28" x14ac:dyDescent="0.25">
      <c r="A9" s="100" t="s">
        <v>2</v>
      </c>
      <c r="B9" s="100" t="s">
        <v>4</v>
      </c>
      <c r="C9" s="100"/>
      <c r="D9" s="100"/>
      <c r="E9" s="100"/>
      <c r="F9" s="100" t="s">
        <v>29</v>
      </c>
      <c r="G9" s="3">
        <v>100000000</v>
      </c>
      <c r="H9" s="101">
        <v>42428</v>
      </c>
      <c r="I9" s="101">
        <v>42613</v>
      </c>
      <c r="J9" s="31">
        <v>0.126</v>
      </c>
      <c r="K9" s="100">
        <v>0</v>
      </c>
      <c r="L9" s="100" t="s">
        <v>241</v>
      </c>
      <c r="M9" s="100" t="s">
        <v>4</v>
      </c>
      <c r="N9" s="100" t="s">
        <v>41</v>
      </c>
      <c r="O9" s="100" t="s">
        <v>41</v>
      </c>
      <c r="P9" s="100">
        <v>1</v>
      </c>
      <c r="Q9" s="90">
        <v>0.1</v>
      </c>
      <c r="R9" s="100" t="s">
        <v>256</v>
      </c>
      <c r="S9" s="100" t="s">
        <v>64</v>
      </c>
      <c r="T9" s="100" t="s">
        <v>106</v>
      </c>
      <c r="U9" s="100">
        <v>0.11013879179954528</v>
      </c>
      <c r="V9" s="3">
        <v>100000000</v>
      </c>
      <c r="W9" s="100">
        <v>0.1045</v>
      </c>
      <c r="X9" s="100" t="s">
        <v>218</v>
      </c>
      <c r="Y9" s="101">
        <v>42460</v>
      </c>
      <c r="Z9" s="100">
        <v>1</v>
      </c>
      <c r="AA9" s="100" t="s">
        <v>91</v>
      </c>
      <c r="AB9" s="100">
        <v>1.0138758429505065E-2</v>
      </c>
    </row>
    <row r="10" spans="1:28" x14ac:dyDescent="0.25">
      <c r="A10" s="100" t="s">
        <v>2</v>
      </c>
      <c r="B10" s="100" t="s">
        <v>4</v>
      </c>
      <c r="C10" s="100"/>
      <c r="D10" s="100"/>
      <c r="E10" s="100"/>
      <c r="F10" s="100" t="s">
        <v>29</v>
      </c>
      <c r="G10" s="3">
        <v>100000000</v>
      </c>
      <c r="H10" s="101">
        <v>42428</v>
      </c>
      <c r="I10" s="101">
        <v>42460</v>
      </c>
      <c r="J10" s="31">
        <v>0.1135</v>
      </c>
      <c r="K10" s="100">
        <v>0</v>
      </c>
      <c r="L10" s="100" t="s">
        <v>241</v>
      </c>
      <c r="M10" s="100" t="s">
        <v>4</v>
      </c>
      <c r="N10" s="100" t="s">
        <v>41</v>
      </c>
      <c r="O10" s="100" t="s">
        <v>41</v>
      </c>
      <c r="P10" s="100">
        <v>1</v>
      </c>
      <c r="Q10" s="90">
        <v>0.1</v>
      </c>
      <c r="R10" s="100" t="s">
        <v>256</v>
      </c>
      <c r="S10" s="100" t="s">
        <v>64</v>
      </c>
      <c r="T10" s="100" t="s">
        <v>106</v>
      </c>
      <c r="U10" s="100">
        <v>0.11013879179954528</v>
      </c>
      <c r="V10" s="3">
        <v>100000000</v>
      </c>
      <c r="W10" s="100">
        <v>0.1045</v>
      </c>
      <c r="X10" s="100" t="s">
        <v>218</v>
      </c>
      <c r="Y10" s="101">
        <v>42460</v>
      </c>
      <c r="Z10" s="100">
        <v>1</v>
      </c>
      <c r="AA10" s="100" t="s">
        <v>91</v>
      </c>
      <c r="AB10" s="100">
        <v>1.0138758429505065E-2</v>
      </c>
    </row>
    <row r="11" spans="1:28" x14ac:dyDescent="0.25">
      <c r="A11" s="100" t="s">
        <v>2</v>
      </c>
      <c r="B11" s="100" t="s">
        <v>4</v>
      </c>
      <c r="C11" s="100"/>
      <c r="D11" s="100"/>
      <c r="E11" s="100"/>
      <c r="F11" s="100" t="s">
        <v>29</v>
      </c>
      <c r="G11" s="3">
        <v>600000000</v>
      </c>
      <c r="H11" s="101">
        <v>42428</v>
      </c>
      <c r="I11" s="101">
        <v>42490</v>
      </c>
      <c r="J11" s="31">
        <v>0.1135</v>
      </c>
      <c r="K11" s="100">
        <v>0</v>
      </c>
      <c r="L11" s="100" t="s">
        <v>241</v>
      </c>
      <c r="M11" s="100" t="s">
        <v>4</v>
      </c>
      <c r="N11" s="100" t="s">
        <v>41</v>
      </c>
      <c r="O11" s="100" t="s">
        <v>41</v>
      </c>
      <c r="P11" s="100">
        <v>1</v>
      </c>
      <c r="Q11" s="90">
        <v>0.1</v>
      </c>
      <c r="R11" s="100" t="s">
        <v>256</v>
      </c>
      <c r="S11" s="100" t="s">
        <v>64</v>
      </c>
      <c r="T11" s="100" t="s">
        <v>106</v>
      </c>
      <c r="U11" s="100">
        <v>0.11013879179954528</v>
      </c>
      <c r="V11" s="3">
        <v>600000000</v>
      </c>
      <c r="W11" s="100">
        <v>0.1045</v>
      </c>
      <c r="X11" s="100" t="s">
        <v>218</v>
      </c>
      <c r="Y11" s="101">
        <v>42460</v>
      </c>
      <c r="Z11" s="100">
        <v>1</v>
      </c>
      <c r="AA11" s="100" t="s">
        <v>91</v>
      </c>
      <c r="AB11" s="100">
        <v>1.0138758429505065E-2</v>
      </c>
    </row>
    <row r="12" spans="1:28" x14ac:dyDescent="0.25">
      <c r="A12" s="100" t="s">
        <v>2</v>
      </c>
      <c r="B12" s="100" t="s">
        <v>4</v>
      </c>
      <c r="C12" s="100"/>
      <c r="D12" s="100"/>
      <c r="E12" s="100"/>
      <c r="F12" s="100" t="s">
        <v>29</v>
      </c>
      <c r="G12" s="3">
        <v>400000000</v>
      </c>
      <c r="H12" s="101">
        <v>42428</v>
      </c>
      <c r="I12" s="101">
        <v>42521</v>
      </c>
      <c r="J12" s="31">
        <v>0.11899999999999999</v>
      </c>
      <c r="K12" s="100">
        <v>0</v>
      </c>
      <c r="L12" s="100" t="s">
        <v>241</v>
      </c>
      <c r="M12" s="100" t="s">
        <v>4</v>
      </c>
      <c r="N12" s="100" t="s">
        <v>41</v>
      </c>
      <c r="O12" s="100" t="s">
        <v>41</v>
      </c>
      <c r="P12" s="100">
        <v>1</v>
      </c>
      <c r="Q12" s="90">
        <v>0.1</v>
      </c>
      <c r="R12" s="100" t="s">
        <v>256</v>
      </c>
      <c r="S12" s="100" t="s">
        <v>64</v>
      </c>
      <c r="T12" s="100" t="s">
        <v>106</v>
      </c>
      <c r="U12" s="100">
        <v>0.11013879179954528</v>
      </c>
      <c r="V12" s="3">
        <v>400000000</v>
      </c>
      <c r="W12" s="100">
        <v>0.1045</v>
      </c>
      <c r="X12" s="100" t="s">
        <v>218</v>
      </c>
      <c r="Y12" s="101">
        <v>42460</v>
      </c>
      <c r="Z12" s="100">
        <v>1</v>
      </c>
      <c r="AA12" s="100" t="s">
        <v>91</v>
      </c>
      <c r="AB12" s="100">
        <v>1.0138758429505065E-2</v>
      </c>
    </row>
    <row r="13" spans="1:28" x14ac:dyDescent="0.25">
      <c r="A13" s="100" t="s">
        <v>2</v>
      </c>
      <c r="B13" s="100" t="s">
        <v>4</v>
      </c>
      <c r="C13" s="100"/>
      <c r="D13" s="100"/>
      <c r="E13" s="100"/>
      <c r="F13" s="100" t="s">
        <v>29</v>
      </c>
      <c r="G13" s="3">
        <v>200000000</v>
      </c>
      <c r="H13" s="101">
        <v>42428</v>
      </c>
      <c r="I13" s="101">
        <v>42551</v>
      </c>
      <c r="J13" s="31">
        <v>0.126</v>
      </c>
      <c r="K13" s="100">
        <v>0</v>
      </c>
      <c r="L13" s="100" t="s">
        <v>241</v>
      </c>
      <c r="M13" s="100" t="s">
        <v>4</v>
      </c>
      <c r="N13" s="100" t="s">
        <v>41</v>
      </c>
      <c r="O13" s="100" t="s">
        <v>41</v>
      </c>
      <c r="P13" s="100">
        <v>1</v>
      </c>
      <c r="Q13" s="90">
        <v>0.1</v>
      </c>
      <c r="R13" s="100" t="s">
        <v>256</v>
      </c>
      <c r="S13" s="100" t="s">
        <v>64</v>
      </c>
      <c r="T13" s="100" t="s">
        <v>106</v>
      </c>
      <c r="U13" s="100">
        <v>0.11013879179954528</v>
      </c>
      <c r="V13" s="3">
        <v>200000000</v>
      </c>
      <c r="W13" s="100">
        <v>0.1045</v>
      </c>
      <c r="X13" s="100" t="s">
        <v>218</v>
      </c>
      <c r="Y13" s="101">
        <v>42460</v>
      </c>
      <c r="Z13" s="100">
        <v>1</v>
      </c>
      <c r="AA13" s="100" t="s">
        <v>91</v>
      </c>
      <c r="AB13" s="100">
        <v>1.0138758429505065E-2</v>
      </c>
    </row>
    <row r="14" spans="1:28" x14ac:dyDescent="0.25">
      <c r="A14" s="100" t="s">
        <v>2</v>
      </c>
      <c r="B14" s="100" t="s">
        <v>4</v>
      </c>
      <c r="C14" s="100"/>
      <c r="D14" s="100"/>
      <c r="E14" s="100"/>
      <c r="F14" s="100" t="s">
        <v>29</v>
      </c>
      <c r="G14" s="3">
        <v>200000000</v>
      </c>
      <c r="H14" s="101">
        <v>42428</v>
      </c>
      <c r="I14" s="101">
        <v>42582</v>
      </c>
      <c r="J14" s="31">
        <v>0.126</v>
      </c>
      <c r="K14" s="100">
        <v>0</v>
      </c>
      <c r="L14" s="100" t="s">
        <v>241</v>
      </c>
      <c r="M14" s="100" t="s">
        <v>4</v>
      </c>
      <c r="N14" s="100" t="s">
        <v>41</v>
      </c>
      <c r="O14" s="100" t="s">
        <v>41</v>
      </c>
      <c r="P14" s="100">
        <v>1</v>
      </c>
      <c r="Q14" s="90">
        <v>0.1</v>
      </c>
      <c r="R14" s="100" t="s">
        <v>256</v>
      </c>
      <c r="S14" s="100" t="s">
        <v>64</v>
      </c>
      <c r="T14" s="100" t="s">
        <v>106</v>
      </c>
      <c r="U14" s="100">
        <v>0.11013879179954528</v>
      </c>
      <c r="V14" s="3">
        <v>200000000</v>
      </c>
      <c r="W14" s="100">
        <v>0.1045</v>
      </c>
      <c r="X14" s="100" t="s">
        <v>218</v>
      </c>
      <c r="Y14" s="101">
        <v>42460</v>
      </c>
      <c r="Z14" s="100">
        <v>1</v>
      </c>
      <c r="AA14" s="100" t="s">
        <v>91</v>
      </c>
      <c r="AB14" s="100">
        <v>1.0138758429505065E-2</v>
      </c>
    </row>
    <row r="15" spans="1:28" x14ac:dyDescent="0.25">
      <c r="A15" s="100" t="s">
        <v>2</v>
      </c>
      <c r="B15" s="100" t="s">
        <v>4</v>
      </c>
      <c r="C15" s="100"/>
      <c r="D15" s="100"/>
      <c r="E15" s="100"/>
      <c r="F15" s="100" t="s">
        <v>29</v>
      </c>
      <c r="G15" s="3">
        <v>100000000</v>
      </c>
      <c r="H15" s="101">
        <v>42428</v>
      </c>
      <c r="I15" s="101">
        <v>42613</v>
      </c>
      <c r="J15" s="31">
        <v>0.126</v>
      </c>
      <c r="K15" s="100">
        <v>0</v>
      </c>
      <c r="L15" s="100" t="s">
        <v>241</v>
      </c>
      <c r="M15" s="100" t="s">
        <v>4</v>
      </c>
      <c r="N15" s="100" t="s">
        <v>41</v>
      </c>
      <c r="O15" s="100" t="s">
        <v>41</v>
      </c>
      <c r="P15" s="100">
        <v>1</v>
      </c>
      <c r="Q15" s="90">
        <v>0.1</v>
      </c>
      <c r="R15" s="100" t="s">
        <v>256</v>
      </c>
      <c r="S15" s="100" t="s">
        <v>64</v>
      </c>
      <c r="T15" s="100" t="s">
        <v>106</v>
      </c>
      <c r="U15" s="100">
        <v>0.11013879179954528</v>
      </c>
      <c r="V15" s="3">
        <v>100000000</v>
      </c>
      <c r="W15" s="100">
        <v>0.1045</v>
      </c>
      <c r="X15" s="100" t="s">
        <v>218</v>
      </c>
      <c r="Y15" s="101">
        <v>42460</v>
      </c>
      <c r="Z15" s="100">
        <v>1</v>
      </c>
      <c r="AA15" s="100" t="s">
        <v>91</v>
      </c>
      <c r="AB15" s="100">
        <v>1.0138758429505065E-2</v>
      </c>
    </row>
    <row r="16" spans="1:28" x14ac:dyDescent="0.25">
      <c r="A16" s="100" t="s">
        <v>2</v>
      </c>
      <c r="B16" s="100" t="s">
        <v>148</v>
      </c>
      <c r="C16" s="100"/>
      <c r="D16" s="100"/>
      <c r="E16" s="100"/>
      <c r="F16" s="100" t="s">
        <v>29</v>
      </c>
      <c r="G16" s="3">
        <v>500000000</v>
      </c>
      <c r="H16" s="101">
        <v>42459</v>
      </c>
      <c r="I16" s="101">
        <v>42460</v>
      </c>
      <c r="J16" s="31">
        <v>9.5822624764762054E-2</v>
      </c>
      <c r="K16" s="100">
        <v>0</v>
      </c>
      <c r="L16" s="100" t="s">
        <v>241</v>
      </c>
      <c r="M16" s="100" t="s">
        <v>148</v>
      </c>
      <c r="N16" s="100" t="s">
        <v>41</v>
      </c>
      <c r="O16" s="100" t="s">
        <v>41</v>
      </c>
      <c r="P16" s="100">
        <v>1</v>
      </c>
      <c r="Q16" s="100">
        <v>0</v>
      </c>
      <c r="R16" s="100" t="s">
        <v>256</v>
      </c>
      <c r="S16" s="100" t="s">
        <v>64</v>
      </c>
      <c r="T16" s="100" t="s">
        <v>149</v>
      </c>
      <c r="U16" s="100">
        <v>0.10054998993873598</v>
      </c>
      <c r="V16" s="3">
        <v>500000000</v>
      </c>
      <c r="W16" s="100">
        <v>0</v>
      </c>
      <c r="X16" s="100" t="s">
        <v>218</v>
      </c>
      <c r="Y16" s="101">
        <v>42460</v>
      </c>
      <c r="Z16" s="100">
        <v>1</v>
      </c>
      <c r="AA16" s="100"/>
      <c r="AB16" s="100">
        <v>0</v>
      </c>
    </row>
    <row r="17" spans="1:28" x14ac:dyDescent="0.25">
      <c r="A17" s="100" t="s">
        <v>1</v>
      </c>
      <c r="B17" s="100" t="s">
        <v>3</v>
      </c>
      <c r="C17" s="100"/>
      <c r="D17" s="100"/>
      <c r="E17" s="100"/>
      <c r="F17" s="100" t="s">
        <v>29</v>
      </c>
      <c r="G17" s="3">
        <v>300000000</v>
      </c>
      <c r="H17" s="101">
        <v>42428</v>
      </c>
      <c r="I17" s="101">
        <v>42460</v>
      </c>
      <c r="J17" s="31">
        <v>0.155</v>
      </c>
      <c r="K17" s="100">
        <v>0</v>
      </c>
      <c r="L17" s="100" t="s">
        <v>241</v>
      </c>
      <c r="M17" s="100" t="s">
        <v>3</v>
      </c>
      <c r="N17" s="100" t="s">
        <v>41</v>
      </c>
      <c r="O17" s="100" t="s">
        <v>41</v>
      </c>
      <c r="P17" s="100">
        <v>1</v>
      </c>
      <c r="Q17" s="100">
        <v>0</v>
      </c>
      <c r="R17" s="100" t="s">
        <v>256</v>
      </c>
      <c r="S17" s="100" t="s">
        <v>64</v>
      </c>
      <c r="T17" s="100" t="s">
        <v>106</v>
      </c>
      <c r="U17" s="100">
        <v>0.12973107695579533</v>
      </c>
      <c r="V17" s="3">
        <v>300000000</v>
      </c>
      <c r="W17" s="100">
        <v>0.122</v>
      </c>
      <c r="X17" s="100" t="s">
        <v>218</v>
      </c>
      <c r="Y17" s="101">
        <v>42460</v>
      </c>
      <c r="Z17" s="100">
        <v>1</v>
      </c>
      <c r="AA17" s="100" t="s">
        <v>186</v>
      </c>
      <c r="AB17" s="100">
        <v>2.9730990437392177E-2</v>
      </c>
    </row>
    <row r="18" spans="1:28" x14ac:dyDescent="0.25">
      <c r="A18" s="100" t="s">
        <v>1</v>
      </c>
      <c r="B18" s="100" t="s">
        <v>3</v>
      </c>
      <c r="C18" s="100"/>
      <c r="D18" s="100"/>
      <c r="E18" s="100"/>
      <c r="F18" s="100" t="s">
        <v>29</v>
      </c>
      <c r="G18" s="3">
        <v>100000000</v>
      </c>
      <c r="H18" s="101">
        <v>42428</v>
      </c>
      <c r="I18" s="101">
        <v>42490</v>
      </c>
      <c r="J18" s="31">
        <v>0.155</v>
      </c>
      <c r="K18" s="100">
        <v>0</v>
      </c>
      <c r="L18" s="100" t="s">
        <v>241</v>
      </c>
      <c r="M18" s="100" t="s">
        <v>3</v>
      </c>
      <c r="N18" s="100" t="s">
        <v>41</v>
      </c>
      <c r="O18" s="100" t="s">
        <v>41</v>
      </c>
      <c r="P18" s="100">
        <v>1</v>
      </c>
      <c r="Q18" s="100">
        <v>0</v>
      </c>
      <c r="R18" s="100" t="s">
        <v>256</v>
      </c>
      <c r="S18" s="100" t="s">
        <v>64</v>
      </c>
      <c r="T18" s="100" t="s">
        <v>106</v>
      </c>
      <c r="U18" s="100">
        <v>0.12973107695579533</v>
      </c>
      <c r="V18" s="3">
        <v>100000000</v>
      </c>
      <c r="W18" s="100">
        <v>0.122</v>
      </c>
      <c r="X18" s="100" t="s">
        <v>218</v>
      </c>
      <c r="Y18" s="101">
        <v>42460</v>
      </c>
      <c r="Z18" s="100">
        <v>1</v>
      </c>
      <c r="AA18" s="100" t="s">
        <v>186</v>
      </c>
      <c r="AB18" s="100">
        <v>2.9730990437392177E-2</v>
      </c>
    </row>
    <row r="19" spans="1:28" x14ac:dyDescent="0.25">
      <c r="A19" s="100" t="s">
        <v>1</v>
      </c>
      <c r="B19" s="100" t="s">
        <v>3</v>
      </c>
      <c r="C19" s="100"/>
      <c r="D19" s="100"/>
      <c r="E19" s="100"/>
      <c r="F19" s="100" t="s">
        <v>29</v>
      </c>
      <c r="G19" s="3">
        <v>100000000</v>
      </c>
      <c r="H19" s="101">
        <v>42428</v>
      </c>
      <c r="I19" s="101">
        <v>42521</v>
      </c>
      <c r="J19" s="31">
        <v>0.155</v>
      </c>
      <c r="K19" s="100">
        <v>0</v>
      </c>
      <c r="L19" s="100" t="s">
        <v>241</v>
      </c>
      <c r="M19" s="100" t="s">
        <v>3</v>
      </c>
      <c r="N19" s="100" t="s">
        <v>41</v>
      </c>
      <c r="O19" s="100" t="s">
        <v>41</v>
      </c>
      <c r="P19" s="100">
        <v>1</v>
      </c>
      <c r="Q19" s="100">
        <v>0</v>
      </c>
      <c r="R19" s="100" t="s">
        <v>256</v>
      </c>
      <c r="S19" s="100" t="s">
        <v>64</v>
      </c>
      <c r="T19" s="100" t="s">
        <v>106</v>
      </c>
      <c r="U19" s="100">
        <v>0.12973107695579533</v>
      </c>
      <c r="V19" s="3">
        <v>100000000</v>
      </c>
      <c r="W19" s="100">
        <v>0.122</v>
      </c>
      <c r="X19" s="100" t="s">
        <v>218</v>
      </c>
      <c r="Y19" s="101">
        <v>42460</v>
      </c>
      <c r="Z19" s="100">
        <v>1</v>
      </c>
      <c r="AA19" s="100" t="s">
        <v>186</v>
      </c>
      <c r="AB19" s="100">
        <v>2.9730990437392177E-2</v>
      </c>
    </row>
    <row r="20" spans="1:28" x14ac:dyDescent="0.25">
      <c r="A20" s="100" t="s">
        <v>1</v>
      </c>
      <c r="B20" s="100" t="s">
        <v>3</v>
      </c>
      <c r="C20" s="100"/>
      <c r="D20" s="100"/>
      <c r="E20" s="100"/>
      <c r="F20" s="100" t="s">
        <v>29</v>
      </c>
      <c r="G20" s="3">
        <v>100000000</v>
      </c>
      <c r="H20" s="101">
        <v>42428</v>
      </c>
      <c r="I20" s="101">
        <v>42551</v>
      </c>
      <c r="J20" s="31">
        <v>0.155</v>
      </c>
      <c r="K20" s="100">
        <v>0</v>
      </c>
      <c r="L20" s="100" t="s">
        <v>241</v>
      </c>
      <c r="M20" s="100" t="s">
        <v>3</v>
      </c>
      <c r="N20" s="100" t="s">
        <v>41</v>
      </c>
      <c r="O20" s="100" t="s">
        <v>41</v>
      </c>
      <c r="P20" s="100">
        <v>1</v>
      </c>
      <c r="Q20" s="100">
        <v>0</v>
      </c>
      <c r="R20" s="100" t="s">
        <v>256</v>
      </c>
      <c r="S20" s="100" t="s">
        <v>64</v>
      </c>
      <c r="T20" s="100" t="s">
        <v>106</v>
      </c>
      <c r="U20" s="100">
        <v>0.12973107695579533</v>
      </c>
      <c r="V20" s="3">
        <v>100000000</v>
      </c>
      <c r="W20" s="100">
        <v>0.122</v>
      </c>
      <c r="X20" s="100" t="s">
        <v>218</v>
      </c>
      <c r="Y20" s="101">
        <v>42460</v>
      </c>
      <c r="Z20" s="100">
        <v>1</v>
      </c>
      <c r="AA20" s="100" t="s">
        <v>186</v>
      </c>
      <c r="AB20" s="100">
        <v>2.9730990437392177E-2</v>
      </c>
    </row>
    <row r="21" spans="1:28" x14ac:dyDescent="0.25">
      <c r="A21" s="100" t="s">
        <v>1</v>
      </c>
      <c r="B21" s="100" t="s">
        <v>3</v>
      </c>
      <c r="C21" s="100"/>
      <c r="D21" s="100"/>
      <c r="E21" s="100"/>
      <c r="F21" s="100" t="s">
        <v>29</v>
      </c>
      <c r="G21" s="3">
        <v>100000000</v>
      </c>
      <c r="H21" s="101">
        <v>42428</v>
      </c>
      <c r="I21" s="101">
        <v>42582</v>
      </c>
      <c r="J21" s="31">
        <v>0.155</v>
      </c>
      <c r="K21" s="100">
        <v>0</v>
      </c>
      <c r="L21" s="100" t="s">
        <v>241</v>
      </c>
      <c r="M21" s="100" t="s">
        <v>3</v>
      </c>
      <c r="N21" s="100" t="s">
        <v>41</v>
      </c>
      <c r="O21" s="100" t="s">
        <v>41</v>
      </c>
      <c r="P21" s="100">
        <v>1</v>
      </c>
      <c r="Q21" s="100">
        <v>0</v>
      </c>
      <c r="R21" s="100" t="s">
        <v>256</v>
      </c>
      <c r="S21" s="100" t="s">
        <v>64</v>
      </c>
      <c r="T21" s="100" t="s">
        <v>106</v>
      </c>
      <c r="U21" s="100">
        <v>0.12973107695579533</v>
      </c>
      <c r="V21" s="3">
        <v>100000000</v>
      </c>
      <c r="W21" s="100">
        <v>0.122</v>
      </c>
      <c r="X21" s="100" t="s">
        <v>218</v>
      </c>
      <c r="Y21" s="101">
        <v>42460</v>
      </c>
      <c r="Z21" s="100">
        <v>1</v>
      </c>
      <c r="AA21" s="100" t="s">
        <v>186</v>
      </c>
      <c r="AB21" s="100">
        <v>2.9730990437392177E-2</v>
      </c>
    </row>
    <row r="22" spans="1:28" x14ac:dyDescent="0.25">
      <c r="A22" s="100" t="s">
        <v>1</v>
      </c>
      <c r="B22" s="100" t="s">
        <v>3</v>
      </c>
      <c r="C22" s="100"/>
      <c r="D22" s="100"/>
      <c r="E22" s="100"/>
      <c r="F22" s="100" t="s">
        <v>29</v>
      </c>
      <c r="G22" s="3">
        <v>100000000</v>
      </c>
      <c r="H22" s="101">
        <v>42428</v>
      </c>
      <c r="I22" s="101">
        <v>42613</v>
      </c>
      <c r="J22" s="31">
        <v>0.155</v>
      </c>
      <c r="K22" s="100">
        <v>0</v>
      </c>
      <c r="L22" s="100" t="s">
        <v>241</v>
      </c>
      <c r="M22" s="100" t="s">
        <v>3</v>
      </c>
      <c r="N22" s="100" t="s">
        <v>41</v>
      </c>
      <c r="O22" s="100" t="s">
        <v>41</v>
      </c>
      <c r="P22" s="100">
        <v>1</v>
      </c>
      <c r="Q22" s="100">
        <v>0</v>
      </c>
      <c r="R22" s="100" t="s">
        <v>256</v>
      </c>
      <c r="S22" s="100" t="s">
        <v>64</v>
      </c>
      <c r="T22" s="100" t="s">
        <v>106</v>
      </c>
      <c r="U22" s="100">
        <v>0.12973107695579533</v>
      </c>
      <c r="V22" s="3">
        <v>100000000</v>
      </c>
      <c r="W22" s="100">
        <v>0.122</v>
      </c>
      <c r="X22" s="100" t="s">
        <v>218</v>
      </c>
      <c r="Y22" s="101">
        <v>42460</v>
      </c>
      <c r="Z22" s="100">
        <v>1</v>
      </c>
      <c r="AA22" s="100" t="s">
        <v>186</v>
      </c>
      <c r="AB22" s="100">
        <v>2.9730990437392177E-2</v>
      </c>
    </row>
    <row r="23" spans="1:28" x14ac:dyDescent="0.25">
      <c r="A23" s="100" t="s">
        <v>1</v>
      </c>
      <c r="B23" s="100" t="s">
        <v>3</v>
      </c>
      <c r="C23" s="100"/>
      <c r="D23" s="100"/>
      <c r="E23" s="100"/>
      <c r="F23" s="100" t="s">
        <v>29</v>
      </c>
      <c r="G23" s="3">
        <v>100000000</v>
      </c>
      <c r="H23" s="101">
        <v>42428</v>
      </c>
      <c r="I23" s="101">
        <v>42643</v>
      </c>
      <c r="J23" s="31">
        <v>0.16</v>
      </c>
      <c r="K23" s="100">
        <v>0</v>
      </c>
      <c r="L23" s="100" t="s">
        <v>241</v>
      </c>
      <c r="M23" s="100" t="s">
        <v>3</v>
      </c>
      <c r="N23" s="100" t="s">
        <v>41</v>
      </c>
      <c r="O23" s="100" t="s">
        <v>41</v>
      </c>
      <c r="P23" s="100">
        <v>1</v>
      </c>
      <c r="Q23" s="100">
        <v>0</v>
      </c>
      <c r="R23" s="100" t="s">
        <v>256</v>
      </c>
      <c r="S23" s="100" t="s">
        <v>64</v>
      </c>
      <c r="T23" s="100" t="s">
        <v>106</v>
      </c>
      <c r="U23" s="100">
        <v>0.12973107695579533</v>
      </c>
      <c r="V23" s="3">
        <v>100000000</v>
      </c>
      <c r="W23" s="100">
        <v>0.122</v>
      </c>
      <c r="X23" s="100" t="s">
        <v>218</v>
      </c>
      <c r="Y23" s="101">
        <v>42460</v>
      </c>
      <c r="Z23" s="100">
        <v>1</v>
      </c>
      <c r="AA23" s="100" t="s">
        <v>186</v>
      </c>
      <c r="AB23" s="100">
        <v>2.9730990437392177E-2</v>
      </c>
    </row>
    <row r="24" spans="1:28" x14ac:dyDescent="0.25">
      <c r="A24" s="100" t="s">
        <v>1</v>
      </c>
      <c r="B24" s="100" t="s">
        <v>3</v>
      </c>
      <c r="C24" s="100"/>
      <c r="D24" s="100"/>
      <c r="E24" s="100"/>
      <c r="F24" s="100" t="s">
        <v>29</v>
      </c>
      <c r="G24" s="3">
        <v>100000000</v>
      </c>
      <c r="H24" s="101">
        <v>42428</v>
      </c>
      <c r="I24" s="101">
        <v>42674</v>
      </c>
      <c r="J24" s="31">
        <v>0.16</v>
      </c>
      <c r="K24" s="100">
        <v>0</v>
      </c>
      <c r="L24" s="100" t="s">
        <v>241</v>
      </c>
      <c r="M24" s="100" t="s">
        <v>3</v>
      </c>
      <c r="N24" s="100" t="s">
        <v>41</v>
      </c>
      <c r="O24" s="100" t="s">
        <v>41</v>
      </c>
      <c r="P24" s="100">
        <v>1</v>
      </c>
      <c r="Q24" s="100">
        <v>0</v>
      </c>
      <c r="R24" s="100" t="s">
        <v>256</v>
      </c>
      <c r="S24" s="100" t="s">
        <v>64</v>
      </c>
      <c r="T24" s="100" t="s">
        <v>106</v>
      </c>
      <c r="U24" s="100">
        <v>0.12973107695579533</v>
      </c>
      <c r="V24" s="3">
        <v>100000000</v>
      </c>
      <c r="W24" s="100">
        <v>0.122</v>
      </c>
      <c r="X24" s="100" t="s">
        <v>218</v>
      </c>
      <c r="Y24" s="101">
        <v>42460</v>
      </c>
      <c r="Z24" s="100">
        <v>1</v>
      </c>
      <c r="AA24" s="100" t="s">
        <v>186</v>
      </c>
      <c r="AB24" s="100">
        <v>2.9730990437392177E-2</v>
      </c>
    </row>
    <row r="25" spans="1:28" x14ac:dyDescent="0.25">
      <c r="A25" s="100" t="s">
        <v>1</v>
      </c>
      <c r="B25" s="100" t="s">
        <v>3</v>
      </c>
      <c r="C25" s="100"/>
      <c r="D25" s="100"/>
      <c r="E25" s="100"/>
      <c r="F25" s="100" t="s">
        <v>29</v>
      </c>
      <c r="G25" s="3">
        <v>100000000</v>
      </c>
      <c r="H25" s="101">
        <v>42428</v>
      </c>
      <c r="I25" s="101">
        <v>42704</v>
      </c>
      <c r="J25" s="31">
        <v>0.16</v>
      </c>
      <c r="K25" s="100">
        <v>0</v>
      </c>
      <c r="L25" s="100" t="s">
        <v>241</v>
      </c>
      <c r="M25" s="100" t="s">
        <v>3</v>
      </c>
      <c r="N25" s="100" t="s">
        <v>41</v>
      </c>
      <c r="O25" s="100" t="s">
        <v>41</v>
      </c>
      <c r="P25" s="100">
        <v>1</v>
      </c>
      <c r="Q25" s="100">
        <v>0</v>
      </c>
      <c r="R25" s="100" t="s">
        <v>256</v>
      </c>
      <c r="S25" s="100" t="s">
        <v>64</v>
      </c>
      <c r="T25" s="100" t="s">
        <v>106</v>
      </c>
      <c r="U25" s="100">
        <v>0.12973107695579533</v>
      </c>
      <c r="V25" s="3">
        <v>100000000</v>
      </c>
      <c r="W25" s="100">
        <v>0.122</v>
      </c>
      <c r="X25" s="100" t="s">
        <v>218</v>
      </c>
      <c r="Y25" s="101">
        <v>42460</v>
      </c>
      <c r="Z25" s="100">
        <v>1</v>
      </c>
      <c r="AA25" s="100" t="s">
        <v>186</v>
      </c>
      <c r="AB25" s="100">
        <v>2.9730990437392177E-2</v>
      </c>
    </row>
    <row r="26" spans="1:28" x14ac:dyDescent="0.25">
      <c r="A26" s="100" t="s">
        <v>1</v>
      </c>
      <c r="B26" s="100" t="s">
        <v>3</v>
      </c>
      <c r="C26" s="100"/>
      <c r="D26" s="100"/>
      <c r="E26" s="100"/>
      <c r="F26" s="100" t="s">
        <v>29</v>
      </c>
      <c r="G26" s="3">
        <v>100000000</v>
      </c>
      <c r="H26" s="101">
        <v>42428</v>
      </c>
      <c r="I26" s="101">
        <v>42735</v>
      </c>
      <c r="J26" s="31">
        <v>0.16</v>
      </c>
      <c r="K26" s="100">
        <v>0</v>
      </c>
      <c r="L26" s="100" t="s">
        <v>241</v>
      </c>
      <c r="M26" s="100" t="s">
        <v>3</v>
      </c>
      <c r="N26" s="100" t="s">
        <v>41</v>
      </c>
      <c r="O26" s="100" t="s">
        <v>41</v>
      </c>
      <c r="P26" s="100">
        <v>1</v>
      </c>
      <c r="Q26" s="100">
        <v>0</v>
      </c>
      <c r="R26" s="100" t="s">
        <v>256</v>
      </c>
      <c r="S26" s="100" t="s">
        <v>64</v>
      </c>
      <c r="T26" s="100" t="s">
        <v>106</v>
      </c>
      <c r="U26" s="100">
        <v>0.12973107695579533</v>
      </c>
      <c r="V26" s="3">
        <v>100000000</v>
      </c>
      <c r="W26" s="100">
        <v>0.122</v>
      </c>
      <c r="X26" s="100" t="s">
        <v>218</v>
      </c>
      <c r="Y26" s="101">
        <v>42460</v>
      </c>
      <c r="Z26" s="100">
        <v>1</v>
      </c>
      <c r="AA26" s="100" t="s">
        <v>186</v>
      </c>
      <c r="AB26" s="100">
        <v>2.9730990437392177E-2</v>
      </c>
    </row>
    <row r="27" spans="1:28" x14ac:dyDescent="0.25">
      <c r="A27" s="100" t="s">
        <v>1</v>
      </c>
      <c r="B27" s="100" t="s">
        <v>3</v>
      </c>
      <c r="C27" s="100"/>
      <c r="D27" s="100"/>
      <c r="E27" s="100"/>
      <c r="F27" s="100" t="s">
        <v>29</v>
      </c>
      <c r="G27" s="3">
        <v>100000000</v>
      </c>
      <c r="H27" s="101">
        <v>42428</v>
      </c>
      <c r="I27" s="101">
        <v>42766</v>
      </c>
      <c r="J27" s="31">
        <v>0.16</v>
      </c>
      <c r="K27" s="100">
        <v>0</v>
      </c>
      <c r="L27" s="100" t="s">
        <v>241</v>
      </c>
      <c r="M27" s="100" t="s">
        <v>3</v>
      </c>
      <c r="N27" s="100" t="s">
        <v>41</v>
      </c>
      <c r="O27" s="100" t="s">
        <v>41</v>
      </c>
      <c r="P27" s="100">
        <v>1</v>
      </c>
      <c r="Q27" s="100">
        <v>0</v>
      </c>
      <c r="R27" s="100" t="s">
        <v>256</v>
      </c>
      <c r="S27" s="100" t="s">
        <v>64</v>
      </c>
      <c r="T27" s="100" t="s">
        <v>106</v>
      </c>
      <c r="U27" s="100">
        <v>0.12973107695579533</v>
      </c>
      <c r="V27" s="3">
        <v>100000000</v>
      </c>
      <c r="W27" s="100">
        <v>0.122</v>
      </c>
      <c r="X27" s="100" t="s">
        <v>218</v>
      </c>
      <c r="Y27" s="101">
        <v>42460</v>
      </c>
      <c r="Z27" s="100">
        <v>1</v>
      </c>
      <c r="AA27" s="100" t="s">
        <v>186</v>
      </c>
      <c r="AB27" s="100">
        <v>2.9730990437392177E-2</v>
      </c>
    </row>
    <row r="28" spans="1:28" x14ac:dyDescent="0.25">
      <c r="A28" s="100" t="s">
        <v>1</v>
      </c>
      <c r="B28" s="100" t="s">
        <v>3</v>
      </c>
      <c r="C28" s="100"/>
      <c r="D28" s="100"/>
      <c r="E28" s="100"/>
      <c r="F28" s="100" t="s">
        <v>29</v>
      </c>
      <c r="G28" s="3">
        <v>100000000</v>
      </c>
      <c r="H28" s="101">
        <v>42428</v>
      </c>
      <c r="I28" s="101">
        <v>42794</v>
      </c>
      <c r="J28" s="31">
        <v>0.16500000000000001</v>
      </c>
      <c r="K28" s="100">
        <v>0</v>
      </c>
      <c r="L28" s="100" t="s">
        <v>241</v>
      </c>
      <c r="M28" s="100" t="s">
        <v>3</v>
      </c>
      <c r="N28" s="100" t="s">
        <v>41</v>
      </c>
      <c r="O28" s="100" t="s">
        <v>41</v>
      </c>
      <c r="P28" s="100">
        <v>1</v>
      </c>
      <c r="Q28" s="100">
        <v>0</v>
      </c>
      <c r="R28" s="100" t="s">
        <v>256</v>
      </c>
      <c r="S28" s="100" t="s">
        <v>64</v>
      </c>
      <c r="T28" s="100" t="s">
        <v>106</v>
      </c>
      <c r="U28" s="100">
        <v>0.12973107695579533</v>
      </c>
      <c r="V28" s="3">
        <v>100000000</v>
      </c>
      <c r="W28" s="100">
        <v>0.122</v>
      </c>
      <c r="X28" s="100" t="s">
        <v>218</v>
      </c>
      <c r="Y28" s="101">
        <v>42460</v>
      </c>
      <c r="Z28" s="100">
        <v>1</v>
      </c>
      <c r="AA28" s="100" t="s">
        <v>186</v>
      </c>
      <c r="AB28" s="100">
        <v>2.9730990437392177E-2</v>
      </c>
    </row>
    <row r="29" spans="1:28" x14ac:dyDescent="0.25">
      <c r="A29" s="100" t="s">
        <v>1</v>
      </c>
      <c r="B29" s="100" t="s">
        <v>3</v>
      </c>
      <c r="C29" s="100"/>
      <c r="D29" s="100"/>
      <c r="E29" s="100"/>
      <c r="F29" s="100" t="s">
        <v>29</v>
      </c>
      <c r="G29" s="3">
        <v>100000000</v>
      </c>
      <c r="H29" s="101">
        <v>42428</v>
      </c>
      <c r="I29" s="101">
        <v>42825</v>
      </c>
      <c r="J29" s="31">
        <v>0.16500000000000001</v>
      </c>
      <c r="K29" s="100">
        <v>0</v>
      </c>
      <c r="L29" s="100" t="s">
        <v>241</v>
      </c>
      <c r="M29" s="100" t="s">
        <v>3</v>
      </c>
      <c r="N29" s="100" t="s">
        <v>41</v>
      </c>
      <c r="O29" s="100" t="s">
        <v>41</v>
      </c>
      <c r="P29" s="100">
        <v>1</v>
      </c>
      <c r="Q29" s="100">
        <v>0</v>
      </c>
      <c r="R29" s="100" t="s">
        <v>256</v>
      </c>
      <c r="S29" s="100" t="s">
        <v>64</v>
      </c>
      <c r="T29" s="100" t="s">
        <v>106</v>
      </c>
      <c r="U29" s="100">
        <v>0.12973107695579533</v>
      </c>
      <c r="V29" s="3">
        <v>100000000</v>
      </c>
      <c r="W29" s="100">
        <v>0.122</v>
      </c>
      <c r="X29" s="100" t="s">
        <v>218</v>
      </c>
      <c r="Y29" s="101">
        <v>42460</v>
      </c>
      <c r="Z29" s="100">
        <v>1</v>
      </c>
      <c r="AA29" s="100" t="s">
        <v>186</v>
      </c>
      <c r="AB29" s="100">
        <v>2.9730990437392177E-2</v>
      </c>
    </row>
    <row r="30" spans="1:28" x14ac:dyDescent="0.25">
      <c r="A30" s="100" t="s">
        <v>1</v>
      </c>
      <c r="B30" s="100" t="s">
        <v>3</v>
      </c>
      <c r="C30" s="100"/>
      <c r="D30" s="100"/>
      <c r="E30" s="100"/>
      <c r="F30" s="100" t="s">
        <v>29</v>
      </c>
      <c r="G30" s="3">
        <v>400000000</v>
      </c>
      <c r="H30" s="101">
        <v>42428</v>
      </c>
      <c r="I30" s="101">
        <v>43190</v>
      </c>
      <c r="J30" s="31">
        <v>0.16500000000000001</v>
      </c>
      <c r="K30" s="100">
        <v>0</v>
      </c>
      <c r="L30" s="100" t="s">
        <v>241</v>
      </c>
      <c r="M30" s="100" t="s">
        <v>3</v>
      </c>
      <c r="N30" s="100" t="s">
        <v>41</v>
      </c>
      <c r="O30" s="100" t="s">
        <v>41</v>
      </c>
      <c r="P30" s="100">
        <v>1</v>
      </c>
      <c r="Q30" s="100">
        <v>0</v>
      </c>
      <c r="R30" s="100" t="s">
        <v>256</v>
      </c>
      <c r="S30" s="100" t="s">
        <v>64</v>
      </c>
      <c r="T30" s="100" t="s">
        <v>106</v>
      </c>
      <c r="U30" s="100">
        <v>0.12973107695579533</v>
      </c>
      <c r="V30" s="3">
        <v>400000000</v>
      </c>
      <c r="W30" s="100">
        <v>0.122</v>
      </c>
      <c r="X30" s="100" t="s">
        <v>218</v>
      </c>
      <c r="Y30" s="101">
        <v>42460</v>
      </c>
      <c r="Z30" s="100">
        <v>1</v>
      </c>
      <c r="AA30" s="100" t="s">
        <v>186</v>
      </c>
      <c r="AB30" s="100">
        <v>2.9730990437392177E-2</v>
      </c>
    </row>
    <row r="31" spans="1:28" x14ac:dyDescent="0.25">
      <c r="A31" s="100" t="s">
        <v>1</v>
      </c>
      <c r="B31" s="100" t="s">
        <v>3</v>
      </c>
      <c r="C31" s="100"/>
      <c r="D31" s="100"/>
      <c r="E31" s="100"/>
      <c r="F31" s="100" t="s">
        <v>29</v>
      </c>
      <c r="G31" s="3">
        <v>200000000</v>
      </c>
      <c r="H31" s="101">
        <v>42428</v>
      </c>
      <c r="I31" s="101">
        <v>42460</v>
      </c>
      <c r="J31" s="31">
        <v>0.155</v>
      </c>
      <c r="K31" s="100">
        <v>0</v>
      </c>
      <c r="L31" s="100" t="s">
        <v>241</v>
      </c>
      <c r="M31" s="100" t="s">
        <v>3</v>
      </c>
      <c r="N31" s="100" t="s">
        <v>41</v>
      </c>
      <c r="O31" s="100" t="s">
        <v>41</v>
      </c>
      <c r="P31" s="100">
        <v>1</v>
      </c>
      <c r="Q31" s="100">
        <v>0</v>
      </c>
      <c r="R31" s="100" t="s">
        <v>256</v>
      </c>
      <c r="S31" s="100" t="s">
        <v>64</v>
      </c>
      <c r="T31" s="100" t="s">
        <v>106</v>
      </c>
      <c r="U31" s="100">
        <v>0.12973107695579533</v>
      </c>
      <c r="V31" s="3">
        <v>200000000</v>
      </c>
      <c r="W31" s="100">
        <v>0.122</v>
      </c>
      <c r="X31" s="100" t="s">
        <v>218</v>
      </c>
      <c r="Y31" s="101">
        <v>42460</v>
      </c>
      <c r="Z31" s="100">
        <v>1</v>
      </c>
      <c r="AA31" s="100" t="s">
        <v>186</v>
      </c>
      <c r="AB31" s="100">
        <v>2.9730990437392177E-2</v>
      </c>
    </row>
    <row r="32" spans="1:28" x14ac:dyDescent="0.25">
      <c r="A32" s="100" t="s">
        <v>1</v>
      </c>
      <c r="B32" s="100" t="s">
        <v>3</v>
      </c>
      <c r="C32" s="100"/>
      <c r="D32" s="100"/>
      <c r="E32" s="100"/>
      <c r="F32" s="100" t="s">
        <v>29</v>
      </c>
      <c r="G32" s="3">
        <v>200000000</v>
      </c>
      <c r="H32" s="101">
        <v>42428</v>
      </c>
      <c r="I32" s="101">
        <v>42490</v>
      </c>
      <c r="J32" s="31">
        <v>0.155</v>
      </c>
      <c r="K32" s="100">
        <v>0</v>
      </c>
      <c r="L32" s="100" t="s">
        <v>241</v>
      </c>
      <c r="M32" s="100" t="s">
        <v>3</v>
      </c>
      <c r="N32" s="100" t="s">
        <v>41</v>
      </c>
      <c r="O32" s="100" t="s">
        <v>41</v>
      </c>
      <c r="P32" s="100">
        <v>1</v>
      </c>
      <c r="Q32" s="100">
        <v>0</v>
      </c>
      <c r="R32" s="100" t="s">
        <v>256</v>
      </c>
      <c r="S32" s="100" t="s">
        <v>64</v>
      </c>
      <c r="T32" s="100" t="s">
        <v>106</v>
      </c>
      <c r="U32" s="100">
        <v>0.12973107695579533</v>
      </c>
      <c r="V32" s="3">
        <v>200000000</v>
      </c>
      <c r="W32" s="100">
        <v>0.122</v>
      </c>
      <c r="X32" s="100" t="s">
        <v>218</v>
      </c>
      <c r="Y32" s="101">
        <v>42460</v>
      </c>
      <c r="Z32" s="100">
        <v>1</v>
      </c>
      <c r="AA32" s="100" t="s">
        <v>186</v>
      </c>
      <c r="AB32" s="100">
        <v>2.9730990437392177E-2</v>
      </c>
    </row>
    <row r="33" spans="1:28" x14ac:dyDescent="0.25">
      <c r="A33" s="100" t="s">
        <v>1</v>
      </c>
      <c r="B33" s="100" t="s">
        <v>3</v>
      </c>
      <c r="C33" s="100"/>
      <c r="D33" s="100"/>
      <c r="E33" s="100"/>
      <c r="F33" s="100" t="s">
        <v>29</v>
      </c>
      <c r="G33" s="3">
        <v>200000000</v>
      </c>
      <c r="H33" s="101">
        <v>42428</v>
      </c>
      <c r="I33" s="101">
        <v>42521</v>
      </c>
      <c r="J33" s="31">
        <v>0.155</v>
      </c>
      <c r="K33" s="100">
        <v>0</v>
      </c>
      <c r="L33" s="100" t="s">
        <v>241</v>
      </c>
      <c r="M33" s="100" t="s">
        <v>3</v>
      </c>
      <c r="N33" s="100" t="s">
        <v>41</v>
      </c>
      <c r="O33" s="100" t="s">
        <v>41</v>
      </c>
      <c r="P33" s="100">
        <v>1</v>
      </c>
      <c r="Q33" s="100">
        <v>0</v>
      </c>
      <c r="R33" s="100" t="s">
        <v>256</v>
      </c>
      <c r="S33" s="100" t="s">
        <v>64</v>
      </c>
      <c r="T33" s="100" t="s">
        <v>106</v>
      </c>
      <c r="U33" s="100">
        <v>0.12973107695579533</v>
      </c>
      <c r="V33" s="3">
        <v>200000000</v>
      </c>
      <c r="W33" s="100">
        <v>0.122</v>
      </c>
      <c r="X33" s="100" t="s">
        <v>218</v>
      </c>
      <c r="Y33" s="101">
        <v>42460</v>
      </c>
      <c r="Z33" s="100">
        <v>1</v>
      </c>
      <c r="AA33" s="100" t="s">
        <v>186</v>
      </c>
      <c r="AB33" s="100">
        <v>2.9730990437392177E-2</v>
      </c>
    </row>
    <row r="34" spans="1:28" x14ac:dyDescent="0.25">
      <c r="A34" s="100" t="s">
        <v>1</v>
      </c>
      <c r="B34" s="100" t="s">
        <v>3</v>
      </c>
      <c r="C34" s="100"/>
      <c r="D34" s="100"/>
      <c r="E34" s="100"/>
      <c r="F34" s="100" t="s">
        <v>29</v>
      </c>
      <c r="G34" s="3">
        <v>200000000</v>
      </c>
      <c r="H34" s="101">
        <v>42428</v>
      </c>
      <c r="I34" s="101">
        <v>42551</v>
      </c>
      <c r="J34" s="31">
        <v>0.155</v>
      </c>
      <c r="K34" s="100">
        <v>0</v>
      </c>
      <c r="L34" s="100" t="s">
        <v>241</v>
      </c>
      <c r="M34" s="100" t="s">
        <v>3</v>
      </c>
      <c r="N34" s="100" t="s">
        <v>41</v>
      </c>
      <c r="O34" s="100" t="s">
        <v>41</v>
      </c>
      <c r="P34" s="100">
        <v>1</v>
      </c>
      <c r="Q34" s="100">
        <v>0</v>
      </c>
      <c r="R34" s="100" t="s">
        <v>256</v>
      </c>
      <c r="S34" s="100" t="s">
        <v>64</v>
      </c>
      <c r="T34" s="100" t="s">
        <v>106</v>
      </c>
      <c r="U34" s="100">
        <v>0.12973107695579533</v>
      </c>
      <c r="V34" s="3">
        <v>200000000</v>
      </c>
      <c r="W34" s="100">
        <v>0.122</v>
      </c>
      <c r="X34" s="100" t="s">
        <v>218</v>
      </c>
      <c r="Y34" s="101">
        <v>42460</v>
      </c>
      <c r="Z34" s="100">
        <v>1</v>
      </c>
      <c r="AA34" s="100" t="s">
        <v>186</v>
      </c>
      <c r="AB34" s="100">
        <v>2.9730990437392177E-2</v>
      </c>
    </row>
    <row r="35" spans="1:28" x14ac:dyDescent="0.25">
      <c r="A35" s="100" t="s">
        <v>1</v>
      </c>
      <c r="B35" s="100" t="s">
        <v>3</v>
      </c>
      <c r="C35" s="100"/>
      <c r="D35" s="100"/>
      <c r="E35" s="100"/>
      <c r="F35" s="100" t="s">
        <v>29</v>
      </c>
      <c r="G35" s="3">
        <v>200000000</v>
      </c>
      <c r="H35" s="101">
        <v>42428</v>
      </c>
      <c r="I35" s="101">
        <v>42582</v>
      </c>
      <c r="J35" s="31">
        <v>0.155</v>
      </c>
      <c r="K35" s="100">
        <v>0</v>
      </c>
      <c r="L35" s="100" t="s">
        <v>241</v>
      </c>
      <c r="M35" s="100" t="s">
        <v>3</v>
      </c>
      <c r="N35" s="100" t="s">
        <v>41</v>
      </c>
      <c r="O35" s="100" t="s">
        <v>41</v>
      </c>
      <c r="P35" s="100">
        <v>1</v>
      </c>
      <c r="Q35" s="100">
        <v>0</v>
      </c>
      <c r="R35" s="100" t="s">
        <v>256</v>
      </c>
      <c r="S35" s="100" t="s">
        <v>64</v>
      </c>
      <c r="T35" s="100" t="s">
        <v>106</v>
      </c>
      <c r="U35" s="100">
        <v>0.12973107695579533</v>
      </c>
      <c r="V35" s="3">
        <v>200000000</v>
      </c>
      <c r="W35" s="100">
        <v>0.122</v>
      </c>
      <c r="X35" s="100" t="s">
        <v>218</v>
      </c>
      <c r="Y35" s="101">
        <v>42460</v>
      </c>
      <c r="Z35" s="100">
        <v>1</v>
      </c>
      <c r="AA35" s="100" t="s">
        <v>186</v>
      </c>
      <c r="AB35" s="100">
        <v>2.9730990437392177E-2</v>
      </c>
    </row>
    <row r="36" spans="1:28" x14ac:dyDescent="0.25">
      <c r="A36" s="100" t="s">
        <v>1</v>
      </c>
      <c r="B36" s="100" t="s">
        <v>3</v>
      </c>
      <c r="C36" s="100"/>
      <c r="D36" s="100"/>
      <c r="E36" s="100"/>
      <c r="F36" s="100" t="s">
        <v>29</v>
      </c>
      <c r="G36" s="3">
        <v>200000000</v>
      </c>
      <c r="H36" s="101">
        <v>42428</v>
      </c>
      <c r="I36" s="101">
        <v>42613</v>
      </c>
      <c r="J36" s="31">
        <v>0.16</v>
      </c>
      <c r="K36" s="100">
        <v>0</v>
      </c>
      <c r="L36" s="100" t="s">
        <v>241</v>
      </c>
      <c r="M36" s="100" t="s">
        <v>3</v>
      </c>
      <c r="N36" s="100" t="s">
        <v>41</v>
      </c>
      <c r="O36" s="100" t="s">
        <v>41</v>
      </c>
      <c r="P36" s="100">
        <v>1</v>
      </c>
      <c r="Q36" s="100">
        <v>0</v>
      </c>
      <c r="R36" s="100" t="s">
        <v>256</v>
      </c>
      <c r="S36" s="100" t="s">
        <v>64</v>
      </c>
      <c r="T36" s="100" t="s">
        <v>106</v>
      </c>
      <c r="U36" s="100">
        <v>0.12973107695579533</v>
      </c>
      <c r="V36" s="3">
        <v>200000000</v>
      </c>
      <c r="W36" s="100">
        <v>0.122</v>
      </c>
      <c r="X36" s="100" t="s">
        <v>218</v>
      </c>
      <c r="Y36" s="101">
        <v>42460</v>
      </c>
      <c r="Z36" s="100">
        <v>1</v>
      </c>
      <c r="AA36" s="100" t="s">
        <v>186</v>
      </c>
      <c r="AB36" s="100">
        <v>2.9730990437392177E-2</v>
      </c>
    </row>
    <row r="37" spans="1:28" x14ac:dyDescent="0.25">
      <c r="A37" s="100" t="s">
        <v>1</v>
      </c>
      <c r="B37" s="100" t="s">
        <v>3</v>
      </c>
      <c r="C37" s="100"/>
      <c r="D37" s="100"/>
      <c r="E37" s="100"/>
      <c r="F37" s="100" t="s">
        <v>29</v>
      </c>
      <c r="G37" s="3">
        <v>200000000</v>
      </c>
      <c r="H37" s="101">
        <v>42428</v>
      </c>
      <c r="I37" s="101">
        <v>42643</v>
      </c>
      <c r="J37" s="31">
        <v>0.16</v>
      </c>
      <c r="K37" s="100">
        <v>0</v>
      </c>
      <c r="L37" s="100" t="s">
        <v>241</v>
      </c>
      <c r="M37" s="100" t="s">
        <v>3</v>
      </c>
      <c r="N37" s="100" t="s">
        <v>41</v>
      </c>
      <c r="O37" s="100" t="s">
        <v>41</v>
      </c>
      <c r="P37" s="100">
        <v>1</v>
      </c>
      <c r="Q37" s="100">
        <v>0</v>
      </c>
      <c r="R37" s="100" t="s">
        <v>256</v>
      </c>
      <c r="S37" s="100" t="s">
        <v>64</v>
      </c>
      <c r="T37" s="100" t="s">
        <v>106</v>
      </c>
      <c r="U37" s="100">
        <v>0.12973107695579533</v>
      </c>
      <c r="V37" s="3">
        <v>200000000</v>
      </c>
      <c r="W37" s="100">
        <v>0.122</v>
      </c>
      <c r="X37" s="100" t="s">
        <v>218</v>
      </c>
      <c r="Y37" s="101">
        <v>42460</v>
      </c>
      <c r="Z37" s="100">
        <v>1</v>
      </c>
      <c r="AA37" s="100" t="s">
        <v>186</v>
      </c>
      <c r="AB37" s="100">
        <v>2.9730990437392177E-2</v>
      </c>
    </row>
    <row r="38" spans="1:28" x14ac:dyDescent="0.25">
      <c r="A38" s="100" t="s">
        <v>1</v>
      </c>
      <c r="B38" s="100" t="s">
        <v>3</v>
      </c>
      <c r="C38" s="100"/>
      <c r="D38" s="100"/>
      <c r="E38" s="100"/>
      <c r="F38" s="100" t="s">
        <v>29</v>
      </c>
      <c r="G38" s="3">
        <v>200000000</v>
      </c>
      <c r="H38" s="101">
        <v>42428</v>
      </c>
      <c r="I38" s="101">
        <v>42674</v>
      </c>
      <c r="J38" s="31">
        <v>0.16</v>
      </c>
      <c r="K38" s="100">
        <v>0</v>
      </c>
      <c r="L38" s="100" t="s">
        <v>241</v>
      </c>
      <c r="M38" s="100" t="s">
        <v>3</v>
      </c>
      <c r="N38" s="100" t="s">
        <v>41</v>
      </c>
      <c r="O38" s="100" t="s">
        <v>41</v>
      </c>
      <c r="P38" s="100">
        <v>1</v>
      </c>
      <c r="Q38" s="100">
        <v>0</v>
      </c>
      <c r="R38" s="100" t="s">
        <v>256</v>
      </c>
      <c r="S38" s="100" t="s">
        <v>64</v>
      </c>
      <c r="T38" s="100" t="s">
        <v>106</v>
      </c>
      <c r="U38" s="100">
        <v>0.12973107695579533</v>
      </c>
      <c r="V38" s="3">
        <v>200000000</v>
      </c>
      <c r="W38" s="100">
        <v>0.122</v>
      </c>
      <c r="X38" s="100" t="s">
        <v>218</v>
      </c>
      <c r="Y38" s="101">
        <v>42460</v>
      </c>
      <c r="Z38" s="100">
        <v>1</v>
      </c>
      <c r="AA38" s="100" t="s">
        <v>186</v>
      </c>
      <c r="AB38" s="100">
        <v>2.9730990437392177E-2</v>
      </c>
    </row>
    <row r="39" spans="1:28" x14ac:dyDescent="0.25">
      <c r="A39" s="100" t="s">
        <v>1</v>
      </c>
      <c r="B39" s="100" t="s">
        <v>3</v>
      </c>
      <c r="C39" s="100"/>
      <c r="D39" s="100"/>
      <c r="E39" s="100"/>
      <c r="F39" s="100" t="s">
        <v>29</v>
      </c>
      <c r="G39" s="3">
        <v>200000000</v>
      </c>
      <c r="H39" s="101">
        <v>42428</v>
      </c>
      <c r="I39" s="101">
        <v>42704</v>
      </c>
      <c r="J39" s="31">
        <v>0.16</v>
      </c>
      <c r="K39" s="100">
        <v>0</v>
      </c>
      <c r="L39" s="100" t="s">
        <v>241</v>
      </c>
      <c r="M39" s="100" t="s">
        <v>3</v>
      </c>
      <c r="N39" s="100" t="s">
        <v>41</v>
      </c>
      <c r="O39" s="100" t="s">
        <v>41</v>
      </c>
      <c r="P39" s="100">
        <v>1</v>
      </c>
      <c r="Q39" s="100">
        <v>0</v>
      </c>
      <c r="R39" s="100" t="s">
        <v>256</v>
      </c>
      <c r="S39" s="100" t="s">
        <v>64</v>
      </c>
      <c r="T39" s="100" t="s">
        <v>106</v>
      </c>
      <c r="U39" s="100">
        <v>0.12973107695579533</v>
      </c>
      <c r="V39" s="3">
        <v>200000000</v>
      </c>
      <c r="W39" s="100">
        <v>0.122</v>
      </c>
      <c r="X39" s="100" t="s">
        <v>218</v>
      </c>
      <c r="Y39" s="101">
        <v>42460</v>
      </c>
      <c r="Z39" s="100">
        <v>1</v>
      </c>
      <c r="AA39" s="100" t="s">
        <v>186</v>
      </c>
      <c r="AB39" s="100">
        <v>2.9730990437392177E-2</v>
      </c>
    </row>
    <row r="40" spans="1:28" x14ac:dyDescent="0.25">
      <c r="A40" s="100" t="s">
        <v>1</v>
      </c>
      <c r="B40" s="100" t="s">
        <v>3</v>
      </c>
      <c r="C40" s="100"/>
      <c r="D40" s="100"/>
      <c r="E40" s="100"/>
      <c r="F40" s="100" t="s">
        <v>29</v>
      </c>
      <c r="G40" s="3">
        <v>200000000</v>
      </c>
      <c r="H40" s="101">
        <v>42428</v>
      </c>
      <c r="I40" s="101">
        <v>42735</v>
      </c>
      <c r="J40" s="31">
        <v>0.16500000000000001</v>
      </c>
      <c r="K40" s="100">
        <v>0</v>
      </c>
      <c r="L40" s="100" t="s">
        <v>241</v>
      </c>
      <c r="M40" s="100" t="s">
        <v>3</v>
      </c>
      <c r="N40" s="100" t="s">
        <v>41</v>
      </c>
      <c r="O40" s="100" t="s">
        <v>41</v>
      </c>
      <c r="P40" s="100">
        <v>1</v>
      </c>
      <c r="Q40" s="100">
        <v>0</v>
      </c>
      <c r="R40" s="100" t="s">
        <v>256</v>
      </c>
      <c r="S40" s="100" t="s">
        <v>64</v>
      </c>
      <c r="T40" s="100" t="s">
        <v>106</v>
      </c>
      <c r="U40" s="100">
        <v>0.12973107695579533</v>
      </c>
      <c r="V40" s="3">
        <v>200000000</v>
      </c>
      <c r="W40" s="100">
        <v>0.122</v>
      </c>
      <c r="X40" s="100" t="s">
        <v>218</v>
      </c>
      <c r="Y40" s="101">
        <v>42460</v>
      </c>
      <c r="Z40" s="100">
        <v>1</v>
      </c>
      <c r="AA40" s="100" t="s">
        <v>186</v>
      </c>
      <c r="AB40" s="100">
        <v>2.9730990437392177E-2</v>
      </c>
    </row>
    <row r="41" spans="1:28" x14ac:dyDescent="0.25">
      <c r="A41" s="100" t="s">
        <v>1</v>
      </c>
      <c r="B41" s="100" t="s">
        <v>3</v>
      </c>
      <c r="C41" s="100"/>
      <c r="D41" s="100"/>
      <c r="E41" s="100"/>
      <c r="F41" s="100" t="s">
        <v>29</v>
      </c>
      <c r="G41" s="3">
        <v>200000000</v>
      </c>
      <c r="H41" s="101">
        <v>42428</v>
      </c>
      <c r="I41" s="101">
        <v>42766</v>
      </c>
      <c r="J41" s="31">
        <v>0.16500000000000001</v>
      </c>
      <c r="K41" s="100">
        <v>0</v>
      </c>
      <c r="L41" s="100" t="s">
        <v>241</v>
      </c>
      <c r="M41" s="100" t="s">
        <v>3</v>
      </c>
      <c r="N41" s="100" t="s">
        <v>41</v>
      </c>
      <c r="O41" s="100" t="s">
        <v>41</v>
      </c>
      <c r="P41" s="100">
        <v>1</v>
      </c>
      <c r="Q41" s="100">
        <v>0</v>
      </c>
      <c r="R41" s="100" t="s">
        <v>256</v>
      </c>
      <c r="S41" s="100" t="s">
        <v>64</v>
      </c>
      <c r="T41" s="100" t="s">
        <v>106</v>
      </c>
      <c r="U41" s="100">
        <v>0.12973107695579533</v>
      </c>
      <c r="V41" s="3">
        <v>200000000</v>
      </c>
      <c r="W41" s="100">
        <v>0.122</v>
      </c>
      <c r="X41" s="100" t="s">
        <v>218</v>
      </c>
      <c r="Y41" s="101">
        <v>42460</v>
      </c>
      <c r="Z41" s="100">
        <v>1</v>
      </c>
      <c r="AA41" s="100" t="s">
        <v>186</v>
      </c>
      <c r="AB41" s="100">
        <v>2.9730990437392177E-2</v>
      </c>
    </row>
    <row r="42" spans="1:28" x14ac:dyDescent="0.25">
      <c r="A42" s="100" t="s">
        <v>1</v>
      </c>
      <c r="B42" s="100" t="s">
        <v>3</v>
      </c>
      <c r="C42" s="100"/>
      <c r="D42" s="100"/>
      <c r="E42" s="100"/>
      <c r="F42" s="100" t="s">
        <v>29</v>
      </c>
      <c r="G42" s="3">
        <v>200000000</v>
      </c>
      <c r="H42" s="101">
        <v>42428</v>
      </c>
      <c r="I42" s="101">
        <v>42794</v>
      </c>
      <c r="J42" s="31">
        <v>0.16500000000000001</v>
      </c>
      <c r="K42" s="100">
        <v>0</v>
      </c>
      <c r="L42" s="100" t="s">
        <v>241</v>
      </c>
      <c r="M42" s="100" t="s">
        <v>3</v>
      </c>
      <c r="N42" s="100" t="s">
        <v>41</v>
      </c>
      <c r="O42" s="100" t="s">
        <v>41</v>
      </c>
      <c r="P42" s="100">
        <v>1</v>
      </c>
      <c r="Q42" s="100">
        <v>0</v>
      </c>
      <c r="R42" s="100" t="s">
        <v>256</v>
      </c>
      <c r="S42" s="100" t="s">
        <v>64</v>
      </c>
      <c r="T42" s="100" t="s">
        <v>106</v>
      </c>
      <c r="U42" s="100">
        <v>0.12973107695579533</v>
      </c>
      <c r="V42" s="3">
        <v>200000000</v>
      </c>
      <c r="W42" s="100">
        <v>0.122</v>
      </c>
      <c r="X42" s="100" t="s">
        <v>218</v>
      </c>
      <c r="Y42" s="101">
        <v>42460</v>
      </c>
      <c r="Z42" s="100">
        <v>1</v>
      </c>
      <c r="AA42" s="100" t="s">
        <v>186</v>
      </c>
      <c r="AB42" s="100">
        <v>2.9730990437392177E-2</v>
      </c>
    </row>
    <row r="43" spans="1:28" x14ac:dyDescent="0.25">
      <c r="A43" s="100" t="s">
        <v>1</v>
      </c>
      <c r="B43" s="100" t="s">
        <v>3</v>
      </c>
      <c r="C43" s="100"/>
      <c r="D43" s="100"/>
      <c r="E43" s="100"/>
      <c r="F43" s="100" t="s">
        <v>29</v>
      </c>
      <c r="G43" s="3">
        <v>200000000</v>
      </c>
      <c r="H43" s="101">
        <v>42428</v>
      </c>
      <c r="I43" s="101">
        <v>42825</v>
      </c>
      <c r="J43" s="31">
        <v>0.16500000000000001</v>
      </c>
      <c r="K43" s="100">
        <v>0</v>
      </c>
      <c r="L43" s="100" t="s">
        <v>241</v>
      </c>
      <c r="M43" s="100" t="s">
        <v>3</v>
      </c>
      <c r="N43" s="100" t="s">
        <v>41</v>
      </c>
      <c r="O43" s="100" t="s">
        <v>41</v>
      </c>
      <c r="P43" s="100">
        <v>1</v>
      </c>
      <c r="Q43" s="100">
        <v>0</v>
      </c>
      <c r="R43" s="100" t="s">
        <v>256</v>
      </c>
      <c r="S43" s="100" t="s">
        <v>64</v>
      </c>
      <c r="T43" s="100" t="s">
        <v>106</v>
      </c>
      <c r="U43" s="100">
        <v>0.12973107695579533</v>
      </c>
      <c r="V43" s="3">
        <v>200000000</v>
      </c>
      <c r="W43" s="100">
        <v>0.122</v>
      </c>
      <c r="X43" s="100"/>
      <c r="Y43" s="101"/>
      <c r="Z43" s="100"/>
      <c r="AA43" s="100"/>
      <c r="AB43" s="100"/>
    </row>
    <row r="44" spans="1:28" x14ac:dyDescent="0.25">
      <c r="A44" s="100" t="s">
        <v>1</v>
      </c>
      <c r="B44" s="100" t="s">
        <v>5</v>
      </c>
      <c r="C44" s="100"/>
      <c r="D44" s="100"/>
      <c r="E44" s="100"/>
      <c r="F44" s="100" t="s">
        <v>29</v>
      </c>
      <c r="G44" s="3">
        <v>500000000</v>
      </c>
      <c r="H44" s="101">
        <v>42428</v>
      </c>
      <c r="I44" s="101">
        <v>42642</v>
      </c>
      <c r="J44" s="31">
        <v>0.11589191300271827</v>
      </c>
      <c r="K44" s="100">
        <v>0</v>
      </c>
      <c r="L44" s="100" t="s">
        <v>241</v>
      </c>
      <c r="M44" s="100" t="s">
        <v>5</v>
      </c>
      <c r="N44" s="100" t="s">
        <v>41</v>
      </c>
      <c r="O44" s="100" t="s">
        <v>41</v>
      </c>
      <c r="P44" s="100">
        <v>0.1</v>
      </c>
      <c r="Q44" s="100">
        <v>0</v>
      </c>
      <c r="R44" s="100" t="s">
        <v>256</v>
      </c>
      <c r="S44" s="100" t="s">
        <v>64</v>
      </c>
      <c r="T44" s="100" t="s">
        <v>149</v>
      </c>
      <c r="U44" s="100">
        <v>0.11925919651985167</v>
      </c>
      <c r="V44" s="3">
        <v>528893600.22807491</v>
      </c>
      <c r="W44" s="100">
        <v>0</v>
      </c>
      <c r="X44" s="100" t="s">
        <v>218</v>
      </c>
      <c r="Y44" s="101">
        <v>42460</v>
      </c>
      <c r="Z44" s="100">
        <v>1</v>
      </c>
      <c r="AA44" s="100"/>
      <c r="AB44" s="100">
        <v>0</v>
      </c>
    </row>
    <row r="45" spans="1:28" x14ac:dyDescent="0.25">
      <c r="A45" s="100" t="s">
        <v>1</v>
      </c>
      <c r="B45" s="100" t="s">
        <v>5</v>
      </c>
      <c r="C45" s="100"/>
      <c r="D45" s="100"/>
      <c r="E45" s="100"/>
      <c r="F45" s="100" t="s">
        <v>29</v>
      </c>
      <c r="G45" s="3">
        <v>550000000</v>
      </c>
      <c r="H45" s="101">
        <v>42428</v>
      </c>
      <c r="I45" s="101">
        <v>43190</v>
      </c>
      <c r="J45" s="31">
        <v>0.12420000000000003</v>
      </c>
      <c r="K45" s="100">
        <v>0</v>
      </c>
      <c r="L45" s="100" t="s">
        <v>241</v>
      </c>
      <c r="M45" s="100" t="s">
        <v>5</v>
      </c>
      <c r="N45" s="100" t="s">
        <v>41</v>
      </c>
      <c r="O45" s="100" t="s">
        <v>41</v>
      </c>
      <c r="P45" s="100">
        <v>0.1</v>
      </c>
      <c r="Q45" s="100">
        <v>0</v>
      </c>
      <c r="R45" s="100" t="s">
        <v>256</v>
      </c>
      <c r="S45" s="100" t="s">
        <v>64</v>
      </c>
      <c r="T45" s="100" t="s">
        <v>149</v>
      </c>
      <c r="U45" s="100">
        <v>0.12420000433921816</v>
      </c>
      <c r="V45" s="3">
        <v>618310000.00000012</v>
      </c>
      <c r="W45" s="100">
        <v>0</v>
      </c>
      <c r="X45" s="100" t="s">
        <v>218</v>
      </c>
      <c r="Y45" s="101">
        <v>42460</v>
      </c>
      <c r="Z45" s="100">
        <v>1</v>
      </c>
      <c r="AA45" s="100"/>
      <c r="AB45" s="100">
        <v>0</v>
      </c>
    </row>
    <row r="46" spans="1:28" x14ac:dyDescent="0.25">
      <c r="A46" s="25"/>
      <c r="B46" s="25"/>
      <c r="C46" s="25"/>
      <c r="D46" s="25"/>
      <c r="E46" s="25"/>
      <c r="F46" s="25"/>
      <c r="G46" s="25"/>
      <c r="H46" s="101"/>
      <c r="I46" s="11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115"/>
      <c r="Z46" s="25"/>
      <c r="AA46" s="25"/>
      <c r="AB46" s="25"/>
    </row>
    <row r="47" spans="1:28" x14ac:dyDescent="0.25">
      <c r="H47" s="101"/>
      <c r="I47" s="101"/>
      <c r="Y47" s="101"/>
    </row>
    <row r="48" spans="1:28" x14ac:dyDescent="0.25">
      <c r="A48" s="100" t="s">
        <v>2</v>
      </c>
      <c r="B48" s="100" t="s">
        <v>68</v>
      </c>
      <c r="C48" s="100"/>
      <c r="D48" s="100"/>
      <c r="E48" s="100"/>
      <c r="F48" s="100" t="s">
        <v>29</v>
      </c>
      <c r="G48" s="116">
        <v>1400000000</v>
      </c>
      <c r="H48" s="101">
        <v>42872</v>
      </c>
      <c r="I48" s="101">
        <v>73242</v>
      </c>
      <c r="J48" s="31">
        <v>0</v>
      </c>
      <c r="K48" s="100">
        <v>0</v>
      </c>
      <c r="L48" s="100" t="s">
        <v>241</v>
      </c>
      <c r="M48" s="100" t="s">
        <v>68</v>
      </c>
      <c r="N48" s="100" t="s">
        <v>41</v>
      </c>
      <c r="O48" s="100" t="s">
        <v>41</v>
      </c>
      <c r="P48" s="90">
        <v>1</v>
      </c>
      <c r="Q48" s="90"/>
      <c r="R48" s="100" t="s">
        <v>256</v>
      </c>
      <c r="S48" s="100" t="s">
        <v>64</v>
      </c>
      <c r="T48" s="100" t="s">
        <v>106</v>
      </c>
      <c r="U48" s="100"/>
      <c r="V48" s="116">
        <v>1400000000</v>
      </c>
      <c r="W48" s="31">
        <v>0</v>
      </c>
      <c r="X48" s="100" t="s">
        <v>218</v>
      </c>
      <c r="Y48" s="101"/>
      <c r="Z48" s="100"/>
      <c r="AA48" s="100"/>
    </row>
    <row r="49" spans="1:40" x14ac:dyDescent="0.25">
      <c r="A49" s="100" t="s">
        <v>1</v>
      </c>
      <c r="B49" s="100" t="s">
        <v>6</v>
      </c>
      <c r="C49" s="100"/>
      <c r="D49" s="100"/>
      <c r="E49" s="100"/>
      <c r="F49" s="100" t="s">
        <v>29</v>
      </c>
      <c r="G49" s="116">
        <v>450000000</v>
      </c>
      <c r="H49" s="101">
        <v>42872</v>
      </c>
      <c r="I49" s="101">
        <v>73242</v>
      </c>
      <c r="J49" s="31">
        <v>0</v>
      </c>
      <c r="K49" s="100">
        <v>0</v>
      </c>
      <c r="L49" s="100" t="s">
        <v>241</v>
      </c>
      <c r="M49" s="100" t="s">
        <v>6</v>
      </c>
      <c r="N49" s="100" t="s">
        <v>41</v>
      </c>
      <c r="O49" s="100" t="s">
        <v>41</v>
      </c>
      <c r="P49" s="90">
        <v>1</v>
      </c>
      <c r="Q49" s="90"/>
      <c r="R49" s="100" t="s">
        <v>256</v>
      </c>
      <c r="S49" s="100" t="s">
        <v>64</v>
      </c>
      <c r="T49" s="100" t="s">
        <v>107</v>
      </c>
      <c r="U49" s="100"/>
      <c r="V49" s="116">
        <v>450000000</v>
      </c>
      <c r="W49" s="31">
        <v>0</v>
      </c>
      <c r="X49" s="100" t="s">
        <v>218</v>
      </c>
      <c r="Y49" s="100"/>
      <c r="Z49" s="100"/>
      <c r="AA49" s="100"/>
    </row>
    <row r="50" spans="1:40" x14ac:dyDescent="0.25">
      <c r="A50" s="100" t="s">
        <v>2</v>
      </c>
      <c r="B50" s="100" t="s">
        <v>4</v>
      </c>
      <c r="C50" s="100"/>
      <c r="D50" s="100"/>
      <c r="E50" s="100"/>
      <c r="F50" s="100" t="s">
        <v>29</v>
      </c>
      <c r="G50" s="116">
        <v>129000000</v>
      </c>
      <c r="H50" s="101">
        <v>42872</v>
      </c>
      <c r="I50" s="101">
        <v>42875</v>
      </c>
      <c r="J50" s="31">
        <v>0.105</v>
      </c>
      <c r="K50" s="100">
        <v>0</v>
      </c>
      <c r="L50" s="100" t="s">
        <v>241</v>
      </c>
      <c r="M50" s="100" t="s">
        <v>4</v>
      </c>
      <c r="N50" s="100" t="s">
        <v>41</v>
      </c>
      <c r="O50" s="100" t="s">
        <v>41</v>
      </c>
      <c r="P50" s="90">
        <v>1</v>
      </c>
      <c r="Q50" s="90">
        <v>0.1</v>
      </c>
      <c r="R50" s="100" t="s">
        <v>256</v>
      </c>
      <c r="S50" s="100" t="s">
        <v>64</v>
      </c>
      <c r="T50" s="100" t="s">
        <v>106</v>
      </c>
      <c r="U50" s="100"/>
      <c r="V50" s="116">
        <v>129000000</v>
      </c>
      <c r="W50" s="31">
        <v>0.105</v>
      </c>
      <c r="X50" s="100" t="s">
        <v>218</v>
      </c>
      <c r="Y50" s="101">
        <v>42874</v>
      </c>
      <c r="Z50" s="100">
        <v>1</v>
      </c>
      <c r="AA50" s="100" t="s">
        <v>91</v>
      </c>
    </row>
    <row r="51" spans="1:40" x14ac:dyDescent="0.25">
      <c r="A51" s="100" t="s">
        <v>2</v>
      </c>
      <c r="B51" s="100" t="s">
        <v>4</v>
      </c>
      <c r="C51" s="100"/>
      <c r="D51" s="100"/>
      <c r="E51" s="100"/>
      <c r="F51" s="100" t="s">
        <v>29</v>
      </c>
      <c r="G51" s="116">
        <v>94000000</v>
      </c>
      <c r="H51" s="101">
        <v>42872</v>
      </c>
      <c r="I51" s="101">
        <v>42876</v>
      </c>
      <c r="J51" s="31">
        <v>0.12</v>
      </c>
      <c r="K51" s="100">
        <v>0</v>
      </c>
      <c r="L51" s="100" t="s">
        <v>241</v>
      </c>
      <c r="M51" s="100" t="s">
        <v>4</v>
      </c>
      <c r="N51" s="100" t="s">
        <v>41</v>
      </c>
      <c r="O51" s="100" t="s">
        <v>41</v>
      </c>
      <c r="P51" s="90">
        <v>1</v>
      </c>
      <c r="Q51" s="90">
        <v>0.1</v>
      </c>
      <c r="R51" s="100" t="s">
        <v>256</v>
      </c>
      <c r="S51" s="100" t="s">
        <v>64</v>
      </c>
      <c r="T51" s="100" t="s">
        <v>106</v>
      </c>
      <c r="U51" s="100"/>
      <c r="V51" s="116">
        <v>94000000</v>
      </c>
      <c r="W51" s="31">
        <v>0.12</v>
      </c>
      <c r="X51" s="100" t="s">
        <v>218</v>
      </c>
      <c r="Y51" s="101">
        <v>42874</v>
      </c>
      <c r="Z51" s="100">
        <v>1</v>
      </c>
      <c r="AA51" s="100" t="s">
        <v>91</v>
      </c>
    </row>
    <row r="52" spans="1:40" x14ac:dyDescent="0.25">
      <c r="A52" s="100" t="s">
        <v>2</v>
      </c>
      <c r="B52" s="100" t="s">
        <v>4</v>
      </c>
      <c r="C52" s="100"/>
      <c r="D52" s="100"/>
      <c r="E52" s="100"/>
      <c r="F52" s="100" t="s">
        <v>29</v>
      </c>
      <c r="G52" s="116">
        <v>16000000</v>
      </c>
      <c r="H52" s="101">
        <v>42872</v>
      </c>
      <c r="I52" s="101">
        <v>42877</v>
      </c>
      <c r="J52" s="31">
        <v>0.12</v>
      </c>
      <c r="K52" s="100">
        <v>0</v>
      </c>
      <c r="L52" s="100" t="s">
        <v>241</v>
      </c>
      <c r="M52" s="100" t="s">
        <v>4</v>
      </c>
      <c r="N52" s="100" t="s">
        <v>41</v>
      </c>
      <c r="O52" s="100" t="s">
        <v>41</v>
      </c>
      <c r="P52" s="90">
        <v>1</v>
      </c>
      <c r="Q52" s="90">
        <v>0.1</v>
      </c>
      <c r="R52" s="100" t="s">
        <v>256</v>
      </c>
      <c r="S52" s="100" t="s">
        <v>64</v>
      </c>
      <c r="T52" s="100" t="s">
        <v>106</v>
      </c>
      <c r="U52" s="100"/>
      <c r="V52" s="116">
        <v>16000000</v>
      </c>
      <c r="W52" s="31">
        <v>0.12</v>
      </c>
      <c r="X52" s="100" t="s">
        <v>218</v>
      </c>
      <c r="Y52" s="101">
        <v>42874</v>
      </c>
      <c r="Z52" s="100">
        <v>1</v>
      </c>
      <c r="AA52" s="100" t="s">
        <v>91</v>
      </c>
    </row>
    <row r="53" spans="1:40" x14ac:dyDescent="0.25">
      <c r="A53" s="100" t="s">
        <v>2</v>
      </c>
      <c r="B53" s="100" t="s">
        <v>4</v>
      </c>
      <c r="C53" s="100"/>
      <c r="D53" s="100"/>
      <c r="E53" s="100"/>
      <c r="F53" s="100" t="s">
        <v>29</v>
      </c>
      <c r="G53" s="116">
        <v>124000000</v>
      </c>
      <c r="H53" s="101">
        <v>42872</v>
      </c>
      <c r="I53" s="101">
        <v>42878</v>
      </c>
      <c r="J53" s="31">
        <v>0.12</v>
      </c>
      <c r="K53" s="100">
        <v>0</v>
      </c>
      <c r="L53" s="100" t="s">
        <v>241</v>
      </c>
      <c r="M53" s="100" t="s">
        <v>4</v>
      </c>
      <c r="N53" s="100" t="s">
        <v>41</v>
      </c>
      <c r="O53" s="100" t="s">
        <v>41</v>
      </c>
      <c r="P53" s="90">
        <v>1</v>
      </c>
      <c r="Q53" s="90">
        <v>0.1</v>
      </c>
      <c r="R53" s="100" t="s">
        <v>256</v>
      </c>
      <c r="S53" s="100" t="s">
        <v>64</v>
      </c>
      <c r="T53" s="100" t="s">
        <v>106</v>
      </c>
      <c r="U53" s="100"/>
      <c r="V53" s="116">
        <v>124000000</v>
      </c>
      <c r="W53" s="31">
        <v>0.12</v>
      </c>
      <c r="X53" s="100" t="s">
        <v>218</v>
      </c>
      <c r="Y53" s="101">
        <v>42874</v>
      </c>
      <c r="Z53" s="100">
        <v>1</v>
      </c>
      <c r="AA53" s="100" t="s">
        <v>91</v>
      </c>
    </row>
    <row r="54" spans="1:40" x14ac:dyDescent="0.25">
      <c r="A54" s="100" t="s">
        <v>2</v>
      </c>
      <c r="B54" s="100" t="s">
        <v>4</v>
      </c>
      <c r="C54" s="100"/>
      <c r="D54" s="100"/>
      <c r="E54" s="100"/>
      <c r="F54" s="100" t="s">
        <v>29</v>
      </c>
      <c r="G54" s="116">
        <v>77000000</v>
      </c>
      <c r="H54" s="101">
        <v>42872</v>
      </c>
      <c r="I54" s="101">
        <v>42879</v>
      </c>
      <c r="J54" s="31">
        <v>0.12</v>
      </c>
      <c r="K54" s="100">
        <v>0</v>
      </c>
      <c r="L54" s="100" t="s">
        <v>241</v>
      </c>
      <c r="M54" s="100" t="s">
        <v>4</v>
      </c>
      <c r="N54" s="100" t="s">
        <v>41</v>
      </c>
      <c r="O54" s="100" t="s">
        <v>41</v>
      </c>
      <c r="P54" s="90">
        <v>1</v>
      </c>
      <c r="Q54" s="90">
        <v>0.1</v>
      </c>
      <c r="R54" s="100" t="s">
        <v>256</v>
      </c>
      <c r="S54" s="100" t="s">
        <v>64</v>
      </c>
      <c r="T54" s="100" t="s">
        <v>106</v>
      </c>
      <c r="U54" s="100"/>
      <c r="V54" s="116">
        <v>77000000</v>
      </c>
      <c r="W54" s="31">
        <v>0.12</v>
      </c>
      <c r="X54" s="100" t="s">
        <v>218</v>
      </c>
      <c r="Y54" s="101">
        <v>42874</v>
      </c>
      <c r="Z54" s="100">
        <v>1</v>
      </c>
      <c r="AA54" s="100" t="s">
        <v>91</v>
      </c>
    </row>
    <row r="55" spans="1:40" x14ac:dyDescent="0.25">
      <c r="A55" s="100" t="s">
        <v>2</v>
      </c>
      <c r="B55" s="100" t="s">
        <v>4</v>
      </c>
      <c r="C55" s="100"/>
      <c r="D55" s="100"/>
      <c r="E55" s="100"/>
      <c r="F55" s="100" t="s">
        <v>29</v>
      </c>
      <c r="G55" s="116">
        <v>7000000</v>
      </c>
      <c r="H55" s="101">
        <v>42872</v>
      </c>
      <c r="I55" s="101">
        <v>42880</v>
      </c>
      <c r="J55" s="31">
        <v>0.12</v>
      </c>
      <c r="K55" s="100">
        <v>0</v>
      </c>
      <c r="L55" s="100" t="s">
        <v>241</v>
      </c>
      <c r="M55" s="100" t="s">
        <v>4</v>
      </c>
      <c r="N55" s="100" t="s">
        <v>41</v>
      </c>
      <c r="O55" s="100" t="s">
        <v>41</v>
      </c>
      <c r="P55" s="90">
        <v>1</v>
      </c>
      <c r="Q55" s="90">
        <v>0.1</v>
      </c>
      <c r="R55" s="100" t="s">
        <v>256</v>
      </c>
      <c r="S55" s="100" t="s">
        <v>64</v>
      </c>
      <c r="T55" s="100" t="s">
        <v>106</v>
      </c>
      <c r="U55" s="100"/>
      <c r="V55" s="116">
        <v>7000000</v>
      </c>
      <c r="W55" s="31">
        <v>0.12</v>
      </c>
      <c r="X55" s="100" t="s">
        <v>218</v>
      </c>
      <c r="Y55" s="101">
        <v>42874</v>
      </c>
      <c r="Z55" s="100">
        <v>1</v>
      </c>
      <c r="AA55" s="100" t="s">
        <v>91</v>
      </c>
    </row>
    <row r="56" spans="1:40" x14ac:dyDescent="0.25">
      <c r="A56" s="100" t="s">
        <v>2</v>
      </c>
      <c r="B56" s="100" t="s">
        <v>4</v>
      </c>
      <c r="C56" s="100"/>
      <c r="D56" s="100"/>
      <c r="E56" s="100"/>
      <c r="F56" s="100" t="s">
        <v>29</v>
      </c>
      <c r="G56" s="116">
        <v>79000000</v>
      </c>
      <c r="H56" s="101">
        <v>42872</v>
      </c>
      <c r="I56" s="101">
        <v>42881</v>
      </c>
      <c r="J56" s="31">
        <v>0.12</v>
      </c>
      <c r="K56" s="100">
        <v>0</v>
      </c>
      <c r="L56" s="100" t="s">
        <v>241</v>
      </c>
      <c r="M56" s="100" t="s">
        <v>4</v>
      </c>
      <c r="N56" s="100" t="s">
        <v>41</v>
      </c>
      <c r="O56" s="100" t="s">
        <v>41</v>
      </c>
      <c r="P56" s="90">
        <v>1</v>
      </c>
      <c r="Q56" s="90">
        <v>0.1</v>
      </c>
      <c r="R56" s="100" t="s">
        <v>256</v>
      </c>
      <c r="S56" s="100" t="s">
        <v>64</v>
      </c>
      <c r="T56" s="100" t="s">
        <v>106</v>
      </c>
      <c r="U56" s="100"/>
      <c r="V56" s="116">
        <v>79000000</v>
      </c>
      <c r="W56" s="31">
        <v>0.12</v>
      </c>
      <c r="X56" s="100" t="s">
        <v>218</v>
      </c>
      <c r="Y56" s="101">
        <v>42874</v>
      </c>
      <c r="Z56" s="100">
        <v>1</v>
      </c>
      <c r="AA56" s="100" t="s">
        <v>91</v>
      </c>
    </row>
    <row r="57" spans="1:40" x14ac:dyDescent="0.25">
      <c r="A57" s="100" t="s">
        <v>2</v>
      </c>
      <c r="B57" s="100" t="s">
        <v>4</v>
      </c>
      <c r="C57" s="100"/>
      <c r="D57" s="100"/>
      <c r="E57" s="100"/>
      <c r="F57" s="100" t="s">
        <v>29</v>
      </c>
      <c r="G57" s="116">
        <v>87000000</v>
      </c>
      <c r="H57" s="101">
        <v>42872</v>
      </c>
      <c r="I57" s="101">
        <v>42882</v>
      </c>
      <c r="J57" s="31">
        <v>0.12</v>
      </c>
      <c r="K57" s="100">
        <v>0</v>
      </c>
      <c r="L57" s="100" t="s">
        <v>241</v>
      </c>
      <c r="M57" s="100" t="s">
        <v>4</v>
      </c>
      <c r="N57" s="100" t="s">
        <v>41</v>
      </c>
      <c r="O57" s="100" t="s">
        <v>41</v>
      </c>
      <c r="P57" s="90">
        <v>1</v>
      </c>
      <c r="Q57" s="90">
        <v>0.1</v>
      </c>
      <c r="R57" s="100" t="s">
        <v>256</v>
      </c>
      <c r="S57" s="100" t="s">
        <v>64</v>
      </c>
      <c r="T57" s="100" t="s">
        <v>106</v>
      </c>
      <c r="U57" s="100"/>
      <c r="V57" s="116">
        <v>87000000</v>
      </c>
      <c r="W57" s="31">
        <v>0.12</v>
      </c>
      <c r="X57" s="100" t="s">
        <v>218</v>
      </c>
      <c r="Y57" s="101">
        <v>42874</v>
      </c>
      <c r="Z57" s="100">
        <v>1</v>
      </c>
      <c r="AA57" s="100" t="s">
        <v>91</v>
      </c>
      <c r="AB57" s="25"/>
      <c r="AC57" s="25"/>
      <c r="AD57" s="25"/>
      <c r="AE57" s="25"/>
      <c r="AF57" s="25"/>
      <c r="AG57" s="25"/>
      <c r="AH57" s="25"/>
      <c r="AI57" s="25"/>
      <c r="AJ57" s="115"/>
      <c r="AK57" s="25"/>
      <c r="AL57" s="25"/>
      <c r="AM57" s="25"/>
      <c r="AN57" s="100"/>
    </row>
    <row r="58" spans="1:40" x14ac:dyDescent="0.25">
      <c r="A58" s="100" t="s">
        <v>2</v>
      </c>
      <c r="B58" s="100" t="s">
        <v>4</v>
      </c>
      <c r="C58" s="100"/>
      <c r="D58" s="100"/>
      <c r="E58" s="100"/>
      <c r="F58" s="100" t="s">
        <v>29</v>
      </c>
      <c r="G58" s="116">
        <v>75000000</v>
      </c>
      <c r="H58" s="101">
        <v>42872</v>
      </c>
      <c r="I58" s="101">
        <v>42883</v>
      </c>
      <c r="J58" s="31">
        <v>0.12</v>
      </c>
      <c r="K58" s="100">
        <v>0</v>
      </c>
      <c r="L58" s="100" t="s">
        <v>241</v>
      </c>
      <c r="M58" s="100" t="s">
        <v>4</v>
      </c>
      <c r="N58" s="100" t="s">
        <v>41</v>
      </c>
      <c r="O58" s="100" t="s">
        <v>41</v>
      </c>
      <c r="P58" s="90">
        <v>1</v>
      </c>
      <c r="Q58" s="90">
        <v>0.1</v>
      </c>
      <c r="R58" s="100" t="s">
        <v>256</v>
      </c>
      <c r="S58" s="100" t="s">
        <v>64</v>
      </c>
      <c r="T58" s="100" t="s">
        <v>106</v>
      </c>
      <c r="U58" s="100"/>
      <c r="V58" s="116">
        <v>75000000</v>
      </c>
      <c r="W58" s="31">
        <v>0.12</v>
      </c>
      <c r="X58" s="100" t="s">
        <v>218</v>
      </c>
      <c r="Y58" s="101">
        <v>42874</v>
      </c>
      <c r="Z58" s="100">
        <v>1</v>
      </c>
      <c r="AA58" s="100" t="s">
        <v>91</v>
      </c>
      <c r="AB58" s="100"/>
      <c r="AC58" s="100"/>
      <c r="AD58" s="100"/>
      <c r="AE58" s="100"/>
      <c r="AF58" s="100"/>
      <c r="AG58" s="100"/>
      <c r="AH58" s="100"/>
      <c r="AI58" s="100"/>
      <c r="AJ58" s="101"/>
      <c r="AK58" s="100"/>
      <c r="AL58" s="100"/>
      <c r="AM58" s="100"/>
      <c r="AN58" s="100"/>
    </row>
    <row r="59" spans="1:40" x14ac:dyDescent="0.25">
      <c r="A59" s="100" t="s">
        <v>2</v>
      </c>
      <c r="B59" s="100" t="s">
        <v>4</v>
      </c>
      <c r="C59" s="100"/>
      <c r="D59" s="100"/>
      <c r="E59" s="100"/>
      <c r="F59" s="100" t="s">
        <v>29</v>
      </c>
      <c r="G59" s="116">
        <v>65000000</v>
      </c>
      <c r="H59" s="101">
        <v>42872</v>
      </c>
      <c r="I59" s="101">
        <v>42884</v>
      </c>
      <c r="J59" s="31">
        <v>0.12</v>
      </c>
      <c r="K59" s="100">
        <v>0</v>
      </c>
      <c r="L59" s="100" t="s">
        <v>241</v>
      </c>
      <c r="M59" s="100" t="s">
        <v>4</v>
      </c>
      <c r="N59" s="100" t="s">
        <v>41</v>
      </c>
      <c r="O59" s="100" t="s">
        <v>41</v>
      </c>
      <c r="P59" s="90">
        <v>1</v>
      </c>
      <c r="Q59" s="90">
        <v>0.1</v>
      </c>
      <c r="R59" s="100" t="s">
        <v>256</v>
      </c>
      <c r="S59" s="100" t="s">
        <v>64</v>
      </c>
      <c r="T59" s="100" t="s">
        <v>106</v>
      </c>
      <c r="U59" s="100"/>
      <c r="V59" s="116">
        <v>65000000</v>
      </c>
      <c r="W59" s="31">
        <v>0.12</v>
      </c>
      <c r="X59" s="100" t="s">
        <v>218</v>
      </c>
      <c r="Y59" s="101">
        <v>42874</v>
      </c>
      <c r="Z59" s="100">
        <v>1</v>
      </c>
      <c r="AA59" s="100" t="s">
        <v>91</v>
      </c>
      <c r="AB59" s="100"/>
      <c r="AC59" s="100"/>
      <c r="AD59" s="100"/>
      <c r="AE59" s="100"/>
      <c r="AF59" s="100"/>
      <c r="AG59" s="100"/>
      <c r="AH59" s="100"/>
      <c r="AI59" s="100"/>
      <c r="AJ59" s="101"/>
      <c r="AK59" s="100"/>
      <c r="AL59" s="100"/>
      <c r="AM59" s="100"/>
      <c r="AN59" s="100"/>
    </row>
    <row r="60" spans="1:40" x14ac:dyDescent="0.25">
      <c r="A60" s="100" t="s">
        <v>2</v>
      </c>
      <c r="B60" s="100" t="s">
        <v>4</v>
      </c>
      <c r="C60" s="100"/>
      <c r="D60" s="100"/>
      <c r="E60" s="100"/>
      <c r="F60" s="100" t="s">
        <v>29</v>
      </c>
      <c r="G60" s="116">
        <v>73000000</v>
      </c>
      <c r="H60" s="101">
        <v>42872</v>
      </c>
      <c r="I60" s="101">
        <v>42885</v>
      </c>
      <c r="J60" s="31">
        <v>0.12</v>
      </c>
      <c r="K60" s="100">
        <v>0</v>
      </c>
      <c r="L60" s="100" t="s">
        <v>241</v>
      </c>
      <c r="M60" s="100" t="s">
        <v>4</v>
      </c>
      <c r="N60" s="100" t="s">
        <v>41</v>
      </c>
      <c r="O60" s="100" t="s">
        <v>41</v>
      </c>
      <c r="P60" s="90">
        <v>1</v>
      </c>
      <c r="Q60" s="90">
        <v>0.1</v>
      </c>
      <c r="R60" s="100" t="s">
        <v>256</v>
      </c>
      <c r="S60" s="100" t="s">
        <v>64</v>
      </c>
      <c r="T60" s="100" t="s">
        <v>106</v>
      </c>
      <c r="U60" s="100"/>
      <c r="V60" s="116">
        <v>73000000</v>
      </c>
      <c r="W60" s="31">
        <v>0.12</v>
      </c>
      <c r="X60" s="100" t="s">
        <v>218</v>
      </c>
      <c r="Y60" s="101">
        <v>42874</v>
      </c>
      <c r="Z60" s="100">
        <v>1</v>
      </c>
      <c r="AA60" s="100" t="s">
        <v>91</v>
      </c>
      <c r="AB60" s="100"/>
      <c r="AC60" s="100"/>
      <c r="AD60" s="100"/>
      <c r="AE60" s="100"/>
      <c r="AF60" s="100"/>
      <c r="AG60" s="100"/>
      <c r="AH60" s="100"/>
      <c r="AI60" s="100"/>
      <c r="AJ60" s="101"/>
      <c r="AK60" s="100"/>
      <c r="AL60" s="100"/>
      <c r="AM60" s="100"/>
      <c r="AN60" s="100"/>
    </row>
    <row r="61" spans="1:40" x14ac:dyDescent="0.25">
      <c r="A61" s="100" t="s">
        <v>2</v>
      </c>
      <c r="B61" s="100" t="s">
        <v>4</v>
      </c>
      <c r="C61" s="100"/>
      <c r="D61" s="100"/>
      <c r="E61" s="100"/>
      <c r="F61" s="100" t="s">
        <v>29</v>
      </c>
      <c r="G61" s="116">
        <v>103000000</v>
      </c>
      <c r="H61" s="101">
        <v>42872</v>
      </c>
      <c r="I61" s="101">
        <v>42886</v>
      </c>
      <c r="J61" s="31">
        <v>0.12</v>
      </c>
      <c r="K61" s="100">
        <v>0</v>
      </c>
      <c r="L61" s="100" t="s">
        <v>241</v>
      </c>
      <c r="M61" s="100" t="s">
        <v>4</v>
      </c>
      <c r="N61" s="100" t="s">
        <v>41</v>
      </c>
      <c r="O61" s="100" t="s">
        <v>41</v>
      </c>
      <c r="P61" s="90">
        <v>1</v>
      </c>
      <c r="Q61" s="90">
        <v>0.1</v>
      </c>
      <c r="R61" s="100" t="s">
        <v>256</v>
      </c>
      <c r="S61" s="100" t="s">
        <v>64</v>
      </c>
      <c r="T61" s="100" t="s">
        <v>106</v>
      </c>
      <c r="U61" s="100"/>
      <c r="V61" s="116">
        <v>103000000</v>
      </c>
      <c r="W61" s="31">
        <v>0.12</v>
      </c>
      <c r="X61" s="100" t="s">
        <v>218</v>
      </c>
      <c r="Y61" s="101">
        <v>42874</v>
      </c>
      <c r="Z61" s="100">
        <v>1</v>
      </c>
      <c r="AA61" s="100" t="s">
        <v>91</v>
      </c>
      <c r="AB61" s="100"/>
      <c r="AC61" s="100"/>
      <c r="AD61" s="100"/>
      <c r="AE61" s="100"/>
      <c r="AF61" s="100"/>
      <c r="AG61" s="100"/>
      <c r="AH61" s="100"/>
      <c r="AI61" s="100"/>
      <c r="AJ61" s="101"/>
      <c r="AK61" s="100"/>
      <c r="AL61" s="100"/>
      <c r="AM61" s="100"/>
      <c r="AN61" s="100"/>
    </row>
    <row r="62" spans="1:40" x14ac:dyDescent="0.25">
      <c r="A62" s="100" t="s">
        <v>2</v>
      </c>
      <c r="B62" s="100" t="s">
        <v>4</v>
      </c>
      <c r="C62" s="100"/>
      <c r="D62" s="100"/>
      <c r="E62" s="100"/>
      <c r="F62" s="100" t="s">
        <v>29</v>
      </c>
      <c r="G62" s="116">
        <v>108000000</v>
      </c>
      <c r="H62" s="101">
        <v>42872</v>
      </c>
      <c r="I62" s="101">
        <v>42887</v>
      </c>
      <c r="J62" s="31">
        <v>0.12</v>
      </c>
      <c r="K62" s="100">
        <v>0</v>
      </c>
      <c r="L62" s="100" t="s">
        <v>241</v>
      </c>
      <c r="M62" s="100" t="s">
        <v>4</v>
      </c>
      <c r="N62" s="100" t="s">
        <v>41</v>
      </c>
      <c r="O62" s="100" t="s">
        <v>41</v>
      </c>
      <c r="P62" s="90">
        <v>1</v>
      </c>
      <c r="Q62" s="90">
        <v>0.1</v>
      </c>
      <c r="R62" s="100" t="s">
        <v>256</v>
      </c>
      <c r="S62" s="100" t="s">
        <v>64</v>
      </c>
      <c r="T62" s="100" t="s">
        <v>106</v>
      </c>
      <c r="U62" s="100"/>
      <c r="V62" s="116">
        <v>108000000</v>
      </c>
      <c r="W62" s="31">
        <v>0.12</v>
      </c>
      <c r="X62" s="100" t="s">
        <v>218</v>
      </c>
      <c r="Y62" s="101">
        <v>42874</v>
      </c>
      <c r="Z62" s="100">
        <v>1</v>
      </c>
      <c r="AA62" s="100" t="s">
        <v>91</v>
      </c>
      <c r="AB62" s="100"/>
      <c r="AC62" s="100"/>
      <c r="AD62" s="100"/>
      <c r="AE62" s="100"/>
      <c r="AF62" s="100"/>
      <c r="AG62" s="100"/>
      <c r="AH62" s="100"/>
      <c r="AI62" s="100"/>
      <c r="AJ62" s="101"/>
      <c r="AK62" s="100"/>
      <c r="AL62" s="100"/>
      <c r="AM62" s="100"/>
      <c r="AN62" s="100"/>
    </row>
    <row r="63" spans="1:40" x14ac:dyDescent="0.25">
      <c r="A63" s="100" t="s">
        <v>2</v>
      </c>
      <c r="B63" s="100" t="s">
        <v>4</v>
      </c>
      <c r="C63" s="100"/>
      <c r="D63" s="100"/>
      <c r="E63" s="100"/>
      <c r="F63" s="100" t="s">
        <v>29</v>
      </c>
      <c r="G63" s="116">
        <v>16000000</v>
      </c>
      <c r="H63" s="101">
        <v>42872</v>
      </c>
      <c r="I63" s="101">
        <v>42888</v>
      </c>
      <c r="J63" s="31">
        <v>0.12</v>
      </c>
      <c r="K63" s="100">
        <v>0</v>
      </c>
      <c r="L63" s="100" t="s">
        <v>241</v>
      </c>
      <c r="M63" s="100" t="s">
        <v>4</v>
      </c>
      <c r="N63" s="100" t="s">
        <v>41</v>
      </c>
      <c r="O63" s="100" t="s">
        <v>41</v>
      </c>
      <c r="P63" s="90">
        <v>1</v>
      </c>
      <c r="Q63" s="90">
        <v>0.1</v>
      </c>
      <c r="R63" s="100" t="s">
        <v>256</v>
      </c>
      <c r="S63" s="100" t="s">
        <v>64</v>
      </c>
      <c r="T63" s="100" t="s">
        <v>106</v>
      </c>
      <c r="U63" s="100"/>
      <c r="V63" s="116">
        <v>16000000</v>
      </c>
      <c r="W63" s="31">
        <v>0.12</v>
      </c>
      <c r="X63" s="100" t="s">
        <v>218</v>
      </c>
      <c r="Y63" s="101">
        <v>42874</v>
      </c>
      <c r="Z63" s="100">
        <v>1</v>
      </c>
      <c r="AA63" s="100" t="s">
        <v>91</v>
      </c>
      <c r="AB63" s="100"/>
      <c r="AC63" s="100"/>
      <c r="AD63" s="100"/>
      <c r="AE63" s="100"/>
      <c r="AF63" s="100"/>
      <c r="AG63" s="100"/>
      <c r="AH63" s="100"/>
      <c r="AI63" s="100"/>
      <c r="AJ63" s="101"/>
      <c r="AK63" s="100"/>
      <c r="AL63" s="100"/>
      <c r="AM63" s="100"/>
      <c r="AN63" s="100"/>
    </row>
    <row r="64" spans="1:40" x14ac:dyDescent="0.25">
      <c r="A64" s="100" t="s">
        <v>2</v>
      </c>
      <c r="B64" s="100" t="s">
        <v>4</v>
      </c>
      <c r="C64" s="100"/>
      <c r="D64" s="100"/>
      <c r="E64" s="100"/>
      <c r="F64" s="100" t="s">
        <v>29</v>
      </c>
      <c r="G64" s="116">
        <v>30000000</v>
      </c>
      <c r="H64" s="101">
        <v>42872</v>
      </c>
      <c r="I64" s="101">
        <v>42889</v>
      </c>
      <c r="J64" s="31">
        <v>0.12</v>
      </c>
      <c r="K64" s="100">
        <v>0</v>
      </c>
      <c r="L64" s="100" t="s">
        <v>241</v>
      </c>
      <c r="M64" s="100" t="s">
        <v>4</v>
      </c>
      <c r="N64" s="100" t="s">
        <v>41</v>
      </c>
      <c r="O64" s="100" t="s">
        <v>41</v>
      </c>
      <c r="P64" s="90">
        <v>1</v>
      </c>
      <c r="Q64" s="90">
        <v>0.1</v>
      </c>
      <c r="R64" s="100" t="s">
        <v>256</v>
      </c>
      <c r="S64" s="100" t="s">
        <v>64</v>
      </c>
      <c r="T64" s="100" t="s">
        <v>106</v>
      </c>
      <c r="U64" s="100"/>
      <c r="V64" s="116">
        <v>30000000</v>
      </c>
      <c r="W64" s="31">
        <v>0.12</v>
      </c>
      <c r="X64" s="100" t="s">
        <v>218</v>
      </c>
      <c r="Y64" s="101">
        <v>42874</v>
      </c>
      <c r="Z64" s="100">
        <v>1</v>
      </c>
      <c r="AA64" s="100" t="s">
        <v>91</v>
      </c>
      <c r="AB64" s="100"/>
      <c r="AC64" s="100"/>
      <c r="AD64" s="100"/>
      <c r="AE64" s="100"/>
      <c r="AF64" s="100"/>
      <c r="AG64" s="100"/>
      <c r="AH64" s="100"/>
      <c r="AI64" s="100"/>
      <c r="AJ64" s="101"/>
      <c r="AK64" s="100"/>
      <c r="AL64" s="100"/>
      <c r="AM64" s="100"/>
      <c r="AN64" s="100"/>
    </row>
    <row r="65" spans="1:40" x14ac:dyDescent="0.25">
      <c r="A65" s="100" t="s">
        <v>2</v>
      </c>
      <c r="B65" s="100" t="s">
        <v>4</v>
      </c>
      <c r="C65" s="100"/>
      <c r="D65" s="100"/>
      <c r="E65" s="100"/>
      <c r="F65" s="100" t="s">
        <v>29</v>
      </c>
      <c r="G65" s="116">
        <v>111000000</v>
      </c>
      <c r="H65" s="101">
        <v>42872</v>
      </c>
      <c r="I65" s="101">
        <v>42890</v>
      </c>
      <c r="J65" s="31">
        <v>0.12</v>
      </c>
      <c r="K65" s="100">
        <v>0</v>
      </c>
      <c r="L65" s="100" t="s">
        <v>241</v>
      </c>
      <c r="M65" s="100" t="s">
        <v>4</v>
      </c>
      <c r="N65" s="100" t="s">
        <v>41</v>
      </c>
      <c r="O65" s="100" t="s">
        <v>41</v>
      </c>
      <c r="P65" s="90">
        <v>1</v>
      </c>
      <c r="Q65" s="90">
        <v>0.1</v>
      </c>
      <c r="R65" s="100" t="s">
        <v>256</v>
      </c>
      <c r="S65" s="100" t="s">
        <v>64</v>
      </c>
      <c r="T65" s="100" t="s">
        <v>106</v>
      </c>
      <c r="U65" s="100"/>
      <c r="V65" s="116">
        <v>111000000</v>
      </c>
      <c r="W65" s="31">
        <v>0.12</v>
      </c>
      <c r="X65" s="100" t="s">
        <v>218</v>
      </c>
      <c r="Y65" s="101">
        <v>42874</v>
      </c>
      <c r="Z65" s="100">
        <v>1</v>
      </c>
      <c r="AA65" s="100" t="s">
        <v>91</v>
      </c>
      <c r="AB65" s="100"/>
      <c r="AC65" s="100"/>
      <c r="AD65" s="100"/>
      <c r="AE65" s="100"/>
      <c r="AF65" s="100"/>
      <c r="AG65" s="100"/>
      <c r="AH65" s="100"/>
      <c r="AI65" s="100"/>
      <c r="AJ65" s="101"/>
      <c r="AK65" s="100"/>
      <c r="AL65" s="100"/>
      <c r="AM65" s="100"/>
      <c r="AN65" s="100"/>
    </row>
    <row r="66" spans="1:40" x14ac:dyDescent="0.25">
      <c r="A66" s="100" t="s">
        <v>2</v>
      </c>
      <c r="B66" s="100" t="s">
        <v>4</v>
      </c>
      <c r="C66" s="100"/>
      <c r="D66" s="100"/>
      <c r="E66" s="100"/>
      <c r="F66" s="100" t="s">
        <v>29</v>
      </c>
      <c r="G66" s="116">
        <v>26000000</v>
      </c>
      <c r="H66" s="101">
        <v>42872</v>
      </c>
      <c r="I66" s="101">
        <v>42891</v>
      </c>
      <c r="J66" s="31">
        <v>0.12</v>
      </c>
      <c r="K66" s="100">
        <v>0</v>
      </c>
      <c r="L66" s="100" t="s">
        <v>241</v>
      </c>
      <c r="M66" s="100" t="s">
        <v>4</v>
      </c>
      <c r="N66" s="100" t="s">
        <v>41</v>
      </c>
      <c r="O66" s="100" t="s">
        <v>41</v>
      </c>
      <c r="P66" s="90">
        <v>1</v>
      </c>
      <c r="Q66" s="90">
        <v>0.1</v>
      </c>
      <c r="R66" s="100" t="s">
        <v>256</v>
      </c>
      <c r="S66" s="100" t="s">
        <v>64</v>
      </c>
      <c r="T66" s="100" t="s">
        <v>106</v>
      </c>
      <c r="U66" s="100"/>
      <c r="V66" s="116">
        <v>26000000</v>
      </c>
      <c r="W66" s="31">
        <v>0.12</v>
      </c>
      <c r="X66" s="100" t="s">
        <v>218</v>
      </c>
      <c r="Y66" s="101">
        <v>42874</v>
      </c>
      <c r="Z66" s="100">
        <v>1</v>
      </c>
      <c r="AA66" s="100" t="s">
        <v>91</v>
      </c>
      <c r="AB66" s="100"/>
      <c r="AC66" s="100"/>
      <c r="AD66" s="100"/>
      <c r="AE66" s="100"/>
      <c r="AF66" s="100"/>
      <c r="AG66" s="100"/>
      <c r="AH66" s="100"/>
      <c r="AI66" s="100"/>
      <c r="AJ66" s="101"/>
      <c r="AK66" s="100"/>
      <c r="AL66" s="100"/>
      <c r="AM66" s="100"/>
      <c r="AN66" s="100"/>
    </row>
    <row r="67" spans="1:40" x14ac:dyDescent="0.25">
      <c r="A67" s="100" t="s">
        <v>2</v>
      </c>
      <c r="B67" s="100" t="s">
        <v>4</v>
      </c>
      <c r="C67" s="100"/>
      <c r="D67" s="100"/>
      <c r="E67" s="100"/>
      <c r="F67" s="100" t="s">
        <v>29</v>
      </c>
      <c r="G67" s="116">
        <v>114000000</v>
      </c>
      <c r="H67" s="101">
        <v>42872</v>
      </c>
      <c r="I67" s="101">
        <v>42892</v>
      </c>
      <c r="J67" s="31">
        <v>0.12</v>
      </c>
      <c r="K67" s="100">
        <v>0</v>
      </c>
      <c r="L67" s="100" t="s">
        <v>241</v>
      </c>
      <c r="M67" s="100" t="s">
        <v>4</v>
      </c>
      <c r="N67" s="100" t="s">
        <v>41</v>
      </c>
      <c r="O67" s="100" t="s">
        <v>41</v>
      </c>
      <c r="P67" s="90">
        <v>1</v>
      </c>
      <c r="Q67" s="90">
        <v>0.1</v>
      </c>
      <c r="R67" s="100" t="s">
        <v>256</v>
      </c>
      <c r="S67" s="100" t="s">
        <v>64</v>
      </c>
      <c r="T67" s="100" t="s">
        <v>106</v>
      </c>
      <c r="U67" s="100"/>
      <c r="V67" s="116">
        <v>114000000</v>
      </c>
      <c r="W67" s="31">
        <v>0.12</v>
      </c>
      <c r="X67" s="100" t="s">
        <v>218</v>
      </c>
      <c r="Y67" s="101">
        <v>42874</v>
      </c>
      <c r="Z67" s="100">
        <v>1</v>
      </c>
      <c r="AA67" s="100" t="s">
        <v>91</v>
      </c>
      <c r="AB67" s="100"/>
      <c r="AC67" s="100"/>
      <c r="AD67" s="100"/>
      <c r="AE67" s="100"/>
      <c r="AF67" s="100"/>
      <c r="AG67" s="100"/>
      <c r="AH67" s="100"/>
      <c r="AI67" s="100"/>
      <c r="AJ67" s="101"/>
      <c r="AK67" s="100"/>
      <c r="AL67" s="100"/>
      <c r="AM67" s="100"/>
      <c r="AN67" s="100"/>
    </row>
    <row r="68" spans="1:40" x14ac:dyDescent="0.25">
      <c r="A68" s="100" t="s">
        <v>2</v>
      </c>
      <c r="B68" s="100" t="s">
        <v>4</v>
      </c>
      <c r="C68" s="100"/>
      <c r="D68" s="100"/>
      <c r="E68" s="100"/>
      <c r="F68" s="100" t="s">
        <v>29</v>
      </c>
      <c r="G68" s="116">
        <v>55000000</v>
      </c>
      <c r="H68" s="101">
        <v>42872</v>
      </c>
      <c r="I68" s="101">
        <v>42893</v>
      </c>
      <c r="J68" s="31">
        <v>0.12</v>
      </c>
      <c r="K68" s="100">
        <v>0</v>
      </c>
      <c r="L68" s="100" t="s">
        <v>241</v>
      </c>
      <c r="M68" s="100" t="s">
        <v>4</v>
      </c>
      <c r="N68" s="100" t="s">
        <v>41</v>
      </c>
      <c r="O68" s="100" t="s">
        <v>41</v>
      </c>
      <c r="P68" s="90">
        <v>1</v>
      </c>
      <c r="Q68" s="90">
        <v>0.1</v>
      </c>
      <c r="R68" s="100" t="s">
        <v>256</v>
      </c>
      <c r="S68" s="100" t="s">
        <v>64</v>
      </c>
      <c r="T68" s="100" t="s">
        <v>106</v>
      </c>
      <c r="U68" s="100"/>
      <c r="V68" s="116">
        <v>55000000</v>
      </c>
      <c r="W68" s="31">
        <v>0.12</v>
      </c>
      <c r="X68" s="100" t="s">
        <v>218</v>
      </c>
      <c r="Y68" s="101">
        <v>42874</v>
      </c>
      <c r="Z68" s="100">
        <v>1</v>
      </c>
      <c r="AA68" s="100" t="s">
        <v>91</v>
      </c>
      <c r="AB68" s="100"/>
      <c r="AC68" s="100"/>
      <c r="AD68" s="100"/>
      <c r="AE68" s="100"/>
      <c r="AF68" s="100"/>
      <c r="AG68" s="100"/>
      <c r="AH68" s="100"/>
      <c r="AI68" s="100"/>
      <c r="AJ68" s="101"/>
      <c r="AK68" s="100"/>
      <c r="AL68" s="100"/>
      <c r="AM68" s="100"/>
      <c r="AN68" s="100"/>
    </row>
    <row r="69" spans="1:40" x14ac:dyDescent="0.25">
      <c r="A69" s="100" t="s">
        <v>2</v>
      </c>
      <c r="B69" s="100" t="s">
        <v>4</v>
      </c>
      <c r="C69" s="100"/>
      <c r="D69" s="100"/>
      <c r="E69" s="100"/>
      <c r="F69" s="100" t="s">
        <v>29</v>
      </c>
      <c r="G69" s="116">
        <v>17000000</v>
      </c>
      <c r="H69" s="101">
        <v>42872</v>
      </c>
      <c r="I69" s="101">
        <v>42894</v>
      </c>
      <c r="J69" s="31">
        <v>0.12</v>
      </c>
      <c r="K69" s="100">
        <v>0</v>
      </c>
      <c r="L69" s="100" t="s">
        <v>241</v>
      </c>
      <c r="M69" s="100" t="s">
        <v>4</v>
      </c>
      <c r="N69" s="100" t="s">
        <v>41</v>
      </c>
      <c r="O69" s="100" t="s">
        <v>41</v>
      </c>
      <c r="P69" s="90">
        <v>1</v>
      </c>
      <c r="Q69" s="90">
        <v>0.1</v>
      </c>
      <c r="R69" s="100" t="s">
        <v>256</v>
      </c>
      <c r="S69" s="100" t="s">
        <v>64</v>
      </c>
      <c r="T69" s="100" t="s">
        <v>106</v>
      </c>
      <c r="U69" s="100"/>
      <c r="V69" s="116">
        <v>17000000</v>
      </c>
      <c r="W69" s="31">
        <v>0.12</v>
      </c>
      <c r="X69" s="100" t="s">
        <v>218</v>
      </c>
      <c r="Y69" s="101">
        <v>42874</v>
      </c>
      <c r="Z69" s="100">
        <v>1</v>
      </c>
      <c r="AA69" s="100" t="s">
        <v>91</v>
      </c>
      <c r="AB69" s="100"/>
      <c r="AC69" s="100"/>
      <c r="AD69" s="100"/>
      <c r="AE69" s="100"/>
      <c r="AF69" s="100"/>
      <c r="AG69" s="100"/>
      <c r="AH69" s="100"/>
      <c r="AI69" s="100"/>
      <c r="AJ69" s="101"/>
      <c r="AK69" s="100"/>
      <c r="AL69" s="100"/>
      <c r="AM69" s="100"/>
      <c r="AN69" s="100"/>
    </row>
    <row r="70" spans="1:40" x14ac:dyDescent="0.25">
      <c r="A70" s="100" t="s">
        <v>2</v>
      </c>
      <c r="B70" s="100" t="s">
        <v>4</v>
      </c>
      <c r="C70" s="100"/>
      <c r="D70" s="100"/>
      <c r="E70" s="100"/>
      <c r="F70" s="100" t="s">
        <v>29</v>
      </c>
      <c r="G70" s="116">
        <v>41000000</v>
      </c>
      <c r="H70" s="101">
        <v>42872</v>
      </c>
      <c r="I70" s="101">
        <v>42895</v>
      </c>
      <c r="J70" s="31">
        <v>0.12</v>
      </c>
      <c r="K70" s="100">
        <v>0</v>
      </c>
      <c r="L70" s="100" t="s">
        <v>241</v>
      </c>
      <c r="M70" s="100" t="s">
        <v>4</v>
      </c>
      <c r="N70" s="100" t="s">
        <v>41</v>
      </c>
      <c r="O70" s="100" t="s">
        <v>41</v>
      </c>
      <c r="P70" s="90">
        <v>1</v>
      </c>
      <c r="Q70" s="90">
        <v>0.1</v>
      </c>
      <c r="R70" s="100" t="s">
        <v>256</v>
      </c>
      <c r="S70" s="100" t="s">
        <v>64</v>
      </c>
      <c r="T70" s="100" t="s">
        <v>106</v>
      </c>
      <c r="U70" s="100"/>
      <c r="V70" s="116">
        <v>41000000</v>
      </c>
      <c r="W70" s="31">
        <v>0.12</v>
      </c>
      <c r="X70" s="100" t="s">
        <v>218</v>
      </c>
      <c r="Y70" s="101">
        <v>42874</v>
      </c>
      <c r="Z70" s="100">
        <v>1</v>
      </c>
      <c r="AA70" s="100" t="s">
        <v>91</v>
      </c>
      <c r="AB70" s="100"/>
      <c r="AC70" s="100"/>
      <c r="AD70" s="100"/>
      <c r="AE70" s="100"/>
      <c r="AF70" s="100"/>
      <c r="AG70" s="100"/>
      <c r="AH70" s="100"/>
      <c r="AI70" s="100"/>
      <c r="AJ70" s="101"/>
      <c r="AK70" s="100"/>
      <c r="AL70" s="100"/>
      <c r="AM70" s="100"/>
      <c r="AN70" s="100"/>
    </row>
    <row r="71" spans="1:40" x14ac:dyDescent="0.25">
      <c r="A71" s="100" t="s">
        <v>2</v>
      </c>
      <c r="B71" s="100" t="s">
        <v>4</v>
      </c>
      <c r="C71" s="100"/>
      <c r="D71" s="100"/>
      <c r="E71" s="100"/>
      <c r="F71" s="100" t="s">
        <v>29</v>
      </c>
      <c r="G71" s="116">
        <v>90000000</v>
      </c>
      <c r="H71" s="101">
        <v>42872</v>
      </c>
      <c r="I71" s="101">
        <v>42896</v>
      </c>
      <c r="J71" s="31">
        <v>0.12</v>
      </c>
      <c r="K71" s="100">
        <v>0</v>
      </c>
      <c r="L71" s="100" t="s">
        <v>241</v>
      </c>
      <c r="M71" s="100" t="s">
        <v>4</v>
      </c>
      <c r="N71" s="100" t="s">
        <v>41</v>
      </c>
      <c r="O71" s="100" t="s">
        <v>41</v>
      </c>
      <c r="P71" s="90">
        <v>1</v>
      </c>
      <c r="Q71" s="90">
        <v>0.1</v>
      </c>
      <c r="R71" s="100" t="s">
        <v>256</v>
      </c>
      <c r="S71" s="100" t="s">
        <v>64</v>
      </c>
      <c r="T71" s="100" t="s">
        <v>106</v>
      </c>
      <c r="U71" s="100"/>
      <c r="V71" s="116">
        <v>90000000</v>
      </c>
      <c r="W71" s="31">
        <v>0.12</v>
      </c>
      <c r="X71" s="100" t="s">
        <v>218</v>
      </c>
      <c r="Y71" s="101">
        <v>42874</v>
      </c>
      <c r="Z71" s="100">
        <v>1</v>
      </c>
      <c r="AA71" s="100" t="s">
        <v>91</v>
      </c>
      <c r="AB71" s="100"/>
      <c r="AC71" s="100"/>
      <c r="AD71" s="100"/>
      <c r="AE71" s="100"/>
      <c r="AF71" s="100"/>
      <c r="AG71" s="100"/>
      <c r="AH71" s="100"/>
      <c r="AI71" s="100"/>
      <c r="AJ71" s="101"/>
      <c r="AK71" s="100"/>
      <c r="AL71" s="100"/>
      <c r="AM71" s="100"/>
      <c r="AN71" s="100"/>
    </row>
    <row r="72" spans="1:40" x14ac:dyDescent="0.25">
      <c r="A72" s="100" t="s">
        <v>2</v>
      </c>
      <c r="B72" s="100" t="s">
        <v>4</v>
      </c>
      <c r="C72" s="100"/>
      <c r="D72" s="100"/>
      <c r="E72" s="100"/>
      <c r="F72" s="100" t="s">
        <v>29</v>
      </c>
      <c r="G72" s="116">
        <v>72000000</v>
      </c>
      <c r="H72" s="101">
        <v>42872</v>
      </c>
      <c r="I72" s="101">
        <v>42897</v>
      </c>
      <c r="J72" s="31">
        <v>0.12</v>
      </c>
      <c r="K72" s="100">
        <v>0</v>
      </c>
      <c r="L72" s="100" t="s">
        <v>241</v>
      </c>
      <c r="M72" s="100" t="s">
        <v>4</v>
      </c>
      <c r="N72" s="100" t="s">
        <v>41</v>
      </c>
      <c r="O72" s="100" t="s">
        <v>41</v>
      </c>
      <c r="P72" s="90">
        <v>1</v>
      </c>
      <c r="Q72" s="90">
        <v>0.1</v>
      </c>
      <c r="R72" s="100" t="s">
        <v>256</v>
      </c>
      <c r="S72" s="100" t="s">
        <v>64</v>
      </c>
      <c r="T72" s="100" t="s">
        <v>106</v>
      </c>
      <c r="U72" s="100"/>
      <c r="V72" s="116">
        <v>72000000</v>
      </c>
      <c r="W72" s="31">
        <v>0.12</v>
      </c>
      <c r="X72" s="100" t="s">
        <v>218</v>
      </c>
      <c r="Y72" s="101">
        <v>42874</v>
      </c>
      <c r="Z72" s="100">
        <v>1</v>
      </c>
      <c r="AA72" s="100" t="s">
        <v>91</v>
      </c>
      <c r="AB72" s="100"/>
      <c r="AC72" s="100"/>
      <c r="AD72" s="100"/>
      <c r="AE72" s="100"/>
      <c r="AF72" s="100"/>
      <c r="AG72" s="100"/>
      <c r="AH72" s="100"/>
      <c r="AI72" s="100"/>
      <c r="AJ72" s="101"/>
      <c r="AK72" s="100"/>
      <c r="AL72" s="100"/>
      <c r="AM72" s="100"/>
      <c r="AN72" s="100"/>
    </row>
    <row r="73" spans="1:40" x14ac:dyDescent="0.25">
      <c r="A73" s="100" t="s">
        <v>2</v>
      </c>
      <c r="B73" s="100" t="s">
        <v>4</v>
      </c>
      <c r="C73" s="100"/>
      <c r="D73" s="100"/>
      <c r="E73" s="100"/>
      <c r="F73" s="100" t="s">
        <v>29</v>
      </c>
      <c r="G73" s="116">
        <v>11000000</v>
      </c>
      <c r="H73" s="101">
        <v>42872</v>
      </c>
      <c r="I73" s="101">
        <v>42898</v>
      </c>
      <c r="J73" s="31">
        <v>0.12</v>
      </c>
      <c r="K73" s="100">
        <v>0</v>
      </c>
      <c r="L73" s="100" t="s">
        <v>241</v>
      </c>
      <c r="M73" s="100" t="s">
        <v>4</v>
      </c>
      <c r="N73" s="100" t="s">
        <v>41</v>
      </c>
      <c r="O73" s="100" t="s">
        <v>41</v>
      </c>
      <c r="P73" s="90">
        <v>1</v>
      </c>
      <c r="Q73" s="90">
        <v>0.1</v>
      </c>
      <c r="R73" s="100" t="s">
        <v>256</v>
      </c>
      <c r="S73" s="100" t="s">
        <v>64</v>
      </c>
      <c r="T73" s="100" t="s">
        <v>106</v>
      </c>
      <c r="U73" s="100"/>
      <c r="V73" s="116">
        <v>11000000</v>
      </c>
      <c r="W73" s="31">
        <v>0.12</v>
      </c>
      <c r="X73" s="100" t="s">
        <v>218</v>
      </c>
      <c r="Y73" s="101">
        <v>42874</v>
      </c>
      <c r="Z73" s="100">
        <v>1</v>
      </c>
      <c r="AA73" s="100" t="s">
        <v>91</v>
      </c>
      <c r="AB73" s="100"/>
      <c r="AC73" s="100"/>
      <c r="AD73" s="100"/>
      <c r="AE73" s="100"/>
      <c r="AF73" s="100"/>
      <c r="AG73" s="100"/>
      <c r="AH73" s="100"/>
      <c r="AI73" s="100"/>
      <c r="AJ73" s="101"/>
      <c r="AK73" s="100"/>
      <c r="AL73" s="100"/>
      <c r="AM73" s="100"/>
      <c r="AN73" s="100"/>
    </row>
    <row r="74" spans="1:40" x14ac:dyDescent="0.25">
      <c r="A74" s="100" t="s">
        <v>2</v>
      </c>
      <c r="B74" s="100" t="s">
        <v>4</v>
      </c>
      <c r="C74" s="100"/>
      <c r="D74" s="100"/>
      <c r="E74" s="100"/>
      <c r="F74" s="100" t="s">
        <v>29</v>
      </c>
      <c r="G74" s="116">
        <v>118000000</v>
      </c>
      <c r="H74" s="101">
        <v>42872</v>
      </c>
      <c r="I74" s="101">
        <v>42899</v>
      </c>
      <c r="J74" s="31">
        <v>0.12</v>
      </c>
      <c r="K74" s="100">
        <v>0</v>
      </c>
      <c r="L74" s="100" t="s">
        <v>241</v>
      </c>
      <c r="M74" s="100" t="s">
        <v>4</v>
      </c>
      <c r="N74" s="100" t="s">
        <v>41</v>
      </c>
      <c r="O74" s="100" t="s">
        <v>41</v>
      </c>
      <c r="P74" s="90">
        <v>1</v>
      </c>
      <c r="Q74" s="90">
        <v>0.1</v>
      </c>
      <c r="R74" s="100" t="s">
        <v>256</v>
      </c>
      <c r="S74" s="100" t="s">
        <v>64</v>
      </c>
      <c r="T74" s="100" t="s">
        <v>106</v>
      </c>
      <c r="U74" s="100"/>
      <c r="V74" s="116">
        <v>118000000</v>
      </c>
      <c r="W74" s="31">
        <v>0.12</v>
      </c>
      <c r="X74" s="100" t="s">
        <v>218</v>
      </c>
      <c r="Y74" s="101">
        <v>42874</v>
      </c>
      <c r="Z74" s="100">
        <v>1</v>
      </c>
      <c r="AA74" s="100" t="s">
        <v>91</v>
      </c>
      <c r="AB74" s="100"/>
      <c r="AC74" s="100"/>
      <c r="AD74" s="100"/>
      <c r="AE74" s="100"/>
      <c r="AF74" s="100"/>
      <c r="AG74" s="100"/>
      <c r="AH74" s="100"/>
      <c r="AI74" s="100"/>
      <c r="AJ74" s="101"/>
      <c r="AK74" s="100"/>
      <c r="AL74" s="100"/>
      <c r="AM74" s="100"/>
      <c r="AN74" s="100"/>
    </row>
    <row r="75" spans="1:40" x14ac:dyDescent="0.25">
      <c r="A75" s="100" t="s">
        <v>2</v>
      </c>
      <c r="B75" s="100" t="s">
        <v>4</v>
      </c>
      <c r="C75" s="100"/>
      <c r="D75" s="100"/>
      <c r="E75" s="100"/>
      <c r="F75" s="100" t="s">
        <v>29</v>
      </c>
      <c r="G75" s="116">
        <v>38000000</v>
      </c>
      <c r="H75" s="101">
        <v>42872</v>
      </c>
      <c r="I75" s="101">
        <v>42900</v>
      </c>
      <c r="J75" s="31">
        <v>0.12</v>
      </c>
      <c r="K75" s="100">
        <v>0</v>
      </c>
      <c r="L75" s="100" t="s">
        <v>241</v>
      </c>
      <c r="M75" s="100" t="s">
        <v>4</v>
      </c>
      <c r="N75" s="100" t="s">
        <v>41</v>
      </c>
      <c r="O75" s="100" t="s">
        <v>41</v>
      </c>
      <c r="P75" s="90">
        <v>1</v>
      </c>
      <c r="Q75" s="90">
        <v>0.1</v>
      </c>
      <c r="R75" s="100" t="s">
        <v>256</v>
      </c>
      <c r="S75" s="100" t="s">
        <v>64</v>
      </c>
      <c r="T75" s="100" t="s">
        <v>106</v>
      </c>
      <c r="U75" s="100"/>
      <c r="V75" s="116">
        <v>38000000</v>
      </c>
      <c r="W75" s="31">
        <v>0.12</v>
      </c>
      <c r="X75" s="100" t="s">
        <v>218</v>
      </c>
      <c r="Y75" s="101">
        <v>42874</v>
      </c>
      <c r="Z75" s="100">
        <v>1</v>
      </c>
      <c r="AA75" s="100" t="s">
        <v>91</v>
      </c>
      <c r="AB75" s="100"/>
      <c r="AC75" s="100"/>
      <c r="AD75" s="100"/>
      <c r="AE75" s="100"/>
      <c r="AF75" s="100"/>
      <c r="AG75" s="100"/>
      <c r="AH75" s="100"/>
      <c r="AI75" s="100"/>
      <c r="AJ75" s="101"/>
      <c r="AK75" s="100"/>
      <c r="AL75" s="100"/>
      <c r="AM75" s="100"/>
      <c r="AN75" s="100"/>
    </row>
    <row r="76" spans="1:40" x14ac:dyDescent="0.25">
      <c r="A76" s="100" t="s">
        <v>2</v>
      </c>
      <c r="B76" s="100" t="s">
        <v>4</v>
      </c>
      <c r="C76" s="100"/>
      <c r="D76" s="100"/>
      <c r="E76" s="100"/>
      <c r="F76" s="100" t="s">
        <v>29</v>
      </c>
      <c r="G76" s="116">
        <v>60000000</v>
      </c>
      <c r="H76" s="101">
        <v>42872</v>
      </c>
      <c r="I76" s="101">
        <v>42901</v>
      </c>
      <c r="J76" s="31">
        <v>0.12</v>
      </c>
      <c r="K76" s="100">
        <v>0</v>
      </c>
      <c r="L76" s="100" t="s">
        <v>241</v>
      </c>
      <c r="M76" s="100" t="s">
        <v>4</v>
      </c>
      <c r="N76" s="100" t="s">
        <v>41</v>
      </c>
      <c r="O76" s="100" t="s">
        <v>41</v>
      </c>
      <c r="P76" s="90">
        <v>1</v>
      </c>
      <c r="Q76" s="90">
        <v>0.1</v>
      </c>
      <c r="R76" s="100" t="s">
        <v>256</v>
      </c>
      <c r="S76" s="100" t="s">
        <v>64</v>
      </c>
      <c r="T76" s="100" t="s">
        <v>106</v>
      </c>
      <c r="U76" s="100"/>
      <c r="V76" s="116">
        <v>60000000</v>
      </c>
      <c r="W76" s="31">
        <v>0.12</v>
      </c>
      <c r="X76" s="100" t="s">
        <v>218</v>
      </c>
      <c r="Y76" s="101">
        <v>42874</v>
      </c>
      <c r="Z76" s="100">
        <v>1</v>
      </c>
      <c r="AA76" s="100" t="s">
        <v>91</v>
      </c>
      <c r="AB76" s="100"/>
      <c r="AC76" s="100"/>
      <c r="AD76" s="100"/>
      <c r="AE76" s="100"/>
      <c r="AF76" s="100"/>
      <c r="AG76" s="100"/>
      <c r="AH76" s="100"/>
      <c r="AI76" s="100"/>
      <c r="AJ76" s="101"/>
      <c r="AK76" s="100"/>
      <c r="AL76" s="100"/>
      <c r="AM76" s="100"/>
      <c r="AN76" s="100"/>
    </row>
    <row r="77" spans="1:40" x14ac:dyDescent="0.25">
      <c r="A77" s="100" t="s">
        <v>2</v>
      </c>
      <c r="B77" s="100" t="s">
        <v>4</v>
      </c>
      <c r="C77" s="100"/>
      <c r="D77" s="100"/>
      <c r="E77" s="100"/>
      <c r="F77" s="100" t="s">
        <v>29</v>
      </c>
      <c r="G77" s="116">
        <v>78000000</v>
      </c>
      <c r="H77" s="101">
        <v>42872</v>
      </c>
      <c r="I77" s="101">
        <v>42902</v>
      </c>
      <c r="J77" s="31">
        <v>0.12</v>
      </c>
      <c r="K77" s="100">
        <v>0</v>
      </c>
      <c r="L77" s="100" t="s">
        <v>241</v>
      </c>
      <c r="M77" s="100" t="s">
        <v>4</v>
      </c>
      <c r="N77" s="100" t="s">
        <v>41</v>
      </c>
      <c r="O77" s="100" t="s">
        <v>41</v>
      </c>
      <c r="P77" s="90">
        <v>1</v>
      </c>
      <c r="Q77" s="90">
        <v>0.1</v>
      </c>
      <c r="R77" s="100" t="s">
        <v>256</v>
      </c>
      <c r="S77" s="100" t="s">
        <v>64</v>
      </c>
      <c r="T77" s="100" t="s">
        <v>106</v>
      </c>
      <c r="U77" s="100"/>
      <c r="V77" s="116">
        <v>78000000</v>
      </c>
      <c r="W77" s="31">
        <v>0.12</v>
      </c>
      <c r="X77" s="100" t="s">
        <v>218</v>
      </c>
      <c r="Y77" s="101">
        <v>42874</v>
      </c>
      <c r="Z77" s="100">
        <v>1</v>
      </c>
      <c r="AA77" s="100" t="s">
        <v>91</v>
      </c>
      <c r="AB77" s="100"/>
      <c r="AC77" s="100"/>
      <c r="AD77" s="100"/>
      <c r="AE77" s="100"/>
      <c r="AF77" s="100"/>
      <c r="AG77" s="100"/>
      <c r="AH77" s="100"/>
      <c r="AI77" s="100"/>
      <c r="AJ77" s="101"/>
      <c r="AK77" s="100"/>
      <c r="AL77" s="100"/>
      <c r="AM77" s="100"/>
      <c r="AN77" s="100"/>
    </row>
    <row r="78" spans="1:40" x14ac:dyDescent="0.25">
      <c r="A78" s="100" t="s">
        <v>2</v>
      </c>
      <c r="B78" s="100" t="s">
        <v>4</v>
      </c>
      <c r="C78" s="100"/>
      <c r="D78" s="100"/>
      <c r="E78" s="100"/>
      <c r="F78" s="100" t="s">
        <v>29</v>
      </c>
      <c r="G78" s="116">
        <v>16000000</v>
      </c>
      <c r="H78" s="101">
        <v>42872</v>
      </c>
      <c r="I78" s="101">
        <v>42903</v>
      </c>
      <c r="J78" s="31">
        <v>0.12</v>
      </c>
      <c r="K78" s="100">
        <v>0</v>
      </c>
      <c r="L78" s="100" t="s">
        <v>241</v>
      </c>
      <c r="M78" s="100" t="s">
        <v>4</v>
      </c>
      <c r="N78" s="100" t="s">
        <v>41</v>
      </c>
      <c r="O78" s="100" t="s">
        <v>41</v>
      </c>
      <c r="P78" s="90">
        <v>1</v>
      </c>
      <c r="Q78" s="90">
        <v>0.1</v>
      </c>
      <c r="R78" s="100" t="s">
        <v>256</v>
      </c>
      <c r="S78" s="100" t="s">
        <v>64</v>
      </c>
      <c r="T78" s="100" t="s">
        <v>106</v>
      </c>
      <c r="U78" s="100"/>
      <c r="V78" s="116">
        <v>16000000</v>
      </c>
      <c r="W78" s="31">
        <v>0.12</v>
      </c>
      <c r="X78" s="100" t="s">
        <v>218</v>
      </c>
      <c r="Y78" s="101">
        <v>42874</v>
      </c>
      <c r="Z78" s="100">
        <v>1</v>
      </c>
      <c r="AA78" s="100" t="s">
        <v>91</v>
      </c>
      <c r="AB78" s="100"/>
      <c r="AC78" s="100"/>
      <c r="AD78" s="100"/>
      <c r="AE78" s="100"/>
      <c r="AF78" s="100"/>
      <c r="AG78" s="100"/>
      <c r="AH78" s="100"/>
      <c r="AI78" s="100"/>
      <c r="AJ78" s="101"/>
      <c r="AK78" s="100"/>
      <c r="AL78" s="100"/>
      <c r="AM78" s="100"/>
      <c r="AN78" s="100"/>
    </row>
    <row r="79" spans="1:40" x14ac:dyDescent="0.25">
      <c r="A79" s="100" t="s">
        <v>2</v>
      </c>
      <c r="B79" s="100" t="s">
        <v>4</v>
      </c>
      <c r="C79" s="100"/>
      <c r="D79" s="100"/>
      <c r="E79" s="100"/>
      <c r="F79" s="100" t="s">
        <v>29</v>
      </c>
      <c r="G79" s="116">
        <v>70000000</v>
      </c>
      <c r="H79" s="101">
        <v>42872</v>
      </c>
      <c r="I79" s="101">
        <v>42904</v>
      </c>
      <c r="J79" s="31">
        <v>0.12</v>
      </c>
      <c r="K79" s="100">
        <v>0</v>
      </c>
      <c r="L79" s="100" t="s">
        <v>241</v>
      </c>
      <c r="M79" s="100" t="s">
        <v>4</v>
      </c>
      <c r="N79" s="100" t="s">
        <v>41</v>
      </c>
      <c r="O79" s="100" t="s">
        <v>41</v>
      </c>
      <c r="P79" s="90">
        <v>1</v>
      </c>
      <c r="Q79" s="90">
        <v>0.1</v>
      </c>
      <c r="R79" s="100" t="s">
        <v>256</v>
      </c>
      <c r="S79" s="100" t="s">
        <v>64</v>
      </c>
      <c r="T79" s="100" t="s">
        <v>106</v>
      </c>
      <c r="U79" s="100"/>
      <c r="V79" s="116">
        <v>70000000</v>
      </c>
      <c r="W79" s="31">
        <v>0.12</v>
      </c>
      <c r="X79" s="100" t="s">
        <v>218</v>
      </c>
      <c r="Y79" s="101">
        <v>42874</v>
      </c>
      <c r="Z79" s="100">
        <v>1</v>
      </c>
      <c r="AA79" s="100" t="s">
        <v>91</v>
      </c>
      <c r="AB79" s="100"/>
      <c r="AC79" s="100"/>
      <c r="AD79" s="100"/>
      <c r="AE79" s="100"/>
      <c r="AF79" s="100"/>
      <c r="AG79" s="100"/>
      <c r="AH79" s="100"/>
      <c r="AI79" s="100"/>
      <c r="AJ79" s="101"/>
      <c r="AK79" s="100"/>
      <c r="AL79" s="100"/>
      <c r="AM79" s="100"/>
      <c r="AN79" s="100"/>
    </row>
    <row r="80" spans="1:40" x14ac:dyDescent="0.25">
      <c r="A80" s="100" t="s">
        <v>2</v>
      </c>
      <c r="B80" s="100" t="s">
        <v>4</v>
      </c>
      <c r="C80" s="100"/>
      <c r="D80" s="100"/>
      <c r="E80" s="100"/>
      <c r="F80" s="100" t="s">
        <v>29</v>
      </c>
      <c r="G80" s="116">
        <v>100000000</v>
      </c>
      <c r="H80" s="101">
        <v>42872</v>
      </c>
      <c r="I80" s="101">
        <v>42964</v>
      </c>
      <c r="J80" s="31">
        <v>0.12</v>
      </c>
      <c r="K80" s="100">
        <v>0</v>
      </c>
      <c r="L80" s="100" t="s">
        <v>241</v>
      </c>
      <c r="M80" s="100" t="s">
        <v>4</v>
      </c>
      <c r="N80" s="100" t="s">
        <v>41</v>
      </c>
      <c r="O80" s="100" t="s">
        <v>41</v>
      </c>
      <c r="P80" s="90">
        <v>1</v>
      </c>
      <c r="Q80" s="90">
        <v>0.1</v>
      </c>
      <c r="R80" s="100" t="s">
        <v>256</v>
      </c>
      <c r="S80" s="100" t="s">
        <v>64</v>
      </c>
      <c r="T80" s="100" t="s">
        <v>106</v>
      </c>
      <c r="U80" s="100"/>
      <c r="V80" s="116">
        <v>100000000</v>
      </c>
      <c r="W80" s="31">
        <v>0.12</v>
      </c>
      <c r="X80" s="100" t="s">
        <v>218</v>
      </c>
      <c r="Y80" s="101">
        <v>42874</v>
      </c>
      <c r="Z80" s="100">
        <v>1</v>
      </c>
      <c r="AA80" s="100" t="s">
        <v>91</v>
      </c>
      <c r="AB80" s="100"/>
      <c r="AC80" s="100"/>
      <c r="AD80" s="100"/>
      <c r="AE80" s="100"/>
      <c r="AF80" s="100"/>
      <c r="AG80" s="100"/>
      <c r="AH80" s="100"/>
      <c r="AI80" s="100"/>
      <c r="AJ80" s="101"/>
      <c r="AK80" s="100"/>
      <c r="AL80" s="100"/>
      <c r="AM80" s="100"/>
      <c r="AN80" s="100"/>
    </row>
    <row r="81" spans="1:40" x14ac:dyDescent="0.25">
      <c r="A81" s="100" t="s">
        <v>2</v>
      </c>
      <c r="B81" s="100" t="s">
        <v>4</v>
      </c>
      <c r="C81" s="100"/>
      <c r="D81" s="100"/>
      <c r="E81" s="100"/>
      <c r="F81" s="100" t="s">
        <v>29</v>
      </c>
      <c r="G81" s="116">
        <v>100000000</v>
      </c>
      <c r="H81" s="101">
        <v>42872</v>
      </c>
      <c r="I81" s="101">
        <v>43054</v>
      </c>
      <c r="J81" s="31">
        <v>0.12</v>
      </c>
      <c r="K81" s="100">
        <v>0</v>
      </c>
      <c r="L81" s="100" t="s">
        <v>241</v>
      </c>
      <c r="M81" s="100" t="s">
        <v>4</v>
      </c>
      <c r="N81" s="100" t="s">
        <v>41</v>
      </c>
      <c r="O81" s="100" t="s">
        <v>41</v>
      </c>
      <c r="P81" s="90">
        <v>1</v>
      </c>
      <c r="Q81" s="90">
        <v>0.1</v>
      </c>
      <c r="R81" s="100" t="s">
        <v>256</v>
      </c>
      <c r="S81" s="100" t="s">
        <v>64</v>
      </c>
      <c r="T81" s="100" t="s">
        <v>106</v>
      </c>
      <c r="U81" s="100"/>
      <c r="V81" s="116">
        <v>100000000</v>
      </c>
      <c r="W81" s="31">
        <v>0.12</v>
      </c>
      <c r="X81" s="100" t="s">
        <v>218</v>
      </c>
      <c r="Y81" s="101">
        <v>42874</v>
      </c>
      <c r="Z81" s="100">
        <v>1</v>
      </c>
      <c r="AA81" s="100" t="s">
        <v>91</v>
      </c>
      <c r="AB81" s="100"/>
      <c r="AC81" s="100"/>
      <c r="AD81" s="100"/>
      <c r="AE81" s="100"/>
      <c r="AF81" s="100"/>
      <c r="AG81" s="100"/>
      <c r="AH81" s="100"/>
      <c r="AI81" s="100"/>
      <c r="AJ81" s="101"/>
      <c r="AK81" s="100"/>
      <c r="AL81" s="100"/>
      <c r="AM81" s="100"/>
      <c r="AN81" s="100"/>
    </row>
    <row r="82" spans="1:40" x14ac:dyDescent="0.25">
      <c r="A82" s="100" t="s">
        <v>2</v>
      </c>
      <c r="B82" s="100" t="s">
        <v>4</v>
      </c>
      <c r="C82" s="100"/>
      <c r="D82" s="100"/>
      <c r="E82" s="100"/>
      <c r="F82" s="100" t="s">
        <v>29</v>
      </c>
      <c r="G82" s="116">
        <v>100000000</v>
      </c>
      <c r="H82" s="101">
        <v>42872</v>
      </c>
      <c r="I82" s="101">
        <v>43234</v>
      </c>
      <c r="J82" s="31">
        <v>0.12</v>
      </c>
      <c r="K82" s="100">
        <v>0</v>
      </c>
      <c r="L82" s="100" t="s">
        <v>241</v>
      </c>
      <c r="M82" s="100" t="s">
        <v>4</v>
      </c>
      <c r="N82" s="100" t="s">
        <v>41</v>
      </c>
      <c r="O82" s="100" t="s">
        <v>41</v>
      </c>
      <c r="P82" s="90">
        <v>1</v>
      </c>
      <c r="Q82" s="90">
        <v>0.1</v>
      </c>
      <c r="R82" s="100" t="s">
        <v>256</v>
      </c>
      <c r="S82" s="100" t="s">
        <v>64</v>
      </c>
      <c r="T82" s="100" t="s">
        <v>106</v>
      </c>
      <c r="U82" s="100"/>
      <c r="V82" s="116">
        <v>100000000</v>
      </c>
      <c r="W82" s="31">
        <v>0.12</v>
      </c>
      <c r="X82" s="100" t="s">
        <v>218</v>
      </c>
      <c r="Y82" s="101">
        <v>42874</v>
      </c>
      <c r="Z82" s="100">
        <v>1</v>
      </c>
      <c r="AA82" s="100" t="s">
        <v>91</v>
      </c>
      <c r="AB82" s="100"/>
      <c r="AC82" s="100"/>
      <c r="AD82" s="100"/>
      <c r="AE82" s="100"/>
      <c r="AF82" s="100"/>
      <c r="AG82" s="100"/>
      <c r="AH82" s="100"/>
      <c r="AI82" s="100"/>
      <c r="AJ82" s="101"/>
      <c r="AK82" s="100"/>
      <c r="AL82" s="100"/>
      <c r="AM82" s="100"/>
      <c r="AN82" s="100"/>
    </row>
    <row r="83" spans="1:40" x14ac:dyDescent="0.25">
      <c r="A83" s="100" t="s">
        <v>2</v>
      </c>
      <c r="B83" s="100" t="s">
        <v>4</v>
      </c>
      <c r="C83" s="100"/>
      <c r="D83" s="100"/>
      <c r="E83" s="100"/>
      <c r="F83" s="100" t="s">
        <v>29</v>
      </c>
      <c r="G83" s="116">
        <v>100000000</v>
      </c>
      <c r="H83" s="101">
        <v>42872</v>
      </c>
      <c r="I83" s="101">
        <v>43594</v>
      </c>
      <c r="J83" s="31">
        <v>0.12</v>
      </c>
      <c r="K83" s="100">
        <v>0</v>
      </c>
      <c r="L83" s="100" t="s">
        <v>241</v>
      </c>
      <c r="M83" s="100" t="s">
        <v>4</v>
      </c>
      <c r="N83" s="100" t="s">
        <v>41</v>
      </c>
      <c r="O83" s="100" t="s">
        <v>41</v>
      </c>
      <c r="P83" s="90">
        <v>1</v>
      </c>
      <c r="Q83" s="90">
        <v>0.1</v>
      </c>
      <c r="R83" s="100" t="s">
        <v>256</v>
      </c>
      <c r="S83" s="100" t="s">
        <v>64</v>
      </c>
      <c r="T83" s="100" t="s">
        <v>106</v>
      </c>
      <c r="U83" s="100"/>
      <c r="V83" s="116">
        <v>100000000</v>
      </c>
      <c r="W83" s="31">
        <v>0.12</v>
      </c>
      <c r="X83" s="100" t="s">
        <v>218</v>
      </c>
      <c r="Y83" s="101">
        <v>42874</v>
      </c>
      <c r="Z83" s="100">
        <v>1</v>
      </c>
      <c r="AA83" s="100" t="s">
        <v>91</v>
      </c>
      <c r="AB83" s="100"/>
      <c r="AC83" s="100"/>
      <c r="AD83" s="100"/>
      <c r="AE83" s="100"/>
      <c r="AF83" s="100"/>
      <c r="AG83" s="100"/>
      <c r="AH83" s="100"/>
      <c r="AI83" s="100"/>
      <c r="AJ83" s="101"/>
      <c r="AK83" s="100"/>
      <c r="AL83" s="100"/>
      <c r="AM83" s="100"/>
      <c r="AN83" s="100"/>
    </row>
    <row r="84" spans="1:40" x14ac:dyDescent="0.25">
      <c r="A84" s="100" t="s">
        <v>2</v>
      </c>
      <c r="B84" s="100" t="s">
        <v>4</v>
      </c>
      <c r="C84" s="100"/>
      <c r="D84" s="100"/>
      <c r="E84" s="100"/>
      <c r="F84" s="100" t="s">
        <v>29</v>
      </c>
      <c r="G84" s="116">
        <v>100000000</v>
      </c>
      <c r="H84" s="101">
        <v>42872</v>
      </c>
      <c r="I84" s="101">
        <v>43954</v>
      </c>
      <c r="J84" s="31">
        <v>0.12</v>
      </c>
      <c r="K84" s="100">
        <v>0</v>
      </c>
      <c r="L84" s="100" t="s">
        <v>241</v>
      </c>
      <c r="M84" s="100" t="s">
        <v>4</v>
      </c>
      <c r="N84" s="100" t="s">
        <v>41</v>
      </c>
      <c r="O84" s="100" t="s">
        <v>41</v>
      </c>
      <c r="P84" s="90">
        <v>1</v>
      </c>
      <c r="Q84" s="90">
        <v>0.1</v>
      </c>
      <c r="R84" s="100" t="s">
        <v>256</v>
      </c>
      <c r="S84" s="100" t="s">
        <v>64</v>
      </c>
      <c r="T84" s="100" t="s">
        <v>106</v>
      </c>
      <c r="U84" s="100"/>
      <c r="V84" s="116">
        <v>100000000</v>
      </c>
      <c r="W84" s="31">
        <v>0.12</v>
      </c>
      <c r="X84" s="100" t="s">
        <v>218</v>
      </c>
      <c r="Y84" s="101">
        <v>42874</v>
      </c>
      <c r="Z84" s="100">
        <v>1</v>
      </c>
      <c r="AA84" s="100" t="s">
        <v>91</v>
      </c>
      <c r="AB84" s="100"/>
      <c r="AC84" s="100"/>
      <c r="AD84" s="100"/>
      <c r="AE84" s="100"/>
      <c r="AF84" s="100"/>
      <c r="AG84" s="100"/>
      <c r="AH84" s="100"/>
      <c r="AI84" s="100"/>
      <c r="AJ84" s="101"/>
      <c r="AK84" s="100"/>
      <c r="AL84" s="100"/>
      <c r="AM84" s="100"/>
      <c r="AN84" s="100"/>
    </row>
    <row r="85" spans="1:40" x14ac:dyDescent="0.25">
      <c r="A85" s="100" t="s">
        <v>2</v>
      </c>
      <c r="B85" s="100" t="s">
        <v>4</v>
      </c>
      <c r="C85" s="100"/>
      <c r="D85" s="117"/>
      <c r="E85" s="100"/>
      <c r="F85" s="100" t="s">
        <v>30</v>
      </c>
      <c r="G85" s="116">
        <v>22569000</v>
      </c>
      <c r="H85" s="101">
        <v>42872</v>
      </c>
      <c r="I85" s="101">
        <v>42875</v>
      </c>
      <c r="J85" s="31">
        <v>6.0000000000000001E-3</v>
      </c>
      <c r="K85" s="100">
        <v>0</v>
      </c>
      <c r="L85" s="100" t="s">
        <v>241</v>
      </c>
      <c r="M85" s="100" t="s">
        <v>4</v>
      </c>
      <c r="N85" s="100" t="s">
        <v>41</v>
      </c>
      <c r="O85" s="100" t="s">
        <v>41</v>
      </c>
      <c r="P85" s="90">
        <v>1</v>
      </c>
      <c r="Q85" s="90">
        <v>0.1</v>
      </c>
      <c r="R85" s="100" t="s">
        <v>256</v>
      </c>
      <c r="S85" s="100" t="s">
        <v>64</v>
      </c>
      <c r="T85" s="100" t="s">
        <v>106</v>
      </c>
      <c r="U85" s="100"/>
      <c r="V85" s="116">
        <v>22569000</v>
      </c>
      <c r="W85" s="31">
        <v>6.0000000000000001E-3</v>
      </c>
      <c r="X85" s="100" t="s">
        <v>218</v>
      </c>
      <c r="Y85" s="101">
        <v>42874</v>
      </c>
      <c r="Z85" s="100">
        <v>1</v>
      </c>
      <c r="AA85" s="100" t="s">
        <v>91</v>
      </c>
      <c r="AB85" s="100"/>
      <c r="AC85" s="100"/>
      <c r="AD85" s="100"/>
      <c r="AE85" s="100"/>
      <c r="AF85" s="100"/>
      <c r="AG85" s="100"/>
      <c r="AH85" s="100"/>
      <c r="AI85" s="100"/>
      <c r="AJ85" s="114"/>
      <c r="AK85" s="100"/>
      <c r="AL85" s="100"/>
      <c r="AM85" s="100"/>
      <c r="AN85" s="100"/>
    </row>
    <row r="86" spans="1:40" x14ac:dyDescent="0.25">
      <c r="A86" s="100" t="s">
        <v>2</v>
      </c>
      <c r="B86" s="100" t="s">
        <v>4</v>
      </c>
      <c r="C86" s="100"/>
      <c r="D86" s="117"/>
      <c r="E86" s="100"/>
      <c r="F86" s="100" t="s">
        <v>30</v>
      </c>
      <c r="G86" s="116">
        <v>16319000</v>
      </c>
      <c r="H86" s="101">
        <v>42872</v>
      </c>
      <c r="I86" s="101">
        <v>42876</v>
      </c>
      <c r="J86" s="31">
        <v>2.75E-2</v>
      </c>
      <c r="K86" s="100">
        <v>0</v>
      </c>
      <c r="L86" s="100" t="s">
        <v>241</v>
      </c>
      <c r="M86" s="100" t="s">
        <v>4</v>
      </c>
      <c r="N86" s="100" t="s">
        <v>41</v>
      </c>
      <c r="O86" s="100" t="s">
        <v>41</v>
      </c>
      <c r="P86" s="90">
        <v>1</v>
      </c>
      <c r="Q86" s="90">
        <v>0.1</v>
      </c>
      <c r="R86" s="100" t="s">
        <v>256</v>
      </c>
      <c r="S86" s="100" t="s">
        <v>64</v>
      </c>
      <c r="T86" s="100" t="s">
        <v>106</v>
      </c>
      <c r="U86" s="100"/>
      <c r="V86" s="116">
        <v>16319000</v>
      </c>
      <c r="W86" s="31">
        <v>2.75E-2</v>
      </c>
      <c r="X86" s="100" t="s">
        <v>218</v>
      </c>
      <c r="Y86" s="101">
        <v>42874</v>
      </c>
      <c r="Z86" s="100">
        <v>1</v>
      </c>
      <c r="AA86" s="100" t="s">
        <v>91</v>
      </c>
      <c r="AB86" s="100"/>
      <c r="AC86" s="100"/>
      <c r="AD86" s="100"/>
      <c r="AE86" s="100"/>
      <c r="AF86" s="100"/>
      <c r="AG86" s="100"/>
      <c r="AH86" s="100"/>
      <c r="AI86" s="100"/>
      <c r="AJ86" s="101"/>
      <c r="AK86" s="100"/>
      <c r="AL86" s="100"/>
      <c r="AM86" s="100"/>
      <c r="AN86" s="100"/>
    </row>
    <row r="87" spans="1:40" x14ac:dyDescent="0.25">
      <c r="A87" s="100" t="s">
        <v>2</v>
      </c>
      <c r="B87" s="100" t="s">
        <v>4</v>
      </c>
      <c r="C87" s="100"/>
      <c r="D87" s="117"/>
      <c r="E87" s="100"/>
      <c r="F87" s="100" t="s">
        <v>30</v>
      </c>
      <c r="G87" s="116">
        <v>2778000</v>
      </c>
      <c r="H87" s="101">
        <v>42872</v>
      </c>
      <c r="I87" s="101">
        <v>42877</v>
      </c>
      <c r="J87" s="31">
        <v>2.75E-2</v>
      </c>
      <c r="K87" s="100">
        <v>0</v>
      </c>
      <c r="L87" s="100" t="s">
        <v>241</v>
      </c>
      <c r="M87" s="100" t="s">
        <v>4</v>
      </c>
      <c r="N87" s="100" t="s">
        <v>41</v>
      </c>
      <c r="O87" s="100" t="s">
        <v>41</v>
      </c>
      <c r="P87" s="90">
        <v>1</v>
      </c>
      <c r="Q87" s="90">
        <v>0.1</v>
      </c>
      <c r="R87" s="100" t="s">
        <v>256</v>
      </c>
      <c r="S87" s="100" t="s">
        <v>64</v>
      </c>
      <c r="T87" s="100" t="s">
        <v>106</v>
      </c>
      <c r="U87" s="100"/>
      <c r="V87" s="116">
        <v>2778000</v>
      </c>
      <c r="W87" s="31">
        <v>2.75E-2</v>
      </c>
      <c r="X87" s="100" t="s">
        <v>218</v>
      </c>
      <c r="Y87" s="101">
        <v>42874</v>
      </c>
      <c r="Z87" s="100">
        <v>1</v>
      </c>
      <c r="AA87" s="100" t="s">
        <v>91</v>
      </c>
      <c r="AB87" s="100"/>
      <c r="AC87" s="100"/>
      <c r="AD87" s="100"/>
      <c r="AE87" s="100"/>
      <c r="AF87" s="100"/>
      <c r="AG87" s="100"/>
      <c r="AH87" s="100"/>
      <c r="AI87" s="100"/>
      <c r="AJ87" s="101"/>
      <c r="AK87" s="100"/>
      <c r="AL87" s="100"/>
      <c r="AM87" s="100"/>
      <c r="AN87" s="100"/>
    </row>
    <row r="88" spans="1:40" x14ac:dyDescent="0.25">
      <c r="A88" s="100" t="s">
        <v>2</v>
      </c>
      <c r="B88" s="100" t="s">
        <v>4</v>
      </c>
      <c r="C88" s="100"/>
      <c r="D88" s="117"/>
      <c r="E88" s="100"/>
      <c r="F88" s="100" t="s">
        <v>30</v>
      </c>
      <c r="G88" s="116">
        <v>21528000</v>
      </c>
      <c r="H88" s="101">
        <v>42872</v>
      </c>
      <c r="I88" s="101">
        <v>42878</v>
      </c>
      <c r="J88" s="31">
        <v>2.75E-2</v>
      </c>
      <c r="K88" s="100">
        <v>0</v>
      </c>
      <c r="L88" s="100" t="s">
        <v>241</v>
      </c>
      <c r="M88" s="100" t="s">
        <v>4</v>
      </c>
      <c r="N88" s="100" t="s">
        <v>41</v>
      </c>
      <c r="O88" s="100" t="s">
        <v>41</v>
      </c>
      <c r="P88" s="90">
        <v>1</v>
      </c>
      <c r="Q88" s="90">
        <v>0.1</v>
      </c>
      <c r="R88" s="100" t="s">
        <v>256</v>
      </c>
      <c r="S88" s="100" t="s">
        <v>64</v>
      </c>
      <c r="T88" s="100" t="s">
        <v>106</v>
      </c>
      <c r="U88" s="100"/>
      <c r="V88" s="116">
        <v>21528000</v>
      </c>
      <c r="W88" s="31">
        <v>2.75E-2</v>
      </c>
      <c r="X88" s="100" t="s">
        <v>218</v>
      </c>
      <c r="Y88" s="101">
        <v>42874</v>
      </c>
      <c r="Z88" s="100">
        <v>1</v>
      </c>
      <c r="AA88" s="100" t="s">
        <v>91</v>
      </c>
      <c r="AB88" s="100"/>
      <c r="AC88" s="100"/>
      <c r="AD88" s="100"/>
      <c r="AE88" s="100"/>
      <c r="AF88" s="100"/>
      <c r="AG88" s="100"/>
      <c r="AH88" s="100"/>
      <c r="AI88" s="100"/>
      <c r="AJ88" s="101"/>
      <c r="AK88" s="100"/>
      <c r="AL88" s="100"/>
      <c r="AM88" s="100"/>
      <c r="AN88" s="100"/>
    </row>
    <row r="89" spans="1:40" x14ac:dyDescent="0.25">
      <c r="A89" s="100" t="s">
        <v>2</v>
      </c>
      <c r="B89" s="100" t="s">
        <v>4</v>
      </c>
      <c r="C89" s="100"/>
      <c r="D89" s="117"/>
      <c r="E89" s="100"/>
      <c r="F89" s="100" t="s">
        <v>30</v>
      </c>
      <c r="G89" s="116">
        <v>13194000</v>
      </c>
      <c r="H89" s="101">
        <v>42872</v>
      </c>
      <c r="I89" s="101">
        <v>42879</v>
      </c>
      <c r="J89" s="31">
        <v>2.75E-2</v>
      </c>
      <c r="K89" s="100">
        <v>0</v>
      </c>
      <c r="L89" s="100" t="s">
        <v>241</v>
      </c>
      <c r="M89" s="100" t="s">
        <v>4</v>
      </c>
      <c r="N89" s="100" t="s">
        <v>41</v>
      </c>
      <c r="O89" s="100" t="s">
        <v>41</v>
      </c>
      <c r="P89" s="90">
        <v>1</v>
      </c>
      <c r="Q89" s="90">
        <v>0.1</v>
      </c>
      <c r="R89" s="100" t="s">
        <v>256</v>
      </c>
      <c r="S89" s="100" t="s">
        <v>64</v>
      </c>
      <c r="T89" s="100" t="s">
        <v>106</v>
      </c>
      <c r="U89" s="100"/>
      <c r="V89" s="116">
        <v>13194000</v>
      </c>
      <c r="W89" s="31">
        <v>2.75E-2</v>
      </c>
      <c r="X89" s="100" t="s">
        <v>218</v>
      </c>
      <c r="Y89" s="101">
        <v>42874</v>
      </c>
      <c r="Z89" s="100">
        <v>1</v>
      </c>
      <c r="AA89" s="100" t="s">
        <v>91</v>
      </c>
      <c r="AB89" s="100"/>
      <c r="AC89" s="100"/>
      <c r="AD89" s="100"/>
      <c r="AE89" s="100"/>
      <c r="AF89" s="100"/>
      <c r="AG89" s="100"/>
      <c r="AH89" s="100"/>
      <c r="AI89" s="100"/>
      <c r="AJ89" s="101"/>
      <c r="AK89" s="100"/>
      <c r="AL89" s="100"/>
      <c r="AM89" s="100"/>
      <c r="AN89" s="100"/>
    </row>
    <row r="90" spans="1:40" x14ac:dyDescent="0.25">
      <c r="A90" s="100" t="s">
        <v>2</v>
      </c>
      <c r="B90" s="100" t="s">
        <v>4</v>
      </c>
      <c r="C90" s="100"/>
      <c r="D90" s="117"/>
      <c r="E90" s="100"/>
      <c r="F90" s="100" t="s">
        <v>30</v>
      </c>
      <c r="G90" s="116">
        <v>1042000</v>
      </c>
      <c r="H90" s="101">
        <v>42872</v>
      </c>
      <c r="I90" s="101">
        <v>42880</v>
      </c>
      <c r="J90" s="31">
        <v>2.75E-2</v>
      </c>
      <c r="K90" s="100">
        <v>0</v>
      </c>
      <c r="L90" s="100" t="s">
        <v>241</v>
      </c>
      <c r="M90" s="100" t="s">
        <v>4</v>
      </c>
      <c r="N90" s="100" t="s">
        <v>41</v>
      </c>
      <c r="O90" s="100" t="s">
        <v>41</v>
      </c>
      <c r="P90" s="90">
        <v>1</v>
      </c>
      <c r="Q90" s="90">
        <v>0.1</v>
      </c>
      <c r="R90" s="100" t="s">
        <v>256</v>
      </c>
      <c r="S90" s="100" t="s">
        <v>64</v>
      </c>
      <c r="T90" s="100" t="s">
        <v>106</v>
      </c>
      <c r="U90" s="100"/>
      <c r="V90" s="116">
        <v>1042000</v>
      </c>
      <c r="W90" s="31">
        <v>2.75E-2</v>
      </c>
      <c r="X90" s="100" t="s">
        <v>218</v>
      </c>
      <c r="Y90" s="101">
        <v>42874</v>
      </c>
      <c r="Z90" s="100">
        <v>1</v>
      </c>
      <c r="AA90" s="100" t="s">
        <v>91</v>
      </c>
      <c r="AB90" s="100"/>
      <c r="AC90" s="100"/>
      <c r="AD90" s="100"/>
      <c r="AE90" s="100"/>
      <c r="AF90" s="100"/>
      <c r="AG90" s="100"/>
      <c r="AH90" s="100"/>
      <c r="AI90" s="100"/>
      <c r="AJ90" s="101"/>
      <c r="AK90" s="100"/>
      <c r="AL90" s="100"/>
      <c r="AM90" s="100"/>
      <c r="AN90" s="100"/>
    </row>
    <row r="91" spans="1:40" x14ac:dyDescent="0.25">
      <c r="A91" s="100" t="s">
        <v>2</v>
      </c>
      <c r="B91" s="100" t="s">
        <v>4</v>
      </c>
      <c r="C91" s="100"/>
      <c r="D91" s="117"/>
      <c r="E91" s="100"/>
      <c r="F91" s="100" t="s">
        <v>30</v>
      </c>
      <c r="G91" s="116">
        <v>13889000</v>
      </c>
      <c r="H91" s="101">
        <v>42872</v>
      </c>
      <c r="I91" s="101">
        <v>42881</v>
      </c>
      <c r="J91" s="31">
        <v>2.75E-2</v>
      </c>
      <c r="K91" s="100">
        <v>0</v>
      </c>
      <c r="L91" s="100" t="s">
        <v>241</v>
      </c>
      <c r="M91" s="100" t="s">
        <v>4</v>
      </c>
      <c r="N91" s="100" t="s">
        <v>41</v>
      </c>
      <c r="O91" s="100" t="s">
        <v>41</v>
      </c>
      <c r="P91" s="90">
        <v>1</v>
      </c>
      <c r="Q91" s="90">
        <v>0.1</v>
      </c>
      <c r="R91" s="100" t="s">
        <v>256</v>
      </c>
      <c r="S91" s="100" t="s">
        <v>64</v>
      </c>
      <c r="T91" s="100" t="s">
        <v>106</v>
      </c>
      <c r="U91" s="100"/>
      <c r="V91" s="116">
        <v>13889000</v>
      </c>
      <c r="W91" s="31">
        <v>2.75E-2</v>
      </c>
      <c r="X91" s="100" t="s">
        <v>218</v>
      </c>
      <c r="Y91" s="101">
        <v>42874</v>
      </c>
      <c r="Z91" s="100">
        <v>1</v>
      </c>
      <c r="AA91" s="100" t="s">
        <v>91</v>
      </c>
    </row>
    <row r="92" spans="1:40" x14ac:dyDescent="0.25">
      <c r="A92" s="100" t="s">
        <v>2</v>
      </c>
      <c r="B92" s="100" t="s">
        <v>4</v>
      </c>
      <c r="C92" s="100"/>
      <c r="D92" s="117"/>
      <c r="E92" s="100"/>
      <c r="F92" s="100" t="s">
        <v>30</v>
      </c>
      <c r="G92" s="116">
        <v>14931000</v>
      </c>
      <c r="H92" s="101">
        <v>42872</v>
      </c>
      <c r="I92" s="101">
        <v>42882</v>
      </c>
      <c r="J92" s="31">
        <v>2.75E-2</v>
      </c>
      <c r="K92" s="100">
        <v>0</v>
      </c>
      <c r="L92" s="100" t="s">
        <v>241</v>
      </c>
      <c r="M92" s="100" t="s">
        <v>4</v>
      </c>
      <c r="N92" s="100" t="s">
        <v>41</v>
      </c>
      <c r="O92" s="100" t="s">
        <v>41</v>
      </c>
      <c r="P92" s="90">
        <v>1</v>
      </c>
      <c r="Q92" s="90">
        <v>0.1</v>
      </c>
      <c r="R92" s="100" t="s">
        <v>256</v>
      </c>
      <c r="S92" s="100" t="s">
        <v>64</v>
      </c>
      <c r="T92" s="100" t="s">
        <v>106</v>
      </c>
      <c r="U92" s="100"/>
      <c r="V92" s="116">
        <v>14931000</v>
      </c>
      <c r="W92" s="31">
        <v>2.75E-2</v>
      </c>
      <c r="X92" s="100" t="s">
        <v>218</v>
      </c>
      <c r="Y92" s="101">
        <v>42874</v>
      </c>
      <c r="Z92" s="100">
        <v>1</v>
      </c>
      <c r="AA92" s="100" t="s">
        <v>91</v>
      </c>
    </row>
    <row r="93" spans="1:40" x14ac:dyDescent="0.25">
      <c r="A93" s="100" t="s">
        <v>2</v>
      </c>
      <c r="B93" s="100" t="s">
        <v>4</v>
      </c>
      <c r="C93" s="100"/>
      <c r="D93" s="117"/>
      <c r="E93" s="100"/>
      <c r="F93" s="100" t="s">
        <v>30</v>
      </c>
      <c r="G93" s="116">
        <v>13194000</v>
      </c>
      <c r="H93" s="101">
        <v>42872</v>
      </c>
      <c r="I93" s="101">
        <v>42883</v>
      </c>
      <c r="J93" s="31">
        <v>2.75E-2</v>
      </c>
      <c r="K93" s="100">
        <v>0</v>
      </c>
      <c r="L93" s="100" t="s">
        <v>241</v>
      </c>
      <c r="M93" s="100" t="s">
        <v>4</v>
      </c>
      <c r="N93" s="100" t="s">
        <v>41</v>
      </c>
      <c r="O93" s="100" t="s">
        <v>41</v>
      </c>
      <c r="P93" s="90">
        <v>1</v>
      </c>
      <c r="Q93" s="90">
        <v>0.1</v>
      </c>
      <c r="R93" s="100" t="s">
        <v>256</v>
      </c>
      <c r="S93" s="100" t="s">
        <v>64</v>
      </c>
      <c r="T93" s="100" t="s">
        <v>106</v>
      </c>
      <c r="U93" s="100"/>
      <c r="V93" s="116">
        <v>13194000</v>
      </c>
      <c r="W93" s="31">
        <v>2.75E-2</v>
      </c>
      <c r="X93" s="100" t="s">
        <v>218</v>
      </c>
      <c r="Y93" s="101">
        <v>42874</v>
      </c>
      <c r="Z93" s="100">
        <v>1</v>
      </c>
      <c r="AA93" s="100" t="s">
        <v>91</v>
      </c>
    </row>
    <row r="94" spans="1:40" x14ac:dyDescent="0.25">
      <c r="A94" s="100" t="s">
        <v>2</v>
      </c>
      <c r="B94" s="100" t="s">
        <v>4</v>
      </c>
      <c r="C94" s="100"/>
      <c r="D94" s="117"/>
      <c r="E94" s="100"/>
      <c r="F94" s="100" t="s">
        <v>30</v>
      </c>
      <c r="G94" s="116">
        <v>11111000</v>
      </c>
      <c r="H94" s="101">
        <v>42872</v>
      </c>
      <c r="I94" s="101">
        <v>42884</v>
      </c>
      <c r="J94" s="31">
        <v>2.75E-2</v>
      </c>
      <c r="K94" s="100">
        <v>0</v>
      </c>
      <c r="L94" s="100" t="s">
        <v>241</v>
      </c>
      <c r="M94" s="100" t="s">
        <v>4</v>
      </c>
      <c r="N94" s="100" t="s">
        <v>41</v>
      </c>
      <c r="O94" s="100" t="s">
        <v>41</v>
      </c>
      <c r="P94" s="90">
        <v>1</v>
      </c>
      <c r="Q94" s="90">
        <v>0.1</v>
      </c>
      <c r="R94" s="100" t="s">
        <v>256</v>
      </c>
      <c r="S94" s="100" t="s">
        <v>64</v>
      </c>
      <c r="T94" s="100" t="s">
        <v>106</v>
      </c>
      <c r="U94" s="100"/>
      <c r="V94" s="116">
        <v>11111000</v>
      </c>
      <c r="W94" s="31">
        <v>2.75E-2</v>
      </c>
      <c r="X94" s="100" t="s">
        <v>218</v>
      </c>
      <c r="Y94" s="101">
        <v>42874</v>
      </c>
      <c r="Z94" s="100">
        <v>1</v>
      </c>
      <c r="AA94" s="100" t="s">
        <v>91</v>
      </c>
    </row>
    <row r="95" spans="1:40" x14ac:dyDescent="0.25">
      <c r="A95" s="100" t="s">
        <v>2</v>
      </c>
      <c r="B95" s="100" t="s">
        <v>4</v>
      </c>
      <c r="C95" s="100"/>
      <c r="D95" s="117"/>
      <c r="E95" s="100"/>
      <c r="F95" s="100" t="s">
        <v>30</v>
      </c>
      <c r="G95" s="116">
        <v>12847000</v>
      </c>
      <c r="H95" s="101">
        <v>42872</v>
      </c>
      <c r="I95" s="101">
        <v>42885</v>
      </c>
      <c r="J95" s="31">
        <v>2.75E-2</v>
      </c>
      <c r="K95" s="100">
        <v>0</v>
      </c>
      <c r="L95" s="100" t="s">
        <v>241</v>
      </c>
      <c r="M95" s="100" t="s">
        <v>4</v>
      </c>
      <c r="N95" s="100" t="s">
        <v>41</v>
      </c>
      <c r="O95" s="100" t="s">
        <v>41</v>
      </c>
      <c r="P95" s="90">
        <v>1</v>
      </c>
      <c r="Q95" s="90">
        <v>0.1</v>
      </c>
      <c r="R95" s="100" t="s">
        <v>256</v>
      </c>
      <c r="S95" s="100" t="s">
        <v>64</v>
      </c>
      <c r="T95" s="100" t="s">
        <v>106</v>
      </c>
      <c r="U95" s="100"/>
      <c r="V95" s="116">
        <v>12847000</v>
      </c>
      <c r="W95" s="31">
        <v>2.75E-2</v>
      </c>
      <c r="X95" s="100" t="s">
        <v>218</v>
      </c>
      <c r="Y95" s="101">
        <v>42874</v>
      </c>
      <c r="Z95" s="100">
        <v>1</v>
      </c>
      <c r="AA95" s="100" t="s">
        <v>91</v>
      </c>
    </row>
    <row r="96" spans="1:40" x14ac:dyDescent="0.25">
      <c r="A96" s="100" t="s">
        <v>2</v>
      </c>
      <c r="B96" s="100" t="s">
        <v>4</v>
      </c>
      <c r="C96" s="100"/>
      <c r="D96" s="117"/>
      <c r="E96" s="100"/>
      <c r="F96" s="100" t="s">
        <v>30</v>
      </c>
      <c r="G96" s="116">
        <v>18056000</v>
      </c>
      <c r="H96" s="101">
        <v>42872</v>
      </c>
      <c r="I96" s="101">
        <v>42886</v>
      </c>
      <c r="J96" s="31">
        <v>2.75E-2</v>
      </c>
      <c r="K96" s="100">
        <v>0</v>
      </c>
      <c r="L96" s="100" t="s">
        <v>241</v>
      </c>
      <c r="M96" s="100" t="s">
        <v>4</v>
      </c>
      <c r="N96" s="100" t="s">
        <v>41</v>
      </c>
      <c r="O96" s="100" t="s">
        <v>41</v>
      </c>
      <c r="P96" s="90">
        <v>1</v>
      </c>
      <c r="Q96" s="90">
        <v>0.1</v>
      </c>
      <c r="R96" s="100" t="s">
        <v>256</v>
      </c>
      <c r="S96" s="100" t="s">
        <v>64</v>
      </c>
      <c r="T96" s="100" t="s">
        <v>106</v>
      </c>
      <c r="U96" s="100"/>
      <c r="V96" s="116">
        <v>18056000</v>
      </c>
      <c r="W96" s="31">
        <v>2.75E-2</v>
      </c>
      <c r="X96" s="100" t="s">
        <v>218</v>
      </c>
      <c r="Y96" s="101">
        <v>42874</v>
      </c>
      <c r="Z96" s="100">
        <v>1</v>
      </c>
      <c r="AA96" s="100" t="s">
        <v>91</v>
      </c>
    </row>
    <row r="97" spans="1:27" x14ac:dyDescent="0.25">
      <c r="A97" s="100" t="s">
        <v>2</v>
      </c>
      <c r="B97" s="100" t="s">
        <v>4</v>
      </c>
      <c r="C97" s="100"/>
      <c r="D97" s="117"/>
      <c r="E97" s="100"/>
      <c r="F97" s="100" t="s">
        <v>30</v>
      </c>
      <c r="G97" s="116">
        <v>18750000</v>
      </c>
      <c r="H97" s="101">
        <v>42872</v>
      </c>
      <c r="I97" s="101">
        <v>42887</v>
      </c>
      <c r="J97" s="31">
        <v>2.75E-2</v>
      </c>
      <c r="K97" s="100">
        <v>0</v>
      </c>
      <c r="L97" s="100" t="s">
        <v>241</v>
      </c>
      <c r="M97" s="100" t="s">
        <v>4</v>
      </c>
      <c r="N97" s="100" t="s">
        <v>41</v>
      </c>
      <c r="O97" s="100" t="s">
        <v>41</v>
      </c>
      <c r="P97" s="90">
        <v>1</v>
      </c>
      <c r="Q97" s="90">
        <v>0.1</v>
      </c>
      <c r="R97" s="100" t="s">
        <v>256</v>
      </c>
      <c r="S97" s="100" t="s">
        <v>64</v>
      </c>
      <c r="T97" s="100" t="s">
        <v>106</v>
      </c>
      <c r="U97" s="100"/>
      <c r="V97" s="116">
        <v>18750000</v>
      </c>
      <c r="W97" s="31">
        <v>2.75E-2</v>
      </c>
      <c r="X97" s="100" t="s">
        <v>218</v>
      </c>
      <c r="Y97" s="101">
        <v>42874</v>
      </c>
      <c r="Z97" s="100">
        <v>1</v>
      </c>
      <c r="AA97" s="100" t="s">
        <v>91</v>
      </c>
    </row>
    <row r="98" spans="1:27" x14ac:dyDescent="0.25">
      <c r="A98" s="100" t="s">
        <v>2</v>
      </c>
      <c r="B98" s="100" t="s">
        <v>4</v>
      </c>
      <c r="C98" s="100"/>
      <c r="D98" s="117"/>
      <c r="E98" s="100"/>
      <c r="F98" s="100" t="s">
        <v>30</v>
      </c>
      <c r="G98" s="116">
        <v>2778000</v>
      </c>
      <c r="H98" s="101">
        <v>42872</v>
      </c>
      <c r="I98" s="101">
        <v>42888</v>
      </c>
      <c r="J98" s="31">
        <v>2.75E-2</v>
      </c>
      <c r="K98" s="100">
        <v>0</v>
      </c>
      <c r="L98" s="100" t="s">
        <v>241</v>
      </c>
      <c r="M98" s="100" t="s">
        <v>4</v>
      </c>
      <c r="N98" s="100" t="s">
        <v>41</v>
      </c>
      <c r="O98" s="100" t="s">
        <v>41</v>
      </c>
      <c r="P98" s="90">
        <v>1</v>
      </c>
      <c r="Q98" s="90">
        <v>0.1</v>
      </c>
      <c r="R98" s="100" t="s">
        <v>256</v>
      </c>
      <c r="S98" s="100" t="s">
        <v>64</v>
      </c>
      <c r="T98" s="100" t="s">
        <v>106</v>
      </c>
      <c r="U98" s="100"/>
      <c r="V98" s="116">
        <v>2778000</v>
      </c>
      <c r="W98" s="31">
        <v>2.75E-2</v>
      </c>
      <c r="X98" s="100" t="s">
        <v>218</v>
      </c>
      <c r="Y98" s="101">
        <v>42874</v>
      </c>
      <c r="Z98" s="100">
        <v>1</v>
      </c>
      <c r="AA98" s="100" t="s">
        <v>91</v>
      </c>
    </row>
    <row r="99" spans="1:27" x14ac:dyDescent="0.25">
      <c r="A99" s="100" t="s">
        <v>2</v>
      </c>
      <c r="B99" s="100" t="s">
        <v>4</v>
      </c>
      <c r="C99" s="100"/>
      <c r="D99" s="117"/>
      <c r="E99" s="100"/>
      <c r="F99" s="100" t="s">
        <v>30</v>
      </c>
      <c r="G99" s="116">
        <v>5208000</v>
      </c>
      <c r="H99" s="101">
        <v>42872</v>
      </c>
      <c r="I99" s="101">
        <v>42889</v>
      </c>
      <c r="J99" s="31">
        <v>2.75E-2</v>
      </c>
      <c r="K99" s="100">
        <v>0</v>
      </c>
      <c r="L99" s="100" t="s">
        <v>241</v>
      </c>
      <c r="M99" s="100" t="s">
        <v>4</v>
      </c>
      <c r="N99" s="100" t="s">
        <v>41</v>
      </c>
      <c r="O99" s="100" t="s">
        <v>41</v>
      </c>
      <c r="P99" s="90">
        <v>1</v>
      </c>
      <c r="Q99" s="90">
        <v>0.1</v>
      </c>
      <c r="R99" s="100" t="s">
        <v>256</v>
      </c>
      <c r="S99" s="100" t="s">
        <v>64</v>
      </c>
      <c r="T99" s="100" t="s">
        <v>106</v>
      </c>
      <c r="U99" s="100"/>
      <c r="V99" s="116">
        <v>5208000</v>
      </c>
      <c r="W99" s="31">
        <v>2.75E-2</v>
      </c>
      <c r="X99" s="100" t="s">
        <v>218</v>
      </c>
      <c r="Y99" s="101">
        <v>42874</v>
      </c>
      <c r="Z99" s="100">
        <v>1</v>
      </c>
      <c r="AA99" s="100" t="s">
        <v>91</v>
      </c>
    </row>
    <row r="100" spans="1:27" x14ac:dyDescent="0.25">
      <c r="A100" s="100" t="s">
        <v>2</v>
      </c>
      <c r="B100" s="100" t="s">
        <v>4</v>
      </c>
      <c r="C100" s="100"/>
      <c r="D100" s="117"/>
      <c r="E100" s="100"/>
      <c r="F100" s="100" t="s">
        <v>30</v>
      </c>
      <c r="G100" s="116">
        <v>19444000</v>
      </c>
      <c r="H100" s="101">
        <v>42872</v>
      </c>
      <c r="I100" s="101">
        <v>42890</v>
      </c>
      <c r="J100" s="31">
        <v>2.75E-2</v>
      </c>
      <c r="K100" s="100">
        <v>0</v>
      </c>
      <c r="L100" s="100" t="s">
        <v>241</v>
      </c>
      <c r="M100" s="100" t="s">
        <v>4</v>
      </c>
      <c r="N100" s="100" t="s">
        <v>41</v>
      </c>
      <c r="O100" s="100" t="s">
        <v>41</v>
      </c>
      <c r="P100" s="90">
        <v>1</v>
      </c>
      <c r="Q100" s="90">
        <v>0.1</v>
      </c>
      <c r="R100" s="100" t="s">
        <v>256</v>
      </c>
      <c r="S100" s="100" t="s">
        <v>64</v>
      </c>
      <c r="T100" s="100" t="s">
        <v>106</v>
      </c>
      <c r="U100" s="100"/>
      <c r="V100" s="116">
        <v>19444000</v>
      </c>
      <c r="W100" s="31">
        <v>2.75E-2</v>
      </c>
      <c r="X100" s="100" t="s">
        <v>218</v>
      </c>
      <c r="Y100" s="101">
        <v>42874</v>
      </c>
      <c r="Z100" s="100">
        <v>1</v>
      </c>
      <c r="AA100" s="100" t="s">
        <v>91</v>
      </c>
    </row>
    <row r="101" spans="1:27" x14ac:dyDescent="0.25">
      <c r="A101" s="100" t="s">
        <v>2</v>
      </c>
      <c r="B101" s="100" t="s">
        <v>4</v>
      </c>
      <c r="C101" s="100"/>
      <c r="D101" s="117"/>
      <c r="E101" s="100"/>
      <c r="F101" s="100" t="s">
        <v>30</v>
      </c>
      <c r="G101" s="116">
        <v>4514000</v>
      </c>
      <c r="H101" s="101">
        <v>42872</v>
      </c>
      <c r="I101" s="101">
        <v>42891</v>
      </c>
      <c r="J101" s="31">
        <v>2.75E-2</v>
      </c>
      <c r="K101" s="100">
        <v>0</v>
      </c>
      <c r="L101" s="100" t="s">
        <v>241</v>
      </c>
      <c r="M101" s="100" t="s">
        <v>4</v>
      </c>
      <c r="N101" s="100" t="s">
        <v>41</v>
      </c>
      <c r="O101" s="100" t="s">
        <v>41</v>
      </c>
      <c r="P101" s="90">
        <v>1</v>
      </c>
      <c r="Q101" s="90">
        <v>0.1</v>
      </c>
      <c r="R101" s="100" t="s">
        <v>256</v>
      </c>
      <c r="S101" s="100" t="s">
        <v>64</v>
      </c>
      <c r="T101" s="100" t="s">
        <v>106</v>
      </c>
      <c r="U101" s="100"/>
      <c r="V101" s="116">
        <v>4514000</v>
      </c>
      <c r="W101" s="31">
        <v>2.75E-2</v>
      </c>
      <c r="X101" s="100" t="s">
        <v>218</v>
      </c>
      <c r="Y101" s="101">
        <v>42874</v>
      </c>
      <c r="Z101" s="100">
        <v>1</v>
      </c>
      <c r="AA101" s="100" t="s">
        <v>91</v>
      </c>
    </row>
    <row r="102" spans="1:27" x14ac:dyDescent="0.25">
      <c r="A102" s="100" t="s">
        <v>2</v>
      </c>
      <c r="B102" s="100" t="s">
        <v>4</v>
      </c>
      <c r="C102" s="100"/>
      <c r="D102" s="117"/>
      <c r="E102" s="100"/>
      <c r="F102" s="100" t="s">
        <v>30</v>
      </c>
      <c r="G102" s="116">
        <v>19792000</v>
      </c>
      <c r="H102" s="101">
        <v>42872</v>
      </c>
      <c r="I102" s="101">
        <v>42892</v>
      </c>
      <c r="J102" s="31">
        <v>2.75E-2</v>
      </c>
      <c r="K102" s="100">
        <v>0</v>
      </c>
      <c r="L102" s="100" t="s">
        <v>241</v>
      </c>
      <c r="M102" s="100" t="s">
        <v>4</v>
      </c>
      <c r="N102" s="100" t="s">
        <v>41</v>
      </c>
      <c r="O102" s="100" t="s">
        <v>41</v>
      </c>
      <c r="P102" s="90">
        <v>1</v>
      </c>
      <c r="Q102" s="90">
        <v>0.1</v>
      </c>
      <c r="R102" s="100" t="s">
        <v>256</v>
      </c>
      <c r="S102" s="100" t="s">
        <v>64</v>
      </c>
      <c r="T102" s="100" t="s">
        <v>106</v>
      </c>
      <c r="U102" s="100"/>
      <c r="V102" s="116">
        <v>19792000</v>
      </c>
      <c r="W102" s="31">
        <v>2.75E-2</v>
      </c>
      <c r="X102" s="100" t="s">
        <v>218</v>
      </c>
      <c r="Y102" s="101">
        <v>42874</v>
      </c>
      <c r="Z102" s="100">
        <v>1</v>
      </c>
      <c r="AA102" s="100" t="s">
        <v>91</v>
      </c>
    </row>
    <row r="103" spans="1:27" x14ac:dyDescent="0.25">
      <c r="A103" s="100" t="s">
        <v>2</v>
      </c>
      <c r="B103" s="100" t="s">
        <v>4</v>
      </c>
      <c r="C103" s="100"/>
      <c r="D103" s="117"/>
      <c r="E103" s="100"/>
      <c r="F103" s="100" t="s">
        <v>30</v>
      </c>
      <c r="G103" s="116">
        <v>9722000</v>
      </c>
      <c r="H103" s="101">
        <v>42872</v>
      </c>
      <c r="I103" s="101">
        <v>42893</v>
      </c>
      <c r="J103" s="31">
        <v>2.75E-2</v>
      </c>
      <c r="K103" s="100">
        <v>0</v>
      </c>
      <c r="L103" s="100" t="s">
        <v>241</v>
      </c>
      <c r="M103" s="100" t="s">
        <v>4</v>
      </c>
      <c r="N103" s="100" t="s">
        <v>41</v>
      </c>
      <c r="O103" s="100" t="s">
        <v>41</v>
      </c>
      <c r="P103" s="90">
        <v>1</v>
      </c>
      <c r="Q103" s="90">
        <v>0.1</v>
      </c>
      <c r="R103" s="100" t="s">
        <v>256</v>
      </c>
      <c r="S103" s="100" t="s">
        <v>64</v>
      </c>
      <c r="T103" s="100" t="s">
        <v>106</v>
      </c>
      <c r="U103" s="100"/>
      <c r="V103" s="116">
        <v>9722000</v>
      </c>
      <c r="W103" s="31">
        <v>2.75E-2</v>
      </c>
      <c r="X103" s="100" t="s">
        <v>218</v>
      </c>
      <c r="Y103" s="101">
        <v>42874</v>
      </c>
      <c r="Z103" s="100">
        <v>1</v>
      </c>
      <c r="AA103" s="100" t="s">
        <v>91</v>
      </c>
    </row>
    <row r="104" spans="1:27" x14ac:dyDescent="0.25">
      <c r="A104" s="100" t="s">
        <v>2</v>
      </c>
      <c r="B104" s="100" t="s">
        <v>4</v>
      </c>
      <c r="C104" s="100"/>
      <c r="D104" s="117"/>
      <c r="E104" s="100"/>
      <c r="F104" s="100" t="s">
        <v>30</v>
      </c>
      <c r="G104" s="116">
        <v>2778000</v>
      </c>
      <c r="H104" s="101">
        <v>42872</v>
      </c>
      <c r="I104" s="101">
        <v>42894</v>
      </c>
      <c r="J104" s="31">
        <v>2.75E-2</v>
      </c>
      <c r="K104" s="100">
        <v>0</v>
      </c>
      <c r="L104" s="100" t="s">
        <v>241</v>
      </c>
      <c r="M104" s="100" t="s">
        <v>4</v>
      </c>
      <c r="N104" s="100" t="s">
        <v>41</v>
      </c>
      <c r="O104" s="100" t="s">
        <v>41</v>
      </c>
      <c r="P104" s="90">
        <v>1</v>
      </c>
      <c r="Q104" s="90">
        <v>0.1</v>
      </c>
      <c r="R104" s="100" t="s">
        <v>256</v>
      </c>
      <c r="S104" s="100" t="s">
        <v>64</v>
      </c>
      <c r="T104" s="100" t="s">
        <v>106</v>
      </c>
      <c r="U104" s="100"/>
      <c r="V104" s="116">
        <v>2778000</v>
      </c>
      <c r="W104" s="31">
        <v>2.75E-2</v>
      </c>
      <c r="X104" s="100" t="s">
        <v>218</v>
      </c>
      <c r="Y104" s="101">
        <v>42874</v>
      </c>
      <c r="Z104" s="100">
        <v>1</v>
      </c>
      <c r="AA104" s="100" t="s">
        <v>91</v>
      </c>
    </row>
    <row r="105" spans="1:27" x14ac:dyDescent="0.25">
      <c r="A105" s="100" t="s">
        <v>2</v>
      </c>
      <c r="B105" s="100" t="s">
        <v>4</v>
      </c>
      <c r="C105" s="100"/>
      <c r="D105" s="117"/>
      <c r="E105" s="100"/>
      <c r="F105" s="100" t="s">
        <v>30</v>
      </c>
      <c r="G105" s="116">
        <v>7292000</v>
      </c>
      <c r="H105" s="101">
        <v>42872</v>
      </c>
      <c r="I105" s="101">
        <v>42895</v>
      </c>
      <c r="J105" s="31">
        <v>2.75E-2</v>
      </c>
      <c r="K105" s="100">
        <v>0</v>
      </c>
      <c r="L105" s="100" t="s">
        <v>241</v>
      </c>
      <c r="M105" s="100" t="s">
        <v>4</v>
      </c>
      <c r="N105" s="100" t="s">
        <v>41</v>
      </c>
      <c r="O105" s="100" t="s">
        <v>41</v>
      </c>
      <c r="P105" s="90">
        <v>1</v>
      </c>
      <c r="Q105" s="90">
        <v>0.1</v>
      </c>
      <c r="R105" s="100" t="s">
        <v>256</v>
      </c>
      <c r="S105" s="100" t="s">
        <v>64</v>
      </c>
      <c r="T105" s="100" t="s">
        <v>106</v>
      </c>
      <c r="U105" s="100"/>
      <c r="V105" s="116">
        <v>7292000</v>
      </c>
      <c r="W105" s="31">
        <v>2.75E-2</v>
      </c>
      <c r="X105" s="100" t="s">
        <v>218</v>
      </c>
      <c r="Y105" s="101">
        <v>42874</v>
      </c>
      <c r="Z105" s="100">
        <v>1</v>
      </c>
      <c r="AA105" s="100" t="s">
        <v>91</v>
      </c>
    </row>
    <row r="106" spans="1:27" x14ac:dyDescent="0.25">
      <c r="A106" s="100" t="s">
        <v>2</v>
      </c>
      <c r="B106" s="100" t="s">
        <v>4</v>
      </c>
      <c r="C106" s="100"/>
      <c r="D106" s="117"/>
      <c r="E106" s="100"/>
      <c r="F106" s="100" t="s">
        <v>30</v>
      </c>
      <c r="G106" s="116">
        <v>15625000</v>
      </c>
      <c r="H106" s="101">
        <v>42872</v>
      </c>
      <c r="I106" s="101">
        <v>42896</v>
      </c>
      <c r="J106" s="31">
        <v>2.75E-2</v>
      </c>
      <c r="K106" s="100">
        <v>0</v>
      </c>
      <c r="L106" s="100" t="s">
        <v>241</v>
      </c>
      <c r="M106" s="100" t="s">
        <v>4</v>
      </c>
      <c r="N106" s="100" t="s">
        <v>41</v>
      </c>
      <c r="O106" s="100" t="s">
        <v>41</v>
      </c>
      <c r="P106" s="90">
        <v>1</v>
      </c>
      <c r="Q106" s="90">
        <v>0.1</v>
      </c>
      <c r="R106" s="100" t="s">
        <v>256</v>
      </c>
      <c r="S106" s="100" t="s">
        <v>64</v>
      </c>
      <c r="T106" s="100" t="s">
        <v>106</v>
      </c>
      <c r="U106" s="100"/>
      <c r="V106" s="116">
        <v>15625000</v>
      </c>
      <c r="W106" s="31">
        <v>2.75E-2</v>
      </c>
      <c r="X106" s="100" t="s">
        <v>218</v>
      </c>
      <c r="Y106" s="101">
        <v>42874</v>
      </c>
      <c r="Z106" s="100">
        <v>1</v>
      </c>
      <c r="AA106" s="100" t="s">
        <v>91</v>
      </c>
    </row>
    <row r="107" spans="1:27" x14ac:dyDescent="0.25">
      <c r="A107" s="100" t="s">
        <v>2</v>
      </c>
      <c r="B107" s="100" t="s">
        <v>4</v>
      </c>
      <c r="C107" s="100"/>
      <c r="D107" s="117"/>
      <c r="E107" s="100"/>
      <c r="F107" s="100" t="s">
        <v>30</v>
      </c>
      <c r="G107" s="116">
        <v>12500000</v>
      </c>
      <c r="H107" s="101">
        <v>42872</v>
      </c>
      <c r="I107" s="101">
        <v>42897</v>
      </c>
      <c r="J107" s="31">
        <v>2.75E-2</v>
      </c>
      <c r="K107" s="100">
        <v>0</v>
      </c>
      <c r="L107" s="100" t="s">
        <v>241</v>
      </c>
      <c r="M107" s="100" t="s">
        <v>4</v>
      </c>
      <c r="N107" s="100" t="s">
        <v>41</v>
      </c>
      <c r="O107" s="100" t="s">
        <v>41</v>
      </c>
      <c r="P107" s="90">
        <v>1</v>
      </c>
      <c r="Q107" s="90">
        <v>0.1</v>
      </c>
      <c r="R107" s="100" t="s">
        <v>256</v>
      </c>
      <c r="S107" s="100" t="s">
        <v>64</v>
      </c>
      <c r="T107" s="100" t="s">
        <v>106</v>
      </c>
      <c r="U107" s="100"/>
      <c r="V107" s="116">
        <v>12500000</v>
      </c>
      <c r="W107" s="31">
        <v>2.75E-2</v>
      </c>
      <c r="X107" s="100" t="s">
        <v>218</v>
      </c>
      <c r="Y107" s="101">
        <v>42874</v>
      </c>
      <c r="Z107" s="100">
        <v>1</v>
      </c>
      <c r="AA107" s="100" t="s">
        <v>91</v>
      </c>
    </row>
    <row r="108" spans="1:27" x14ac:dyDescent="0.25">
      <c r="A108" s="100" t="s">
        <v>2</v>
      </c>
      <c r="B108" s="100" t="s">
        <v>4</v>
      </c>
      <c r="C108" s="100"/>
      <c r="D108" s="117"/>
      <c r="E108" s="100"/>
      <c r="F108" s="100" t="s">
        <v>30</v>
      </c>
      <c r="G108" s="116">
        <v>1736000</v>
      </c>
      <c r="H108" s="101">
        <v>42872</v>
      </c>
      <c r="I108" s="101">
        <v>42898</v>
      </c>
      <c r="J108" s="31">
        <v>2.75E-2</v>
      </c>
      <c r="K108" s="100">
        <v>0</v>
      </c>
      <c r="L108" s="100" t="s">
        <v>241</v>
      </c>
      <c r="M108" s="100" t="s">
        <v>4</v>
      </c>
      <c r="N108" s="100" t="s">
        <v>41</v>
      </c>
      <c r="O108" s="100" t="s">
        <v>41</v>
      </c>
      <c r="P108" s="90">
        <v>1</v>
      </c>
      <c r="Q108" s="90">
        <v>0.1</v>
      </c>
      <c r="R108" s="100" t="s">
        <v>256</v>
      </c>
      <c r="S108" s="100" t="s">
        <v>64</v>
      </c>
      <c r="T108" s="100" t="s">
        <v>106</v>
      </c>
      <c r="U108" s="100"/>
      <c r="V108" s="116">
        <v>1736000</v>
      </c>
      <c r="W108" s="31">
        <v>2.75E-2</v>
      </c>
      <c r="X108" s="100" t="s">
        <v>218</v>
      </c>
      <c r="Y108" s="101">
        <v>42874</v>
      </c>
      <c r="Z108" s="100">
        <v>1</v>
      </c>
      <c r="AA108" s="100" t="s">
        <v>91</v>
      </c>
    </row>
    <row r="109" spans="1:27" x14ac:dyDescent="0.25">
      <c r="A109" s="100" t="s">
        <v>2</v>
      </c>
      <c r="B109" s="100" t="s">
        <v>4</v>
      </c>
      <c r="C109" s="100"/>
      <c r="D109" s="117"/>
      <c r="E109" s="100"/>
      <c r="F109" s="100" t="s">
        <v>30</v>
      </c>
      <c r="G109" s="116">
        <v>20486000</v>
      </c>
      <c r="H109" s="101">
        <v>42872</v>
      </c>
      <c r="I109" s="101">
        <v>42899</v>
      </c>
      <c r="J109" s="31">
        <v>2.75E-2</v>
      </c>
      <c r="K109" s="100">
        <v>0</v>
      </c>
      <c r="L109" s="100" t="s">
        <v>241</v>
      </c>
      <c r="M109" s="100" t="s">
        <v>4</v>
      </c>
      <c r="N109" s="100" t="s">
        <v>41</v>
      </c>
      <c r="O109" s="100" t="s">
        <v>41</v>
      </c>
      <c r="P109" s="90">
        <v>1</v>
      </c>
      <c r="Q109" s="90">
        <v>0.1</v>
      </c>
      <c r="R109" s="100" t="s">
        <v>256</v>
      </c>
      <c r="S109" s="100" t="s">
        <v>64</v>
      </c>
      <c r="T109" s="100" t="s">
        <v>106</v>
      </c>
      <c r="U109" s="100"/>
      <c r="V109" s="116">
        <v>20486000</v>
      </c>
      <c r="W109" s="31">
        <v>2.75E-2</v>
      </c>
      <c r="X109" s="100" t="s">
        <v>218</v>
      </c>
      <c r="Y109" s="101">
        <v>42874</v>
      </c>
      <c r="Z109" s="100">
        <v>1</v>
      </c>
      <c r="AA109" s="100" t="s">
        <v>91</v>
      </c>
    </row>
    <row r="110" spans="1:27" x14ac:dyDescent="0.25">
      <c r="A110" s="100" t="s">
        <v>2</v>
      </c>
      <c r="B110" s="100" t="s">
        <v>4</v>
      </c>
      <c r="C110" s="100"/>
      <c r="D110" s="117"/>
      <c r="E110" s="100"/>
      <c r="F110" s="100" t="s">
        <v>30</v>
      </c>
      <c r="G110" s="116">
        <v>6597000</v>
      </c>
      <c r="H110" s="101">
        <v>42872</v>
      </c>
      <c r="I110" s="101">
        <v>42900</v>
      </c>
      <c r="J110" s="31">
        <v>2.75E-2</v>
      </c>
      <c r="K110" s="100">
        <v>0</v>
      </c>
      <c r="L110" s="100" t="s">
        <v>241</v>
      </c>
      <c r="M110" s="100" t="s">
        <v>4</v>
      </c>
      <c r="N110" s="100" t="s">
        <v>41</v>
      </c>
      <c r="O110" s="100" t="s">
        <v>41</v>
      </c>
      <c r="P110" s="90">
        <v>1</v>
      </c>
      <c r="Q110" s="90">
        <v>0.1</v>
      </c>
      <c r="R110" s="100" t="s">
        <v>256</v>
      </c>
      <c r="S110" s="100" t="s">
        <v>64</v>
      </c>
      <c r="T110" s="100" t="s">
        <v>106</v>
      </c>
      <c r="U110" s="100"/>
      <c r="V110" s="116">
        <v>6597000</v>
      </c>
      <c r="W110" s="31">
        <v>2.75E-2</v>
      </c>
      <c r="X110" s="100" t="s">
        <v>218</v>
      </c>
      <c r="Y110" s="101">
        <v>42874</v>
      </c>
      <c r="Z110" s="100">
        <v>1</v>
      </c>
      <c r="AA110" s="100" t="s">
        <v>91</v>
      </c>
    </row>
    <row r="111" spans="1:27" x14ac:dyDescent="0.25">
      <c r="A111" s="100" t="s">
        <v>2</v>
      </c>
      <c r="B111" s="100" t="s">
        <v>4</v>
      </c>
      <c r="C111" s="100"/>
      <c r="D111" s="117"/>
      <c r="E111" s="100"/>
      <c r="F111" s="100" t="s">
        <v>30</v>
      </c>
      <c r="G111" s="116">
        <v>10417000</v>
      </c>
      <c r="H111" s="101">
        <v>42872</v>
      </c>
      <c r="I111" s="101">
        <v>42901</v>
      </c>
      <c r="J111" s="31">
        <v>2.75E-2</v>
      </c>
      <c r="K111" s="100">
        <v>0</v>
      </c>
      <c r="L111" s="100" t="s">
        <v>241</v>
      </c>
      <c r="M111" s="100" t="s">
        <v>4</v>
      </c>
      <c r="N111" s="100" t="s">
        <v>41</v>
      </c>
      <c r="O111" s="100" t="s">
        <v>41</v>
      </c>
      <c r="P111" s="90">
        <v>1</v>
      </c>
      <c r="Q111" s="90">
        <v>0.1</v>
      </c>
      <c r="R111" s="100" t="s">
        <v>256</v>
      </c>
      <c r="S111" s="100" t="s">
        <v>64</v>
      </c>
      <c r="T111" s="100" t="s">
        <v>106</v>
      </c>
      <c r="U111" s="100"/>
      <c r="V111" s="116">
        <v>10417000</v>
      </c>
      <c r="W111" s="31">
        <v>2.75E-2</v>
      </c>
      <c r="X111" s="100" t="s">
        <v>218</v>
      </c>
      <c r="Y111" s="101">
        <v>42874</v>
      </c>
      <c r="Z111" s="100">
        <v>1</v>
      </c>
      <c r="AA111" s="100" t="s">
        <v>91</v>
      </c>
    </row>
    <row r="112" spans="1:27" x14ac:dyDescent="0.25">
      <c r="A112" s="100" t="s">
        <v>2</v>
      </c>
      <c r="B112" s="100" t="s">
        <v>4</v>
      </c>
      <c r="C112" s="100"/>
      <c r="D112" s="117"/>
      <c r="E112" s="100"/>
      <c r="F112" s="100" t="s">
        <v>30</v>
      </c>
      <c r="G112" s="116">
        <v>13542000</v>
      </c>
      <c r="H112" s="101">
        <v>42872</v>
      </c>
      <c r="I112" s="101">
        <v>42902</v>
      </c>
      <c r="J112" s="31">
        <v>2.75E-2</v>
      </c>
      <c r="K112" s="100">
        <v>0</v>
      </c>
      <c r="L112" s="100" t="s">
        <v>241</v>
      </c>
      <c r="M112" s="100" t="s">
        <v>4</v>
      </c>
      <c r="N112" s="100" t="s">
        <v>41</v>
      </c>
      <c r="O112" s="100" t="s">
        <v>41</v>
      </c>
      <c r="P112" s="90">
        <v>1</v>
      </c>
      <c r="Q112" s="90">
        <v>0.1</v>
      </c>
      <c r="R112" s="100" t="s">
        <v>256</v>
      </c>
      <c r="S112" s="100" t="s">
        <v>64</v>
      </c>
      <c r="T112" s="100" t="s">
        <v>106</v>
      </c>
      <c r="U112" s="100"/>
      <c r="V112" s="116">
        <v>13542000</v>
      </c>
      <c r="W112" s="31">
        <v>2.75E-2</v>
      </c>
      <c r="X112" s="100" t="s">
        <v>218</v>
      </c>
      <c r="Y112" s="101">
        <v>42874</v>
      </c>
      <c r="Z112" s="100">
        <v>1</v>
      </c>
      <c r="AA112" s="100" t="s">
        <v>91</v>
      </c>
    </row>
    <row r="113" spans="1:27" x14ac:dyDescent="0.25">
      <c r="A113" s="100" t="s">
        <v>2</v>
      </c>
      <c r="B113" s="100" t="s">
        <v>4</v>
      </c>
      <c r="C113" s="100"/>
      <c r="D113" s="117"/>
      <c r="E113" s="100"/>
      <c r="F113" s="100" t="s">
        <v>30</v>
      </c>
      <c r="G113" s="116">
        <v>2778000</v>
      </c>
      <c r="H113" s="101">
        <v>42872</v>
      </c>
      <c r="I113" s="101">
        <v>42903</v>
      </c>
      <c r="J113" s="31">
        <v>2.75E-2</v>
      </c>
      <c r="K113" s="100">
        <v>0</v>
      </c>
      <c r="L113" s="100" t="s">
        <v>241</v>
      </c>
      <c r="M113" s="100" t="s">
        <v>4</v>
      </c>
      <c r="N113" s="100" t="s">
        <v>41</v>
      </c>
      <c r="O113" s="100" t="s">
        <v>41</v>
      </c>
      <c r="P113" s="90">
        <v>1</v>
      </c>
      <c r="Q113" s="90">
        <v>0.1</v>
      </c>
      <c r="R113" s="100" t="s">
        <v>256</v>
      </c>
      <c r="S113" s="100" t="s">
        <v>64</v>
      </c>
      <c r="T113" s="100" t="s">
        <v>106</v>
      </c>
      <c r="U113" s="100"/>
      <c r="V113" s="116">
        <v>2778000</v>
      </c>
      <c r="W113" s="31">
        <v>2.75E-2</v>
      </c>
      <c r="X113" s="100" t="s">
        <v>218</v>
      </c>
      <c r="Y113" s="101">
        <v>42874</v>
      </c>
      <c r="Z113" s="100">
        <v>1</v>
      </c>
      <c r="AA113" s="100" t="s">
        <v>91</v>
      </c>
    </row>
    <row r="114" spans="1:27" x14ac:dyDescent="0.25">
      <c r="A114" s="100" t="s">
        <v>2</v>
      </c>
      <c r="B114" s="100" t="s">
        <v>4</v>
      </c>
      <c r="C114" s="100"/>
      <c r="D114" s="117"/>
      <c r="E114" s="100"/>
      <c r="F114" s="100" t="s">
        <v>30</v>
      </c>
      <c r="G114" s="116">
        <v>12153000</v>
      </c>
      <c r="H114" s="101">
        <v>42872</v>
      </c>
      <c r="I114" s="101">
        <v>42904</v>
      </c>
      <c r="J114" s="31">
        <v>2.75E-2</v>
      </c>
      <c r="K114" s="100">
        <v>0</v>
      </c>
      <c r="L114" s="100" t="s">
        <v>241</v>
      </c>
      <c r="M114" s="100" t="s">
        <v>4</v>
      </c>
      <c r="N114" s="100" t="s">
        <v>41</v>
      </c>
      <c r="O114" s="100" t="s">
        <v>41</v>
      </c>
      <c r="P114" s="90">
        <v>1</v>
      </c>
      <c r="Q114" s="90">
        <v>0.1</v>
      </c>
      <c r="R114" s="100" t="s">
        <v>256</v>
      </c>
      <c r="S114" s="100" t="s">
        <v>64</v>
      </c>
      <c r="T114" s="100" t="s">
        <v>106</v>
      </c>
      <c r="U114" s="100"/>
      <c r="V114" s="116">
        <v>12153000</v>
      </c>
      <c r="W114" s="31">
        <v>2.75E-2</v>
      </c>
      <c r="X114" s="100" t="s">
        <v>218</v>
      </c>
      <c r="Y114" s="101">
        <v>42874</v>
      </c>
      <c r="Z114" s="100">
        <v>1</v>
      </c>
      <c r="AA114" s="100" t="s">
        <v>91</v>
      </c>
    </row>
    <row r="115" spans="1:27" x14ac:dyDescent="0.25">
      <c r="A115" s="100" t="s">
        <v>2</v>
      </c>
      <c r="B115" s="100" t="s">
        <v>4</v>
      </c>
      <c r="C115" s="100"/>
      <c r="D115" s="117"/>
      <c r="E115" s="100"/>
      <c r="F115" s="100" t="s">
        <v>30</v>
      </c>
      <c r="G115" s="116">
        <v>35069000</v>
      </c>
      <c r="H115" s="101">
        <v>42872</v>
      </c>
      <c r="I115" s="101">
        <v>42964</v>
      </c>
      <c r="J115" s="31">
        <v>2.75E-2</v>
      </c>
      <c r="K115" s="100">
        <v>0</v>
      </c>
      <c r="L115" s="100" t="s">
        <v>241</v>
      </c>
      <c r="M115" s="100" t="s">
        <v>4</v>
      </c>
      <c r="N115" s="100" t="s">
        <v>41</v>
      </c>
      <c r="O115" s="100" t="s">
        <v>41</v>
      </c>
      <c r="P115" s="90">
        <v>1</v>
      </c>
      <c r="Q115" s="90">
        <v>0.1</v>
      </c>
      <c r="R115" s="100" t="s">
        <v>256</v>
      </c>
      <c r="S115" s="100" t="s">
        <v>64</v>
      </c>
      <c r="T115" s="100" t="s">
        <v>106</v>
      </c>
      <c r="U115" s="100"/>
      <c r="V115" s="116">
        <v>35069000</v>
      </c>
      <c r="W115" s="31">
        <v>2.75E-2</v>
      </c>
      <c r="X115" s="100" t="s">
        <v>218</v>
      </c>
      <c r="Y115" s="101">
        <v>42874</v>
      </c>
      <c r="Z115" s="100">
        <v>1</v>
      </c>
      <c r="AA115" s="100" t="s">
        <v>91</v>
      </c>
    </row>
    <row r="116" spans="1:27" x14ac:dyDescent="0.25">
      <c r="A116" s="100" t="s">
        <v>2</v>
      </c>
      <c r="B116" s="100" t="s">
        <v>4</v>
      </c>
      <c r="C116" s="100"/>
      <c r="D116" s="117"/>
      <c r="E116" s="100"/>
      <c r="F116" s="100" t="s">
        <v>30</v>
      </c>
      <c r="G116" s="116">
        <v>34722000</v>
      </c>
      <c r="H116" s="101">
        <v>42872</v>
      </c>
      <c r="I116" s="101">
        <v>43054</v>
      </c>
      <c r="J116" s="31">
        <v>2.75E-2</v>
      </c>
      <c r="K116" s="100">
        <v>0</v>
      </c>
      <c r="L116" s="100" t="s">
        <v>241</v>
      </c>
      <c r="M116" s="100" t="s">
        <v>4</v>
      </c>
      <c r="N116" s="100" t="s">
        <v>41</v>
      </c>
      <c r="O116" s="100" t="s">
        <v>41</v>
      </c>
      <c r="P116" s="90">
        <v>1</v>
      </c>
      <c r="Q116" s="90">
        <v>0.1</v>
      </c>
      <c r="R116" s="100" t="s">
        <v>256</v>
      </c>
      <c r="S116" s="100" t="s">
        <v>64</v>
      </c>
      <c r="T116" s="100" t="s">
        <v>106</v>
      </c>
      <c r="U116" s="100"/>
      <c r="V116" s="116">
        <v>34722000</v>
      </c>
      <c r="W116" s="31">
        <v>2.75E-2</v>
      </c>
      <c r="X116" s="100" t="s">
        <v>218</v>
      </c>
      <c r="Y116" s="101">
        <v>42874</v>
      </c>
      <c r="Z116" s="100">
        <v>1</v>
      </c>
      <c r="AA116" s="100" t="s">
        <v>91</v>
      </c>
    </row>
    <row r="117" spans="1:27" x14ac:dyDescent="0.25">
      <c r="A117" s="100" t="s">
        <v>2</v>
      </c>
      <c r="B117" s="100" t="s">
        <v>4</v>
      </c>
      <c r="C117" s="100"/>
      <c r="D117" s="117"/>
      <c r="E117" s="100"/>
      <c r="F117" s="100" t="s">
        <v>30</v>
      </c>
      <c r="G117" s="116">
        <v>34722000</v>
      </c>
      <c r="H117" s="101">
        <v>42872</v>
      </c>
      <c r="I117" s="101">
        <v>43234</v>
      </c>
      <c r="J117" s="31">
        <v>2.75E-2</v>
      </c>
      <c r="K117" s="100">
        <v>0</v>
      </c>
      <c r="L117" s="100" t="s">
        <v>241</v>
      </c>
      <c r="M117" s="100" t="s">
        <v>4</v>
      </c>
      <c r="N117" s="100" t="s">
        <v>41</v>
      </c>
      <c r="O117" s="100" t="s">
        <v>41</v>
      </c>
      <c r="P117" s="90">
        <v>1</v>
      </c>
      <c r="Q117" s="90">
        <v>0.1</v>
      </c>
      <c r="R117" s="100" t="s">
        <v>256</v>
      </c>
      <c r="S117" s="100" t="s">
        <v>64</v>
      </c>
      <c r="T117" s="100" t="s">
        <v>106</v>
      </c>
      <c r="U117" s="100"/>
      <c r="V117" s="116">
        <v>34722000</v>
      </c>
      <c r="W117" s="31">
        <v>2.75E-2</v>
      </c>
      <c r="X117" s="100" t="s">
        <v>218</v>
      </c>
      <c r="Y117" s="101">
        <v>42874</v>
      </c>
      <c r="Z117" s="100">
        <v>1</v>
      </c>
      <c r="AA117" s="100" t="s">
        <v>91</v>
      </c>
    </row>
    <row r="118" spans="1:27" x14ac:dyDescent="0.25">
      <c r="A118" s="100" t="s">
        <v>2</v>
      </c>
      <c r="B118" s="100" t="s">
        <v>4</v>
      </c>
      <c r="C118" s="100"/>
      <c r="D118" s="117"/>
      <c r="E118" s="100"/>
      <c r="F118" s="100" t="s">
        <v>30</v>
      </c>
      <c r="G118" s="116">
        <v>34722000</v>
      </c>
      <c r="H118" s="101">
        <v>42872</v>
      </c>
      <c r="I118" s="101">
        <v>43594</v>
      </c>
      <c r="J118" s="31">
        <v>2.75E-2</v>
      </c>
      <c r="K118" s="100">
        <v>0</v>
      </c>
      <c r="L118" s="100" t="s">
        <v>241</v>
      </c>
      <c r="M118" s="100" t="s">
        <v>4</v>
      </c>
      <c r="N118" s="100" t="s">
        <v>41</v>
      </c>
      <c r="O118" s="100" t="s">
        <v>41</v>
      </c>
      <c r="P118" s="90">
        <v>1</v>
      </c>
      <c r="Q118" s="90">
        <v>0.1</v>
      </c>
      <c r="R118" s="100" t="s">
        <v>256</v>
      </c>
      <c r="S118" s="100" t="s">
        <v>64</v>
      </c>
      <c r="T118" s="100" t="s">
        <v>106</v>
      </c>
      <c r="U118" s="100"/>
      <c r="V118" s="116">
        <v>34722000</v>
      </c>
      <c r="W118" s="31">
        <v>2.75E-2</v>
      </c>
      <c r="X118" s="100" t="s">
        <v>218</v>
      </c>
      <c r="Y118" s="101">
        <v>42874</v>
      </c>
      <c r="Z118" s="100">
        <v>1</v>
      </c>
      <c r="AA118" s="100" t="s">
        <v>91</v>
      </c>
    </row>
    <row r="119" spans="1:27" x14ac:dyDescent="0.25">
      <c r="A119" s="100" t="s">
        <v>2</v>
      </c>
      <c r="B119" s="100" t="s">
        <v>4</v>
      </c>
      <c r="C119" s="100"/>
      <c r="D119" s="117"/>
      <c r="E119" s="100"/>
      <c r="F119" s="100" t="s">
        <v>30</v>
      </c>
      <c r="G119" s="116">
        <v>34722000</v>
      </c>
      <c r="H119" s="101">
        <v>42872</v>
      </c>
      <c r="I119" s="101">
        <v>43954</v>
      </c>
      <c r="J119" s="31">
        <v>2.75E-2</v>
      </c>
      <c r="K119" s="100">
        <v>0</v>
      </c>
      <c r="L119" s="100" t="s">
        <v>241</v>
      </c>
      <c r="M119" s="100" t="s">
        <v>4</v>
      </c>
      <c r="N119" s="100" t="s">
        <v>41</v>
      </c>
      <c r="O119" s="100" t="s">
        <v>41</v>
      </c>
      <c r="P119" s="90">
        <v>1</v>
      </c>
      <c r="Q119" s="90">
        <v>0.1</v>
      </c>
      <c r="R119" s="100" t="s">
        <v>256</v>
      </c>
      <c r="S119" s="100" t="s">
        <v>64</v>
      </c>
      <c r="T119" s="100" t="s">
        <v>106</v>
      </c>
      <c r="U119" s="100"/>
      <c r="V119" s="116">
        <v>34722000</v>
      </c>
      <c r="W119" s="31">
        <v>2.75E-2</v>
      </c>
      <c r="X119" s="100" t="s">
        <v>218</v>
      </c>
      <c r="Y119" s="101">
        <v>42874</v>
      </c>
      <c r="Z119" s="100">
        <v>1</v>
      </c>
      <c r="AA119" s="100" t="s">
        <v>91</v>
      </c>
    </row>
    <row r="120" spans="1:27" x14ac:dyDescent="0.25">
      <c r="A120" s="100" t="s">
        <v>1</v>
      </c>
      <c r="B120" s="100" t="s">
        <v>3</v>
      </c>
      <c r="C120" s="100"/>
      <c r="D120" s="100"/>
      <c r="E120" s="100"/>
      <c r="F120" s="100" t="s">
        <v>29</v>
      </c>
      <c r="G120" s="116">
        <v>67000000</v>
      </c>
      <c r="H120" s="101">
        <v>42872</v>
      </c>
      <c r="I120" s="101">
        <v>42875</v>
      </c>
      <c r="J120" s="100">
        <v>0.1225</v>
      </c>
      <c r="K120" s="100">
        <v>0</v>
      </c>
      <c r="L120" s="100" t="s">
        <v>241</v>
      </c>
      <c r="M120" s="100" t="s">
        <v>3</v>
      </c>
      <c r="N120" s="100" t="s">
        <v>41</v>
      </c>
      <c r="O120" s="100" t="s">
        <v>41</v>
      </c>
      <c r="P120" s="100">
        <v>1</v>
      </c>
      <c r="Q120" s="100">
        <v>0</v>
      </c>
      <c r="R120" s="100" t="s">
        <v>256</v>
      </c>
      <c r="S120" s="100" t="s">
        <v>64</v>
      </c>
      <c r="T120" s="100" t="s">
        <v>106</v>
      </c>
      <c r="U120" s="100"/>
      <c r="V120" s="116">
        <v>67000000</v>
      </c>
      <c r="W120" s="31">
        <v>0.1225</v>
      </c>
      <c r="X120" s="100" t="s">
        <v>218</v>
      </c>
      <c r="Y120" s="101">
        <v>42874</v>
      </c>
      <c r="Z120" s="100">
        <v>1</v>
      </c>
      <c r="AA120" s="100" t="s">
        <v>186</v>
      </c>
    </row>
    <row r="121" spans="1:27" x14ac:dyDescent="0.25">
      <c r="A121" s="100" t="s">
        <v>1</v>
      </c>
      <c r="B121" s="100" t="s">
        <v>3</v>
      </c>
      <c r="C121" s="100"/>
      <c r="D121" s="100"/>
      <c r="E121" s="100"/>
      <c r="F121" s="100" t="s">
        <v>29</v>
      </c>
      <c r="G121" s="116">
        <v>17000000</v>
      </c>
      <c r="H121" s="101">
        <v>42872</v>
      </c>
      <c r="I121" s="101">
        <v>42878</v>
      </c>
      <c r="J121" s="31">
        <v>0.16</v>
      </c>
      <c r="K121" s="100">
        <v>0</v>
      </c>
      <c r="L121" s="100" t="s">
        <v>241</v>
      </c>
      <c r="M121" s="100" t="s">
        <v>3</v>
      </c>
      <c r="N121" s="100" t="s">
        <v>41</v>
      </c>
      <c r="O121" s="100" t="s">
        <v>41</v>
      </c>
      <c r="P121" s="100">
        <v>1</v>
      </c>
      <c r="Q121" s="100">
        <v>0</v>
      </c>
      <c r="R121" s="100" t="s">
        <v>256</v>
      </c>
      <c r="S121" s="100" t="s">
        <v>64</v>
      </c>
      <c r="T121" s="100" t="s">
        <v>106</v>
      </c>
      <c r="U121" s="100"/>
      <c r="V121" s="116">
        <v>17000000</v>
      </c>
      <c r="W121" s="31">
        <v>0.16</v>
      </c>
      <c r="X121" s="100" t="s">
        <v>218</v>
      </c>
      <c r="Y121" s="101">
        <v>42874</v>
      </c>
      <c r="Z121" s="100">
        <v>1</v>
      </c>
      <c r="AA121" s="100" t="s">
        <v>186</v>
      </c>
    </row>
    <row r="122" spans="1:27" x14ac:dyDescent="0.25">
      <c r="A122" s="100" t="s">
        <v>1</v>
      </c>
      <c r="B122" s="100" t="s">
        <v>3</v>
      </c>
      <c r="C122" s="100"/>
      <c r="D122" s="100"/>
      <c r="E122" s="100"/>
      <c r="F122" s="100" t="s">
        <v>29</v>
      </c>
      <c r="G122" s="116">
        <v>17000000</v>
      </c>
      <c r="H122" s="101">
        <v>42872</v>
      </c>
      <c r="I122" s="101">
        <v>42880</v>
      </c>
      <c r="J122" s="31">
        <v>0.16</v>
      </c>
      <c r="K122" s="100">
        <v>0</v>
      </c>
      <c r="L122" s="100" t="s">
        <v>241</v>
      </c>
      <c r="M122" s="100" t="s">
        <v>3</v>
      </c>
      <c r="N122" s="100" t="s">
        <v>41</v>
      </c>
      <c r="O122" s="100" t="s">
        <v>41</v>
      </c>
      <c r="P122" s="100">
        <v>1</v>
      </c>
      <c r="Q122" s="100">
        <v>0</v>
      </c>
      <c r="R122" s="100" t="s">
        <v>256</v>
      </c>
      <c r="S122" s="100" t="s">
        <v>64</v>
      </c>
      <c r="T122" s="100" t="s">
        <v>106</v>
      </c>
      <c r="U122" s="100"/>
      <c r="V122" s="116">
        <v>17000000</v>
      </c>
      <c r="W122" s="31">
        <v>0.16</v>
      </c>
      <c r="X122" s="100" t="s">
        <v>218</v>
      </c>
      <c r="Y122" s="101">
        <v>42874</v>
      </c>
      <c r="Z122" s="100">
        <v>1</v>
      </c>
      <c r="AA122" s="100" t="s">
        <v>186</v>
      </c>
    </row>
    <row r="123" spans="1:27" x14ac:dyDescent="0.25">
      <c r="A123" s="100" t="s">
        <v>1</v>
      </c>
      <c r="B123" s="100" t="s">
        <v>3</v>
      </c>
      <c r="C123" s="100"/>
      <c r="D123" s="100"/>
      <c r="E123" s="100"/>
      <c r="F123" s="100" t="s">
        <v>29</v>
      </c>
      <c r="G123" s="116">
        <v>9000000</v>
      </c>
      <c r="H123" s="101">
        <v>42872</v>
      </c>
      <c r="I123" s="101">
        <v>42881</v>
      </c>
      <c r="J123" s="31">
        <v>0.16</v>
      </c>
      <c r="K123" s="100">
        <v>0</v>
      </c>
      <c r="L123" s="100" t="s">
        <v>241</v>
      </c>
      <c r="M123" s="100" t="s">
        <v>3</v>
      </c>
      <c r="N123" s="100" t="s">
        <v>41</v>
      </c>
      <c r="O123" s="100" t="s">
        <v>41</v>
      </c>
      <c r="P123" s="100">
        <v>1</v>
      </c>
      <c r="Q123" s="100">
        <v>0</v>
      </c>
      <c r="R123" s="100" t="s">
        <v>256</v>
      </c>
      <c r="S123" s="100" t="s">
        <v>64</v>
      </c>
      <c r="T123" s="100" t="s">
        <v>106</v>
      </c>
      <c r="U123" s="100"/>
      <c r="V123" s="116">
        <v>9000000</v>
      </c>
      <c r="W123" s="31">
        <v>0.16</v>
      </c>
      <c r="X123" s="100" t="s">
        <v>218</v>
      </c>
      <c r="Y123" s="101">
        <v>42874</v>
      </c>
      <c r="Z123" s="100">
        <v>1</v>
      </c>
      <c r="AA123" s="100" t="s">
        <v>186</v>
      </c>
    </row>
    <row r="124" spans="1:27" x14ac:dyDescent="0.25">
      <c r="A124" s="100" t="s">
        <v>1</v>
      </c>
      <c r="B124" s="100" t="s">
        <v>3</v>
      </c>
      <c r="C124" s="100"/>
      <c r="D124" s="100"/>
      <c r="E124" s="100"/>
      <c r="F124" s="100" t="s">
        <v>29</v>
      </c>
      <c r="G124" s="116">
        <v>31000000</v>
      </c>
      <c r="H124" s="101">
        <v>42872</v>
      </c>
      <c r="I124" s="101">
        <v>42883</v>
      </c>
      <c r="J124" s="31">
        <v>0.16</v>
      </c>
      <c r="K124" s="100">
        <v>0</v>
      </c>
      <c r="L124" s="100" t="s">
        <v>241</v>
      </c>
      <c r="M124" s="100" t="s">
        <v>3</v>
      </c>
      <c r="N124" s="100" t="s">
        <v>41</v>
      </c>
      <c r="O124" s="100" t="s">
        <v>41</v>
      </c>
      <c r="P124" s="100">
        <v>1</v>
      </c>
      <c r="Q124" s="100">
        <v>0</v>
      </c>
      <c r="R124" s="100" t="s">
        <v>256</v>
      </c>
      <c r="S124" s="100" t="s">
        <v>64</v>
      </c>
      <c r="T124" s="100" t="s">
        <v>106</v>
      </c>
      <c r="U124" s="100"/>
      <c r="V124" s="116">
        <v>31000000</v>
      </c>
      <c r="W124" s="31">
        <v>0.16</v>
      </c>
      <c r="X124" s="100" t="s">
        <v>218</v>
      </c>
      <c r="Y124" s="101">
        <v>42874</v>
      </c>
      <c r="Z124" s="100">
        <v>1</v>
      </c>
      <c r="AA124" s="100" t="s">
        <v>186</v>
      </c>
    </row>
    <row r="125" spans="1:27" x14ac:dyDescent="0.25">
      <c r="A125" s="100" t="s">
        <v>1</v>
      </c>
      <c r="B125" s="100" t="s">
        <v>3</v>
      </c>
      <c r="C125" s="100"/>
      <c r="D125" s="100"/>
      <c r="E125" s="100"/>
      <c r="F125" s="100" t="s">
        <v>29</v>
      </c>
      <c r="G125" s="116">
        <v>22000000</v>
      </c>
      <c r="H125" s="101">
        <v>42872</v>
      </c>
      <c r="I125" s="101">
        <v>42885</v>
      </c>
      <c r="J125" s="31">
        <v>0.16</v>
      </c>
      <c r="K125" s="100">
        <v>0</v>
      </c>
      <c r="L125" s="100" t="s">
        <v>241</v>
      </c>
      <c r="M125" s="100" t="s">
        <v>3</v>
      </c>
      <c r="N125" s="100" t="s">
        <v>41</v>
      </c>
      <c r="O125" s="100" t="s">
        <v>41</v>
      </c>
      <c r="P125" s="100">
        <v>1</v>
      </c>
      <c r="Q125" s="100">
        <v>0</v>
      </c>
      <c r="R125" s="100" t="s">
        <v>256</v>
      </c>
      <c r="S125" s="100" t="s">
        <v>64</v>
      </c>
      <c r="T125" s="100" t="s">
        <v>106</v>
      </c>
      <c r="U125" s="100"/>
      <c r="V125" s="116">
        <v>22000000</v>
      </c>
      <c r="W125" s="31">
        <v>0.16</v>
      </c>
      <c r="X125" s="100" t="s">
        <v>218</v>
      </c>
      <c r="Y125" s="101">
        <v>42874</v>
      </c>
      <c r="Z125" s="100">
        <v>1</v>
      </c>
      <c r="AA125" s="100" t="s">
        <v>186</v>
      </c>
    </row>
    <row r="126" spans="1:27" x14ac:dyDescent="0.25">
      <c r="A126" s="100" t="s">
        <v>1</v>
      </c>
      <c r="B126" s="100" t="s">
        <v>3</v>
      </c>
      <c r="C126" s="100"/>
      <c r="D126" s="100"/>
      <c r="E126" s="100"/>
      <c r="F126" s="100" t="s">
        <v>29</v>
      </c>
      <c r="G126" s="116">
        <v>6000000</v>
      </c>
      <c r="H126" s="101">
        <v>42872</v>
      </c>
      <c r="I126" s="101">
        <v>42887</v>
      </c>
      <c r="J126" s="31">
        <v>0.16</v>
      </c>
      <c r="K126" s="100">
        <v>0</v>
      </c>
      <c r="L126" s="100" t="s">
        <v>241</v>
      </c>
      <c r="M126" s="100" t="s">
        <v>3</v>
      </c>
      <c r="N126" s="100" t="s">
        <v>41</v>
      </c>
      <c r="O126" s="100" t="s">
        <v>41</v>
      </c>
      <c r="P126" s="100">
        <v>1</v>
      </c>
      <c r="Q126" s="100">
        <v>0</v>
      </c>
      <c r="R126" s="100" t="s">
        <v>256</v>
      </c>
      <c r="S126" s="100" t="s">
        <v>64</v>
      </c>
      <c r="T126" s="100" t="s">
        <v>106</v>
      </c>
      <c r="U126" s="100"/>
      <c r="V126" s="116">
        <v>6000000</v>
      </c>
      <c r="W126" s="31">
        <v>0.16</v>
      </c>
      <c r="X126" s="100" t="s">
        <v>218</v>
      </c>
      <c r="Y126" s="101">
        <v>42874</v>
      </c>
      <c r="Z126" s="100">
        <v>1</v>
      </c>
      <c r="AA126" s="100" t="s">
        <v>186</v>
      </c>
    </row>
    <row r="127" spans="1:27" x14ac:dyDescent="0.25">
      <c r="A127" s="100" t="s">
        <v>1</v>
      </c>
      <c r="B127" s="100" t="s">
        <v>3</v>
      </c>
      <c r="C127" s="100"/>
      <c r="D127" s="100"/>
      <c r="E127" s="100"/>
      <c r="F127" s="100" t="s">
        <v>29</v>
      </c>
      <c r="G127" s="116">
        <v>1000000</v>
      </c>
      <c r="H127" s="101">
        <v>42872</v>
      </c>
      <c r="I127" s="101">
        <v>42888</v>
      </c>
      <c r="J127" s="31">
        <v>0.16</v>
      </c>
      <c r="K127" s="100">
        <v>0</v>
      </c>
      <c r="L127" s="100" t="s">
        <v>241</v>
      </c>
      <c r="M127" s="100" t="s">
        <v>3</v>
      </c>
      <c r="N127" s="100" t="s">
        <v>41</v>
      </c>
      <c r="O127" s="100" t="s">
        <v>41</v>
      </c>
      <c r="P127" s="100">
        <v>1</v>
      </c>
      <c r="Q127" s="100">
        <v>0</v>
      </c>
      <c r="R127" s="100" t="s">
        <v>256</v>
      </c>
      <c r="S127" s="100" t="s">
        <v>64</v>
      </c>
      <c r="T127" s="100" t="s">
        <v>106</v>
      </c>
      <c r="U127" s="100"/>
      <c r="V127" s="116">
        <v>1000000</v>
      </c>
      <c r="W127" s="31">
        <v>0.16</v>
      </c>
      <c r="X127" s="100" t="s">
        <v>218</v>
      </c>
      <c r="Y127" s="101">
        <v>42874</v>
      </c>
      <c r="Z127" s="100">
        <v>1</v>
      </c>
      <c r="AA127" s="100" t="s">
        <v>186</v>
      </c>
    </row>
    <row r="128" spans="1:27" x14ac:dyDescent="0.25">
      <c r="A128" s="100" t="s">
        <v>1</v>
      </c>
      <c r="B128" s="100" t="s">
        <v>3</v>
      </c>
      <c r="C128" s="100"/>
      <c r="D128" s="100"/>
      <c r="E128" s="100"/>
      <c r="F128" s="100" t="s">
        <v>29</v>
      </c>
      <c r="G128" s="116">
        <v>18000000</v>
      </c>
      <c r="H128" s="101">
        <v>42872</v>
      </c>
      <c r="I128" s="101">
        <v>42889</v>
      </c>
      <c r="J128" s="31">
        <v>0.16</v>
      </c>
      <c r="K128" s="100">
        <v>0</v>
      </c>
      <c r="L128" s="100" t="s">
        <v>241</v>
      </c>
      <c r="M128" s="100" t="s">
        <v>3</v>
      </c>
      <c r="N128" s="100" t="s">
        <v>41</v>
      </c>
      <c r="O128" s="100" t="s">
        <v>41</v>
      </c>
      <c r="P128" s="100">
        <v>1</v>
      </c>
      <c r="Q128" s="100">
        <v>0</v>
      </c>
      <c r="R128" s="100" t="s">
        <v>256</v>
      </c>
      <c r="S128" s="100" t="s">
        <v>64</v>
      </c>
      <c r="T128" s="100" t="s">
        <v>106</v>
      </c>
      <c r="U128" s="100"/>
      <c r="V128" s="116">
        <v>18000000</v>
      </c>
      <c r="W128" s="31">
        <v>0.16</v>
      </c>
      <c r="X128" s="100" t="s">
        <v>218</v>
      </c>
      <c r="Y128" s="101">
        <v>42874</v>
      </c>
      <c r="Z128" s="100">
        <v>1</v>
      </c>
      <c r="AA128" s="100" t="s">
        <v>186</v>
      </c>
    </row>
    <row r="129" spans="1:27" x14ac:dyDescent="0.25">
      <c r="A129" s="100" t="s">
        <v>1</v>
      </c>
      <c r="B129" s="100" t="s">
        <v>3</v>
      </c>
      <c r="C129" s="100"/>
      <c r="D129" s="100"/>
      <c r="E129" s="100"/>
      <c r="F129" s="100" t="s">
        <v>29</v>
      </c>
      <c r="G129" s="116">
        <v>1000000</v>
      </c>
      <c r="H129" s="101">
        <v>42872</v>
      </c>
      <c r="I129" s="101">
        <v>42890</v>
      </c>
      <c r="J129" s="31">
        <v>0.16</v>
      </c>
      <c r="K129" s="100">
        <v>0</v>
      </c>
      <c r="L129" s="100" t="s">
        <v>241</v>
      </c>
      <c r="M129" s="100" t="s">
        <v>3</v>
      </c>
      <c r="N129" s="100" t="s">
        <v>41</v>
      </c>
      <c r="O129" s="100" t="s">
        <v>41</v>
      </c>
      <c r="P129" s="100">
        <v>1</v>
      </c>
      <c r="Q129" s="100">
        <v>0</v>
      </c>
      <c r="R129" s="100" t="s">
        <v>256</v>
      </c>
      <c r="S129" s="100" t="s">
        <v>64</v>
      </c>
      <c r="T129" s="100" t="s">
        <v>106</v>
      </c>
      <c r="U129" s="100"/>
      <c r="V129" s="116">
        <v>1000000</v>
      </c>
      <c r="W129" s="31">
        <v>0.16</v>
      </c>
      <c r="X129" s="100" t="s">
        <v>218</v>
      </c>
      <c r="Y129" s="101">
        <v>42874</v>
      </c>
      <c r="Z129" s="100">
        <v>1</v>
      </c>
      <c r="AA129" s="100" t="s">
        <v>186</v>
      </c>
    </row>
    <row r="130" spans="1:27" x14ac:dyDescent="0.25">
      <c r="A130" s="100" t="s">
        <v>1</v>
      </c>
      <c r="B130" s="100" t="s">
        <v>3</v>
      </c>
      <c r="C130" s="100"/>
      <c r="D130" s="100"/>
      <c r="E130" s="100"/>
      <c r="F130" s="100" t="s">
        <v>29</v>
      </c>
      <c r="G130" s="116">
        <v>3000000</v>
      </c>
      <c r="H130" s="101">
        <v>42872</v>
      </c>
      <c r="I130" s="101">
        <v>42892</v>
      </c>
      <c r="J130" s="31">
        <v>0.16</v>
      </c>
      <c r="K130" s="100">
        <v>0</v>
      </c>
      <c r="L130" s="100" t="s">
        <v>241</v>
      </c>
      <c r="M130" s="100" t="s">
        <v>3</v>
      </c>
      <c r="N130" s="100" t="s">
        <v>41</v>
      </c>
      <c r="O130" s="100" t="s">
        <v>41</v>
      </c>
      <c r="P130" s="100">
        <v>1</v>
      </c>
      <c r="Q130" s="100">
        <v>0</v>
      </c>
      <c r="R130" s="100" t="s">
        <v>256</v>
      </c>
      <c r="S130" s="100" t="s">
        <v>64</v>
      </c>
      <c r="T130" s="100" t="s">
        <v>106</v>
      </c>
      <c r="U130" s="100"/>
      <c r="V130" s="116">
        <v>3000000</v>
      </c>
      <c r="W130" s="31">
        <v>0.16</v>
      </c>
      <c r="X130" s="100" t="s">
        <v>218</v>
      </c>
      <c r="Y130" s="101">
        <v>42874</v>
      </c>
      <c r="Z130" s="100">
        <v>1</v>
      </c>
      <c r="AA130" s="100" t="s">
        <v>186</v>
      </c>
    </row>
    <row r="131" spans="1:27" x14ac:dyDescent="0.25">
      <c r="A131" s="100" t="s">
        <v>1</v>
      </c>
      <c r="B131" s="100" t="s">
        <v>3</v>
      </c>
      <c r="C131" s="100"/>
      <c r="D131" s="100"/>
      <c r="E131" s="100"/>
      <c r="F131" s="100" t="s">
        <v>29</v>
      </c>
      <c r="G131" s="116">
        <v>26000000</v>
      </c>
      <c r="H131" s="101">
        <v>42872</v>
      </c>
      <c r="I131" s="101">
        <v>42893</v>
      </c>
      <c r="J131" s="31">
        <v>0.16</v>
      </c>
      <c r="K131" s="100">
        <v>0</v>
      </c>
      <c r="L131" s="100" t="s">
        <v>241</v>
      </c>
      <c r="M131" s="100" t="s">
        <v>3</v>
      </c>
      <c r="N131" s="100" t="s">
        <v>41</v>
      </c>
      <c r="O131" s="100" t="s">
        <v>41</v>
      </c>
      <c r="P131" s="100">
        <v>1</v>
      </c>
      <c r="Q131" s="100">
        <v>0</v>
      </c>
      <c r="R131" s="100" t="s">
        <v>256</v>
      </c>
      <c r="S131" s="100" t="s">
        <v>64</v>
      </c>
      <c r="T131" s="100" t="s">
        <v>106</v>
      </c>
      <c r="U131" s="100"/>
      <c r="V131" s="116">
        <v>26000000</v>
      </c>
      <c r="W131" s="31">
        <v>0.16</v>
      </c>
      <c r="X131" s="100" t="s">
        <v>218</v>
      </c>
      <c r="Y131" s="101">
        <v>42874</v>
      </c>
      <c r="Z131" s="100">
        <v>1</v>
      </c>
      <c r="AA131" s="100" t="s">
        <v>186</v>
      </c>
    </row>
    <row r="132" spans="1:27" x14ac:dyDescent="0.25">
      <c r="A132" s="100" t="s">
        <v>1</v>
      </c>
      <c r="B132" s="100" t="s">
        <v>3</v>
      </c>
      <c r="C132" s="100"/>
      <c r="D132" s="100"/>
      <c r="E132" s="100"/>
      <c r="F132" s="100" t="s">
        <v>29</v>
      </c>
      <c r="G132" s="116">
        <v>24000000</v>
      </c>
      <c r="H132" s="101">
        <v>42872</v>
      </c>
      <c r="I132" s="101">
        <v>42894</v>
      </c>
      <c r="J132" s="31">
        <v>0.16</v>
      </c>
      <c r="K132" s="100">
        <v>0</v>
      </c>
      <c r="L132" s="100" t="s">
        <v>241</v>
      </c>
      <c r="M132" s="100" t="s">
        <v>3</v>
      </c>
      <c r="N132" s="100" t="s">
        <v>41</v>
      </c>
      <c r="O132" s="100" t="s">
        <v>41</v>
      </c>
      <c r="P132" s="100">
        <v>1</v>
      </c>
      <c r="Q132" s="100">
        <v>0</v>
      </c>
      <c r="R132" s="100" t="s">
        <v>256</v>
      </c>
      <c r="S132" s="100" t="s">
        <v>64</v>
      </c>
      <c r="T132" s="100" t="s">
        <v>106</v>
      </c>
      <c r="U132" s="100"/>
      <c r="V132" s="116">
        <v>24000000</v>
      </c>
      <c r="W132" s="31">
        <v>0.16</v>
      </c>
      <c r="X132" s="100" t="s">
        <v>218</v>
      </c>
      <c r="Y132" s="101">
        <v>42874</v>
      </c>
      <c r="Z132" s="100">
        <v>1</v>
      </c>
      <c r="AA132" s="100" t="s">
        <v>186</v>
      </c>
    </row>
    <row r="133" spans="1:27" x14ac:dyDescent="0.25">
      <c r="A133" s="100" t="s">
        <v>1</v>
      </c>
      <c r="B133" s="100" t="s">
        <v>3</v>
      </c>
      <c r="C133" s="100"/>
      <c r="D133" s="100"/>
      <c r="E133" s="100"/>
      <c r="F133" s="100" t="s">
        <v>29</v>
      </c>
      <c r="G133" s="116">
        <v>28000000</v>
      </c>
      <c r="H133" s="101">
        <v>42872</v>
      </c>
      <c r="I133" s="101">
        <v>42895</v>
      </c>
      <c r="J133" s="31">
        <v>0.16</v>
      </c>
      <c r="K133" s="100">
        <v>0</v>
      </c>
      <c r="L133" s="100" t="s">
        <v>241</v>
      </c>
      <c r="M133" s="100" t="s">
        <v>3</v>
      </c>
      <c r="N133" s="100" t="s">
        <v>41</v>
      </c>
      <c r="O133" s="100" t="s">
        <v>41</v>
      </c>
      <c r="P133" s="100">
        <v>1</v>
      </c>
      <c r="Q133" s="100">
        <v>0</v>
      </c>
      <c r="R133" s="100" t="s">
        <v>256</v>
      </c>
      <c r="S133" s="100" t="s">
        <v>64</v>
      </c>
      <c r="T133" s="100" t="s">
        <v>106</v>
      </c>
      <c r="U133" s="100"/>
      <c r="V133" s="116">
        <v>28000000</v>
      </c>
      <c r="W133" s="31">
        <v>0.16</v>
      </c>
      <c r="X133" s="100" t="s">
        <v>218</v>
      </c>
      <c r="Y133" s="101">
        <v>42874</v>
      </c>
      <c r="Z133" s="100">
        <v>1</v>
      </c>
      <c r="AA133" s="100" t="s">
        <v>186</v>
      </c>
    </row>
    <row r="134" spans="1:27" x14ac:dyDescent="0.25">
      <c r="A134" s="100" t="s">
        <v>1</v>
      </c>
      <c r="B134" s="100" t="s">
        <v>3</v>
      </c>
      <c r="C134" s="100"/>
      <c r="D134" s="100"/>
      <c r="E134" s="100"/>
      <c r="F134" s="100" t="s">
        <v>29</v>
      </c>
      <c r="G134" s="116">
        <v>6000000</v>
      </c>
      <c r="H134" s="101">
        <v>42872</v>
      </c>
      <c r="I134" s="101">
        <v>42897</v>
      </c>
      <c r="J134" s="31">
        <v>0.16</v>
      </c>
      <c r="K134" s="100">
        <v>0</v>
      </c>
      <c r="L134" s="100" t="s">
        <v>241</v>
      </c>
      <c r="M134" s="100" t="s">
        <v>3</v>
      </c>
      <c r="N134" s="100" t="s">
        <v>41</v>
      </c>
      <c r="O134" s="100" t="s">
        <v>41</v>
      </c>
      <c r="P134" s="100">
        <v>1</v>
      </c>
      <c r="Q134" s="100">
        <v>0</v>
      </c>
      <c r="R134" s="100" t="s">
        <v>256</v>
      </c>
      <c r="S134" s="100" t="s">
        <v>64</v>
      </c>
      <c r="T134" s="100" t="s">
        <v>106</v>
      </c>
      <c r="U134" s="100"/>
      <c r="V134" s="116">
        <v>6000000</v>
      </c>
      <c r="W134" s="31">
        <v>0.16</v>
      </c>
      <c r="X134" s="100" t="s">
        <v>218</v>
      </c>
      <c r="Y134" s="101">
        <v>42874</v>
      </c>
      <c r="Z134" s="100">
        <v>1</v>
      </c>
      <c r="AA134" s="100" t="s">
        <v>186</v>
      </c>
    </row>
    <row r="135" spans="1:27" x14ac:dyDescent="0.25">
      <c r="A135" s="100" t="s">
        <v>1</v>
      </c>
      <c r="B135" s="100" t="s">
        <v>3</v>
      </c>
      <c r="C135" s="100"/>
      <c r="D135" s="100"/>
      <c r="E135" s="100"/>
      <c r="F135" s="100" t="s">
        <v>29</v>
      </c>
      <c r="G135" s="116">
        <v>33000000</v>
      </c>
      <c r="H135" s="101">
        <v>42872</v>
      </c>
      <c r="I135" s="101">
        <v>42898</v>
      </c>
      <c r="J135" s="31">
        <v>0.16</v>
      </c>
      <c r="K135" s="100">
        <v>0</v>
      </c>
      <c r="L135" s="100" t="s">
        <v>241</v>
      </c>
      <c r="M135" s="100" t="s">
        <v>3</v>
      </c>
      <c r="N135" s="100" t="s">
        <v>41</v>
      </c>
      <c r="O135" s="100" t="s">
        <v>41</v>
      </c>
      <c r="P135" s="100">
        <v>1</v>
      </c>
      <c r="Q135" s="100">
        <v>0</v>
      </c>
      <c r="R135" s="100" t="s">
        <v>256</v>
      </c>
      <c r="S135" s="100" t="s">
        <v>64</v>
      </c>
      <c r="T135" s="100" t="s">
        <v>106</v>
      </c>
      <c r="U135" s="100"/>
      <c r="V135" s="116">
        <v>33000000</v>
      </c>
      <c r="W135" s="31">
        <v>0.16</v>
      </c>
      <c r="X135" s="100" t="s">
        <v>218</v>
      </c>
      <c r="Y135" s="101">
        <v>42874</v>
      </c>
      <c r="Z135" s="100">
        <v>1</v>
      </c>
      <c r="AA135" s="100" t="s">
        <v>186</v>
      </c>
    </row>
    <row r="136" spans="1:27" x14ac:dyDescent="0.25">
      <c r="A136" s="100" t="s">
        <v>1</v>
      </c>
      <c r="B136" s="100" t="s">
        <v>3</v>
      </c>
      <c r="C136" s="100"/>
      <c r="D136" s="100"/>
      <c r="E136" s="100"/>
      <c r="F136" s="100" t="s">
        <v>29</v>
      </c>
      <c r="G136" s="116">
        <v>24000000</v>
      </c>
      <c r="H136" s="101">
        <v>42872</v>
      </c>
      <c r="I136" s="101">
        <v>42900</v>
      </c>
      <c r="J136" s="31">
        <v>0.16</v>
      </c>
      <c r="K136" s="100">
        <v>0</v>
      </c>
      <c r="L136" s="100" t="s">
        <v>241</v>
      </c>
      <c r="M136" s="100" t="s">
        <v>3</v>
      </c>
      <c r="N136" s="100" t="s">
        <v>41</v>
      </c>
      <c r="O136" s="100" t="s">
        <v>41</v>
      </c>
      <c r="P136" s="100">
        <v>1</v>
      </c>
      <c r="Q136" s="100">
        <v>0</v>
      </c>
      <c r="R136" s="100" t="s">
        <v>256</v>
      </c>
      <c r="S136" s="100" t="s">
        <v>64</v>
      </c>
      <c r="T136" s="100" t="s">
        <v>106</v>
      </c>
      <c r="U136" s="100"/>
      <c r="V136" s="116">
        <v>24000000</v>
      </c>
      <c r="W136" s="31">
        <v>0.16</v>
      </c>
      <c r="X136" s="100" t="s">
        <v>218</v>
      </c>
      <c r="Y136" s="101">
        <v>42874</v>
      </c>
      <c r="Z136" s="100">
        <v>1</v>
      </c>
      <c r="AA136" s="100" t="s">
        <v>186</v>
      </c>
    </row>
    <row r="137" spans="1:27" x14ac:dyDescent="0.25">
      <c r="A137" s="100" t="s">
        <v>1</v>
      </c>
      <c r="B137" s="100" t="s">
        <v>3</v>
      </c>
      <c r="C137" s="100"/>
      <c r="D137" s="100"/>
      <c r="E137" s="100"/>
      <c r="F137" s="100" t="s">
        <v>29</v>
      </c>
      <c r="G137" s="116">
        <v>30000000</v>
      </c>
      <c r="H137" s="101">
        <v>42872</v>
      </c>
      <c r="I137" s="101">
        <v>42902</v>
      </c>
      <c r="J137" s="31">
        <v>0.16</v>
      </c>
      <c r="K137" s="100">
        <v>0</v>
      </c>
      <c r="L137" s="100" t="s">
        <v>241</v>
      </c>
      <c r="M137" s="100" t="s">
        <v>3</v>
      </c>
      <c r="N137" s="100" t="s">
        <v>41</v>
      </c>
      <c r="O137" s="100" t="s">
        <v>41</v>
      </c>
      <c r="P137" s="100">
        <v>1</v>
      </c>
      <c r="Q137" s="100">
        <v>0</v>
      </c>
      <c r="R137" s="100" t="s">
        <v>256</v>
      </c>
      <c r="S137" s="100" t="s">
        <v>64</v>
      </c>
      <c r="T137" s="100" t="s">
        <v>106</v>
      </c>
      <c r="U137" s="100"/>
      <c r="V137" s="116">
        <v>30000000</v>
      </c>
      <c r="W137" s="31">
        <v>0.16</v>
      </c>
      <c r="X137" s="100" t="s">
        <v>218</v>
      </c>
      <c r="Y137" s="101">
        <v>42874</v>
      </c>
      <c r="Z137" s="100">
        <v>1</v>
      </c>
      <c r="AA137" s="100" t="s">
        <v>186</v>
      </c>
    </row>
    <row r="138" spans="1:27" x14ac:dyDescent="0.25">
      <c r="A138" s="100" t="s">
        <v>1</v>
      </c>
      <c r="B138" s="100" t="s">
        <v>3</v>
      </c>
      <c r="C138" s="100"/>
      <c r="D138" s="100"/>
      <c r="E138" s="100"/>
      <c r="F138" s="100" t="s">
        <v>29</v>
      </c>
      <c r="G138" s="116">
        <v>20999471.154649712</v>
      </c>
      <c r="H138" s="101">
        <v>42872</v>
      </c>
      <c r="I138" s="101">
        <v>42903</v>
      </c>
      <c r="J138" s="31">
        <v>0.16</v>
      </c>
      <c r="K138" s="100">
        <v>0</v>
      </c>
      <c r="L138" s="100" t="s">
        <v>241</v>
      </c>
      <c r="M138" s="100" t="s">
        <v>3</v>
      </c>
      <c r="N138" s="100" t="s">
        <v>41</v>
      </c>
      <c r="O138" s="100" t="s">
        <v>41</v>
      </c>
      <c r="P138" s="100">
        <v>1</v>
      </c>
      <c r="Q138" s="100">
        <v>0</v>
      </c>
      <c r="R138" s="100" t="s">
        <v>256</v>
      </c>
      <c r="S138" s="100" t="s">
        <v>64</v>
      </c>
      <c r="T138" s="100" t="s">
        <v>106</v>
      </c>
      <c r="U138" s="100"/>
      <c r="V138" s="116">
        <v>21000000</v>
      </c>
      <c r="W138" s="31">
        <v>0.16</v>
      </c>
      <c r="X138" s="100" t="s">
        <v>218</v>
      </c>
      <c r="Y138" s="101">
        <v>42874</v>
      </c>
      <c r="Z138" s="100">
        <v>1</v>
      </c>
      <c r="AA138" s="100" t="s">
        <v>186</v>
      </c>
    </row>
    <row r="139" spans="1:27" x14ac:dyDescent="0.25">
      <c r="A139" s="100" t="s">
        <v>1</v>
      </c>
      <c r="B139" s="100" t="s">
        <v>3</v>
      </c>
      <c r="C139" s="100"/>
      <c r="D139" s="100"/>
      <c r="E139" s="100"/>
      <c r="F139" s="100" t="s">
        <v>29</v>
      </c>
      <c r="G139" s="116">
        <v>17000000</v>
      </c>
      <c r="H139" s="101">
        <v>42872</v>
      </c>
      <c r="I139" s="101">
        <v>42904</v>
      </c>
      <c r="J139" s="31">
        <v>0.16</v>
      </c>
      <c r="K139" s="100">
        <v>0</v>
      </c>
      <c r="L139" s="100" t="s">
        <v>241</v>
      </c>
      <c r="M139" s="100" t="s">
        <v>3</v>
      </c>
      <c r="N139" s="100" t="s">
        <v>41</v>
      </c>
      <c r="O139" s="100" t="s">
        <v>41</v>
      </c>
      <c r="P139" s="100">
        <v>1</v>
      </c>
      <c r="Q139" s="100">
        <v>0</v>
      </c>
      <c r="R139" s="100" t="s">
        <v>256</v>
      </c>
      <c r="S139" s="100" t="s">
        <v>64</v>
      </c>
      <c r="T139" s="100" t="s">
        <v>106</v>
      </c>
      <c r="U139" s="100"/>
      <c r="V139" s="116">
        <v>17000000</v>
      </c>
      <c r="W139" s="31">
        <v>0.16</v>
      </c>
      <c r="X139" s="100" t="s">
        <v>218</v>
      </c>
      <c r="Y139" s="101">
        <v>42874</v>
      </c>
      <c r="Z139" s="100">
        <v>1</v>
      </c>
      <c r="AA139" s="100" t="s">
        <v>186</v>
      </c>
    </row>
    <row r="140" spans="1:27" x14ac:dyDescent="0.25">
      <c r="A140" s="100" t="s">
        <v>1</v>
      </c>
      <c r="B140" s="100" t="s">
        <v>3</v>
      </c>
      <c r="C140" s="100"/>
      <c r="D140" s="100"/>
      <c r="E140" s="100"/>
      <c r="F140" s="100" t="s">
        <v>29</v>
      </c>
      <c r="G140" s="116">
        <v>299000000</v>
      </c>
      <c r="H140" s="101">
        <v>42872</v>
      </c>
      <c r="I140" s="101">
        <v>42964</v>
      </c>
      <c r="J140" s="31">
        <v>0.16</v>
      </c>
      <c r="K140" s="100">
        <v>0</v>
      </c>
      <c r="L140" s="100" t="s">
        <v>241</v>
      </c>
      <c r="M140" s="100" t="s">
        <v>3</v>
      </c>
      <c r="N140" s="100" t="s">
        <v>41</v>
      </c>
      <c r="O140" s="100" t="s">
        <v>41</v>
      </c>
      <c r="P140" s="100">
        <v>1</v>
      </c>
      <c r="Q140" s="100">
        <v>0</v>
      </c>
      <c r="R140" s="100" t="s">
        <v>256</v>
      </c>
      <c r="S140" s="100" t="s">
        <v>64</v>
      </c>
      <c r="T140" s="100" t="s">
        <v>106</v>
      </c>
      <c r="U140" s="100"/>
      <c r="V140" s="116">
        <v>299000000</v>
      </c>
      <c r="W140" s="31">
        <v>0.16</v>
      </c>
      <c r="X140" s="100" t="s">
        <v>218</v>
      </c>
      <c r="Y140" s="101">
        <v>42874</v>
      </c>
      <c r="Z140" s="100">
        <v>1</v>
      </c>
      <c r="AA140" s="100" t="s">
        <v>186</v>
      </c>
    </row>
    <row r="141" spans="1:27" x14ac:dyDescent="0.25">
      <c r="A141" s="100" t="s">
        <v>1</v>
      </c>
      <c r="B141" s="100" t="s">
        <v>3</v>
      </c>
      <c r="C141" s="100"/>
      <c r="D141" s="100"/>
      <c r="E141" s="100"/>
      <c r="F141" s="100" t="s">
        <v>29</v>
      </c>
      <c r="G141" s="116">
        <v>300000000</v>
      </c>
      <c r="H141" s="101">
        <v>42872</v>
      </c>
      <c r="I141" s="101">
        <v>43054</v>
      </c>
      <c r="J141" s="31">
        <v>0.16</v>
      </c>
      <c r="K141" s="100">
        <v>0</v>
      </c>
      <c r="L141" s="100" t="s">
        <v>241</v>
      </c>
      <c r="M141" s="100" t="s">
        <v>3</v>
      </c>
      <c r="N141" s="100" t="s">
        <v>41</v>
      </c>
      <c r="O141" s="100" t="s">
        <v>41</v>
      </c>
      <c r="P141" s="100">
        <v>1</v>
      </c>
      <c r="Q141" s="100">
        <v>0</v>
      </c>
      <c r="R141" s="100" t="s">
        <v>256</v>
      </c>
      <c r="S141" s="100" t="s">
        <v>64</v>
      </c>
      <c r="T141" s="100" t="s">
        <v>106</v>
      </c>
      <c r="U141" s="100"/>
      <c r="V141" s="116">
        <v>300000000</v>
      </c>
      <c r="W141" s="31">
        <v>0.16</v>
      </c>
      <c r="X141" s="100" t="s">
        <v>218</v>
      </c>
      <c r="Y141" s="101">
        <v>42874</v>
      </c>
      <c r="Z141" s="100">
        <v>1</v>
      </c>
      <c r="AA141" s="100" t="s">
        <v>186</v>
      </c>
    </row>
    <row r="142" spans="1:27" x14ac:dyDescent="0.25">
      <c r="A142" s="100" t="s">
        <v>1</v>
      </c>
      <c r="B142" s="100" t="s">
        <v>3</v>
      </c>
      <c r="C142" s="100"/>
      <c r="D142" s="100"/>
      <c r="E142" s="100"/>
      <c r="F142" s="100" t="s">
        <v>29</v>
      </c>
      <c r="G142" s="116">
        <v>300000000</v>
      </c>
      <c r="H142" s="101">
        <v>42872</v>
      </c>
      <c r="I142" s="101">
        <v>43234</v>
      </c>
      <c r="J142" s="31">
        <v>0.16</v>
      </c>
      <c r="K142" s="100">
        <v>0</v>
      </c>
      <c r="L142" s="100" t="s">
        <v>241</v>
      </c>
      <c r="M142" s="100" t="s">
        <v>3</v>
      </c>
      <c r="N142" s="100" t="s">
        <v>41</v>
      </c>
      <c r="O142" s="100" t="s">
        <v>41</v>
      </c>
      <c r="P142" s="100">
        <v>1</v>
      </c>
      <c r="Q142" s="100">
        <v>0</v>
      </c>
      <c r="R142" s="100" t="s">
        <v>256</v>
      </c>
      <c r="S142" s="100" t="s">
        <v>64</v>
      </c>
      <c r="T142" s="100" t="s">
        <v>106</v>
      </c>
      <c r="U142" s="100"/>
      <c r="V142" s="116">
        <v>300000000</v>
      </c>
      <c r="W142" s="31">
        <v>0.16</v>
      </c>
      <c r="X142" s="100" t="s">
        <v>218</v>
      </c>
      <c r="Y142" s="101">
        <v>42874</v>
      </c>
      <c r="Z142" s="100">
        <v>1</v>
      </c>
      <c r="AA142" s="100" t="s">
        <v>186</v>
      </c>
    </row>
    <row r="143" spans="1:27" x14ac:dyDescent="0.25">
      <c r="A143" s="100" t="s">
        <v>1</v>
      </c>
      <c r="B143" s="100" t="s">
        <v>3</v>
      </c>
      <c r="C143" s="100"/>
      <c r="D143" s="100"/>
      <c r="E143" s="100"/>
      <c r="F143" s="100" t="s">
        <v>29</v>
      </c>
      <c r="G143" s="116">
        <v>300000000</v>
      </c>
      <c r="H143" s="101">
        <v>42872</v>
      </c>
      <c r="I143" s="101">
        <v>43594</v>
      </c>
      <c r="J143" s="31">
        <v>0.16</v>
      </c>
      <c r="K143" s="100">
        <v>0</v>
      </c>
      <c r="L143" s="100" t="s">
        <v>241</v>
      </c>
      <c r="M143" s="100" t="s">
        <v>3</v>
      </c>
      <c r="N143" s="100" t="s">
        <v>41</v>
      </c>
      <c r="O143" s="100" t="s">
        <v>41</v>
      </c>
      <c r="P143" s="100">
        <v>1</v>
      </c>
      <c r="Q143" s="100">
        <v>0</v>
      </c>
      <c r="R143" s="100" t="s">
        <v>256</v>
      </c>
      <c r="S143" s="100" t="s">
        <v>64</v>
      </c>
      <c r="T143" s="100" t="s">
        <v>106</v>
      </c>
      <c r="U143" s="100"/>
      <c r="V143" s="116">
        <v>300000000</v>
      </c>
      <c r="W143" s="31">
        <v>0.16</v>
      </c>
      <c r="X143" s="100" t="s">
        <v>218</v>
      </c>
      <c r="Y143" s="101">
        <v>42874</v>
      </c>
      <c r="Z143" s="100">
        <v>1</v>
      </c>
      <c r="AA143" s="100" t="s">
        <v>186</v>
      </c>
    </row>
    <row r="144" spans="1:27" x14ac:dyDescent="0.25">
      <c r="A144" s="100" t="s">
        <v>1</v>
      </c>
      <c r="B144" s="100" t="s">
        <v>3</v>
      </c>
      <c r="C144" s="100"/>
      <c r="D144" s="100"/>
      <c r="E144" s="100"/>
      <c r="F144" s="100" t="s">
        <v>29</v>
      </c>
      <c r="G144" s="116">
        <v>300000000</v>
      </c>
      <c r="H144" s="101">
        <v>42872</v>
      </c>
      <c r="I144" s="101">
        <v>43954</v>
      </c>
      <c r="J144" s="31">
        <v>0.16</v>
      </c>
      <c r="K144" s="100">
        <v>0</v>
      </c>
      <c r="L144" s="100" t="s">
        <v>241</v>
      </c>
      <c r="M144" s="100" t="s">
        <v>3</v>
      </c>
      <c r="N144" s="100" t="s">
        <v>41</v>
      </c>
      <c r="O144" s="100" t="s">
        <v>41</v>
      </c>
      <c r="P144" s="100">
        <v>1</v>
      </c>
      <c r="Q144" s="100">
        <v>0</v>
      </c>
      <c r="R144" s="100" t="s">
        <v>256</v>
      </c>
      <c r="S144" s="100" t="s">
        <v>64</v>
      </c>
      <c r="T144" s="100" t="s">
        <v>106</v>
      </c>
      <c r="U144" s="100"/>
      <c r="V144" s="116">
        <v>300000000</v>
      </c>
      <c r="W144" s="31">
        <v>0.16</v>
      </c>
      <c r="X144" s="100" t="s">
        <v>218</v>
      </c>
      <c r="Y144" s="101">
        <v>42874</v>
      </c>
      <c r="Z144" s="100">
        <v>1</v>
      </c>
      <c r="AA144" s="100" t="s">
        <v>186</v>
      </c>
    </row>
    <row r="145" spans="1:27" x14ac:dyDescent="0.25">
      <c r="A145" s="100" t="s">
        <v>1</v>
      </c>
      <c r="B145" s="100" t="s">
        <v>3</v>
      </c>
      <c r="C145" s="100"/>
      <c r="D145" s="100"/>
      <c r="E145" s="100"/>
      <c r="F145" s="100" t="s">
        <v>30</v>
      </c>
      <c r="G145" s="116">
        <v>9027777.777777778</v>
      </c>
      <c r="H145" s="101">
        <v>42872</v>
      </c>
      <c r="I145" s="101">
        <v>42879</v>
      </c>
      <c r="J145" s="31">
        <v>4.4999999999999998E-2</v>
      </c>
      <c r="K145" s="100">
        <v>0</v>
      </c>
      <c r="L145" s="100" t="s">
        <v>241</v>
      </c>
      <c r="M145" s="100" t="s">
        <v>3</v>
      </c>
      <c r="N145" s="100" t="s">
        <v>41</v>
      </c>
      <c r="O145" s="100" t="s">
        <v>41</v>
      </c>
      <c r="P145" s="100">
        <v>1</v>
      </c>
      <c r="Q145" s="100">
        <v>0</v>
      </c>
      <c r="R145" s="100" t="s">
        <v>256</v>
      </c>
      <c r="S145" s="100" t="s">
        <v>64</v>
      </c>
      <c r="T145" s="100" t="s">
        <v>106</v>
      </c>
      <c r="U145" s="100"/>
      <c r="V145" s="116">
        <v>9027777.777777778</v>
      </c>
      <c r="W145" s="31">
        <v>4.4999999999999998E-2</v>
      </c>
      <c r="X145" s="100" t="s">
        <v>218</v>
      </c>
      <c r="Y145" s="101">
        <v>42874</v>
      </c>
      <c r="Z145" s="100">
        <v>1</v>
      </c>
      <c r="AA145" s="100" t="s">
        <v>186</v>
      </c>
    </row>
    <row r="146" spans="1:27" x14ac:dyDescent="0.25">
      <c r="A146" s="100" t="s">
        <v>1</v>
      </c>
      <c r="B146" s="100" t="s">
        <v>3</v>
      </c>
      <c r="C146" s="100"/>
      <c r="D146" s="100"/>
      <c r="E146" s="100"/>
      <c r="F146" s="100" t="s">
        <v>30</v>
      </c>
      <c r="G146" s="116">
        <v>2430555.555555556</v>
      </c>
      <c r="H146" s="101">
        <v>42872</v>
      </c>
      <c r="I146" s="101">
        <v>42881</v>
      </c>
      <c r="J146" s="31">
        <v>4.4999999999999998E-2</v>
      </c>
      <c r="K146" s="100">
        <v>0</v>
      </c>
      <c r="L146" s="100" t="s">
        <v>241</v>
      </c>
      <c r="M146" s="100" t="s">
        <v>3</v>
      </c>
      <c r="N146" s="100" t="s">
        <v>41</v>
      </c>
      <c r="O146" s="100" t="s">
        <v>41</v>
      </c>
      <c r="P146" s="100">
        <v>1</v>
      </c>
      <c r="Q146" s="100">
        <v>0</v>
      </c>
      <c r="R146" s="100" t="s">
        <v>256</v>
      </c>
      <c r="S146" s="100" t="s">
        <v>64</v>
      </c>
      <c r="T146" s="100" t="s">
        <v>106</v>
      </c>
      <c r="U146" s="100"/>
      <c r="V146" s="116">
        <v>2430555.555555556</v>
      </c>
      <c r="W146" s="31">
        <v>4.4999999999999998E-2</v>
      </c>
      <c r="X146" s="100" t="s">
        <v>218</v>
      </c>
      <c r="Y146" s="101">
        <v>42874</v>
      </c>
      <c r="Z146" s="100">
        <v>1</v>
      </c>
      <c r="AA146" s="100" t="s">
        <v>186</v>
      </c>
    </row>
    <row r="147" spans="1:27" x14ac:dyDescent="0.25">
      <c r="A147" s="100" t="s">
        <v>1</v>
      </c>
      <c r="B147" s="100" t="s">
        <v>3</v>
      </c>
      <c r="C147" s="100"/>
      <c r="D147" s="100"/>
      <c r="E147" s="100"/>
      <c r="F147" s="100" t="s">
        <v>30</v>
      </c>
      <c r="G147" s="116">
        <v>14583333.333333336</v>
      </c>
      <c r="H147" s="101">
        <v>42872</v>
      </c>
      <c r="I147" s="101">
        <v>42885</v>
      </c>
      <c r="J147" s="31">
        <v>4.4999999999999998E-2</v>
      </c>
      <c r="K147" s="100">
        <v>0</v>
      </c>
      <c r="L147" s="100" t="s">
        <v>241</v>
      </c>
      <c r="M147" s="100" t="s">
        <v>3</v>
      </c>
      <c r="N147" s="100" t="s">
        <v>41</v>
      </c>
      <c r="O147" s="100" t="s">
        <v>41</v>
      </c>
      <c r="P147" s="100">
        <v>1</v>
      </c>
      <c r="Q147" s="100">
        <v>0</v>
      </c>
      <c r="R147" s="100" t="s">
        <v>256</v>
      </c>
      <c r="S147" s="100" t="s">
        <v>64</v>
      </c>
      <c r="T147" s="100" t="s">
        <v>106</v>
      </c>
      <c r="U147" s="100"/>
      <c r="V147" s="116">
        <v>14583333.333333336</v>
      </c>
      <c r="W147" s="31">
        <v>4.4999999999999998E-2</v>
      </c>
      <c r="X147" s="100" t="s">
        <v>218</v>
      </c>
      <c r="Y147" s="101">
        <v>42874</v>
      </c>
      <c r="Z147" s="100">
        <v>1</v>
      </c>
      <c r="AA147" s="100" t="s">
        <v>186</v>
      </c>
    </row>
    <row r="148" spans="1:27" x14ac:dyDescent="0.25">
      <c r="A148" s="100" t="s">
        <v>1</v>
      </c>
      <c r="B148" s="100" t="s">
        <v>3</v>
      </c>
      <c r="C148" s="100"/>
      <c r="D148" s="100"/>
      <c r="E148" s="100"/>
      <c r="F148" s="100" t="s">
        <v>30</v>
      </c>
      <c r="G148" s="116">
        <v>11805555.555555556</v>
      </c>
      <c r="H148" s="101">
        <v>42872</v>
      </c>
      <c r="I148" s="101">
        <v>42886</v>
      </c>
      <c r="J148" s="31">
        <v>4.4999999999999998E-2</v>
      </c>
      <c r="K148" s="100">
        <v>0</v>
      </c>
      <c r="L148" s="100" t="s">
        <v>241</v>
      </c>
      <c r="M148" s="100" t="s">
        <v>3</v>
      </c>
      <c r="N148" s="100" t="s">
        <v>41</v>
      </c>
      <c r="O148" s="100" t="s">
        <v>41</v>
      </c>
      <c r="P148" s="100">
        <v>1</v>
      </c>
      <c r="Q148" s="100">
        <v>0</v>
      </c>
      <c r="R148" s="100" t="s">
        <v>256</v>
      </c>
      <c r="S148" s="100" t="s">
        <v>64</v>
      </c>
      <c r="T148" s="100" t="s">
        <v>106</v>
      </c>
      <c r="U148" s="100"/>
      <c r="V148" s="116">
        <v>11805555.555555556</v>
      </c>
      <c r="W148" s="31">
        <v>4.4999999999999998E-2</v>
      </c>
      <c r="X148" s="100" t="s">
        <v>218</v>
      </c>
      <c r="Y148" s="101">
        <v>42874</v>
      </c>
      <c r="Z148" s="100">
        <v>1</v>
      </c>
      <c r="AA148" s="100" t="s">
        <v>186</v>
      </c>
    </row>
    <row r="149" spans="1:27" x14ac:dyDescent="0.25">
      <c r="A149" s="100" t="s">
        <v>1</v>
      </c>
      <c r="B149" s="100" t="s">
        <v>3</v>
      </c>
      <c r="C149" s="100"/>
      <c r="D149" s="100"/>
      <c r="E149" s="100"/>
      <c r="F149" s="100" t="s">
        <v>30</v>
      </c>
      <c r="G149" s="116">
        <v>6250000</v>
      </c>
      <c r="H149" s="101">
        <v>42872</v>
      </c>
      <c r="I149" s="101">
        <v>42890</v>
      </c>
      <c r="J149" s="31">
        <v>4.4999999999999998E-2</v>
      </c>
      <c r="K149" s="100">
        <v>0</v>
      </c>
      <c r="L149" s="100" t="s">
        <v>241</v>
      </c>
      <c r="M149" s="100" t="s">
        <v>3</v>
      </c>
      <c r="N149" s="100" t="s">
        <v>41</v>
      </c>
      <c r="O149" s="100" t="s">
        <v>41</v>
      </c>
      <c r="P149" s="100">
        <v>1</v>
      </c>
      <c r="Q149" s="100">
        <v>0</v>
      </c>
      <c r="R149" s="100" t="s">
        <v>256</v>
      </c>
      <c r="S149" s="100" t="s">
        <v>64</v>
      </c>
      <c r="T149" s="100" t="s">
        <v>106</v>
      </c>
      <c r="U149" s="100"/>
      <c r="V149" s="116">
        <v>6250000</v>
      </c>
      <c r="W149" s="31">
        <v>4.4999999999999998E-2</v>
      </c>
      <c r="X149" s="100" t="s">
        <v>218</v>
      </c>
      <c r="Y149" s="101">
        <v>42874</v>
      </c>
      <c r="Z149" s="100">
        <v>1</v>
      </c>
      <c r="AA149" s="100" t="s">
        <v>186</v>
      </c>
    </row>
    <row r="150" spans="1:27" x14ac:dyDescent="0.25">
      <c r="A150" s="100" t="s">
        <v>1</v>
      </c>
      <c r="B150" s="100" t="s">
        <v>3</v>
      </c>
      <c r="C150" s="100"/>
      <c r="D150" s="100"/>
      <c r="E150" s="100"/>
      <c r="F150" s="100" t="s">
        <v>30</v>
      </c>
      <c r="G150" s="116">
        <v>7986111.1111111119</v>
      </c>
      <c r="H150" s="101">
        <v>42872</v>
      </c>
      <c r="I150" s="101">
        <v>42891</v>
      </c>
      <c r="J150" s="31">
        <v>4.4999999999999998E-2</v>
      </c>
      <c r="K150" s="100">
        <v>0</v>
      </c>
      <c r="L150" s="100" t="s">
        <v>241</v>
      </c>
      <c r="M150" s="100" t="s">
        <v>3</v>
      </c>
      <c r="N150" s="100" t="s">
        <v>41</v>
      </c>
      <c r="O150" s="100" t="s">
        <v>41</v>
      </c>
      <c r="P150" s="100">
        <v>1</v>
      </c>
      <c r="Q150" s="100">
        <v>0</v>
      </c>
      <c r="R150" s="100" t="s">
        <v>256</v>
      </c>
      <c r="S150" s="100" t="s">
        <v>64</v>
      </c>
      <c r="T150" s="100" t="s">
        <v>106</v>
      </c>
      <c r="U150" s="100"/>
      <c r="V150" s="116">
        <v>7986111.1111111119</v>
      </c>
      <c r="W150" s="31">
        <v>4.4999999999999998E-2</v>
      </c>
      <c r="X150" s="100" t="s">
        <v>218</v>
      </c>
      <c r="Y150" s="101">
        <v>42874</v>
      </c>
      <c r="Z150" s="100">
        <v>1</v>
      </c>
      <c r="AA150" s="100" t="s">
        <v>186</v>
      </c>
    </row>
    <row r="151" spans="1:27" x14ac:dyDescent="0.25">
      <c r="A151" s="100" t="s">
        <v>1</v>
      </c>
      <c r="B151" s="100" t="s">
        <v>3</v>
      </c>
      <c r="C151" s="100"/>
      <c r="D151" s="100"/>
      <c r="E151" s="100"/>
      <c r="F151" s="100" t="s">
        <v>30</v>
      </c>
      <c r="G151" s="116">
        <v>5208333.333333334</v>
      </c>
      <c r="H151" s="101">
        <v>42872</v>
      </c>
      <c r="I151" s="101">
        <v>42895</v>
      </c>
      <c r="J151" s="31">
        <v>4.4999999999999998E-2</v>
      </c>
      <c r="K151" s="100">
        <v>0</v>
      </c>
      <c r="L151" s="100" t="s">
        <v>241</v>
      </c>
      <c r="M151" s="100" t="s">
        <v>3</v>
      </c>
      <c r="N151" s="100" t="s">
        <v>41</v>
      </c>
      <c r="O151" s="100" t="s">
        <v>41</v>
      </c>
      <c r="P151" s="100">
        <v>1</v>
      </c>
      <c r="Q151" s="100">
        <v>0</v>
      </c>
      <c r="R151" s="100" t="s">
        <v>256</v>
      </c>
      <c r="S151" s="100" t="s">
        <v>64</v>
      </c>
      <c r="T151" s="100" t="s">
        <v>106</v>
      </c>
      <c r="U151" s="100"/>
      <c r="V151" s="116">
        <v>5208333.333333334</v>
      </c>
      <c r="W151" s="31">
        <v>4.4999999999999998E-2</v>
      </c>
      <c r="X151" s="100" t="s">
        <v>218</v>
      </c>
      <c r="Y151" s="101">
        <v>42874</v>
      </c>
      <c r="Z151" s="100">
        <v>1</v>
      </c>
      <c r="AA151" s="100" t="s">
        <v>186</v>
      </c>
    </row>
    <row r="152" spans="1:27" x14ac:dyDescent="0.25">
      <c r="A152" s="100" t="s">
        <v>1</v>
      </c>
      <c r="B152" s="100" t="s">
        <v>3</v>
      </c>
      <c r="C152" s="100"/>
      <c r="D152" s="100"/>
      <c r="E152" s="100"/>
      <c r="F152" s="100" t="s">
        <v>30</v>
      </c>
      <c r="G152" s="116">
        <v>6944444.444444445</v>
      </c>
      <c r="H152" s="101">
        <v>42872</v>
      </c>
      <c r="I152" s="101">
        <v>42897</v>
      </c>
      <c r="J152" s="31">
        <v>4.4999999999999998E-2</v>
      </c>
      <c r="K152" s="100">
        <v>0</v>
      </c>
      <c r="L152" s="100" t="s">
        <v>241</v>
      </c>
      <c r="M152" s="100" t="s">
        <v>3</v>
      </c>
      <c r="N152" s="100" t="s">
        <v>41</v>
      </c>
      <c r="O152" s="100" t="s">
        <v>41</v>
      </c>
      <c r="P152" s="100">
        <v>1</v>
      </c>
      <c r="Q152" s="100">
        <v>0</v>
      </c>
      <c r="R152" s="100" t="s">
        <v>256</v>
      </c>
      <c r="S152" s="100" t="s">
        <v>64</v>
      </c>
      <c r="T152" s="100" t="s">
        <v>106</v>
      </c>
      <c r="U152" s="100"/>
      <c r="V152" s="116">
        <v>6944444.444444445</v>
      </c>
      <c r="W152" s="31">
        <v>4.4999999999999998E-2</v>
      </c>
      <c r="X152" s="100" t="s">
        <v>218</v>
      </c>
      <c r="Y152" s="101">
        <v>42874</v>
      </c>
      <c r="Z152" s="100">
        <v>1</v>
      </c>
      <c r="AA152" s="100" t="s">
        <v>186</v>
      </c>
    </row>
    <row r="153" spans="1:27" x14ac:dyDescent="0.25">
      <c r="A153" s="100" t="s">
        <v>1</v>
      </c>
      <c r="B153" s="100" t="s">
        <v>3</v>
      </c>
      <c r="C153" s="100"/>
      <c r="D153" s="100"/>
      <c r="E153" s="100"/>
      <c r="F153" s="100" t="s">
        <v>30</v>
      </c>
      <c r="G153" s="116">
        <v>694444.44444444438</v>
      </c>
      <c r="H153" s="101">
        <v>42872</v>
      </c>
      <c r="I153" s="101">
        <v>42900</v>
      </c>
      <c r="J153" s="31">
        <v>4.4999999999999998E-2</v>
      </c>
      <c r="K153" s="100">
        <v>0</v>
      </c>
      <c r="L153" s="100" t="s">
        <v>241</v>
      </c>
      <c r="M153" s="100" t="s">
        <v>3</v>
      </c>
      <c r="N153" s="100" t="s">
        <v>41</v>
      </c>
      <c r="O153" s="100" t="s">
        <v>41</v>
      </c>
      <c r="P153" s="100">
        <v>1</v>
      </c>
      <c r="Q153" s="100">
        <v>0</v>
      </c>
      <c r="R153" s="100" t="s">
        <v>256</v>
      </c>
      <c r="S153" s="100" t="s">
        <v>64</v>
      </c>
      <c r="T153" s="100" t="s">
        <v>106</v>
      </c>
      <c r="U153" s="100"/>
      <c r="V153" s="116">
        <v>694444.44444444438</v>
      </c>
      <c r="W153" s="31">
        <v>4.4999999999999998E-2</v>
      </c>
      <c r="X153" s="100" t="s">
        <v>218</v>
      </c>
      <c r="Y153" s="101">
        <v>42874</v>
      </c>
      <c r="Z153" s="100">
        <v>1</v>
      </c>
      <c r="AA153" s="100" t="s">
        <v>186</v>
      </c>
    </row>
    <row r="154" spans="1:27" x14ac:dyDescent="0.25">
      <c r="A154" s="100" t="s">
        <v>1</v>
      </c>
      <c r="B154" s="100" t="s">
        <v>3</v>
      </c>
      <c r="C154" s="100"/>
      <c r="D154" s="100"/>
      <c r="E154" s="100"/>
      <c r="F154" s="100" t="s">
        <v>30</v>
      </c>
      <c r="G154" s="116">
        <v>347222.22222222219</v>
      </c>
      <c r="H154" s="101">
        <v>42872</v>
      </c>
      <c r="I154" s="101">
        <v>42901</v>
      </c>
      <c r="J154" s="31">
        <v>4.4999999999999998E-2</v>
      </c>
      <c r="K154" s="100">
        <v>0</v>
      </c>
      <c r="L154" s="100" t="s">
        <v>241</v>
      </c>
      <c r="M154" s="100" t="s">
        <v>3</v>
      </c>
      <c r="N154" s="100" t="s">
        <v>41</v>
      </c>
      <c r="O154" s="100" t="s">
        <v>41</v>
      </c>
      <c r="P154" s="100">
        <v>1</v>
      </c>
      <c r="Q154" s="100">
        <v>0</v>
      </c>
      <c r="R154" s="100" t="s">
        <v>256</v>
      </c>
      <c r="S154" s="100" t="s">
        <v>64</v>
      </c>
      <c r="T154" s="100" t="s">
        <v>106</v>
      </c>
      <c r="U154" s="100"/>
      <c r="V154" s="116">
        <v>347222.22222222219</v>
      </c>
      <c r="W154" s="31">
        <v>4.4999999999999998E-2</v>
      </c>
      <c r="X154" s="100" t="s">
        <v>218</v>
      </c>
      <c r="Y154" s="101">
        <v>42874</v>
      </c>
      <c r="Z154" s="100">
        <v>1</v>
      </c>
      <c r="AA154" s="100" t="s">
        <v>186</v>
      </c>
    </row>
    <row r="155" spans="1:27" x14ac:dyDescent="0.25">
      <c r="A155" s="100" t="s">
        <v>1</v>
      </c>
      <c r="B155" s="100" t="s">
        <v>3</v>
      </c>
      <c r="C155" s="100"/>
      <c r="D155" s="100"/>
      <c r="E155" s="100"/>
      <c r="F155" s="100" t="s">
        <v>30</v>
      </c>
      <c r="G155" s="116">
        <v>4166666.666666667</v>
      </c>
      <c r="H155" s="101">
        <v>42872</v>
      </c>
      <c r="I155" s="101">
        <v>42904</v>
      </c>
      <c r="J155" s="31">
        <v>4.4999999999999998E-2</v>
      </c>
      <c r="K155" s="100">
        <v>0</v>
      </c>
      <c r="L155" s="100" t="s">
        <v>241</v>
      </c>
      <c r="M155" s="100" t="s">
        <v>3</v>
      </c>
      <c r="N155" s="100" t="s">
        <v>41</v>
      </c>
      <c r="O155" s="100" t="s">
        <v>41</v>
      </c>
      <c r="P155" s="100">
        <v>1</v>
      </c>
      <c r="Q155" s="100">
        <v>0</v>
      </c>
      <c r="R155" s="100" t="s">
        <v>256</v>
      </c>
      <c r="S155" s="100" t="s">
        <v>64</v>
      </c>
      <c r="T155" s="100" t="s">
        <v>106</v>
      </c>
      <c r="U155" s="100"/>
      <c r="V155" s="116">
        <v>4166666.666666667</v>
      </c>
      <c r="W155" s="31">
        <v>4.4999999999999998E-2</v>
      </c>
      <c r="X155" s="100" t="s">
        <v>218</v>
      </c>
      <c r="Y155" s="101">
        <v>42874</v>
      </c>
      <c r="Z155" s="100">
        <v>1</v>
      </c>
      <c r="AA155" s="100" t="s">
        <v>186</v>
      </c>
    </row>
    <row r="156" spans="1:27" x14ac:dyDescent="0.25">
      <c r="A156" s="100" t="s">
        <v>1</v>
      </c>
      <c r="B156" s="100" t="s">
        <v>3</v>
      </c>
      <c r="C156" s="100"/>
      <c r="D156" s="100"/>
      <c r="E156" s="100"/>
      <c r="F156" s="100" t="s">
        <v>30</v>
      </c>
      <c r="G156" s="116">
        <v>159722222.22222224</v>
      </c>
      <c r="H156" s="101">
        <v>42872</v>
      </c>
      <c r="I156" s="101">
        <v>42964</v>
      </c>
      <c r="J156" s="31">
        <v>4.4999999999999998E-2</v>
      </c>
      <c r="K156" s="100">
        <v>0</v>
      </c>
      <c r="L156" s="100" t="s">
        <v>241</v>
      </c>
      <c r="M156" s="100" t="s">
        <v>3</v>
      </c>
      <c r="N156" s="100" t="s">
        <v>41</v>
      </c>
      <c r="O156" s="100" t="s">
        <v>41</v>
      </c>
      <c r="P156" s="100">
        <v>1</v>
      </c>
      <c r="Q156" s="100">
        <v>0</v>
      </c>
      <c r="R156" s="100" t="s">
        <v>256</v>
      </c>
      <c r="S156" s="100" t="s">
        <v>64</v>
      </c>
      <c r="T156" s="100" t="s">
        <v>106</v>
      </c>
      <c r="U156" s="100"/>
      <c r="V156" s="116">
        <v>159722222.22222224</v>
      </c>
      <c r="W156" s="31">
        <v>4.4999999999999998E-2</v>
      </c>
      <c r="X156" s="100" t="s">
        <v>218</v>
      </c>
      <c r="Y156" s="101">
        <v>42874</v>
      </c>
      <c r="Z156" s="100">
        <v>1</v>
      </c>
      <c r="AA156" s="100" t="s">
        <v>186</v>
      </c>
    </row>
    <row r="157" spans="1:27" x14ac:dyDescent="0.25">
      <c r="A157" s="100" t="s">
        <v>1</v>
      </c>
      <c r="B157" s="100" t="s">
        <v>3</v>
      </c>
      <c r="C157" s="100"/>
      <c r="D157" s="100"/>
      <c r="E157" s="100"/>
      <c r="F157" s="100" t="s">
        <v>30</v>
      </c>
      <c r="G157" s="116">
        <v>159722222.22222224</v>
      </c>
      <c r="H157" s="101">
        <v>42872</v>
      </c>
      <c r="I157" s="101">
        <v>43054</v>
      </c>
      <c r="J157" s="31">
        <v>4.4999999999999998E-2</v>
      </c>
      <c r="K157" s="100">
        <v>0</v>
      </c>
      <c r="L157" s="100" t="s">
        <v>241</v>
      </c>
      <c r="M157" s="100" t="s">
        <v>3</v>
      </c>
      <c r="N157" s="100" t="s">
        <v>41</v>
      </c>
      <c r="O157" s="100" t="s">
        <v>41</v>
      </c>
      <c r="P157" s="100">
        <v>1</v>
      </c>
      <c r="Q157" s="100">
        <v>0</v>
      </c>
      <c r="R157" s="100" t="s">
        <v>256</v>
      </c>
      <c r="S157" s="100" t="s">
        <v>64</v>
      </c>
      <c r="T157" s="100" t="s">
        <v>106</v>
      </c>
      <c r="U157" s="100"/>
      <c r="V157" s="116">
        <v>159722222.22222224</v>
      </c>
      <c r="W157" s="31">
        <v>4.4999999999999998E-2</v>
      </c>
      <c r="X157" s="100" t="s">
        <v>218</v>
      </c>
      <c r="Y157" s="101">
        <v>42874</v>
      </c>
      <c r="Z157" s="100">
        <v>1</v>
      </c>
      <c r="AA157" s="100" t="s">
        <v>186</v>
      </c>
    </row>
    <row r="158" spans="1:27" x14ac:dyDescent="0.25">
      <c r="A158" s="100" t="s">
        <v>1</v>
      </c>
      <c r="B158" s="100" t="s">
        <v>3</v>
      </c>
      <c r="C158" s="100"/>
      <c r="D158" s="100"/>
      <c r="E158" s="100"/>
      <c r="F158" s="100" t="s">
        <v>30</v>
      </c>
      <c r="G158" s="116">
        <v>159722222.22222224</v>
      </c>
      <c r="H158" s="101">
        <v>42872</v>
      </c>
      <c r="I158" s="101">
        <v>43234</v>
      </c>
      <c r="J158" s="31">
        <v>4.4999999999999998E-2</v>
      </c>
      <c r="K158" s="100">
        <v>0</v>
      </c>
      <c r="L158" s="100" t="s">
        <v>241</v>
      </c>
      <c r="M158" s="100" t="s">
        <v>3</v>
      </c>
      <c r="N158" s="100" t="s">
        <v>41</v>
      </c>
      <c r="O158" s="100" t="s">
        <v>41</v>
      </c>
      <c r="P158" s="100">
        <v>1</v>
      </c>
      <c r="Q158" s="100">
        <v>0</v>
      </c>
      <c r="R158" s="100" t="s">
        <v>256</v>
      </c>
      <c r="S158" s="100" t="s">
        <v>64</v>
      </c>
      <c r="T158" s="100" t="s">
        <v>106</v>
      </c>
      <c r="U158" s="100"/>
      <c r="V158" s="116">
        <v>159722222.22222224</v>
      </c>
      <c r="W158" s="31">
        <v>4.4999999999999998E-2</v>
      </c>
      <c r="X158" s="100" t="s">
        <v>218</v>
      </c>
      <c r="Y158" s="101">
        <v>42874</v>
      </c>
      <c r="Z158" s="100">
        <v>1</v>
      </c>
      <c r="AA158" s="100" t="s">
        <v>186</v>
      </c>
    </row>
    <row r="159" spans="1:27" x14ac:dyDescent="0.25">
      <c r="A159" s="100" t="s">
        <v>1</v>
      </c>
      <c r="B159" s="100" t="s">
        <v>3</v>
      </c>
      <c r="C159" s="100"/>
      <c r="D159" s="100"/>
      <c r="E159" s="100"/>
      <c r="F159" s="100" t="s">
        <v>30</v>
      </c>
      <c r="G159" s="116">
        <v>159722222.22222224</v>
      </c>
      <c r="H159" s="101">
        <v>42872</v>
      </c>
      <c r="I159" s="101">
        <v>43594</v>
      </c>
      <c r="J159" s="31">
        <v>4.4999999999999998E-2</v>
      </c>
      <c r="K159" s="100">
        <v>0</v>
      </c>
      <c r="L159" s="100" t="s">
        <v>241</v>
      </c>
      <c r="M159" s="100" t="s">
        <v>3</v>
      </c>
      <c r="N159" s="100" t="s">
        <v>41</v>
      </c>
      <c r="O159" s="100" t="s">
        <v>41</v>
      </c>
      <c r="P159" s="100">
        <v>1</v>
      </c>
      <c r="Q159" s="100">
        <v>0</v>
      </c>
      <c r="R159" s="100" t="s">
        <v>256</v>
      </c>
      <c r="S159" s="100" t="s">
        <v>64</v>
      </c>
      <c r="T159" s="100" t="s">
        <v>106</v>
      </c>
      <c r="U159" s="100"/>
      <c r="V159" s="116">
        <v>159722222.22222224</v>
      </c>
      <c r="W159" s="31">
        <v>4.4999999999999998E-2</v>
      </c>
      <c r="X159" s="100" t="s">
        <v>218</v>
      </c>
      <c r="Y159" s="101">
        <v>42874</v>
      </c>
      <c r="Z159" s="100">
        <v>1</v>
      </c>
      <c r="AA159" s="100" t="s">
        <v>186</v>
      </c>
    </row>
    <row r="160" spans="1:27" x14ac:dyDescent="0.25">
      <c r="A160" s="100" t="s">
        <v>1</v>
      </c>
      <c r="B160" s="100" t="s">
        <v>3</v>
      </c>
      <c r="C160" s="100"/>
      <c r="D160" s="100"/>
      <c r="E160" s="100"/>
      <c r="F160" s="100" t="s">
        <v>30</v>
      </c>
      <c r="G160" s="116">
        <v>159722222.22222224</v>
      </c>
      <c r="H160" s="101">
        <v>42872</v>
      </c>
      <c r="I160" s="101">
        <v>43954</v>
      </c>
      <c r="J160" s="31">
        <v>4.4999999999999998E-2</v>
      </c>
      <c r="K160" s="100">
        <v>0</v>
      </c>
      <c r="L160" s="100" t="s">
        <v>241</v>
      </c>
      <c r="M160" s="100" t="s">
        <v>3</v>
      </c>
      <c r="N160" s="100" t="s">
        <v>41</v>
      </c>
      <c r="O160" s="100" t="s">
        <v>41</v>
      </c>
      <c r="P160" s="100">
        <v>1</v>
      </c>
      <c r="Q160" s="100">
        <v>0</v>
      </c>
      <c r="R160" s="100" t="s">
        <v>256</v>
      </c>
      <c r="S160" s="100" t="s">
        <v>64</v>
      </c>
      <c r="T160" s="100" t="s">
        <v>106</v>
      </c>
      <c r="U160" s="100"/>
      <c r="V160" s="116">
        <v>159722222.22222224</v>
      </c>
      <c r="W160" s="31">
        <v>4.4999999999999998E-2</v>
      </c>
      <c r="X160" s="100" t="s">
        <v>218</v>
      </c>
      <c r="Y160" s="101">
        <v>42874</v>
      </c>
      <c r="Z160" s="100">
        <v>1</v>
      </c>
      <c r="AA160" s="100" t="s">
        <v>186</v>
      </c>
    </row>
    <row r="161" spans="1:27" x14ac:dyDescent="0.25">
      <c r="A161" s="100" t="s">
        <v>1</v>
      </c>
      <c r="B161" s="100" t="s">
        <v>5</v>
      </c>
      <c r="C161" s="100"/>
      <c r="D161" s="100"/>
      <c r="E161" s="100"/>
      <c r="F161" s="100" t="s">
        <v>29</v>
      </c>
      <c r="G161" s="116">
        <v>1050000000</v>
      </c>
      <c r="H161" s="101">
        <v>42872</v>
      </c>
      <c r="I161" s="101">
        <v>43239</v>
      </c>
      <c r="J161" s="100">
        <v>0.12510000000000004</v>
      </c>
      <c r="K161" s="100">
        <v>0</v>
      </c>
      <c r="L161" s="100" t="s">
        <v>241</v>
      </c>
      <c r="M161" s="100" t="s">
        <v>5</v>
      </c>
      <c r="N161" s="100" t="s">
        <v>41</v>
      </c>
      <c r="O161" s="100" t="s">
        <v>41</v>
      </c>
      <c r="P161" s="100">
        <v>0.1</v>
      </c>
      <c r="Q161" s="100">
        <v>0</v>
      </c>
      <c r="R161" s="100" t="s">
        <v>256</v>
      </c>
      <c r="S161" s="100" t="s">
        <v>64</v>
      </c>
      <c r="T161" s="100" t="s">
        <v>149</v>
      </c>
      <c r="U161" s="100">
        <v>0.12509999871253966</v>
      </c>
      <c r="V161" s="116">
        <v>1050000000</v>
      </c>
      <c r="W161" s="100">
        <v>0</v>
      </c>
      <c r="X161" s="100" t="s">
        <v>218</v>
      </c>
      <c r="Y161" s="101">
        <v>42874</v>
      </c>
      <c r="Z161" s="100">
        <v>1</v>
      </c>
      <c r="AA161" s="100"/>
    </row>
    <row r="162" spans="1:27" x14ac:dyDescent="0.25">
      <c r="A162" s="100" t="s">
        <v>2</v>
      </c>
      <c r="B162" s="100" t="s">
        <v>148</v>
      </c>
      <c r="C162" s="100"/>
      <c r="D162" s="100"/>
      <c r="E162" s="100"/>
      <c r="F162" s="100" t="s">
        <v>29</v>
      </c>
      <c r="G162" s="116">
        <v>498004558.57665002</v>
      </c>
      <c r="H162" s="101">
        <v>42872</v>
      </c>
      <c r="I162" s="101">
        <v>42875</v>
      </c>
      <c r="J162" s="100">
        <v>9.6777185908972885E-2</v>
      </c>
      <c r="K162" s="100">
        <v>0</v>
      </c>
      <c r="L162" s="100" t="s">
        <v>241</v>
      </c>
      <c r="M162" s="100" t="s">
        <v>148</v>
      </c>
      <c r="N162" s="100" t="s">
        <v>41</v>
      </c>
      <c r="O162" s="100" t="s">
        <v>41</v>
      </c>
      <c r="P162" s="100">
        <v>1</v>
      </c>
      <c r="Q162" s="100">
        <v>0</v>
      </c>
      <c r="R162" s="100" t="s">
        <v>256</v>
      </c>
      <c r="S162" s="100" t="s">
        <v>64</v>
      </c>
      <c r="T162" s="100" t="s">
        <v>149</v>
      </c>
      <c r="U162" s="100">
        <v>0.10160076022148132</v>
      </c>
      <c r="V162" s="116">
        <v>498004558.57665002</v>
      </c>
      <c r="W162" s="100">
        <v>9.6777185908972885E-2</v>
      </c>
      <c r="X162" s="100" t="s">
        <v>218</v>
      </c>
      <c r="Y162" s="101">
        <v>42874</v>
      </c>
      <c r="Z162" s="100">
        <v>1</v>
      </c>
      <c r="AA162" s="100"/>
    </row>
    <row r="163" spans="1:27" x14ac:dyDescent="0.25">
      <c r="A163" s="100" t="s">
        <v>1</v>
      </c>
      <c r="B163" s="100" t="s">
        <v>6</v>
      </c>
      <c r="C163" s="100"/>
      <c r="D163" s="100"/>
      <c r="E163" s="100"/>
      <c r="F163" s="100" t="s">
        <v>30</v>
      </c>
      <c r="G163" s="116">
        <v>-346597612</v>
      </c>
      <c r="H163" s="101">
        <v>42872</v>
      </c>
      <c r="I163" s="101">
        <v>73523</v>
      </c>
      <c r="J163" s="31">
        <v>0</v>
      </c>
      <c r="K163" s="100">
        <v>0</v>
      </c>
      <c r="L163" s="100" t="s">
        <v>241</v>
      </c>
      <c r="M163" s="100" t="s">
        <v>6</v>
      </c>
      <c r="N163" s="100" t="s">
        <v>41</v>
      </c>
      <c r="O163" s="100" t="s">
        <v>41</v>
      </c>
      <c r="P163" s="100">
        <v>1</v>
      </c>
      <c r="Q163" s="100">
        <v>0</v>
      </c>
      <c r="R163" s="100" t="s">
        <v>256</v>
      </c>
      <c r="S163" s="100" t="s">
        <v>64</v>
      </c>
      <c r="T163" s="100" t="s">
        <v>107</v>
      </c>
      <c r="U163" s="100">
        <v>0</v>
      </c>
      <c r="V163" s="100">
        <v>-346597612</v>
      </c>
      <c r="W163" s="100">
        <v>0</v>
      </c>
      <c r="X163" s="100" t="s">
        <v>218</v>
      </c>
      <c r="Y163" s="101">
        <v>42874</v>
      </c>
      <c r="Z163" s="100">
        <v>1</v>
      </c>
      <c r="AA163" s="100"/>
    </row>
    <row r="164" spans="1:27" x14ac:dyDescent="0.25">
      <c r="A164" s="100" t="s">
        <v>1</v>
      </c>
      <c r="B164" s="100" t="s">
        <v>6</v>
      </c>
      <c r="C164" s="100"/>
      <c r="D164" s="100"/>
      <c r="E164" s="100"/>
      <c r="F164" s="100" t="s">
        <v>29</v>
      </c>
      <c r="G164" s="116">
        <v>997767875.54500008</v>
      </c>
      <c r="H164" s="101">
        <v>42872</v>
      </c>
      <c r="I164" s="101">
        <v>73523</v>
      </c>
      <c r="J164" s="31">
        <v>0</v>
      </c>
      <c r="K164" s="100">
        <v>0</v>
      </c>
      <c r="L164" s="100" t="s">
        <v>241</v>
      </c>
      <c r="M164" s="100" t="s">
        <v>6</v>
      </c>
      <c r="N164" s="100" t="s">
        <v>41</v>
      </c>
      <c r="O164" s="100" t="s">
        <v>41</v>
      </c>
      <c r="P164" s="100">
        <v>1</v>
      </c>
      <c r="Q164" s="100">
        <v>0</v>
      </c>
      <c r="R164" s="100" t="s">
        <v>256</v>
      </c>
      <c r="S164" s="100" t="s">
        <v>64</v>
      </c>
      <c r="T164" s="100" t="s">
        <v>107</v>
      </c>
      <c r="U164" s="100">
        <v>0</v>
      </c>
      <c r="V164" s="100">
        <v>997767875.54500008</v>
      </c>
      <c r="W164" s="100">
        <v>0</v>
      </c>
      <c r="X164" s="100" t="s">
        <v>218</v>
      </c>
      <c r="Y164" s="101">
        <v>42874</v>
      </c>
      <c r="Z164" s="100">
        <v>1</v>
      </c>
      <c r="AA164" s="10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88"/>
  <sheetViews>
    <sheetView workbookViewId="0">
      <selection activeCell="D20" sqref="D20"/>
    </sheetView>
  </sheetViews>
  <sheetFormatPr defaultRowHeight="15" x14ac:dyDescent="0.25"/>
  <cols>
    <col min="1" max="1" width="31" bestFit="1" customWidth="1"/>
    <col min="2" max="2" width="15.5703125" bestFit="1" customWidth="1"/>
    <col min="3" max="3" width="20.28515625" bestFit="1" customWidth="1"/>
    <col min="4" max="4" width="19.7109375" bestFit="1" customWidth="1"/>
    <col min="5" max="5" width="18.28515625" bestFit="1" customWidth="1"/>
    <col min="6" max="6" width="16.140625" bestFit="1" customWidth="1"/>
    <col min="7" max="7" width="15.7109375" bestFit="1" customWidth="1"/>
    <col min="8" max="8" width="22.85546875" bestFit="1" customWidth="1"/>
    <col min="9" max="9" width="25" bestFit="1" customWidth="1"/>
    <col min="10" max="10" width="17.5703125" bestFit="1" customWidth="1"/>
  </cols>
  <sheetData>
    <row r="1" spans="1:12" x14ac:dyDescent="0.25">
      <c r="A1" s="36" t="s">
        <v>292</v>
      </c>
      <c r="B1" s="36" t="s">
        <v>21</v>
      </c>
      <c r="C1" s="36" t="s">
        <v>22</v>
      </c>
      <c r="D1" s="36" t="s">
        <v>23</v>
      </c>
      <c r="E1" s="36" t="s">
        <v>24</v>
      </c>
      <c r="F1" s="36" t="s">
        <v>25</v>
      </c>
      <c r="G1" s="36" t="s">
        <v>28</v>
      </c>
      <c r="H1" s="36" t="s">
        <v>26</v>
      </c>
      <c r="I1" s="36" t="s">
        <v>27</v>
      </c>
      <c r="J1" s="36" t="s">
        <v>19</v>
      </c>
      <c r="K1" s="36" t="s">
        <v>51</v>
      </c>
      <c r="L1" t="s">
        <v>251</v>
      </c>
    </row>
    <row r="2" spans="1:12" x14ac:dyDescent="0.25">
      <c r="A2" t="s">
        <v>4</v>
      </c>
      <c r="B2" t="s">
        <v>29</v>
      </c>
      <c r="C2" s="3">
        <v>-1121207397.2602739</v>
      </c>
      <c r="D2" s="3">
        <v>-1100000000</v>
      </c>
      <c r="E2" s="3">
        <v>-21207397.260273974</v>
      </c>
      <c r="F2">
        <v>0</v>
      </c>
      <c r="G2" s="1">
        <v>42855</v>
      </c>
      <c r="H2">
        <v>30</v>
      </c>
      <c r="I2">
        <v>1</v>
      </c>
      <c r="J2" t="s">
        <v>41</v>
      </c>
      <c r="K2" t="s">
        <v>2</v>
      </c>
      <c r="L2">
        <v>1.0138758429505065E-2</v>
      </c>
    </row>
    <row r="3" spans="1:12" x14ac:dyDescent="0.25">
      <c r="A3" t="s">
        <v>4</v>
      </c>
      <c r="B3" t="s">
        <v>29</v>
      </c>
      <c r="C3" s="3">
        <v>-611567671.23287666</v>
      </c>
      <c r="D3" s="3">
        <v>-600000000</v>
      </c>
      <c r="E3" s="3">
        <v>-11567671.232876712</v>
      </c>
      <c r="F3">
        <v>0</v>
      </c>
      <c r="G3" s="1">
        <v>42855</v>
      </c>
      <c r="H3">
        <v>30</v>
      </c>
      <c r="I3">
        <v>1</v>
      </c>
      <c r="J3" t="s">
        <v>41</v>
      </c>
      <c r="K3" t="s">
        <v>2</v>
      </c>
      <c r="L3">
        <v>1.0138758429505065E-2</v>
      </c>
    </row>
    <row r="4" spans="1:12" x14ac:dyDescent="0.25">
      <c r="A4" t="s">
        <v>3</v>
      </c>
      <c r="B4" t="s">
        <v>29</v>
      </c>
      <c r="C4" s="3">
        <v>102632876.71232876</v>
      </c>
      <c r="D4" s="3">
        <v>100000000</v>
      </c>
      <c r="E4" s="3">
        <v>2632876.7123287669</v>
      </c>
      <c r="F4">
        <v>0</v>
      </c>
      <c r="G4" s="1">
        <v>42855</v>
      </c>
      <c r="H4">
        <v>30</v>
      </c>
      <c r="I4">
        <v>1</v>
      </c>
      <c r="J4" t="s">
        <v>41</v>
      </c>
      <c r="K4" t="s">
        <v>1</v>
      </c>
      <c r="L4">
        <v>2.9730990437392177E-2</v>
      </c>
    </row>
    <row r="5" spans="1:12" x14ac:dyDescent="0.25">
      <c r="A5" t="s">
        <v>3</v>
      </c>
      <c r="B5" t="s">
        <v>29</v>
      </c>
      <c r="C5" s="3">
        <v>205265753.42465752</v>
      </c>
      <c r="D5" s="3">
        <v>200000000</v>
      </c>
      <c r="E5" s="3">
        <v>5265753.4246575339</v>
      </c>
      <c r="F5">
        <v>0</v>
      </c>
      <c r="G5" s="1">
        <v>42855</v>
      </c>
      <c r="H5">
        <v>30</v>
      </c>
      <c r="I5">
        <v>1</v>
      </c>
      <c r="J5" t="s">
        <v>41</v>
      </c>
      <c r="K5" t="s">
        <v>1</v>
      </c>
      <c r="L5">
        <v>2.9730990437392177E-2</v>
      </c>
    </row>
    <row r="6" spans="1:12" x14ac:dyDescent="0.25">
      <c r="A6" t="s">
        <v>4</v>
      </c>
      <c r="B6" t="s">
        <v>29</v>
      </c>
      <c r="C6" s="3">
        <v>-1060943739.7260274</v>
      </c>
      <c r="D6" s="3">
        <v>-1030000000</v>
      </c>
      <c r="E6" s="3">
        <v>-30943739.726027396</v>
      </c>
      <c r="F6">
        <v>0</v>
      </c>
      <c r="G6" s="1">
        <v>42946</v>
      </c>
      <c r="H6">
        <v>30</v>
      </c>
      <c r="I6">
        <v>1</v>
      </c>
      <c r="J6" t="s">
        <v>41</v>
      </c>
      <c r="K6" t="s">
        <v>2</v>
      </c>
      <c r="L6">
        <v>1.0213660725376708E-2</v>
      </c>
    </row>
    <row r="7" spans="1:12" x14ac:dyDescent="0.25">
      <c r="A7" t="s">
        <v>4</v>
      </c>
      <c r="B7" t="s">
        <v>29</v>
      </c>
      <c r="C7" s="3">
        <v>1030000000</v>
      </c>
      <c r="D7" s="3">
        <v>1030000000</v>
      </c>
      <c r="E7" s="3">
        <v>0</v>
      </c>
      <c r="F7">
        <v>0</v>
      </c>
      <c r="G7" s="1">
        <v>42946</v>
      </c>
      <c r="H7">
        <v>30</v>
      </c>
      <c r="I7">
        <v>1</v>
      </c>
      <c r="J7" t="s">
        <v>41</v>
      </c>
      <c r="K7" t="s">
        <v>2</v>
      </c>
      <c r="L7">
        <v>1.0213660725376708E-2</v>
      </c>
    </row>
    <row r="8" spans="1:12" x14ac:dyDescent="0.25">
      <c r="A8" t="s">
        <v>4</v>
      </c>
      <c r="B8" t="s">
        <v>29</v>
      </c>
      <c r="C8" s="3">
        <v>-1030340041.0958904</v>
      </c>
      <c r="D8" s="3">
        <v>-1030000000</v>
      </c>
      <c r="E8" s="3">
        <v>-340041.09589041094</v>
      </c>
      <c r="F8">
        <v>0</v>
      </c>
      <c r="G8" s="1">
        <v>42947</v>
      </c>
      <c r="H8">
        <v>31</v>
      </c>
      <c r="I8">
        <v>1</v>
      </c>
      <c r="J8" t="s">
        <v>41</v>
      </c>
      <c r="K8" t="s">
        <v>2</v>
      </c>
      <c r="L8">
        <v>1.0213660725376708E-2</v>
      </c>
    </row>
    <row r="9" spans="1:12" x14ac:dyDescent="0.25">
      <c r="A9" t="s">
        <v>4</v>
      </c>
      <c r="B9" t="s">
        <v>29</v>
      </c>
      <c r="C9" s="3">
        <v>-2820961890.4109588</v>
      </c>
      <c r="D9" s="3">
        <v>-2820000000</v>
      </c>
      <c r="E9" s="3">
        <v>-961890.41095890407</v>
      </c>
      <c r="F9">
        <v>0</v>
      </c>
      <c r="G9" s="1">
        <v>43100</v>
      </c>
      <c r="H9">
        <v>31</v>
      </c>
      <c r="I9">
        <v>1</v>
      </c>
      <c r="J9" t="s">
        <v>41</v>
      </c>
      <c r="K9" t="s">
        <v>2</v>
      </c>
      <c r="L9">
        <v>1.0260745044353191E-2</v>
      </c>
    </row>
    <row r="10" spans="1:12" x14ac:dyDescent="0.25">
      <c r="A10" t="s">
        <v>148</v>
      </c>
      <c r="B10" t="s">
        <v>29</v>
      </c>
      <c r="C10" s="3">
        <v>364000000</v>
      </c>
      <c r="D10" s="3">
        <v>364000000</v>
      </c>
      <c r="E10" s="3">
        <v>0</v>
      </c>
      <c r="F10">
        <v>0</v>
      </c>
      <c r="G10" s="1">
        <v>42923</v>
      </c>
      <c r="H10">
        <v>7</v>
      </c>
      <c r="I10">
        <v>1</v>
      </c>
      <c r="J10" t="s">
        <v>41</v>
      </c>
      <c r="K10" t="s">
        <v>2</v>
      </c>
      <c r="L10">
        <v>0</v>
      </c>
    </row>
    <row r="11" spans="1:12" x14ac:dyDescent="0.25">
      <c r="A11" t="s">
        <v>148</v>
      </c>
      <c r="B11" t="s">
        <v>29</v>
      </c>
      <c r="C11" s="3">
        <v>-366458468.7925421</v>
      </c>
      <c r="D11" s="3">
        <v>-364000000</v>
      </c>
      <c r="E11" s="3">
        <v>-2458468.7925420809</v>
      </c>
      <c r="F11">
        <v>0</v>
      </c>
      <c r="G11" s="1">
        <v>42947</v>
      </c>
      <c r="H11">
        <v>31</v>
      </c>
      <c r="I11">
        <v>1</v>
      </c>
      <c r="J11" t="s">
        <v>41</v>
      </c>
      <c r="K11" t="s">
        <v>2</v>
      </c>
      <c r="L11">
        <v>0</v>
      </c>
    </row>
    <row r="12" spans="1:12" x14ac:dyDescent="0.25">
      <c r="A12" t="s">
        <v>148</v>
      </c>
      <c r="B12" t="s">
        <v>29</v>
      </c>
      <c r="C12" s="3">
        <v>184048130.96495137</v>
      </c>
      <c r="D12" s="3">
        <v>184000000</v>
      </c>
      <c r="E12" s="3">
        <v>48130.964951372625</v>
      </c>
      <c r="F12">
        <v>0</v>
      </c>
      <c r="G12" s="1">
        <v>42402</v>
      </c>
      <c r="H12">
        <v>1</v>
      </c>
      <c r="I12">
        <v>1</v>
      </c>
      <c r="J12" t="s">
        <v>41</v>
      </c>
      <c r="K12" t="s">
        <v>1</v>
      </c>
      <c r="L12">
        <v>0</v>
      </c>
    </row>
    <row r="13" spans="1:12" x14ac:dyDescent="0.25">
      <c r="A13" t="s">
        <v>5</v>
      </c>
      <c r="B13" t="s">
        <v>29</v>
      </c>
      <c r="C13" s="3">
        <v>529061530.34069222</v>
      </c>
      <c r="D13" s="3">
        <v>528893600.22807491</v>
      </c>
      <c r="E13" s="3">
        <v>167930.11261733292</v>
      </c>
      <c r="F13">
        <v>0</v>
      </c>
      <c r="G13" s="1">
        <v>42643</v>
      </c>
      <c r="H13">
        <v>30</v>
      </c>
      <c r="I13">
        <v>1</v>
      </c>
      <c r="J13" t="s">
        <v>41</v>
      </c>
      <c r="K13" t="s">
        <v>1</v>
      </c>
      <c r="L13">
        <v>0</v>
      </c>
    </row>
    <row r="14" spans="1:12" x14ac:dyDescent="0.25">
      <c r="A14" t="s">
        <v>4</v>
      </c>
      <c r="B14" t="s">
        <v>29</v>
      </c>
      <c r="C14" s="3">
        <v>-962024657.53424656</v>
      </c>
      <c r="D14" s="3">
        <v>-950000000</v>
      </c>
      <c r="E14" s="3">
        <v>-12024657.534246575</v>
      </c>
      <c r="F14">
        <v>0</v>
      </c>
      <c r="G14" s="1">
        <v>42825</v>
      </c>
      <c r="H14">
        <v>31</v>
      </c>
      <c r="I14">
        <v>1</v>
      </c>
      <c r="J14" t="s">
        <v>41</v>
      </c>
      <c r="K14" t="s">
        <v>2</v>
      </c>
      <c r="L14">
        <v>9.9807723283562907E-3</v>
      </c>
    </row>
    <row r="15" spans="1:12" x14ac:dyDescent="0.25">
      <c r="A15" t="s">
        <v>3</v>
      </c>
      <c r="B15" t="s">
        <v>29</v>
      </c>
      <c r="C15" s="3">
        <v>-396000000</v>
      </c>
      <c r="D15" s="3">
        <v>-396000000</v>
      </c>
      <c r="E15" s="3">
        <v>0</v>
      </c>
      <c r="F15">
        <v>0</v>
      </c>
      <c r="G15" s="1">
        <v>42822</v>
      </c>
      <c r="H15">
        <v>28</v>
      </c>
      <c r="I15">
        <v>1</v>
      </c>
      <c r="J15" t="s">
        <v>41</v>
      </c>
      <c r="K15" t="s">
        <v>1</v>
      </c>
      <c r="L15">
        <v>2.9928210774824705E-2</v>
      </c>
    </row>
    <row r="16" spans="1:12" x14ac:dyDescent="0.25">
      <c r="A16" t="s">
        <v>3</v>
      </c>
      <c r="B16" t="s">
        <v>29</v>
      </c>
      <c r="C16" s="3">
        <v>396561452.05479455</v>
      </c>
      <c r="D16" s="3">
        <v>396000000</v>
      </c>
      <c r="E16">
        <v>561452.05479452049</v>
      </c>
      <c r="F16">
        <v>0</v>
      </c>
      <c r="G16" s="1">
        <v>42825</v>
      </c>
      <c r="H16">
        <v>31</v>
      </c>
      <c r="I16">
        <v>1</v>
      </c>
      <c r="J16" t="s">
        <v>41</v>
      </c>
      <c r="K16" t="s">
        <v>1</v>
      </c>
      <c r="L16">
        <v>2.9928210774824705E-2</v>
      </c>
    </row>
    <row r="17" spans="1:12" x14ac:dyDescent="0.25">
      <c r="A17" t="s">
        <v>148</v>
      </c>
      <c r="B17" t="s">
        <v>29</v>
      </c>
      <c r="C17" s="3">
        <v>284000000</v>
      </c>
      <c r="D17" s="3">
        <v>284000000</v>
      </c>
      <c r="E17">
        <v>0</v>
      </c>
      <c r="F17">
        <v>0</v>
      </c>
      <c r="G17" s="1">
        <v>42801</v>
      </c>
      <c r="H17">
        <v>7</v>
      </c>
      <c r="I17">
        <v>1</v>
      </c>
      <c r="J17" t="s">
        <v>41</v>
      </c>
      <c r="K17" t="s">
        <v>2</v>
      </c>
      <c r="L17">
        <v>0</v>
      </c>
    </row>
    <row r="18" spans="1:12" x14ac:dyDescent="0.25">
      <c r="A18" t="s">
        <v>148</v>
      </c>
      <c r="B18" t="s">
        <v>29</v>
      </c>
      <c r="C18" s="3">
        <v>-286659838.36795849</v>
      </c>
      <c r="D18" s="3">
        <v>-284000000</v>
      </c>
      <c r="E18">
        <v>-2659838.3679584716</v>
      </c>
      <c r="F18">
        <v>0</v>
      </c>
      <c r="G18" s="1">
        <v>42825</v>
      </c>
      <c r="H18">
        <v>31</v>
      </c>
      <c r="I18">
        <v>1</v>
      </c>
      <c r="J18" t="s">
        <v>41</v>
      </c>
      <c r="K18" t="s">
        <v>2</v>
      </c>
      <c r="L18">
        <v>0</v>
      </c>
    </row>
    <row r="19" spans="1:12" x14ac:dyDescent="0.25">
      <c r="A19" s="36" t="s">
        <v>148</v>
      </c>
      <c r="B19" s="36" t="s">
        <v>29</v>
      </c>
      <c r="C19" s="36">
        <v>-491192669.21496511</v>
      </c>
      <c r="D19" s="36">
        <v>-488000000</v>
      </c>
      <c r="E19" s="36">
        <v>-3192669.2149651055</v>
      </c>
      <c r="F19" s="36">
        <v>0</v>
      </c>
      <c r="G19" s="95">
        <v>42643</v>
      </c>
      <c r="H19" s="36">
        <v>30</v>
      </c>
      <c r="I19" s="36">
        <v>1</v>
      </c>
      <c r="J19" s="36" t="s">
        <v>41</v>
      </c>
      <c r="K19" s="36" t="s">
        <v>2</v>
      </c>
      <c r="L19" s="88">
        <v>0</v>
      </c>
    </row>
    <row r="20" spans="1:12" x14ac:dyDescent="0.25">
      <c r="A20" s="88" t="s">
        <v>103</v>
      </c>
      <c r="B20" s="88" t="s">
        <v>29</v>
      </c>
      <c r="C20" s="3">
        <v>178050700.36588201</v>
      </c>
      <c r="D20" s="3">
        <v>178000000</v>
      </c>
      <c r="E20" s="3">
        <v>50700.365881995385</v>
      </c>
      <c r="F20" s="88">
        <v>0</v>
      </c>
      <c r="G20" s="89">
        <v>42521</v>
      </c>
      <c r="H20" s="88">
        <v>31</v>
      </c>
      <c r="I20" s="88">
        <v>1</v>
      </c>
      <c r="J20" s="88" t="s">
        <v>41</v>
      </c>
      <c r="K20" s="88" t="s">
        <v>1</v>
      </c>
      <c r="L20" s="88">
        <v>0</v>
      </c>
    </row>
    <row r="21" spans="1:12" x14ac:dyDescent="0.25">
      <c r="A21" s="88" t="s">
        <v>148</v>
      </c>
      <c r="B21" s="88" t="s">
        <v>29</v>
      </c>
      <c r="C21" s="3">
        <v>100781378.34833653</v>
      </c>
      <c r="D21" s="3">
        <v>100000000</v>
      </c>
      <c r="E21" s="3">
        <v>781378.34833652538</v>
      </c>
      <c r="F21" s="88">
        <v>0</v>
      </c>
      <c r="G21" s="89">
        <v>42521</v>
      </c>
      <c r="H21" s="88">
        <v>31</v>
      </c>
      <c r="I21" s="88">
        <v>1</v>
      </c>
      <c r="J21" s="88" t="s">
        <v>41</v>
      </c>
      <c r="K21" s="88" t="s">
        <v>1</v>
      </c>
      <c r="L21" s="88">
        <v>0</v>
      </c>
    </row>
    <row r="22" spans="1:12" x14ac:dyDescent="0.25">
      <c r="A22" s="88" t="s">
        <v>148</v>
      </c>
      <c r="B22" s="88" t="s">
        <v>29</v>
      </c>
      <c r="C22" s="3">
        <v>265000000</v>
      </c>
      <c r="D22" s="3">
        <v>265000000</v>
      </c>
      <c r="E22" s="3">
        <v>0</v>
      </c>
      <c r="F22" s="88">
        <v>0</v>
      </c>
      <c r="G22" s="89">
        <v>42491</v>
      </c>
      <c r="H22" s="88">
        <v>1</v>
      </c>
      <c r="I22" s="88">
        <v>1</v>
      </c>
      <c r="J22" s="88" t="s">
        <v>41</v>
      </c>
      <c r="K22" s="88" t="s">
        <v>2</v>
      </c>
      <c r="L22" s="88">
        <v>0</v>
      </c>
    </row>
    <row r="23" spans="1:12" x14ac:dyDescent="0.25">
      <c r="A23" s="88" t="s">
        <v>148</v>
      </c>
      <c r="B23" s="88" t="s">
        <v>29</v>
      </c>
      <c r="C23" s="3">
        <v>-267112036.18473563</v>
      </c>
      <c r="D23" s="3">
        <v>-265000000</v>
      </c>
      <c r="E23" s="3">
        <v>-2112036.1847356278</v>
      </c>
      <c r="F23" s="88">
        <v>0</v>
      </c>
      <c r="G23" s="89">
        <v>42521</v>
      </c>
      <c r="H23" s="88">
        <v>31</v>
      </c>
      <c r="I23" s="88">
        <v>1</v>
      </c>
      <c r="J23" s="88" t="s">
        <v>41</v>
      </c>
      <c r="K23" s="88" t="s">
        <v>2</v>
      </c>
      <c r="L23" s="88">
        <v>0</v>
      </c>
    </row>
    <row r="24" spans="1:12" x14ac:dyDescent="0.25">
      <c r="A24" t="s">
        <v>3</v>
      </c>
      <c r="B24" t="s">
        <v>29</v>
      </c>
      <c r="C24" s="3">
        <v>-52083333.333333336</v>
      </c>
      <c r="D24" s="3">
        <v>-52083333.333333336</v>
      </c>
      <c r="E24">
        <v>0</v>
      </c>
      <c r="F24">
        <v>0</v>
      </c>
      <c r="G24" s="1">
        <v>42521</v>
      </c>
      <c r="H24">
        <v>1</v>
      </c>
      <c r="I24">
        <v>1</v>
      </c>
      <c r="J24" t="s">
        <v>41</v>
      </c>
      <c r="K24" t="s">
        <v>1</v>
      </c>
      <c r="L24">
        <v>2.9730990437392177E-2</v>
      </c>
    </row>
    <row r="25" spans="1:12" x14ac:dyDescent="0.25">
      <c r="A25" t="s">
        <v>3</v>
      </c>
      <c r="B25" t="s">
        <v>29</v>
      </c>
      <c r="C25" s="3">
        <v>52605593.607305937</v>
      </c>
      <c r="D25" s="3">
        <v>52083333.333333336</v>
      </c>
      <c r="E25">
        <v>522260.27397260274</v>
      </c>
      <c r="F25">
        <v>0</v>
      </c>
      <c r="G25" s="1">
        <v>42551</v>
      </c>
      <c r="H25">
        <v>31</v>
      </c>
      <c r="I25">
        <v>1</v>
      </c>
      <c r="J25" t="s">
        <v>41</v>
      </c>
      <c r="K25" t="s">
        <v>1</v>
      </c>
      <c r="L25">
        <v>2.9730990437392177E-2</v>
      </c>
    </row>
    <row r="26" spans="1:12" x14ac:dyDescent="0.25">
      <c r="A26" t="s">
        <v>148</v>
      </c>
      <c r="B26" t="s">
        <v>29</v>
      </c>
      <c r="C26" s="3">
        <v>-248065983.09760964</v>
      </c>
      <c r="D26" s="3">
        <v>-248000000</v>
      </c>
      <c r="E26">
        <v>-65983.097609645076</v>
      </c>
      <c r="F26">
        <v>0</v>
      </c>
      <c r="G26" s="1">
        <v>42521</v>
      </c>
      <c r="H26">
        <v>1</v>
      </c>
      <c r="I26">
        <v>1</v>
      </c>
      <c r="J26" t="s">
        <v>41</v>
      </c>
      <c r="K26" t="s">
        <v>2</v>
      </c>
      <c r="L26">
        <v>0</v>
      </c>
    </row>
    <row r="27" spans="1:12" x14ac:dyDescent="0.25">
      <c r="A27" t="s">
        <v>4</v>
      </c>
      <c r="B27" t="s">
        <v>29</v>
      </c>
      <c r="C27" s="3">
        <v>600000000</v>
      </c>
      <c r="D27" s="3">
        <v>600000000</v>
      </c>
      <c r="E27">
        <v>0</v>
      </c>
      <c r="F27">
        <v>0</v>
      </c>
      <c r="G27" s="1">
        <v>42521</v>
      </c>
      <c r="H27">
        <v>1</v>
      </c>
      <c r="I27">
        <v>1</v>
      </c>
      <c r="J27" t="s">
        <v>41</v>
      </c>
      <c r="K27" t="s">
        <v>2</v>
      </c>
      <c r="L27">
        <v>1.0138758429505065E-2</v>
      </c>
    </row>
    <row r="28" spans="1:12" x14ac:dyDescent="0.25">
      <c r="A28" t="s">
        <v>4</v>
      </c>
      <c r="B28" t="s">
        <v>29</v>
      </c>
      <c r="C28" s="3">
        <v>-605153424.65753424</v>
      </c>
      <c r="D28" s="3">
        <v>-600000000</v>
      </c>
      <c r="E28">
        <v>-5153424.6575342463</v>
      </c>
      <c r="F28">
        <v>0</v>
      </c>
      <c r="G28" s="1">
        <v>42551</v>
      </c>
      <c r="H28">
        <v>31</v>
      </c>
      <c r="I28">
        <v>1</v>
      </c>
      <c r="J28" t="s">
        <v>41</v>
      </c>
      <c r="K28" t="s">
        <v>2</v>
      </c>
      <c r="L28">
        <v>1.0138758429505065E-2</v>
      </c>
    </row>
    <row r="29" spans="1:12" x14ac:dyDescent="0.25">
      <c r="A29" t="s">
        <v>4</v>
      </c>
      <c r="B29" t="s">
        <v>29</v>
      </c>
      <c r="C29" s="3">
        <v>138888889</v>
      </c>
      <c r="D29" s="3">
        <v>138888889</v>
      </c>
      <c r="E29">
        <v>0</v>
      </c>
      <c r="F29">
        <v>0</v>
      </c>
      <c r="G29" s="1">
        <v>42521</v>
      </c>
      <c r="H29">
        <v>1</v>
      </c>
      <c r="I29">
        <v>1</v>
      </c>
      <c r="J29" t="s">
        <v>41</v>
      </c>
      <c r="K29" t="s">
        <v>2</v>
      </c>
      <c r="L29">
        <v>1.0138758429505065E-2</v>
      </c>
    </row>
    <row r="30" spans="1:12" x14ac:dyDescent="0.25">
      <c r="A30" t="s">
        <v>4</v>
      </c>
      <c r="B30" t="s">
        <v>29</v>
      </c>
      <c r="C30" s="3">
        <v>-140081811.37538356</v>
      </c>
      <c r="D30" s="3">
        <v>-138888889</v>
      </c>
      <c r="E30">
        <v>-1192922.3753835617</v>
      </c>
      <c r="F30">
        <v>0</v>
      </c>
      <c r="G30" s="1">
        <v>42551</v>
      </c>
      <c r="H30">
        <v>31</v>
      </c>
      <c r="I30">
        <v>1</v>
      </c>
      <c r="J30" t="s">
        <v>41</v>
      </c>
      <c r="K30" t="s">
        <v>2</v>
      </c>
      <c r="L30">
        <v>1.0138758429505065E-2</v>
      </c>
    </row>
    <row r="31" spans="1:12" x14ac:dyDescent="0.25">
      <c r="A31" t="s">
        <v>3</v>
      </c>
      <c r="B31" t="s">
        <v>29</v>
      </c>
      <c r="C31" s="3">
        <v>-100000000</v>
      </c>
      <c r="D31" s="3">
        <v>-100000000</v>
      </c>
      <c r="E31">
        <v>0</v>
      </c>
      <c r="F31">
        <v>0</v>
      </c>
      <c r="G31" s="1">
        <v>42521</v>
      </c>
      <c r="H31">
        <v>1</v>
      </c>
      <c r="I31">
        <v>1</v>
      </c>
      <c r="J31" t="s">
        <v>41</v>
      </c>
      <c r="K31" t="s">
        <v>1</v>
      </c>
      <c r="L31">
        <v>2.9730990437392177E-2</v>
      </c>
    </row>
    <row r="32" spans="1:12" x14ac:dyDescent="0.25">
      <c r="A32" t="s">
        <v>3</v>
      </c>
      <c r="B32" t="s">
        <v>29</v>
      </c>
      <c r="C32" s="3">
        <v>101002739.7260274</v>
      </c>
      <c r="D32">
        <v>100000000</v>
      </c>
      <c r="E32">
        <v>1002739.7260273972</v>
      </c>
      <c r="F32">
        <v>0</v>
      </c>
      <c r="G32" s="1">
        <v>42551</v>
      </c>
      <c r="H32">
        <v>31</v>
      </c>
      <c r="I32">
        <v>1</v>
      </c>
      <c r="J32" t="s">
        <v>41</v>
      </c>
      <c r="K32" t="s">
        <v>1</v>
      </c>
      <c r="L32">
        <v>2.9730990437392177E-2</v>
      </c>
    </row>
    <row r="33" spans="1:12" x14ac:dyDescent="0.25">
      <c r="A33" t="s">
        <v>3</v>
      </c>
      <c r="B33" t="s">
        <v>29</v>
      </c>
      <c r="C33" s="3">
        <v>-52083333.333333336</v>
      </c>
      <c r="D33">
        <v>-52083333.333333336</v>
      </c>
      <c r="E33">
        <v>0</v>
      </c>
      <c r="F33">
        <v>0</v>
      </c>
      <c r="G33" s="1">
        <v>42521</v>
      </c>
      <c r="H33">
        <v>1</v>
      </c>
      <c r="I33">
        <v>1</v>
      </c>
      <c r="J33" t="s">
        <v>41</v>
      </c>
      <c r="K33" t="s">
        <v>1</v>
      </c>
      <c r="L33">
        <v>2.9730990437392177E-2</v>
      </c>
    </row>
    <row r="34" spans="1:12" x14ac:dyDescent="0.25">
      <c r="A34" t="s">
        <v>3</v>
      </c>
      <c r="B34" t="s">
        <v>29</v>
      </c>
      <c r="C34" s="3">
        <v>52605593.607305937</v>
      </c>
      <c r="D34">
        <v>52083333.333333336</v>
      </c>
      <c r="E34">
        <v>522260.27397260274</v>
      </c>
      <c r="F34">
        <v>0</v>
      </c>
      <c r="G34" s="1">
        <v>42551</v>
      </c>
      <c r="H34">
        <v>31</v>
      </c>
      <c r="I34">
        <v>1</v>
      </c>
      <c r="J34" t="s">
        <v>41</v>
      </c>
      <c r="K34" t="s">
        <v>1</v>
      </c>
      <c r="L34">
        <v>2.9730990437392177E-2</v>
      </c>
    </row>
    <row r="35" spans="1:12" x14ac:dyDescent="0.25">
      <c r="A35" t="s">
        <v>148</v>
      </c>
      <c r="B35" t="s">
        <v>29</v>
      </c>
      <c r="C35" s="3">
        <v>248000000</v>
      </c>
      <c r="D35">
        <v>248000000</v>
      </c>
      <c r="E35">
        <v>0</v>
      </c>
      <c r="F35">
        <v>0</v>
      </c>
      <c r="G35" s="1">
        <v>42521</v>
      </c>
      <c r="H35">
        <v>1</v>
      </c>
      <c r="I35">
        <v>1</v>
      </c>
      <c r="J35" t="s">
        <v>41</v>
      </c>
      <c r="K35" t="s">
        <v>2</v>
      </c>
      <c r="L35">
        <v>0</v>
      </c>
    </row>
    <row r="36" spans="1:12" x14ac:dyDescent="0.25">
      <c r="A36" t="s">
        <v>148</v>
      </c>
      <c r="B36" t="s">
        <v>29</v>
      </c>
      <c r="C36" s="3">
        <v>-249979492.92828935</v>
      </c>
      <c r="D36">
        <v>-248000000</v>
      </c>
      <c r="E36">
        <v>-1979492.928289352</v>
      </c>
      <c r="F36">
        <v>0</v>
      </c>
      <c r="G36" s="1">
        <v>42551</v>
      </c>
      <c r="H36">
        <v>31</v>
      </c>
      <c r="I36">
        <v>1</v>
      </c>
      <c r="J36" t="s">
        <v>41</v>
      </c>
      <c r="K36" t="s">
        <v>2</v>
      </c>
      <c r="L36">
        <v>0</v>
      </c>
    </row>
    <row r="37" spans="1:12" x14ac:dyDescent="0.25">
      <c r="C37" s="3"/>
      <c r="G37" s="1"/>
    </row>
    <row r="38" spans="1:12" x14ac:dyDescent="0.25">
      <c r="C38" s="3"/>
      <c r="G38" s="1"/>
    </row>
    <row r="39" spans="1:12" x14ac:dyDescent="0.25">
      <c r="C39" s="3"/>
      <c r="G39" s="1"/>
    </row>
    <row r="40" spans="1:12" x14ac:dyDescent="0.25">
      <c r="C40" s="3"/>
      <c r="G40" s="1"/>
    </row>
    <row r="41" spans="1:12" x14ac:dyDescent="0.25">
      <c r="C41" s="3"/>
      <c r="G41" s="1"/>
    </row>
    <row r="42" spans="1:12" x14ac:dyDescent="0.25">
      <c r="C42" s="3"/>
      <c r="G42" s="1"/>
    </row>
    <row r="43" spans="1:12" x14ac:dyDescent="0.25">
      <c r="C43" s="3"/>
      <c r="G43" s="1"/>
    </row>
    <row r="44" spans="1:12" x14ac:dyDescent="0.25">
      <c r="C44" s="3"/>
      <c r="G44" s="1"/>
    </row>
    <row r="45" spans="1:12" x14ac:dyDescent="0.25">
      <c r="C45" s="3"/>
      <c r="G45" s="1"/>
    </row>
    <row r="46" spans="1:12" x14ac:dyDescent="0.25">
      <c r="C46" s="3"/>
      <c r="G46" s="1"/>
    </row>
    <row r="47" spans="1:12" x14ac:dyDescent="0.25">
      <c r="C47" s="3"/>
      <c r="G47" s="1"/>
    </row>
    <row r="48" spans="1:12" x14ac:dyDescent="0.25">
      <c r="C48" s="3"/>
      <c r="G48" s="1"/>
    </row>
    <row r="49" spans="3:7" x14ac:dyDescent="0.25">
      <c r="C49" s="3"/>
      <c r="G49" s="1"/>
    </row>
    <row r="50" spans="3:7" x14ac:dyDescent="0.25">
      <c r="C50" s="3"/>
      <c r="G50" s="1"/>
    </row>
    <row r="51" spans="3:7" x14ac:dyDescent="0.25">
      <c r="C51" s="3"/>
      <c r="G51" s="1"/>
    </row>
    <row r="52" spans="3:7" x14ac:dyDescent="0.25">
      <c r="C52" s="3"/>
      <c r="G52" s="1"/>
    </row>
    <row r="53" spans="3:7" x14ac:dyDescent="0.25">
      <c r="C53" s="3"/>
      <c r="G53" s="1"/>
    </row>
    <row r="54" spans="3:7" x14ac:dyDescent="0.25">
      <c r="C54" s="3"/>
      <c r="G54" s="1"/>
    </row>
    <row r="55" spans="3:7" x14ac:dyDescent="0.25">
      <c r="C55" s="3"/>
      <c r="G55" s="1"/>
    </row>
    <row r="56" spans="3:7" x14ac:dyDescent="0.25">
      <c r="C56" s="3"/>
      <c r="G56" s="1"/>
    </row>
    <row r="57" spans="3:7" x14ac:dyDescent="0.25">
      <c r="C57" s="3"/>
      <c r="G57" s="1"/>
    </row>
    <row r="58" spans="3:7" x14ac:dyDescent="0.25">
      <c r="C58" s="3"/>
      <c r="G58" s="1"/>
    </row>
    <row r="59" spans="3:7" x14ac:dyDescent="0.25">
      <c r="C59" s="3"/>
      <c r="G59" s="1"/>
    </row>
    <row r="60" spans="3:7" x14ac:dyDescent="0.25">
      <c r="C60" s="3"/>
      <c r="G60" s="1"/>
    </row>
    <row r="61" spans="3:7" x14ac:dyDescent="0.25">
      <c r="C61" s="3"/>
      <c r="G61" s="1"/>
    </row>
    <row r="62" spans="3:7" x14ac:dyDescent="0.25">
      <c r="C62" s="3"/>
      <c r="G62" s="1"/>
    </row>
    <row r="63" spans="3:7" x14ac:dyDescent="0.25">
      <c r="C63" s="3"/>
      <c r="G63" s="1"/>
    </row>
    <row r="64" spans="3:7" x14ac:dyDescent="0.25">
      <c r="C64" s="3"/>
      <c r="G64" s="1"/>
    </row>
    <row r="65" spans="3:7" x14ac:dyDescent="0.25">
      <c r="C65" s="3"/>
      <c r="G65" s="1"/>
    </row>
    <row r="66" spans="3:7" x14ac:dyDescent="0.25">
      <c r="C66" s="3"/>
      <c r="G66" s="1"/>
    </row>
    <row r="67" spans="3:7" x14ac:dyDescent="0.25">
      <c r="C67" s="3"/>
      <c r="G67" s="1"/>
    </row>
    <row r="68" spans="3:7" x14ac:dyDescent="0.25">
      <c r="C68" s="3"/>
      <c r="G68" s="1"/>
    </row>
    <row r="69" spans="3:7" x14ac:dyDescent="0.25">
      <c r="C69" s="3"/>
      <c r="G69" s="1"/>
    </row>
    <row r="70" spans="3:7" x14ac:dyDescent="0.25">
      <c r="C70" s="3"/>
      <c r="G70" s="1"/>
    </row>
    <row r="71" spans="3:7" x14ac:dyDescent="0.25">
      <c r="C71" s="3"/>
      <c r="G71" s="1"/>
    </row>
    <row r="72" spans="3:7" x14ac:dyDescent="0.25">
      <c r="C72" s="3"/>
      <c r="G72" s="1"/>
    </row>
    <row r="73" spans="3:7" x14ac:dyDescent="0.25">
      <c r="C73" s="3"/>
      <c r="G73" s="1"/>
    </row>
    <row r="74" spans="3:7" x14ac:dyDescent="0.25">
      <c r="C74" s="3"/>
      <c r="G74" s="1"/>
    </row>
    <row r="75" spans="3:7" x14ac:dyDescent="0.25">
      <c r="C75" s="3"/>
      <c r="G75" s="1"/>
    </row>
    <row r="76" spans="3:7" x14ac:dyDescent="0.25">
      <c r="C76" s="3"/>
      <c r="G76" s="1"/>
    </row>
    <row r="77" spans="3:7" x14ac:dyDescent="0.25">
      <c r="C77" s="3"/>
      <c r="G77" s="1"/>
    </row>
    <row r="78" spans="3:7" x14ac:dyDescent="0.25">
      <c r="C78" s="3"/>
      <c r="G78" s="1"/>
    </row>
    <row r="79" spans="3:7" x14ac:dyDescent="0.25">
      <c r="C79" s="3"/>
      <c r="G79" s="1"/>
    </row>
    <row r="80" spans="3:7" x14ac:dyDescent="0.25">
      <c r="C80" s="3"/>
      <c r="G80" s="1"/>
    </row>
    <row r="81" spans="3:7" x14ac:dyDescent="0.25">
      <c r="C81" s="3"/>
      <c r="G81" s="1"/>
    </row>
    <row r="82" spans="3:7" x14ac:dyDescent="0.25">
      <c r="C82" s="3"/>
      <c r="G82" s="1"/>
    </row>
    <row r="83" spans="3:7" x14ac:dyDescent="0.25">
      <c r="C83" s="3"/>
      <c r="G83" s="1"/>
    </row>
    <row r="84" spans="3:7" x14ac:dyDescent="0.25">
      <c r="C84" s="3"/>
      <c r="G84" s="1"/>
    </row>
    <row r="85" spans="3:7" x14ac:dyDescent="0.25">
      <c r="C85" s="3"/>
      <c r="G85" s="1"/>
    </row>
    <row r="86" spans="3:7" x14ac:dyDescent="0.25">
      <c r="C86" s="3"/>
      <c r="G86" s="1"/>
    </row>
    <row r="87" spans="3:7" x14ac:dyDescent="0.25">
      <c r="C87" s="3"/>
      <c r="G87" s="1"/>
    </row>
    <row r="88" spans="3:7" x14ac:dyDescent="0.25">
      <c r="C88" s="3"/>
      <c r="G88" s="1"/>
    </row>
    <row r="89" spans="3:7" x14ac:dyDescent="0.25">
      <c r="C89" s="3"/>
      <c r="G89" s="1"/>
    </row>
    <row r="90" spans="3:7" x14ac:dyDescent="0.25">
      <c r="C90" s="3"/>
      <c r="G90" s="1"/>
    </row>
    <row r="91" spans="3:7" x14ac:dyDescent="0.25">
      <c r="C91" s="3"/>
      <c r="G91" s="24"/>
    </row>
    <row r="92" spans="3:7" x14ac:dyDescent="0.25">
      <c r="C92" s="3"/>
      <c r="G92" s="24"/>
    </row>
    <row r="93" spans="3:7" x14ac:dyDescent="0.25">
      <c r="C93" s="3"/>
      <c r="G93" s="24"/>
    </row>
    <row r="94" spans="3:7" x14ac:dyDescent="0.25">
      <c r="C94" s="3"/>
      <c r="G94" s="24"/>
    </row>
    <row r="95" spans="3:7" x14ac:dyDescent="0.25">
      <c r="C95" s="3"/>
      <c r="G95" s="24"/>
    </row>
    <row r="96" spans="3:7" x14ac:dyDescent="0.25">
      <c r="C96" s="3"/>
      <c r="G96" s="24"/>
    </row>
    <row r="97" spans="3:7" x14ac:dyDescent="0.25">
      <c r="C97" s="3"/>
      <c r="G97" s="24"/>
    </row>
    <row r="98" spans="3:7" x14ac:dyDescent="0.25">
      <c r="C98" s="3"/>
      <c r="G98" s="24"/>
    </row>
    <row r="99" spans="3:7" x14ac:dyDescent="0.25">
      <c r="C99" s="3"/>
      <c r="G99" s="24"/>
    </row>
    <row r="100" spans="3:7" x14ac:dyDescent="0.25">
      <c r="C100" s="3"/>
      <c r="G100" s="24"/>
    </row>
    <row r="101" spans="3:7" x14ac:dyDescent="0.25">
      <c r="C101" s="3"/>
      <c r="G101" s="24"/>
    </row>
    <row r="102" spans="3:7" x14ac:dyDescent="0.25">
      <c r="C102" s="3"/>
      <c r="G102" s="24"/>
    </row>
    <row r="103" spans="3:7" x14ac:dyDescent="0.25">
      <c r="C103" s="3"/>
      <c r="G103" s="24"/>
    </row>
    <row r="104" spans="3:7" x14ac:dyDescent="0.25">
      <c r="C104" s="3"/>
      <c r="G104" s="24"/>
    </row>
    <row r="105" spans="3:7" x14ac:dyDescent="0.25">
      <c r="C105" s="3"/>
      <c r="G105" s="24"/>
    </row>
    <row r="106" spans="3:7" x14ac:dyDescent="0.25">
      <c r="C106" s="3"/>
      <c r="G106" s="24"/>
    </row>
    <row r="107" spans="3:7" x14ac:dyDescent="0.25">
      <c r="C107" s="3"/>
      <c r="G107" s="24"/>
    </row>
    <row r="108" spans="3:7" x14ac:dyDescent="0.25">
      <c r="C108" s="3"/>
      <c r="G108" s="24"/>
    </row>
    <row r="109" spans="3:7" x14ac:dyDescent="0.25">
      <c r="C109" s="3"/>
      <c r="G109" s="24"/>
    </row>
    <row r="110" spans="3:7" x14ac:dyDescent="0.25">
      <c r="C110" s="3"/>
      <c r="G110" s="24"/>
    </row>
    <row r="111" spans="3:7" x14ac:dyDescent="0.25">
      <c r="C111" s="3"/>
      <c r="G111" s="24"/>
    </row>
    <row r="112" spans="3:7" x14ac:dyDescent="0.25">
      <c r="C112" s="3"/>
      <c r="G112" s="24"/>
    </row>
    <row r="113" spans="3:7" x14ac:dyDescent="0.25">
      <c r="C113" s="3"/>
      <c r="G113" s="24"/>
    </row>
    <row r="114" spans="3:7" x14ac:dyDescent="0.25">
      <c r="C114" s="3"/>
      <c r="G114" s="24"/>
    </row>
    <row r="115" spans="3:7" x14ac:dyDescent="0.25">
      <c r="C115" s="3"/>
      <c r="G115" s="24"/>
    </row>
    <row r="116" spans="3:7" x14ac:dyDescent="0.25">
      <c r="C116" s="3"/>
      <c r="G116" s="24"/>
    </row>
    <row r="117" spans="3:7" x14ac:dyDescent="0.25">
      <c r="C117" s="3"/>
      <c r="G117" s="24"/>
    </row>
    <row r="118" spans="3:7" x14ac:dyDescent="0.25">
      <c r="C118" s="3"/>
      <c r="G118" s="24"/>
    </row>
    <row r="119" spans="3:7" x14ac:dyDescent="0.25">
      <c r="C119" s="3"/>
      <c r="G119" s="24"/>
    </row>
    <row r="120" spans="3:7" x14ac:dyDescent="0.25">
      <c r="C120" s="3"/>
      <c r="G120" s="24"/>
    </row>
    <row r="121" spans="3:7" x14ac:dyDescent="0.25">
      <c r="C121" s="3"/>
      <c r="G121" s="24"/>
    </row>
    <row r="122" spans="3:7" x14ac:dyDescent="0.25">
      <c r="C122" s="3"/>
      <c r="G122" s="24"/>
    </row>
    <row r="123" spans="3:7" x14ac:dyDescent="0.25">
      <c r="C123" s="3"/>
      <c r="G123" s="24"/>
    </row>
    <row r="124" spans="3:7" x14ac:dyDescent="0.25">
      <c r="C124" s="3"/>
      <c r="G124" s="24"/>
    </row>
    <row r="125" spans="3:7" x14ac:dyDescent="0.25">
      <c r="C125" s="3"/>
      <c r="G125" s="24"/>
    </row>
    <row r="126" spans="3:7" x14ac:dyDescent="0.25">
      <c r="C126" s="3"/>
      <c r="G126" s="24"/>
    </row>
    <row r="127" spans="3:7" x14ac:dyDescent="0.25">
      <c r="C127" s="3"/>
      <c r="G127" s="24"/>
    </row>
    <row r="128" spans="3:7" x14ac:dyDescent="0.25">
      <c r="C128" s="3"/>
      <c r="G128" s="24"/>
    </row>
    <row r="129" spans="3:7" x14ac:dyDescent="0.25">
      <c r="C129" s="3"/>
      <c r="G129" s="24"/>
    </row>
    <row r="130" spans="3:7" x14ac:dyDescent="0.25">
      <c r="C130" s="3"/>
      <c r="G130" s="24"/>
    </row>
    <row r="131" spans="3:7" x14ac:dyDescent="0.25">
      <c r="C131" s="3"/>
      <c r="G131" s="24"/>
    </row>
    <row r="132" spans="3:7" x14ac:dyDescent="0.25">
      <c r="C132" s="3"/>
      <c r="G132" s="89"/>
    </row>
    <row r="133" spans="3:7" x14ac:dyDescent="0.25">
      <c r="C133" s="3"/>
      <c r="G133" s="89"/>
    </row>
    <row r="134" spans="3:7" x14ac:dyDescent="0.25">
      <c r="C134" s="3"/>
      <c r="G134" s="89"/>
    </row>
    <row r="135" spans="3:7" x14ac:dyDescent="0.25">
      <c r="C135" s="3"/>
      <c r="G135" s="89"/>
    </row>
    <row r="136" spans="3:7" x14ac:dyDescent="0.25">
      <c r="C136" s="3"/>
      <c r="G136" s="89"/>
    </row>
    <row r="137" spans="3:7" x14ac:dyDescent="0.25">
      <c r="C137" s="3"/>
      <c r="G137" s="89"/>
    </row>
    <row r="138" spans="3:7" x14ac:dyDescent="0.25">
      <c r="C138" s="3"/>
      <c r="G138" s="89"/>
    </row>
    <row r="139" spans="3:7" x14ac:dyDescent="0.25">
      <c r="C139" s="3"/>
      <c r="G139" s="89"/>
    </row>
    <row r="140" spans="3:7" x14ac:dyDescent="0.25">
      <c r="C140" s="3"/>
      <c r="G140" s="89"/>
    </row>
    <row r="141" spans="3:7" x14ac:dyDescent="0.25">
      <c r="C141" s="3"/>
      <c r="G141" s="89"/>
    </row>
    <row r="142" spans="3:7" x14ac:dyDescent="0.25">
      <c r="C142" s="3"/>
      <c r="G142" s="89"/>
    </row>
    <row r="143" spans="3:7" x14ac:dyDescent="0.25">
      <c r="C143" s="3"/>
      <c r="G143" s="89"/>
    </row>
    <row r="144" spans="3:7" x14ac:dyDescent="0.25">
      <c r="C144" s="3"/>
      <c r="G144" s="89"/>
    </row>
    <row r="145" spans="3:7" x14ac:dyDescent="0.25">
      <c r="C145" s="3"/>
      <c r="G145" s="89"/>
    </row>
    <row r="146" spans="3:7" x14ac:dyDescent="0.25">
      <c r="C146" s="3"/>
      <c r="G146" s="89"/>
    </row>
    <row r="147" spans="3:7" x14ac:dyDescent="0.25">
      <c r="C147" s="3"/>
      <c r="G147" s="89"/>
    </row>
    <row r="148" spans="3:7" x14ac:dyDescent="0.25">
      <c r="C148" s="3"/>
      <c r="G148" s="89"/>
    </row>
    <row r="149" spans="3:7" x14ac:dyDescent="0.25">
      <c r="C149" s="3"/>
      <c r="G149" s="89"/>
    </row>
    <row r="150" spans="3:7" x14ac:dyDescent="0.25">
      <c r="C150" s="3"/>
      <c r="G150" s="89"/>
    </row>
    <row r="151" spans="3:7" x14ac:dyDescent="0.25">
      <c r="C151" s="3"/>
      <c r="G151" s="89"/>
    </row>
    <row r="152" spans="3:7" x14ac:dyDescent="0.25">
      <c r="C152" s="3"/>
      <c r="G152" s="89"/>
    </row>
    <row r="153" spans="3:7" x14ac:dyDescent="0.25">
      <c r="C153" s="3"/>
      <c r="G153" s="89"/>
    </row>
    <row r="154" spans="3:7" x14ac:dyDescent="0.25">
      <c r="C154" s="3"/>
      <c r="G154" s="89"/>
    </row>
    <row r="155" spans="3:7" x14ac:dyDescent="0.25">
      <c r="C155" s="3"/>
      <c r="G155" s="89"/>
    </row>
    <row r="156" spans="3:7" x14ac:dyDescent="0.25">
      <c r="C156" s="3"/>
      <c r="G156" s="89"/>
    </row>
    <row r="157" spans="3:7" x14ac:dyDescent="0.25">
      <c r="C157" s="3"/>
      <c r="G157" s="89"/>
    </row>
    <row r="158" spans="3:7" x14ac:dyDescent="0.25">
      <c r="C158" s="3"/>
      <c r="G158" s="89"/>
    </row>
    <row r="159" spans="3:7" x14ac:dyDescent="0.25">
      <c r="C159" s="3"/>
      <c r="G159" s="89"/>
    </row>
    <row r="160" spans="3:7" x14ac:dyDescent="0.25">
      <c r="C160" s="3"/>
      <c r="G160" s="89"/>
    </row>
    <row r="161" spans="3:7" x14ac:dyDescent="0.25">
      <c r="C161" s="3"/>
      <c r="G161" s="89"/>
    </row>
    <row r="162" spans="3:7" x14ac:dyDescent="0.25">
      <c r="C162" s="3"/>
      <c r="G162" s="89"/>
    </row>
    <row r="163" spans="3:7" x14ac:dyDescent="0.25">
      <c r="C163" s="3"/>
      <c r="G163" s="89"/>
    </row>
    <row r="164" spans="3:7" x14ac:dyDescent="0.25">
      <c r="C164" s="3"/>
      <c r="G164" s="89"/>
    </row>
    <row r="165" spans="3:7" x14ac:dyDescent="0.25">
      <c r="C165" s="3"/>
      <c r="G165" s="89"/>
    </row>
    <row r="166" spans="3:7" x14ac:dyDescent="0.25">
      <c r="C166" s="3"/>
      <c r="G166" s="89"/>
    </row>
    <row r="167" spans="3:7" x14ac:dyDescent="0.25">
      <c r="C167" s="3"/>
      <c r="G167" s="89"/>
    </row>
    <row r="168" spans="3:7" x14ac:dyDescent="0.25">
      <c r="C168" s="3"/>
      <c r="G168" s="89"/>
    </row>
    <row r="169" spans="3:7" x14ac:dyDescent="0.25">
      <c r="C169" s="3"/>
      <c r="G169" s="89"/>
    </row>
    <row r="170" spans="3:7" x14ac:dyDescent="0.25">
      <c r="C170" s="3"/>
      <c r="G170" s="89"/>
    </row>
    <row r="171" spans="3:7" x14ac:dyDescent="0.25">
      <c r="C171" s="3"/>
      <c r="G171" s="89"/>
    </row>
    <row r="172" spans="3:7" x14ac:dyDescent="0.25">
      <c r="C172" s="3"/>
      <c r="G172" s="89"/>
    </row>
    <row r="173" spans="3:7" x14ac:dyDescent="0.25">
      <c r="C173" s="3"/>
      <c r="G173" s="89"/>
    </row>
    <row r="174" spans="3:7" x14ac:dyDescent="0.25">
      <c r="C174" s="3"/>
      <c r="G174" s="89"/>
    </row>
    <row r="175" spans="3:7" x14ac:dyDescent="0.25">
      <c r="C175" s="3"/>
      <c r="G175" s="89"/>
    </row>
    <row r="176" spans="3:7" x14ac:dyDescent="0.25">
      <c r="C176" s="3"/>
      <c r="G176" s="89"/>
    </row>
    <row r="177" spans="3:7" x14ac:dyDescent="0.25">
      <c r="C177" s="3"/>
      <c r="G177" s="89"/>
    </row>
    <row r="178" spans="3:7" x14ac:dyDescent="0.25">
      <c r="C178" s="3"/>
      <c r="G178" s="89"/>
    </row>
    <row r="179" spans="3:7" x14ac:dyDescent="0.25">
      <c r="C179" s="3"/>
      <c r="G179" s="89"/>
    </row>
    <row r="180" spans="3:7" x14ac:dyDescent="0.25">
      <c r="C180" s="3"/>
      <c r="G180" s="89"/>
    </row>
    <row r="181" spans="3:7" x14ac:dyDescent="0.25">
      <c r="C181" s="3"/>
      <c r="G181" s="89"/>
    </row>
    <row r="182" spans="3:7" x14ac:dyDescent="0.25">
      <c r="C182" s="3"/>
      <c r="G182" s="89"/>
    </row>
    <row r="183" spans="3:7" x14ac:dyDescent="0.25">
      <c r="C183" s="3"/>
      <c r="G183" s="89"/>
    </row>
    <row r="184" spans="3:7" x14ac:dyDescent="0.25">
      <c r="C184" s="3"/>
      <c r="G184" s="89"/>
    </row>
    <row r="185" spans="3:7" x14ac:dyDescent="0.25">
      <c r="C185" s="3"/>
      <c r="G185" s="89"/>
    </row>
    <row r="186" spans="3:7" x14ac:dyDescent="0.25">
      <c r="C186" s="3"/>
      <c r="G186" s="89"/>
    </row>
    <row r="187" spans="3:7" x14ac:dyDescent="0.25">
      <c r="C187" s="3"/>
      <c r="G187" s="89"/>
    </row>
    <row r="188" spans="3:7" x14ac:dyDescent="0.25">
      <c r="C188" s="3"/>
      <c r="G188" s="8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1000"/>
  <sheetViews>
    <sheetView tabSelected="1" zoomScale="85" zoomScaleNormal="85" workbookViewId="0">
      <pane ySplit="11" topLeftCell="A12" activePane="bottomLeft" state="frozen"/>
      <selection activeCell="I12" sqref="I12"/>
      <selection pane="bottomLeft" activeCell="N23" sqref="N23"/>
    </sheetView>
  </sheetViews>
  <sheetFormatPr defaultRowHeight="15" x14ac:dyDescent="0.25"/>
  <cols>
    <col min="1" max="1" width="23.7109375" style="43" bestFit="1" customWidth="1"/>
    <col min="2" max="2" width="13.42578125" style="43" customWidth="1"/>
    <col min="3" max="4" width="10.7109375" style="43" customWidth="1"/>
    <col min="5" max="5" width="12.7109375" style="43" customWidth="1"/>
    <col min="6" max="9" width="10.7109375" style="43" customWidth="1"/>
    <col min="10" max="10" width="14.7109375" style="43" customWidth="1"/>
    <col min="11" max="11" width="13.5703125" style="43" customWidth="1"/>
    <col min="12" max="12" width="14.42578125" style="43" customWidth="1"/>
    <col min="13" max="13" width="13" style="43" customWidth="1"/>
    <col min="14" max="14" width="14.42578125" style="43" customWidth="1"/>
    <col min="15" max="15" width="15" style="43" customWidth="1"/>
    <col min="16" max="16" width="12" style="43" customWidth="1"/>
    <col min="17" max="17" width="8" style="43" customWidth="1"/>
    <col min="18" max="18" width="15.85546875" style="43" customWidth="1"/>
    <col min="19" max="19" width="10.7109375" style="43" customWidth="1"/>
    <col min="20" max="20" width="14.7109375" style="43" customWidth="1"/>
    <col min="21" max="21" width="10.7109375" style="43" customWidth="1"/>
    <col min="22" max="22" width="14.28515625" style="43" customWidth="1"/>
    <col min="23" max="23" width="10.7109375" style="43" customWidth="1"/>
    <col min="24" max="24" width="14" style="43" customWidth="1"/>
    <col min="25" max="27" width="10.7109375" style="43" customWidth="1"/>
    <col min="28" max="28" width="11.28515625" style="43" bestFit="1" customWidth="1"/>
    <col min="29" max="29" width="10.7109375" style="43" customWidth="1"/>
    <col min="30" max="30" width="12.42578125" style="43" customWidth="1"/>
    <col min="31" max="35" width="10.7109375" style="43" customWidth="1"/>
    <col min="36" max="36" width="11.28515625" style="43" bestFit="1" customWidth="1"/>
    <col min="37" max="37" width="10.7109375" style="43" customWidth="1"/>
    <col min="38" max="38" width="12" style="43" customWidth="1"/>
    <col min="39" max="42" width="10.7109375" style="43" customWidth="1"/>
    <col min="43" max="16383" width="9.140625" style="43"/>
    <col min="16384" max="16384" width="10.42578125" style="43" bestFit="1" customWidth="1"/>
  </cols>
  <sheetData>
    <row r="1" spans="1:40 16384:16384" x14ac:dyDescent="0.25">
      <c r="A1" s="47"/>
      <c r="B1" s="48"/>
      <c r="C1" s="49"/>
      <c r="D1" s="50"/>
      <c r="E1" s="50"/>
      <c r="F1" s="50"/>
      <c r="G1" s="50"/>
      <c r="H1" s="50"/>
      <c r="I1" s="51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XFD1" s="43" t="s">
        <v>256</v>
      </c>
    </row>
    <row r="2" spans="1:40 16384:16384" ht="15.75" thickBot="1" x14ac:dyDescent="0.3">
      <c r="A2" s="52" t="s">
        <v>48</v>
      </c>
      <c r="B2" s="86" t="s">
        <v>256</v>
      </c>
      <c r="C2" s="53"/>
      <c r="D2" s="50"/>
      <c r="E2" s="50"/>
      <c r="F2" s="50"/>
      <c r="G2" s="50"/>
      <c r="H2" s="54" t="s">
        <v>152</v>
      </c>
      <c r="I2" s="55"/>
      <c r="J2" s="56" t="s">
        <v>29</v>
      </c>
      <c r="K2" s="56" t="s">
        <v>30</v>
      </c>
      <c r="L2" s="56" t="s">
        <v>73</v>
      </c>
      <c r="M2" s="50"/>
      <c r="N2" s="56" t="s">
        <v>155</v>
      </c>
      <c r="O2" s="55"/>
      <c r="P2" s="50"/>
      <c r="R2" s="57" t="s">
        <v>170</v>
      </c>
      <c r="S2" s="165" t="s">
        <v>169</v>
      </c>
      <c r="T2" s="166"/>
      <c r="U2" s="166"/>
      <c r="V2" s="166"/>
      <c r="W2" s="166"/>
      <c r="X2" s="50"/>
      <c r="Z2" s="97" t="s">
        <v>257</v>
      </c>
      <c r="AA2" s="96"/>
      <c r="AB2" s="96"/>
      <c r="AC2" s="96"/>
      <c r="AD2" s="96"/>
      <c r="AE2" s="96"/>
    </row>
    <row r="3" spans="1:40 16384:16384" x14ac:dyDescent="0.25">
      <c r="A3" s="52" t="s">
        <v>59</v>
      </c>
      <c r="B3" s="58">
        <v>42825</v>
      </c>
      <c r="C3" s="53"/>
      <c r="D3" s="50"/>
      <c r="E3" s="50"/>
      <c r="F3" s="50"/>
      <c r="G3" s="81"/>
      <c r="H3" s="59" t="s">
        <v>108</v>
      </c>
      <c r="I3" s="60"/>
      <c r="J3" s="61">
        <v>-181036138.6521759</v>
      </c>
      <c r="K3" s="61">
        <v>0</v>
      </c>
      <c r="L3" s="61">
        <v>0</v>
      </c>
      <c r="M3" s="50"/>
      <c r="N3" s="62">
        <v>350000000</v>
      </c>
      <c r="O3" s="63"/>
      <c r="P3" s="50"/>
      <c r="R3" s="64" t="s">
        <v>168</v>
      </c>
      <c r="S3" s="65" t="s">
        <v>203</v>
      </c>
      <c r="T3" s="65"/>
      <c r="U3" s="65"/>
      <c r="V3" s="63"/>
      <c r="W3" s="63"/>
      <c r="X3" s="50"/>
      <c r="Z3" s="96">
        <v>320000000</v>
      </c>
      <c r="AA3" s="96"/>
      <c r="AB3" s="96"/>
      <c r="AC3" s="96"/>
      <c r="AD3" s="96"/>
      <c r="AE3" s="96"/>
    </row>
    <row r="4" spans="1:40 16384:16384" x14ac:dyDescent="0.25">
      <c r="A4" s="52" t="s">
        <v>60</v>
      </c>
      <c r="B4" s="58">
        <v>43159</v>
      </c>
      <c r="C4" s="53"/>
      <c r="D4" s="50"/>
      <c r="E4" s="50"/>
      <c r="F4" s="50"/>
      <c r="G4" s="81"/>
      <c r="H4" s="66" t="s">
        <v>109</v>
      </c>
      <c r="I4" s="67"/>
      <c r="J4" s="68">
        <v>-181036138.6521759</v>
      </c>
      <c r="K4" s="68">
        <v>0</v>
      </c>
      <c r="L4" s="68">
        <v>0</v>
      </c>
      <c r="M4" s="50"/>
      <c r="N4" s="98">
        <f>J4-N3</f>
        <v>-531036138.6521759</v>
      </c>
      <c r="O4" s="50"/>
      <c r="P4" s="50"/>
      <c r="R4" s="69" t="s">
        <v>302</v>
      </c>
      <c r="S4" s="70" t="s">
        <v>297</v>
      </c>
      <c r="T4" s="70"/>
      <c r="U4" s="70"/>
      <c r="V4" s="71"/>
      <c r="W4" s="71"/>
      <c r="X4" s="50"/>
      <c r="Z4" s="96">
        <v>8000000</v>
      </c>
      <c r="AA4" s="99"/>
      <c r="AB4" s="96"/>
      <c r="AC4" s="96"/>
      <c r="AD4" s="96"/>
      <c r="AE4" s="99"/>
    </row>
    <row r="5" spans="1:40 16384:16384" x14ac:dyDescent="0.25">
      <c r="A5" s="52" t="s">
        <v>142</v>
      </c>
      <c r="B5" s="72" t="s">
        <v>58</v>
      </c>
      <c r="C5" s="53"/>
      <c r="D5" s="50"/>
      <c r="E5" s="50"/>
      <c r="F5" s="50"/>
      <c r="G5" s="81"/>
      <c r="H5" s="50"/>
      <c r="I5" s="50"/>
      <c r="J5" s="50"/>
      <c r="K5" s="50"/>
      <c r="L5" s="50"/>
      <c r="M5" s="50"/>
      <c r="N5" s="50"/>
      <c r="O5" s="50"/>
      <c r="P5" s="50"/>
      <c r="R5" s="69" t="s">
        <v>210</v>
      </c>
      <c r="S5" s="70" t="s">
        <v>298</v>
      </c>
      <c r="T5" s="70"/>
      <c r="U5" s="70"/>
      <c r="V5" s="71"/>
      <c r="W5" s="71"/>
      <c r="X5" s="50"/>
      <c r="Z5" s="96">
        <v>8000000</v>
      </c>
      <c r="AA5" s="99"/>
      <c r="AB5" s="96"/>
      <c r="AC5" s="96"/>
      <c r="AD5" s="96"/>
      <c r="AE5" s="99"/>
    </row>
    <row r="6" spans="1:40 16384:16384" ht="15.75" thickBot="1" x14ac:dyDescent="0.3">
      <c r="A6" s="52" t="s">
        <v>47</v>
      </c>
      <c r="B6" s="72">
        <v>12</v>
      </c>
      <c r="C6" s="53"/>
      <c r="D6" s="50"/>
      <c r="E6" s="50"/>
      <c r="F6" s="50"/>
      <c r="G6" s="81"/>
      <c r="H6" s="54" t="s">
        <v>153</v>
      </c>
      <c r="I6" s="55"/>
      <c r="J6" s="56" t="s">
        <v>29</v>
      </c>
      <c r="K6" s="50"/>
      <c r="L6" s="54" t="s">
        <v>154</v>
      </c>
      <c r="M6" s="56" t="s">
        <v>75</v>
      </c>
      <c r="N6" s="73" t="s">
        <v>162</v>
      </c>
      <c r="O6" s="54" t="s">
        <v>219</v>
      </c>
      <c r="P6" s="91" t="s">
        <v>220</v>
      </c>
      <c r="R6" s="69" t="s">
        <v>210</v>
      </c>
      <c r="S6" s="71" t="s">
        <v>299</v>
      </c>
      <c r="T6" s="71"/>
      <c r="U6" s="71"/>
      <c r="V6" s="71"/>
      <c r="W6" s="71"/>
      <c r="X6" s="50"/>
      <c r="Z6" s="96">
        <v>8000000</v>
      </c>
      <c r="AA6" s="96"/>
      <c r="AB6" s="96"/>
      <c r="AC6" s="96"/>
      <c r="AD6" s="96"/>
      <c r="AE6" s="96"/>
    </row>
    <row r="7" spans="1:40 16384:16384" x14ac:dyDescent="0.25">
      <c r="A7" s="74"/>
      <c r="B7" s="50"/>
      <c r="C7" s="75"/>
      <c r="D7" s="76"/>
      <c r="E7" s="76"/>
      <c r="F7" s="76"/>
      <c r="G7" s="76"/>
      <c r="H7" s="77" t="s">
        <v>150</v>
      </c>
      <c r="I7" s="60"/>
      <c r="J7" s="61">
        <v>945000000</v>
      </c>
      <c r="K7" s="78"/>
      <c r="L7" s="79" t="s">
        <v>86</v>
      </c>
      <c r="M7" s="61">
        <v>100000000</v>
      </c>
      <c r="N7" s="50"/>
      <c r="O7" s="79" t="s">
        <v>221</v>
      </c>
      <c r="P7" s="92">
        <v>1.1470417786207265</v>
      </c>
      <c r="R7" s="80" t="s">
        <v>210</v>
      </c>
      <c r="S7" s="67" t="s">
        <v>300</v>
      </c>
      <c r="T7" s="67"/>
      <c r="U7" s="67"/>
      <c r="V7" s="67"/>
      <c r="W7" s="67"/>
      <c r="X7" s="76"/>
      <c r="Z7" s="96">
        <v>16000000</v>
      </c>
      <c r="AA7" s="96"/>
      <c r="AB7" s="96"/>
      <c r="AC7" s="96"/>
      <c r="AD7" s="96"/>
      <c r="AE7" s="96"/>
    </row>
    <row r="8" spans="1:40 16384:16384" x14ac:dyDescent="0.25">
      <c r="A8" s="52" t="s">
        <v>61</v>
      </c>
      <c r="B8" s="81">
        <v>42825</v>
      </c>
      <c r="C8" s="75"/>
      <c r="D8" s="76"/>
      <c r="E8" s="76"/>
      <c r="F8" s="76"/>
      <c r="G8" s="76"/>
      <c r="H8" s="66" t="s">
        <v>151</v>
      </c>
      <c r="I8" s="67"/>
      <c r="J8" s="68">
        <v>0</v>
      </c>
      <c r="K8" s="78"/>
      <c r="L8" s="82" t="s">
        <v>87</v>
      </c>
      <c r="M8" s="68">
        <v>100000000</v>
      </c>
      <c r="N8" s="50"/>
      <c r="O8" s="82" t="s">
        <v>222</v>
      </c>
      <c r="P8" s="93">
        <v>0.11706505994536004</v>
      </c>
      <c r="R8" s="80"/>
      <c r="S8" s="67"/>
      <c r="T8" s="67"/>
      <c r="U8" s="67"/>
      <c r="V8" s="67"/>
      <c r="W8" s="67"/>
      <c r="X8" s="76"/>
      <c r="Z8" s="96">
        <v>15000000</v>
      </c>
      <c r="AA8" s="96"/>
      <c r="AB8" s="96"/>
      <c r="AC8" s="96"/>
      <c r="AD8" s="96"/>
      <c r="AE8" s="96"/>
    </row>
    <row r="9" spans="1:40 16384:16384" x14ac:dyDescent="0.25">
      <c r="A9" s="52" t="s">
        <v>62</v>
      </c>
      <c r="B9" s="50">
        <v>1</v>
      </c>
      <c r="C9" s="75"/>
      <c r="D9" s="76"/>
      <c r="E9" s="76"/>
      <c r="F9" s="76"/>
      <c r="G9" s="76"/>
      <c r="H9" s="66" t="s">
        <v>165</v>
      </c>
      <c r="I9" s="67"/>
      <c r="J9" s="68">
        <v>945000000</v>
      </c>
      <c r="K9" s="76"/>
      <c r="L9" s="66" t="s">
        <v>88</v>
      </c>
      <c r="M9" s="68">
        <v>100000000</v>
      </c>
      <c r="N9" s="50"/>
      <c r="O9" s="82" t="s">
        <v>226</v>
      </c>
      <c r="P9" s="93">
        <v>0.25886594762836224</v>
      </c>
      <c r="R9" s="80"/>
      <c r="S9" s="67"/>
      <c r="T9" s="67"/>
      <c r="U9" s="67"/>
      <c r="V9" s="67"/>
      <c r="W9" s="67"/>
      <c r="X9" s="76"/>
      <c r="Z9" s="96">
        <v>15000000</v>
      </c>
      <c r="AA9" s="96"/>
      <c r="AB9" s="96"/>
      <c r="AC9" s="96"/>
      <c r="AD9" s="96"/>
      <c r="AE9" s="96"/>
    </row>
    <row r="10" spans="1:40 16384:16384" ht="15.75" thickBot="1" x14ac:dyDescent="0.3">
      <c r="A10" s="83" t="s">
        <v>143</v>
      </c>
      <c r="B10" s="84" t="s">
        <v>293</v>
      </c>
      <c r="C10" s="85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82" t="s">
        <v>223</v>
      </c>
      <c r="P10" s="93">
        <v>0.82171805864213332</v>
      </c>
      <c r="Q10" s="76"/>
      <c r="R10" s="80"/>
      <c r="S10" s="67"/>
      <c r="T10" s="67"/>
      <c r="U10" s="67"/>
      <c r="V10" s="67"/>
      <c r="W10" s="67"/>
      <c r="X10" s="76"/>
      <c r="Z10" s="96">
        <v>15000000</v>
      </c>
    </row>
    <row r="11" spans="1:40 16384:16384" x14ac:dyDescent="0.25">
      <c r="A11" s="50"/>
      <c r="B11" s="50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82" t="s">
        <v>224</v>
      </c>
      <c r="P11" s="93">
        <v>0.71638023475502133</v>
      </c>
      <c r="Q11" s="76"/>
      <c r="R11" s="76"/>
      <c r="S11" s="76"/>
      <c r="T11" s="76"/>
      <c r="U11" s="76"/>
      <c r="V11" s="76"/>
      <c r="W11" s="76"/>
      <c r="X11" s="76"/>
    </row>
    <row r="12" spans="1:40 16384:16384" x14ac:dyDescent="0.25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87"/>
      <c r="R12" s="45"/>
      <c r="S12" s="45"/>
      <c r="T12" s="45"/>
      <c r="U12" s="45"/>
      <c r="V12" s="45"/>
      <c r="W12" s="44"/>
      <c r="X12" s="44"/>
    </row>
    <row r="13" spans="1:40 16384:16384" x14ac:dyDescent="0.25">
      <c r="A13" s="106"/>
      <c r="B13" s="128" t="s">
        <v>75</v>
      </c>
      <c r="C13" s="129" t="s">
        <v>58</v>
      </c>
      <c r="D13" s="129" t="s">
        <v>29</v>
      </c>
      <c r="E13" s="107"/>
      <c r="F13" s="137" t="s">
        <v>76</v>
      </c>
      <c r="G13" s="138" t="s">
        <v>95</v>
      </c>
      <c r="H13" s="138" t="s">
        <v>29</v>
      </c>
      <c r="I13" s="107"/>
      <c r="J13" s="163"/>
      <c r="K13" s="141" t="s">
        <v>78</v>
      </c>
      <c r="L13" s="142" t="s">
        <v>99</v>
      </c>
      <c r="M13" s="142" t="s">
        <v>29</v>
      </c>
      <c r="N13" s="107"/>
      <c r="O13" s="163"/>
      <c r="P13" s="163"/>
      <c r="Q13" s="106"/>
      <c r="R13" s="164"/>
      <c r="S13" s="164" t="s">
        <v>29</v>
      </c>
      <c r="T13" s="169" t="s">
        <v>306</v>
      </c>
      <c r="U13" s="170"/>
      <c r="V13" s="171" t="s">
        <v>307</v>
      </c>
      <c r="W13" s="172"/>
      <c r="X13" s="146" t="s">
        <v>305</v>
      </c>
      <c r="Y13" s="44"/>
      <c r="Z13" s="162"/>
      <c r="AA13" s="162"/>
      <c r="AB13" s="167"/>
      <c r="AC13" s="167"/>
      <c r="AD13" s="167"/>
      <c r="AE13" s="167"/>
      <c r="AF13" s="162"/>
      <c r="AG13" s="46"/>
      <c r="AH13" s="163"/>
      <c r="AI13" s="163"/>
      <c r="AJ13" s="168"/>
      <c r="AK13" s="168"/>
      <c r="AL13" s="167"/>
      <c r="AM13" s="167"/>
      <c r="AN13" s="163"/>
    </row>
    <row r="14" spans="1:40 16384:16384" ht="15.75" thickBot="1" x14ac:dyDescent="0.3">
      <c r="A14" s="106"/>
      <c r="B14" s="125" t="s">
        <v>92</v>
      </c>
      <c r="C14" s="126" t="s">
        <v>93</v>
      </c>
      <c r="D14" s="126" t="s">
        <v>94</v>
      </c>
      <c r="E14" s="107"/>
      <c r="F14" s="135" t="s">
        <v>92</v>
      </c>
      <c r="G14" s="136" t="s">
        <v>93</v>
      </c>
      <c r="H14" s="136" t="s">
        <v>94</v>
      </c>
      <c r="I14" s="107"/>
      <c r="J14" s="163"/>
      <c r="K14" s="139" t="s">
        <v>92</v>
      </c>
      <c r="L14" s="140" t="s">
        <v>93</v>
      </c>
      <c r="M14" s="140" t="s">
        <v>94</v>
      </c>
      <c r="N14" s="107"/>
      <c r="O14" s="163"/>
      <c r="P14" s="163"/>
      <c r="Q14" s="106"/>
      <c r="R14" s="147" t="s">
        <v>118</v>
      </c>
      <c r="S14" s="147" t="s">
        <v>4</v>
      </c>
      <c r="T14" s="147" t="s">
        <v>294</v>
      </c>
      <c r="U14" s="134" t="s">
        <v>303</v>
      </c>
      <c r="V14" s="149" t="s">
        <v>304</v>
      </c>
      <c r="W14" s="151" t="s">
        <v>303</v>
      </c>
      <c r="X14" s="148" t="s">
        <v>294</v>
      </c>
      <c r="Y14" s="44"/>
      <c r="Z14" s="162"/>
      <c r="AA14" s="162"/>
      <c r="AB14" s="162"/>
      <c r="AC14" s="162"/>
      <c r="AD14" s="162"/>
      <c r="AE14" s="162"/>
      <c r="AF14" s="162"/>
      <c r="AG14" s="46"/>
      <c r="AH14" s="163"/>
      <c r="AI14" s="163"/>
      <c r="AJ14" s="163"/>
      <c r="AK14" s="163"/>
      <c r="AL14" s="162"/>
      <c r="AM14" s="162"/>
      <c r="AN14" s="163"/>
    </row>
    <row r="15" spans="1:40 16384:16384" ht="15.75" thickTop="1" x14ac:dyDescent="0.25">
      <c r="A15" s="106"/>
      <c r="B15" s="124" t="s">
        <v>86</v>
      </c>
      <c r="C15" s="127">
        <v>10.304438364210819</v>
      </c>
      <c r="D15" s="127">
        <v>10.58443836421082</v>
      </c>
      <c r="E15" s="107"/>
      <c r="F15" s="109" t="s">
        <v>149</v>
      </c>
      <c r="G15" s="110">
        <v>9.9865763286682068</v>
      </c>
      <c r="H15" s="110">
        <v>10.076576328668207</v>
      </c>
      <c r="I15" s="107"/>
      <c r="J15" s="163"/>
      <c r="K15" s="109" t="s">
        <v>149</v>
      </c>
      <c r="L15" s="110">
        <v>13.092732240437162</v>
      </c>
      <c r="M15" s="110">
        <v>12.922732240437162</v>
      </c>
      <c r="N15" s="107"/>
      <c r="O15" s="163"/>
      <c r="P15" s="163"/>
      <c r="Q15" s="106"/>
      <c r="R15" s="107"/>
      <c r="S15" s="107" t="s">
        <v>58</v>
      </c>
      <c r="T15" s="107">
        <v>3000000000</v>
      </c>
      <c r="U15" s="150">
        <v>11.35</v>
      </c>
      <c r="V15" s="152"/>
      <c r="W15" s="153"/>
      <c r="X15" s="144"/>
      <c r="Y15" s="44"/>
      <c r="Z15" s="162"/>
      <c r="AA15" s="163"/>
      <c r="AB15" s="163"/>
      <c r="AC15" s="111"/>
      <c r="AD15" s="162"/>
      <c r="AE15" s="112"/>
      <c r="AF15" s="111"/>
      <c r="AG15" s="46"/>
      <c r="AH15" s="163"/>
      <c r="AI15" s="163"/>
      <c r="AJ15" s="163"/>
      <c r="AK15" s="111"/>
      <c r="AL15" s="162"/>
      <c r="AM15" s="112"/>
      <c r="AN15" s="111"/>
    </row>
    <row r="16" spans="1:40 16384:16384" x14ac:dyDescent="0.25">
      <c r="A16" s="106"/>
      <c r="B16" s="124" t="s">
        <v>87</v>
      </c>
      <c r="C16" s="127">
        <v>10.34443836421082</v>
      </c>
      <c r="D16" s="127">
        <v>10.52443836421082</v>
      </c>
      <c r="E16" s="107"/>
      <c r="F16" s="76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06"/>
      <c r="R16" s="107"/>
      <c r="S16" s="107" t="s">
        <v>96</v>
      </c>
      <c r="T16" s="107">
        <v>1000000000</v>
      </c>
      <c r="U16" s="150">
        <v>11.95</v>
      </c>
      <c r="V16" s="152"/>
      <c r="W16" s="153"/>
      <c r="X16" s="144"/>
      <c r="Y16" s="44"/>
      <c r="Z16" s="162"/>
      <c r="AA16" s="163"/>
      <c r="AB16" s="163"/>
      <c r="AC16" s="111"/>
      <c r="AD16" s="162"/>
      <c r="AE16" s="112"/>
      <c r="AF16" s="111"/>
      <c r="AG16" s="46"/>
      <c r="AH16" s="163"/>
      <c r="AI16" s="163"/>
      <c r="AJ16" s="163"/>
      <c r="AK16" s="111"/>
      <c r="AL16" s="162"/>
      <c r="AM16" s="112"/>
      <c r="AN16" s="111"/>
    </row>
    <row r="17" spans="1:40" x14ac:dyDescent="0.25">
      <c r="A17" s="106"/>
      <c r="B17" s="109" t="s">
        <v>88</v>
      </c>
      <c r="C17" s="110">
        <v>10.384438364210819</v>
      </c>
      <c r="D17" s="110">
        <v>10.624438364210819</v>
      </c>
      <c r="E17" s="107"/>
      <c r="F17" s="76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06"/>
      <c r="R17" s="107"/>
      <c r="S17" s="107" t="s">
        <v>97</v>
      </c>
      <c r="T17" s="107">
        <v>500000000</v>
      </c>
      <c r="U17" s="150">
        <v>12.6</v>
      </c>
      <c r="V17" s="152"/>
      <c r="W17" s="153"/>
      <c r="X17" s="144"/>
      <c r="Y17" s="44"/>
      <c r="Z17" s="162"/>
      <c r="AA17" s="163"/>
      <c r="AB17" s="163"/>
      <c r="AC17" s="111"/>
      <c r="AD17" s="162"/>
      <c r="AE17" s="112"/>
      <c r="AF17" s="111"/>
      <c r="AG17" s="46"/>
      <c r="AH17" s="163"/>
      <c r="AI17" s="163"/>
      <c r="AJ17" s="163"/>
      <c r="AK17" s="111"/>
      <c r="AL17" s="162"/>
      <c r="AM17" s="112"/>
      <c r="AN17" s="111"/>
    </row>
    <row r="18" spans="1:40" x14ac:dyDescent="0.25">
      <c r="A18" s="106"/>
      <c r="B18" s="163"/>
      <c r="C18" s="163"/>
      <c r="D18" s="163"/>
      <c r="E18" s="163"/>
      <c r="F18" s="76"/>
      <c r="G18" s="163"/>
      <c r="H18" s="163"/>
      <c r="I18" s="163"/>
      <c r="J18" s="163"/>
      <c r="K18" s="106"/>
      <c r="L18" s="163"/>
      <c r="M18" s="163"/>
      <c r="N18" s="163"/>
      <c r="O18" s="163"/>
      <c r="P18" s="106"/>
      <c r="Q18" s="106"/>
      <c r="R18" s="107"/>
      <c r="S18" s="107"/>
      <c r="T18" s="107"/>
      <c r="U18" s="144"/>
      <c r="V18" s="143"/>
      <c r="W18" s="145"/>
      <c r="X18" s="144"/>
      <c r="Y18" s="44"/>
      <c r="Z18" s="162"/>
      <c r="AA18" s="163"/>
      <c r="AB18" s="163"/>
      <c r="AC18" s="111"/>
      <c r="AD18" s="162"/>
      <c r="AE18" s="112"/>
      <c r="AF18" s="111"/>
      <c r="AG18" s="46"/>
      <c r="AH18" s="163"/>
      <c r="AI18" s="163"/>
      <c r="AJ18" s="163"/>
      <c r="AK18" s="111"/>
      <c r="AL18" s="162"/>
      <c r="AM18" s="112"/>
      <c r="AN18" s="111"/>
    </row>
    <row r="19" spans="1:40" x14ac:dyDescent="0.25">
      <c r="A19" s="106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06"/>
      <c r="R19" s="163"/>
      <c r="S19" s="163"/>
      <c r="T19" s="163"/>
      <c r="U19" s="111"/>
      <c r="V19" s="162"/>
      <c r="W19" s="112"/>
      <c r="X19" s="111"/>
      <c r="Y19" s="44"/>
      <c r="Z19" s="162"/>
      <c r="AA19" s="163"/>
      <c r="AB19" s="163"/>
      <c r="AC19" s="111"/>
      <c r="AD19" s="162"/>
      <c r="AE19" s="112"/>
      <c r="AF19" s="111"/>
      <c r="AG19" s="46"/>
      <c r="AH19" s="163"/>
      <c r="AI19" s="163"/>
      <c r="AJ19" s="163"/>
      <c r="AK19" s="111"/>
      <c r="AL19" s="162"/>
      <c r="AM19" s="112"/>
      <c r="AN19" s="111"/>
    </row>
    <row r="20" spans="1:40" x14ac:dyDescent="0.25">
      <c r="A20" s="106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06"/>
      <c r="R20" s="163"/>
      <c r="S20" s="163"/>
      <c r="T20" s="163"/>
      <c r="U20" s="111"/>
      <c r="V20" s="162"/>
      <c r="W20" s="112"/>
      <c r="X20" s="111"/>
      <c r="Y20" s="44"/>
      <c r="Z20" s="162"/>
      <c r="AA20" s="163"/>
      <c r="AB20" s="163"/>
      <c r="AC20" s="111"/>
      <c r="AD20" s="162"/>
      <c r="AE20" s="112"/>
      <c r="AF20" s="111"/>
      <c r="AG20" s="46"/>
      <c r="AH20" s="163"/>
      <c r="AI20" s="163"/>
      <c r="AJ20" s="163"/>
      <c r="AK20" s="111"/>
      <c r="AL20" s="162"/>
      <c r="AM20" s="112"/>
      <c r="AN20" s="111"/>
    </row>
    <row r="21" spans="1:40" x14ac:dyDescent="0.25">
      <c r="A21" s="106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06"/>
      <c r="R21" s="163"/>
      <c r="S21" s="163"/>
      <c r="T21" s="163"/>
      <c r="U21" s="111"/>
      <c r="V21" s="162"/>
      <c r="W21" s="162"/>
      <c r="X21" s="111"/>
      <c r="Y21" s="44"/>
      <c r="Z21" s="162"/>
      <c r="AA21" s="163"/>
      <c r="AB21" s="163"/>
      <c r="AC21" s="163"/>
      <c r="AD21" s="162"/>
      <c r="AE21" s="162"/>
      <c r="AF21" s="163"/>
      <c r="AG21" s="46"/>
      <c r="AH21" s="163"/>
      <c r="AI21" s="163"/>
      <c r="AJ21" s="163"/>
      <c r="AK21" s="163"/>
      <c r="AL21" s="162"/>
      <c r="AM21" s="162"/>
      <c r="AN21" s="163"/>
    </row>
    <row r="22" spans="1:40" x14ac:dyDescent="0.25">
      <c r="A22" s="106"/>
      <c r="B22" s="163"/>
      <c r="C22" s="163"/>
      <c r="D22" s="163"/>
      <c r="E22" s="163"/>
      <c r="F22" s="76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06"/>
      <c r="R22" s="163"/>
      <c r="S22" s="163"/>
      <c r="T22" s="163"/>
      <c r="U22" s="111"/>
      <c r="V22" s="162"/>
      <c r="W22" s="162"/>
      <c r="X22" s="111"/>
      <c r="Y22" s="44"/>
      <c r="Z22" s="162"/>
      <c r="AA22" s="163"/>
      <c r="AB22" s="163"/>
      <c r="AC22" s="163"/>
      <c r="AD22" s="162"/>
      <c r="AE22" s="162"/>
      <c r="AF22" s="163"/>
      <c r="AG22" s="46"/>
      <c r="AH22" s="163"/>
      <c r="AI22" s="163"/>
      <c r="AJ22" s="163"/>
      <c r="AK22" s="163"/>
      <c r="AL22" s="162"/>
      <c r="AM22" s="162"/>
      <c r="AN22" s="163"/>
    </row>
    <row r="23" spans="1:40" x14ac:dyDescent="0.25">
      <c r="A23" s="106"/>
      <c r="B23" s="163"/>
      <c r="C23" s="163"/>
      <c r="D23" s="163"/>
      <c r="E23" s="163"/>
      <c r="F23" s="76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06"/>
      <c r="R23" s="76"/>
      <c r="S23" s="76"/>
      <c r="T23" s="163"/>
      <c r="U23" s="111"/>
      <c r="V23" s="44"/>
      <c r="W23" s="44"/>
      <c r="X23" s="76"/>
      <c r="Y23" s="44"/>
      <c r="Z23" s="44"/>
      <c r="AA23" s="76"/>
      <c r="AB23" s="76"/>
      <c r="AC23" s="106"/>
      <c r="AD23" s="46"/>
      <c r="AE23" s="46"/>
      <c r="AF23" s="106"/>
      <c r="AG23" s="46"/>
      <c r="AH23" s="76"/>
      <c r="AI23" s="76"/>
      <c r="AJ23" s="76"/>
      <c r="AK23" s="106"/>
      <c r="AL23" s="46"/>
      <c r="AM23" s="46"/>
      <c r="AN23" s="106"/>
    </row>
    <row r="24" spans="1:40" x14ac:dyDescent="0.25">
      <c r="A24" s="106"/>
      <c r="B24" s="163"/>
      <c r="C24" s="163"/>
      <c r="D24" s="163"/>
      <c r="E24" s="163"/>
      <c r="F24" s="76"/>
      <c r="G24" s="163"/>
      <c r="H24" s="163"/>
      <c r="I24" s="163"/>
      <c r="J24" s="163"/>
      <c r="K24" s="106"/>
      <c r="L24" s="163"/>
      <c r="M24" s="163"/>
      <c r="N24" s="163"/>
      <c r="O24" s="163"/>
      <c r="P24" s="106"/>
      <c r="Q24" s="106"/>
      <c r="R24" s="76"/>
      <c r="S24" s="76"/>
      <c r="T24" s="76"/>
      <c r="U24" s="76"/>
      <c r="V24" s="44"/>
      <c r="W24" s="44"/>
      <c r="X24" s="76"/>
      <c r="Y24" s="44"/>
      <c r="Z24" s="44"/>
      <c r="AA24" s="76"/>
      <c r="AB24" s="76"/>
      <c r="AC24" s="106"/>
      <c r="AD24" s="46"/>
      <c r="AE24" s="46"/>
      <c r="AF24" s="106"/>
      <c r="AG24" s="46"/>
      <c r="AH24" s="76"/>
      <c r="AI24" s="76"/>
      <c r="AJ24" s="76"/>
      <c r="AK24" s="106"/>
      <c r="AL24" s="46"/>
      <c r="AM24" s="46"/>
      <c r="AN24" s="106"/>
    </row>
    <row r="25" spans="1:40" x14ac:dyDescent="0.25">
      <c r="A25" s="106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06"/>
      <c r="R25" s="164"/>
      <c r="S25" s="164" t="s">
        <v>29</v>
      </c>
      <c r="T25" s="169" t="s">
        <v>306</v>
      </c>
      <c r="U25" s="170"/>
      <c r="V25" s="171" t="s">
        <v>307</v>
      </c>
      <c r="W25" s="172"/>
      <c r="X25" s="164" t="s">
        <v>305</v>
      </c>
      <c r="Y25" s="44"/>
      <c r="Z25" s="162"/>
      <c r="AA25" s="163"/>
      <c r="AB25" s="168"/>
      <c r="AC25" s="168"/>
      <c r="AD25" s="167"/>
      <c r="AE25" s="167"/>
      <c r="AF25" s="163"/>
      <c r="AG25" s="46"/>
      <c r="AH25" s="163"/>
      <c r="AI25" s="163"/>
      <c r="AJ25" s="168"/>
      <c r="AK25" s="168"/>
      <c r="AL25" s="167"/>
      <c r="AM25" s="167"/>
      <c r="AN25" s="163"/>
    </row>
    <row r="26" spans="1:40" ht="15.75" thickBot="1" x14ac:dyDescent="0.3">
      <c r="A26" s="106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06"/>
      <c r="R26" s="147" t="s">
        <v>141</v>
      </c>
      <c r="S26" s="147" t="s">
        <v>3</v>
      </c>
      <c r="T26" s="147" t="s">
        <v>294</v>
      </c>
      <c r="U26" s="134" t="s">
        <v>303</v>
      </c>
      <c r="V26" s="149" t="s">
        <v>304</v>
      </c>
      <c r="W26" s="151" t="s">
        <v>303</v>
      </c>
      <c r="X26" s="147" t="s">
        <v>294</v>
      </c>
      <c r="Y26" s="44"/>
      <c r="Z26" s="162"/>
      <c r="AA26" s="163"/>
      <c r="AB26" s="163"/>
      <c r="AC26" s="163"/>
      <c r="AD26" s="162"/>
      <c r="AE26" s="162"/>
      <c r="AF26" s="163"/>
      <c r="AG26" s="46"/>
      <c r="AH26" s="163"/>
      <c r="AI26" s="163"/>
      <c r="AJ26" s="163"/>
      <c r="AK26" s="163"/>
      <c r="AL26" s="162"/>
      <c r="AM26" s="162"/>
      <c r="AN26" s="163"/>
    </row>
    <row r="27" spans="1:40" ht="15.75" thickTop="1" x14ac:dyDescent="0.25">
      <c r="A27" s="106"/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06"/>
      <c r="R27" s="107"/>
      <c r="S27" s="107" t="s">
        <v>58</v>
      </c>
      <c r="T27" s="107">
        <v>400000000</v>
      </c>
      <c r="U27" s="150">
        <v>13.15</v>
      </c>
      <c r="V27" s="152"/>
      <c r="W27" s="153"/>
      <c r="X27" s="144"/>
      <c r="Y27" s="44"/>
      <c r="Z27" s="162"/>
      <c r="AA27" s="163"/>
      <c r="AB27" s="163"/>
      <c r="AC27" s="111"/>
      <c r="AD27" s="162"/>
      <c r="AE27" s="112"/>
      <c r="AF27" s="111"/>
      <c r="AG27" s="46"/>
      <c r="AH27" s="163"/>
      <c r="AI27" s="163"/>
      <c r="AJ27" s="163"/>
      <c r="AK27" s="111"/>
      <c r="AL27" s="162"/>
      <c r="AM27" s="112"/>
      <c r="AN27" s="111"/>
    </row>
    <row r="28" spans="1:40" x14ac:dyDescent="0.25">
      <c r="A28" s="106"/>
      <c r="B28" s="163"/>
      <c r="C28" s="163"/>
      <c r="D28" s="163"/>
      <c r="E28" s="163"/>
      <c r="F28" s="76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06"/>
      <c r="R28" s="107"/>
      <c r="S28" s="107" t="s">
        <v>97</v>
      </c>
      <c r="T28" s="107">
        <v>400000000</v>
      </c>
      <c r="U28" s="150">
        <v>14.499999999999998</v>
      </c>
      <c r="V28" s="152"/>
      <c r="W28" s="153"/>
      <c r="X28" s="144"/>
      <c r="Y28" s="44"/>
      <c r="Z28" s="162"/>
      <c r="AA28" s="163"/>
      <c r="AB28" s="163"/>
      <c r="AC28" s="111"/>
      <c r="AD28" s="162"/>
      <c r="AE28" s="112"/>
      <c r="AF28" s="111"/>
      <c r="AG28" s="46"/>
      <c r="AH28" s="163"/>
      <c r="AI28" s="163"/>
      <c r="AJ28" s="163"/>
      <c r="AK28" s="111"/>
      <c r="AL28" s="162"/>
      <c r="AM28" s="112"/>
      <c r="AN28" s="111"/>
    </row>
    <row r="29" spans="1:40" x14ac:dyDescent="0.25">
      <c r="A29" s="106"/>
      <c r="B29" s="163"/>
      <c r="C29" s="163"/>
      <c r="D29" s="163"/>
      <c r="E29" s="163"/>
      <c r="F29" s="76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06"/>
      <c r="R29" s="107"/>
      <c r="S29" s="107" t="s">
        <v>98</v>
      </c>
      <c r="T29" s="107">
        <v>400000000</v>
      </c>
      <c r="U29" s="150">
        <v>15.5</v>
      </c>
      <c r="V29" s="152"/>
      <c r="W29" s="153"/>
      <c r="X29" s="144"/>
      <c r="Y29" s="44"/>
      <c r="Z29" s="162"/>
      <c r="AA29" s="163"/>
      <c r="AB29" s="163"/>
      <c r="AC29" s="111"/>
      <c r="AD29" s="162"/>
      <c r="AE29" s="112"/>
      <c r="AF29" s="111"/>
      <c r="AG29" s="46"/>
      <c r="AH29" s="163"/>
      <c r="AI29" s="163"/>
      <c r="AJ29" s="163"/>
      <c r="AK29" s="111"/>
      <c r="AL29" s="162"/>
      <c r="AM29" s="112"/>
      <c r="AN29" s="111"/>
    </row>
    <row r="30" spans="1:40" x14ac:dyDescent="0.25">
      <c r="A30" s="76"/>
      <c r="B30" s="163"/>
      <c r="C30" s="163"/>
      <c r="D30" s="163"/>
      <c r="E30" s="163"/>
      <c r="F30" s="76"/>
      <c r="G30" s="163"/>
      <c r="H30" s="163"/>
      <c r="I30" s="163"/>
      <c r="J30" s="163"/>
      <c r="K30" s="76"/>
      <c r="L30" s="163"/>
      <c r="M30" s="163"/>
      <c r="N30" s="163"/>
      <c r="O30" s="163"/>
      <c r="P30" s="106"/>
      <c r="Q30" s="106"/>
      <c r="R30" s="107"/>
      <c r="S30" s="107"/>
      <c r="T30" s="107"/>
      <c r="U30" s="144"/>
      <c r="V30" s="143"/>
      <c r="W30" s="145"/>
      <c r="X30" s="144"/>
      <c r="Y30" s="44"/>
      <c r="Z30" s="162"/>
      <c r="AA30" s="163"/>
      <c r="AB30" s="163"/>
      <c r="AC30" s="111"/>
      <c r="AD30" s="162"/>
      <c r="AE30" s="112"/>
      <c r="AF30" s="111"/>
      <c r="AG30" s="46"/>
      <c r="AH30" s="163"/>
      <c r="AI30" s="163"/>
      <c r="AJ30" s="163"/>
      <c r="AK30" s="111"/>
      <c r="AL30" s="162"/>
      <c r="AM30" s="112"/>
      <c r="AN30" s="111"/>
    </row>
    <row r="31" spans="1:40" x14ac:dyDescent="0.25">
      <c r="A31" s="76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06"/>
      <c r="R31" s="163"/>
      <c r="S31" s="163"/>
      <c r="T31" s="163"/>
      <c r="U31" s="111"/>
      <c r="V31" s="162"/>
      <c r="W31" s="112"/>
      <c r="X31" s="111"/>
      <c r="Y31" s="44"/>
      <c r="Z31" s="162"/>
      <c r="AA31" s="163"/>
      <c r="AB31" s="163"/>
      <c r="AC31" s="111"/>
      <c r="AD31" s="162"/>
      <c r="AE31" s="112"/>
      <c r="AF31" s="111"/>
      <c r="AG31" s="46"/>
      <c r="AH31" s="163"/>
      <c r="AI31" s="163"/>
      <c r="AJ31" s="163"/>
      <c r="AK31" s="111"/>
      <c r="AL31" s="162"/>
      <c r="AM31" s="112"/>
      <c r="AN31" s="111"/>
    </row>
    <row r="32" spans="1:40" x14ac:dyDescent="0.25">
      <c r="A32" s="76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06"/>
      <c r="R32" s="163"/>
      <c r="S32" s="163"/>
      <c r="T32" s="163"/>
      <c r="U32" s="111"/>
      <c r="V32" s="162"/>
      <c r="W32" s="112"/>
      <c r="X32" s="111"/>
      <c r="Y32" s="44"/>
      <c r="Z32" s="162"/>
      <c r="AA32" s="163"/>
      <c r="AB32" s="163"/>
      <c r="AC32" s="111"/>
      <c r="AD32" s="162"/>
      <c r="AE32" s="112"/>
      <c r="AF32" s="111"/>
      <c r="AG32" s="46"/>
      <c r="AH32" s="163"/>
      <c r="AI32" s="163"/>
      <c r="AJ32" s="163"/>
      <c r="AK32" s="111"/>
      <c r="AL32" s="162"/>
      <c r="AM32" s="112"/>
      <c r="AN32" s="111"/>
    </row>
    <row r="33" spans="1:60" x14ac:dyDescent="0.25">
      <c r="A33" s="76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06"/>
      <c r="R33" s="163"/>
      <c r="S33" s="163"/>
      <c r="T33" s="163"/>
      <c r="U33" s="111"/>
      <c r="V33" s="162"/>
      <c r="W33" s="112"/>
      <c r="X33" s="111"/>
      <c r="Y33" s="44"/>
      <c r="Z33" s="162"/>
      <c r="AA33" s="163"/>
      <c r="AB33" s="163"/>
      <c r="AC33" s="111"/>
      <c r="AD33" s="162"/>
      <c r="AE33" s="112"/>
      <c r="AF33" s="111"/>
      <c r="AG33" s="46"/>
      <c r="AH33" s="163"/>
      <c r="AI33" s="163"/>
      <c r="AJ33" s="163"/>
      <c r="AK33" s="111"/>
      <c r="AL33" s="162"/>
      <c r="AM33" s="112"/>
      <c r="AN33" s="111"/>
    </row>
    <row r="34" spans="1:60" x14ac:dyDescent="0.25">
      <c r="A34" s="76"/>
      <c r="B34" s="163"/>
      <c r="C34" s="163"/>
      <c r="D34" s="163"/>
      <c r="E34" s="163"/>
      <c r="F34" s="76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06"/>
      <c r="R34" s="163"/>
      <c r="S34" s="163"/>
      <c r="T34" s="163"/>
      <c r="U34" s="111"/>
      <c r="V34" s="162"/>
      <c r="W34" s="112"/>
      <c r="X34" s="111"/>
      <c r="Y34" s="44"/>
      <c r="Z34" s="162"/>
      <c r="AA34" s="163"/>
      <c r="AB34" s="163"/>
      <c r="AC34" s="111"/>
      <c r="AD34" s="162"/>
      <c r="AE34" s="112"/>
      <c r="AF34" s="111"/>
      <c r="AG34" s="46"/>
      <c r="AH34" s="163"/>
      <c r="AI34" s="163"/>
      <c r="AJ34" s="163"/>
      <c r="AK34" s="111"/>
      <c r="AL34" s="162"/>
      <c r="AM34" s="112"/>
      <c r="AN34" s="111"/>
    </row>
    <row r="35" spans="1:60" x14ac:dyDescent="0.25">
      <c r="A35" s="76"/>
      <c r="B35" s="163"/>
      <c r="C35" s="163"/>
      <c r="D35" s="163"/>
      <c r="E35" s="163"/>
      <c r="F35" s="76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06"/>
      <c r="R35" s="162"/>
      <c r="S35" s="162"/>
      <c r="T35" s="162"/>
      <c r="U35" s="162"/>
      <c r="V35" s="162"/>
      <c r="W35" s="162"/>
      <c r="X35" s="163"/>
      <c r="Y35" s="44"/>
      <c r="Z35" s="162"/>
      <c r="AA35" s="163"/>
      <c r="AB35" s="163"/>
      <c r="AC35" s="163"/>
      <c r="AD35" s="162"/>
      <c r="AE35" s="162"/>
      <c r="AF35" s="163"/>
      <c r="AG35" s="44"/>
      <c r="AH35" s="163"/>
      <c r="AI35" s="163"/>
      <c r="AJ35" s="163"/>
      <c r="AK35" s="163"/>
      <c r="AL35" s="162"/>
      <c r="AM35" s="162"/>
      <c r="AN35" s="163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</row>
    <row r="36" spans="1:60" x14ac:dyDescent="0.25">
      <c r="A36" s="76"/>
      <c r="B36" s="163"/>
      <c r="C36" s="163"/>
      <c r="D36" s="163"/>
      <c r="E36" s="163"/>
      <c r="F36" s="76"/>
      <c r="G36" s="163"/>
      <c r="H36" s="163"/>
      <c r="I36" s="163"/>
      <c r="J36" s="163"/>
      <c r="K36" s="76"/>
      <c r="L36" s="163"/>
      <c r="M36" s="163"/>
      <c r="N36" s="163"/>
      <c r="O36" s="163"/>
      <c r="P36" s="106"/>
      <c r="Q36" s="106"/>
      <c r="R36" s="162"/>
      <c r="S36" s="162"/>
      <c r="T36" s="162"/>
      <c r="U36" s="162"/>
      <c r="V36" s="162"/>
      <c r="W36" s="162"/>
      <c r="X36" s="162"/>
      <c r="Y36" s="46"/>
      <c r="Z36" s="162"/>
      <c r="AA36" s="163"/>
      <c r="AB36" s="163"/>
      <c r="AC36" s="163"/>
      <c r="AD36" s="162"/>
      <c r="AE36" s="162"/>
      <c r="AF36" s="163"/>
      <c r="AG36" s="44"/>
      <c r="AH36" s="163"/>
      <c r="AI36" s="163"/>
      <c r="AJ36" s="163"/>
      <c r="AK36" s="163"/>
      <c r="AL36" s="162"/>
      <c r="AM36" s="162"/>
      <c r="AN36" s="163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</row>
    <row r="37" spans="1:60" x14ac:dyDescent="0.25">
      <c r="A37" s="76"/>
      <c r="B37" s="163"/>
      <c r="C37" s="163"/>
      <c r="D37" s="163"/>
      <c r="E37" s="163"/>
      <c r="F37" s="76"/>
      <c r="G37" s="163"/>
      <c r="H37" s="163"/>
      <c r="I37" s="163"/>
      <c r="J37" s="163"/>
      <c r="K37" s="76"/>
      <c r="L37" s="163"/>
      <c r="M37" s="163"/>
      <c r="N37" s="163"/>
      <c r="O37" s="163"/>
      <c r="P37" s="106"/>
      <c r="Q37" s="106"/>
      <c r="R37" s="162"/>
      <c r="S37" s="162"/>
      <c r="T37" s="162"/>
      <c r="U37" s="162"/>
      <c r="V37" s="162"/>
      <c r="W37" s="162"/>
      <c r="X37" s="162"/>
      <c r="Y37" s="46"/>
      <c r="Z37" s="46"/>
      <c r="AA37" s="76"/>
      <c r="AB37" s="76"/>
      <c r="AC37" s="76"/>
      <c r="AD37" s="44"/>
      <c r="AE37" s="44"/>
      <c r="AF37" s="76"/>
      <c r="AG37" s="44"/>
      <c r="AH37" s="76"/>
      <c r="AI37" s="76"/>
      <c r="AJ37" s="76"/>
      <c r="AK37" s="76"/>
      <c r="AL37" s="44"/>
      <c r="AM37" s="44"/>
      <c r="AN37" s="76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</row>
    <row r="38" spans="1:60" x14ac:dyDescent="0.25">
      <c r="A38" s="76"/>
      <c r="B38" s="163"/>
      <c r="C38" s="163"/>
      <c r="D38" s="163"/>
      <c r="E38" s="163"/>
      <c r="F38" s="76"/>
      <c r="G38" s="163"/>
      <c r="H38" s="163"/>
      <c r="I38" s="163"/>
      <c r="J38" s="163"/>
      <c r="K38" s="76"/>
      <c r="L38" s="163"/>
      <c r="M38" s="163"/>
      <c r="N38" s="163"/>
      <c r="O38" s="163"/>
      <c r="P38" s="106"/>
      <c r="Q38" s="106"/>
      <c r="R38" s="162"/>
      <c r="S38" s="46"/>
      <c r="T38" s="46"/>
      <c r="U38" s="46"/>
      <c r="V38" s="46"/>
      <c r="W38" s="46"/>
      <c r="X38" s="46"/>
      <c r="Y38" s="46"/>
      <c r="Z38" s="46"/>
      <c r="AA38" s="44"/>
      <c r="AB38" s="44"/>
      <c r="AC38" s="44"/>
      <c r="AD38" s="44"/>
      <c r="AE38" s="44"/>
      <c r="AF38" s="76"/>
      <c r="AG38" s="44"/>
      <c r="AH38" s="76"/>
      <c r="AI38" s="76"/>
      <c r="AJ38" s="76"/>
      <c r="AK38" s="76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</row>
    <row r="39" spans="1:60" x14ac:dyDescent="0.25">
      <c r="A39" s="76"/>
      <c r="B39" s="163"/>
      <c r="C39" s="163"/>
      <c r="D39" s="163"/>
      <c r="E39" s="163"/>
      <c r="F39" s="76"/>
      <c r="G39" s="163"/>
      <c r="H39" s="163"/>
      <c r="I39" s="163"/>
      <c r="J39" s="163"/>
      <c r="K39" s="76"/>
      <c r="L39" s="163"/>
      <c r="M39" s="163"/>
      <c r="N39" s="163"/>
      <c r="O39" s="163"/>
      <c r="P39" s="106"/>
      <c r="Q39" s="106"/>
      <c r="R39" s="162"/>
      <c r="S39" s="46"/>
      <c r="T39" s="46"/>
      <c r="U39" s="46"/>
      <c r="V39" s="46"/>
      <c r="W39" s="46"/>
      <c r="X39" s="46"/>
      <c r="Y39" s="46"/>
      <c r="Z39" s="46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</row>
    <row r="40" spans="1:60" x14ac:dyDescent="0.25">
      <c r="A40" s="76"/>
      <c r="B40" s="163"/>
      <c r="C40" s="163"/>
      <c r="D40" s="163"/>
      <c r="E40" s="163"/>
      <c r="F40" s="76"/>
      <c r="G40" s="163"/>
      <c r="H40" s="163"/>
      <c r="I40" s="163"/>
      <c r="J40" s="163"/>
      <c r="K40" s="76"/>
      <c r="L40" s="163"/>
      <c r="M40" s="163"/>
      <c r="N40" s="163"/>
      <c r="O40" s="163"/>
      <c r="P40" s="106"/>
      <c r="Q40" s="106"/>
      <c r="R40" s="45"/>
      <c r="S40" s="46"/>
      <c r="T40" s="46"/>
      <c r="U40" s="46"/>
      <c r="V40" s="46"/>
      <c r="W40" s="46"/>
      <c r="X40" s="46"/>
      <c r="Y40" s="46"/>
      <c r="Z40" s="46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</row>
    <row r="41" spans="1:60" x14ac:dyDescent="0.25">
      <c r="A41" s="76"/>
      <c r="B41" s="163"/>
      <c r="C41" s="163"/>
      <c r="D41" s="163"/>
      <c r="E41" s="163"/>
      <c r="F41" s="76"/>
      <c r="G41" s="163"/>
      <c r="H41" s="163"/>
      <c r="I41" s="163"/>
      <c r="J41" s="163"/>
      <c r="K41" s="76"/>
      <c r="L41" s="163"/>
      <c r="M41" s="163"/>
      <c r="N41" s="163"/>
      <c r="O41" s="163"/>
      <c r="P41" s="106"/>
      <c r="Q41" s="106"/>
      <c r="R41" s="45"/>
      <c r="S41" s="46"/>
      <c r="T41" s="46"/>
      <c r="U41" s="46"/>
      <c r="V41" s="46"/>
      <c r="W41" s="46"/>
      <c r="X41" s="46"/>
      <c r="Y41" s="46"/>
      <c r="Z41" s="46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</row>
    <row r="42" spans="1:60" x14ac:dyDescent="0.25">
      <c r="A42" s="76"/>
      <c r="B42" s="163"/>
      <c r="C42" s="163"/>
      <c r="D42" s="163"/>
      <c r="E42" s="163"/>
      <c r="F42" s="76"/>
      <c r="G42" s="163"/>
      <c r="H42" s="163"/>
      <c r="I42" s="163"/>
      <c r="J42" s="163"/>
      <c r="K42" s="76"/>
      <c r="L42" s="163"/>
      <c r="M42" s="163"/>
      <c r="N42" s="163"/>
      <c r="O42" s="163"/>
      <c r="P42" s="106"/>
      <c r="Q42" s="106"/>
      <c r="R42" s="45"/>
      <c r="S42" s="46"/>
      <c r="T42" s="46"/>
      <c r="U42" s="46"/>
      <c r="V42" s="46"/>
      <c r="W42" s="46"/>
      <c r="X42" s="46"/>
      <c r="Y42" s="46"/>
      <c r="Z42" s="46"/>
    </row>
    <row r="43" spans="1:60" x14ac:dyDescent="0.25">
      <c r="A43" s="76"/>
      <c r="B43" s="163"/>
      <c r="C43" s="163"/>
      <c r="D43" s="163"/>
      <c r="E43" s="163"/>
      <c r="F43" s="76"/>
      <c r="G43" s="163"/>
      <c r="H43" s="163"/>
      <c r="I43" s="163"/>
      <c r="J43" s="163"/>
      <c r="K43" s="76"/>
      <c r="L43" s="163"/>
      <c r="M43" s="163"/>
      <c r="N43" s="163"/>
      <c r="O43" s="163"/>
      <c r="P43" s="106"/>
      <c r="Q43" s="106"/>
      <c r="R43" s="45"/>
      <c r="S43" s="46"/>
      <c r="T43" s="46"/>
      <c r="U43" s="46"/>
      <c r="V43" s="46"/>
      <c r="W43" s="46"/>
      <c r="X43" s="46"/>
      <c r="Y43" s="46"/>
      <c r="Z43" s="46"/>
    </row>
    <row r="44" spans="1:60" x14ac:dyDescent="0.25">
      <c r="A44" s="76"/>
      <c r="B44" s="76"/>
      <c r="C44" s="76"/>
      <c r="D44" s="76"/>
      <c r="E44" s="76"/>
      <c r="F44" s="76"/>
      <c r="G44" s="163"/>
      <c r="H44" s="163"/>
      <c r="I44" s="163"/>
      <c r="J44" s="163"/>
      <c r="K44" s="76"/>
      <c r="L44" s="163"/>
      <c r="M44" s="163"/>
      <c r="N44" s="163"/>
      <c r="O44" s="163"/>
      <c r="P44" s="106"/>
      <c r="Q44" s="106"/>
      <c r="R44" s="45"/>
      <c r="S44" s="46"/>
      <c r="T44" s="46"/>
      <c r="U44" s="46"/>
      <c r="V44" s="46"/>
      <c r="W44" s="46"/>
      <c r="X44" s="46"/>
      <c r="Y44" s="46"/>
      <c r="Z44" s="46"/>
    </row>
    <row r="45" spans="1:60" x14ac:dyDescent="0.25">
      <c r="A45" s="76"/>
      <c r="B45" s="76"/>
      <c r="C45" s="76"/>
      <c r="D45" s="76"/>
      <c r="E45" s="76"/>
      <c r="F45" s="76"/>
      <c r="G45" s="163"/>
      <c r="H45" s="163"/>
      <c r="I45" s="163"/>
      <c r="J45" s="163"/>
      <c r="K45" s="76"/>
      <c r="L45" s="163"/>
      <c r="M45" s="163"/>
      <c r="N45" s="163"/>
      <c r="O45" s="163"/>
      <c r="P45" s="106"/>
      <c r="Q45" s="106"/>
      <c r="R45" s="45"/>
      <c r="S45" s="46"/>
      <c r="T45" s="46"/>
      <c r="U45" s="46"/>
      <c r="V45" s="46"/>
      <c r="W45" s="46"/>
      <c r="X45" s="46"/>
      <c r="Y45" s="46"/>
      <c r="Z45" s="46"/>
    </row>
    <row r="46" spans="1:60" x14ac:dyDescent="0.25">
      <c r="A46" s="76"/>
      <c r="B46" s="108"/>
      <c r="C46" s="108"/>
      <c r="D46" s="108"/>
      <c r="E46" s="108"/>
      <c r="F46" s="76"/>
      <c r="G46" s="106"/>
      <c r="H46" s="106"/>
      <c r="I46" s="106"/>
      <c r="J46" s="106"/>
      <c r="K46" s="76"/>
      <c r="L46" s="76"/>
      <c r="M46" s="76"/>
      <c r="N46" s="76"/>
      <c r="O46" s="76"/>
      <c r="P46" s="106"/>
      <c r="Q46" s="106"/>
      <c r="R46" s="45"/>
      <c r="S46" s="46"/>
      <c r="T46" s="46"/>
      <c r="U46" s="46"/>
      <c r="V46" s="46"/>
      <c r="W46" s="46"/>
      <c r="X46" s="46"/>
      <c r="Y46" s="46"/>
      <c r="Z46" s="46"/>
    </row>
    <row r="47" spans="1:60" x14ac:dyDescent="0.25">
      <c r="A47" s="76"/>
      <c r="B47" s="108"/>
      <c r="C47" s="108"/>
      <c r="D47" s="108"/>
      <c r="E47" s="108"/>
      <c r="F47" s="76"/>
      <c r="G47" s="106"/>
      <c r="H47" s="106"/>
      <c r="I47" s="106"/>
      <c r="J47" s="106"/>
      <c r="K47" s="76"/>
      <c r="L47" s="76"/>
      <c r="M47" s="76"/>
      <c r="N47" s="76"/>
      <c r="O47" s="76"/>
      <c r="P47" s="106"/>
      <c r="Q47" s="106"/>
      <c r="R47" s="45"/>
      <c r="S47" s="46"/>
      <c r="T47" s="46"/>
      <c r="U47" s="46"/>
      <c r="V47" s="46"/>
      <c r="W47" s="46"/>
      <c r="X47" s="46"/>
      <c r="Y47" s="46"/>
      <c r="Z47" s="46"/>
    </row>
    <row r="48" spans="1:60" x14ac:dyDescent="0.25">
      <c r="A48" s="76"/>
      <c r="B48" s="108"/>
      <c r="C48" s="108"/>
      <c r="D48" s="108"/>
      <c r="E48" s="108"/>
      <c r="F48" s="76"/>
      <c r="G48" s="106"/>
      <c r="H48" s="106"/>
      <c r="I48" s="106"/>
      <c r="J48" s="106"/>
      <c r="K48" s="76"/>
      <c r="L48" s="76"/>
      <c r="M48" s="76"/>
      <c r="N48" s="76"/>
      <c r="O48" s="76"/>
      <c r="P48" s="106"/>
      <c r="Q48" s="106"/>
      <c r="R48" s="45"/>
      <c r="S48" s="46"/>
      <c r="T48" s="46"/>
      <c r="U48" s="46"/>
      <c r="V48" s="46"/>
      <c r="W48" s="46"/>
      <c r="X48" s="46"/>
      <c r="Y48" s="46"/>
      <c r="Z48" s="46"/>
    </row>
    <row r="49" spans="1:26" x14ac:dyDescent="0.25">
      <c r="A49" s="76"/>
      <c r="B49" s="108"/>
      <c r="C49" s="108"/>
      <c r="D49" s="108"/>
      <c r="E49" s="108"/>
      <c r="F49" s="76"/>
      <c r="G49" s="106"/>
      <c r="H49" s="106"/>
      <c r="I49" s="106"/>
      <c r="J49" s="106"/>
      <c r="K49" s="76"/>
      <c r="L49" s="76"/>
      <c r="M49" s="76"/>
      <c r="N49" s="76"/>
      <c r="O49" s="76"/>
      <c r="P49" s="106"/>
      <c r="Q49" s="106"/>
      <c r="R49" s="45"/>
      <c r="S49" s="46"/>
      <c r="T49" s="46"/>
      <c r="U49" s="46"/>
      <c r="V49" s="46"/>
      <c r="W49" s="46"/>
      <c r="X49" s="46"/>
      <c r="Y49" s="46"/>
      <c r="Z49" s="46"/>
    </row>
    <row r="50" spans="1:26" x14ac:dyDescent="0.25">
      <c r="A50" s="76"/>
      <c r="B50" s="108"/>
      <c r="C50" s="108"/>
      <c r="D50" s="108"/>
      <c r="E50" s="108"/>
      <c r="F50" s="76"/>
      <c r="G50" s="106"/>
      <c r="H50" s="106"/>
      <c r="I50" s="106"/>
      <c r="J50" s="106"/>
      <c r="K50" s="76"/>
      <c r="L50" s="76"/>
      <c r="M50" s="76"/>
      <c r="N50" s="76"/>
      <c r="O50" s="76"/>
      <c r="P50" s="106"/>
      <c r="Q50" s="106"/>
      <c r="R50" s="46"/>
      <c r="S50" s="46"/>
      <c r="T50" s="46"/>
      <c r="U50" s="46"/>
      <c r="V50" s="46"/>
      <c r="W50" s="46"/>
      <c r="X50" s="46"/>
      <c r="Y50" s="46"/>
      <c r="Z50" s="46"/>
    </row>
    <row r="51" spans="1:26" x14ac:dyDescent="0.25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106"/>
      <c r="Q51" s="106"/>
      <c r="R51" s="46"/>
      <c r="S51" s="46"/>
      <c r="T51" s="46"/>
      <c r="U51" s="46"/>
      <c r="V51" s="46"/>
      <c r="W51" s="46"/>
      <c r="X51" s="46"/>
      <c r="Y51" s="46"/>
      <c r="Z51" s="46"/>
    </row>
    <row r="52" spans="1:26" x14ac:dyDescent="0.25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106"/>
      <c r="Q52" s="106"/>
      <c r="R52" s="46"/>
      <c r="S52" s="46"/>
      <c r="T52" s="46"/>
      <c r="U52" s="46"/>
      <c r="V52" s="46"/>
      <c r="W52" s="46"/>
      <c r="X52" s="46"/>
      <c r="Y52" s="46"/>
      <c r="Z52" s="46"/>
    </row>
    <row r="53" spans="1:26" x14ac:dyDescent="0.25">
      <c r="A53" s="76"/>
      <c r="B53" s="108"/>
      <c r="C53" s="108"/>
      <c r="D53" s="108"/>
      <c r="E53" s="108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106"/>
      <c r="Q53" s="106"/>
      <c r="R53" s="46"/>
      <c r="S53" s="46"/>
      <c r="T53" s="46"/>
      <c r="U53" s="46"/>
      <c r="V53" s="46"/>
      <c r="W53" s="46"/>
      <c r="X53" s="46"/>
      <c r="Y53" s="46"/>
      <c r="Z53" s="46"/>
    </row>
    <row r="54" spans="1:26" x14ac:dyDescent="0.25">
      <c r="A54" s="76"/>
      <c r="B54" s="108"/>
      <c r="C54" s="108"/>
      <c r="D54" s="108"/>
      <c r="E54" s="108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106"/>
      <c r="Q54" s="76"/>
      <c r="R54" s="44"/>
      <c r="S54" s="44"/>
      <c r="T54" s="44"/>
      <c r="U54" s="44"/>
      <c r="V54" s="44"/>
      <c r="W54" s="44"/>
      <c r="X54" s="44"/>
      <c r="Y54" s="44"/>
      <c r="Z54" s="44"/>
    </row>
    <row r="55" spans="1:26" x14ac:dyDescent="0.25">
      <c r="A55" s="76"/>
      <c r="B55" s="108"/>
      <c r="C55" s="108"/>
      <c r="D55" s="108"/>
      <c r="E55" s="108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106"/>
      <c r="Q55" s="76"/>
      <c r="R55" s="44"/>
      <c r="S55" s="44"/>
      <c r="T55" s="44"/>
      <c r="U55" s="44"/>
      <c r="V55" s="44"/>
      <c r="W55" s="44"/>
      <c r="X55" s="44"/>
      <c r="Y55" s="44"/>
      <c r="Z55" s="44"/>
    </row>
    <row r="56" spans="1:26" x14ac:dyDescent="0.25">
      <c r="A56" s="76"/>
      <c r="B56" s="108"/>
      <c r="C56" s="108"/>
      <c r="D56" s="108"/>
      <c r="E56" s="108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106"/>
      <c r="Q56" s="76"/>
      <c r="R56" s="44"/>
      <c r="S56" s="44"/>
      <c r="T56" s="44"/>
      <c r="U56" s="44"/>
      <c r="V56" s="44"/>
      <c r="W56" s="44"/>
      <c r="X56" s="44"/>
      <c r="Y56" s="44"/>
      <c r="Z56" s="44"/>
    </row>
    <row r="57" spans="1:26" x14ac:dyDescent="0.25">
      <c r="A57" s="76"/>
      <c r="B57" s="108"/>
      <c r="C57" s="108"/>
      <c r="D57" s="108"/>
      <c r="E57" s="108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44"/>
      <c r="S57" s="44"/>
      <c r="T57" s="44"/>
      <c r="U57" s="44"/>
      <c r="V57" s="44"/>
      <c r="W57" s="44"/>
      <c r="X57" s="44"/>
      <c r="Y57" s="44"/>
      <c r="Z57" s="44"/>
    </row>
    <row r="58" spans="1:26" x14ac:dyDescent="0.25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44"/>
      <c r="S58" s="44"/>
      <c r="T58" s="44"/>
      <c r="U58" s="44"/>
      <c r="V58" s="44"/>
      <c r="W58" s="44"/>
      <c r="X58" s="44"/>
      <c r="Y58" s="44"/>
      <c r="Z58" s="44"/>
    </row>
    <row r="59" spans="1:26" x14ac:dyDescent="0.25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44"/>
      <c r="S59" s="44"/>
      <c r="T59" s="44"/>
      <c r="U59" s="44"/>
      <c r="V59" s="44"/>
      <c r="W59" s="44"/>
      <c r="X59" s="44"/>
      <c r="Y59" s="44"/>
      <c r="Z59" s="44"/>
    </row>
    <row r="60" spans="1:26" x14ac:dyDescent="0.25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44"/>
      <c r="S60" s="44"/>
      <c r="T60" s="44"/>
      <c r="U60" s="44"/>
      <c r="V60" s="44"/>
      <c r="W60" s="44"/>
      <c r="X60" s="44"/>
      <c r="Y60" s="44"/>
      <c r="Z60" s="44"/>
    </row>
    <row r="61" spans="1:26" x14ac:dyDescent="0.25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44"/>
      <c r="S61" s="44"/>
      <c r="T61" s="44"/>
      <c r="U61" s="44"/>
      <c r="V61" s="44"/>
      <c r="W61" s="44"/>
      <c r="X61" s="44"/>
      <c r="Y61" s="44"/>
      <c r="Z61" s="44"/>
    </row>
    <row r="62" spans="1:26" x14ac:dyDescent="0.25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44"/>
      <c r="S62" s="44"/>
      <c r="T62" s="44"/>
      <c r="U62" s="44"/>
      <c r="V62" s="44"/>
      <c r="W62" s="44"/>
      <c r="X62" s="44"/>
      <c r="Y62" s="44"/>
      <c r="Z62" s="44"/>
    </row>
    <row r="63" spans="1:26" x14ac:dyDescent="0.25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44"/>
      <c r="S63" s="44"/>
      <c r="T63" s="44"/>
      <c r="U63" s="44"/>
      <c r="V63" s="44"/>
      <c r="W63" s="44"/>
      <c r="X63" s="44"/>
      <c r="Y63" s="44"/>
      <c r="Z63" s="44"/>
    </row>
    <row r="64" spans="1:26" x14ac:dyDescent="0.25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44"/>
      <c r="S64" s="44"/>
      <c r="T64" s="44"/>
      <c r="U64" s="44"/>
      <c r="V64" s="44"/>
      <c r="W64" s="44"/>
      <c r="X64" s="44"/>
      <c r="Y64" s="44"/>
      <c r="Z64" s="44"/>
    </row>
    <row r="65" spans="1:26" x14ac:dyDescent="0.25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44"/>
      <c r="S65" s="44"/>
      <c r="T65" s="44"/>
      <c r="U65" s="44"/>
      <c r="V65" s="44"/>
      <c r="W65" s="44"/>
      <c r="X65" s="44"/>
      <c r="Y65" s="44"/>
      <c r="Z65" s="44"/>
    </row>
    <row r="66" spans="1:26" x14ac:dyDescent="0.25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44"/>
      <c r="S66" s="44"/>
      <c r="T66" s="44"/>
      <c r="U66" s="44"/>
      <c r="V66" s="44"/>
      <c r="W66" s="44"/>
      <c r="X66" s="44"/>
      <c r="Y66" s="44"/>
      <c r="Z66" s="44"/>
    </row>
    <row r="67" spans="1:26" x14ac:dyDescent="0.25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44"/>
      <c r="S67" s="44"/>
      <c r="T67" s="44"/>
      <c r="U67" s="44"/>
      <c r="V67" s="44"/>
      <c r="W67" s="44"/>
      <c r="X67" s="44"/>
      <c r="Y67" s="44"/>
      <c r="Z67" s="44"/>
    </row>
    <row r="68" spans="1:26" x14ac:dyDescent="0.25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44"/>
      <c r="S68" s="44"/>
      <c r="T68" s="44"/>
      <c r="U68" s="44"/>
      <c r="V68" s="44"/>
      <c r="W68" s="44"/>
      <c r="X68" s="44"/>
      <c r="Y68" s="44"/>
      <c r="Z68" s="44"/>
    </row>
    <row r="69" spans="1:26" x14ac:dyDescent="0.25">
      <c r="A69" s="76"/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44"/>
      <c r="S69" s="44"/>
      <c r="T69" s="44"/>
      <c r="U69" s="44"/>
      <c r="V69" s="44"/>
      <c r="W69" s="44"/>
      <c r="X69" s="44"/>
      <c r="Y69" s="44"/>
      <c r="Z69" s="44"/>
    </row>
    <row r="70" spans="1:26" x14ac:dyDescent="0.25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44"/>
      <c r="S70" s="44"/>
      <c r="T70" s="44"/>
      <c r="U70" s="44"/>
      <c r="V70" s="44"/>
      <c r="W70" s="44"/>
      <c r="X70" s="44"/>
      <c r="Y70" s="44"/>
      <c r="Z70" s="44"/>
    </row>
    <row r="71" spans="1:26" x14ac:dyDescent="0.25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44"/>
      <c r="S71" s="44"/>
      <c r="T71" s="44"/>
      <c r="U71" s="44"/>
      <c r="V71" s="44"/>
      <c r="W71" s="44"/>
      <c r="X71" s="44"/>
      <c r="Y71" s="44"/>
      <c r="Z71" s="44"/>
    </row>
    <row r="72" spans="1:26" x14ac:dyDescent="0.25">
      <c r="A72" s="76"/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44"/>
      <c r="S72" s="44"/>
      <c r="T72" s="44"/>
      <c r="U72" s="44"/>
      <c r="V72" s="44"/>
      <c r="W72" s="44"/>
      <c r="X72" s="44"/>
      <c r="Y72" s="44"/>
      <c r="Z72" s="44"/>
    </row>
    <row r="73" spans="1:26" x14ac:dyDescent="0.25">
      <c r="A73" s="76"/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44"/>
      <c r="S73" s="44"/>
      <c r="T73" s="44"/>
      <c r="U73" s="44"/>
      <c r="V73" s="44"/>
      <c r="W73" s="44"/>
      <c r="X73" s="44"/>
      <c r="Y73" s="44"/>
      <c r="Z73" s="44"/>
    </row>
    <row r="74" spans="1:26" x14ac:dyDescent="0.25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44"/>
      <c r="S74" s="44"/>
      <c r="T74" s="44"/>
      <c r="U74" s="44"/>
      <c r="V74" s="44"/>
      <c r="W74" s="44"/>
      <c r="X74" s="44"/>
      <c r="Y74" s="44"/>
      <c r="Z74" s="44"/>
    </row>
    <row r="75" spans="1:26" x14ac:dyDescent="0.25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44"/>
      <c r="S75" s="44"/>
      <c r="T75" s="44"/>
      <c r="U75" s="44"/>
      <c r="V75" s="44"/>
      <c r="W75" s="44"/>
      <c r="X75" s="44"/>
      <c r="Y75" s="44"/>
      <c r="Z75" s="44"/>
    </row>
    <row r="76" spans="1:26" x14ac:dyDescent="0.25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44"/>
      <c r="S76" s="44"/>
      <c r="T76" s="44"/>
      <c r="U76" s="44"/>
      <c r="V76" s="44"/>
      <c r="W76" s="44"/>
      <c r="X76" s="44"/>
      <c r="Y76" s="44"/>
      <c r="Z76" s="44"/>
    </row>
    <row r="77" spans="1:26" x14ac:dyDescent="0.25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44"/>
      <c r="S77" s="44"/>
      <c r="T77" s="44"/>
      <c r="U77" s="44"/>
      <c r="V77" s="44"/>
      <c r="W77" s="44"/>
      <c r="X77" s="44"/>
      <c r="Y77" s="44"/>
      <c r="Z77" s="44"/>
    </row>
    <row r="78" spans="1:26" x14ac:dyDescent="0.25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44"/>
      <c r="S78" s="44"/>
      <c r="T78" s="44"/>
      <c r="U78" s="44"/>
      <c r="V78" s="44"/>
      <c r="W78" s="44"/>
      <c r="X78" s="44"/>
      <c r="Y78" s="44"/>
      <c r="Z78" s="44"/>
    </row>
    <row r="79" spans="1:26" x14ac:dyDescent="0.25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44"/>
      <c r="S79" s="44"/>
      <c r="T79" s="44"/>
      <c r="U79" s="44"/>
      <c r="V79" s="44"/>
      <c r="W79" s="44"/>
      <c r="X79" s="44"/>
      <c r="Y79" s="44"/>
      <c r="Z79" s="44"/>
    </row>
    <row r="80" spans="1:26" x14ac:dyDescent="0.25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44"/>
      <c r="S80" s="44"/>
      <c r="T80" s="44"/>
      <c r="U80" s="44"/>
      <c r="V80" s="44"/>
      <c r="W80" s="44"/>
      <c r="X80" s="44"/>
      <c r="Y80" s="44"/>
      <c r="Z80" s="44"/>
    </row>
    <row r="81" spans="1:26" x14ac:dyDescent="0.25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44"/>
      <c r="S81" s="44"/>
      <c r="T81" s="44"/>
      <c r="U81" s="44"/>
      <c r="V81" s="44"/>
      <c r="W81" s="44"/>
      <c r="X81" s="44"/>
      <c r="Y81" s="44"/>
      <c r="Z81" s="44"/>
    </row>
    <row r="82" spans="1:26" x14ac:dyDescent="0.25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44"/>
      <c r="S82" s="44"/>
      <c r="T82" s="44"/>
      <c r="U82" s="44"/>
      <c r="V82" s="44"/>
      <c r="W82" s="44"/>
      <c r="X82" s="44"/>
      <c r="Y82" s="44"/>
      <c r="Z82" s="44"/>
    </row>
    <row r="83" spans="1:26" x14ac:dyDescent="0.25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44"/>
      <c r="S83" s="44"/>
      <c r="T83" s="44"/>
      <c r="U83" s="44"/>
      <c r="V83" s="44"/>
      <c r="W83" s="44"/>
      <c r="X83" s="44"/>
      <c r="Y83" s="44"/>
      <c r="Z83" s="44"/>
    </row>
    <row r="84" spans="1:26" x14ac:dyDescent="0.25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44"/>
      <c r="S84" s="44"/>
      <c r="T84" s="44"/>
      <c r="U84" s="44"/>
      <c r="V84" s="44"/>
      <c r="W84" s="44"/>
      <c r="X84" s="44"/>
      <c r="Y84" s="44"/>
      <c r="Z84" s="44"/>
    </row>
    <row r="85" spans="1:26" x14ac:dyDescent="0.25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44"/>
      <c r="S85" s="44"/>
      <c r="T85" s="44"/>
      <c r="U85" s="44"/>
      <c r="V85" s="44"/>
      <c r="W85" s="44"/>
      <c r="X85" s="44"/>
      <c r="Y85" s="44"/>
      <c r="Z85" s="44"/>
    </row>
    <row r="86" spans="1:26" x14ac:dyDescent="0.25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44"/>
      <c r="S86" s="44"/>
      <c r="T86" s="44"/>
      <c r="U86" s="44"/>
      <c r="V86" s="44"/>
      <c r="W86" s="44"/>
      <c r="X86" s="44"/>
      <c r="Y86" s="44"/>
      <c r="Z86" s="44"/>
    </row>
    <row r="87" spans="1:26" x14ac:dyDescent="0.25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44"/>
      <c r="S87" s="44"/>
      <c r="T87" s="44"/>
      <c r="U87" s="44"/>
      <c r="V87" s="44"/>
      <c r="W87" s="44"/>
      <c r="X87" s="44"/>
      <c r="Y87" s="44"/>
      <c r="Z87" s="44"/>
    </row>
    <row r="88" spans="1:26" x14ac:dyDescent="0.25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44"/>
      <c r="S88" s="44"/>
      <c r="T88" s="44"/>
      <c r="U88" s="44"/>
      <c r="V88" s="44"/>
      <c r="W88" s="44"/>
      <c r="X88" s="44"/>
      <c r="Y88" s="44"/>
      <c r="Z88" s="44"/>
    </row>
    <row r="89" spans="1:26" x14ac:dyDescent="0.25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44"/>
      <c r="S89" s="44"/>
      <c r="T89" s="44"/>
      <c r="U89" s="44"/>
      <c r="V89" s="44"/>
      <c r="W89" s="44"/>
      <c r="X89" s="44"/>
      <c r="Y89" s="44"/>
      <c r="Z89" s="44"/>
    </row>
    <row r="90" spans="1:26" x14ac:dyDescent="0.25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44"/>
      <c r="S90" s="44"/>
      <c r="T90" s="44"/>
      <c r="U90" s="44"/>
      <c r="V90" s="44"/>
      <c r="W90" s="44"/>
      <c r="X90" s="44"/>
      <c r="Y90" s="44"/>
      <c r="Z90" s="44"/>
    </row>
    <row r="91" spans="1:26" x14ac:dyDescent="0.25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44"/>
      <c r="S91" s="44"/>
      <c r="T91" s="44"/>
      <c r="U91" s="44"/>
      <c r="V91" s="44"/>
      <c r="W91" s="44"/>
      <c r="X91" s="44"/>
      <c r="Y91" s="44"/>
      <c r="Z91" s="44"/>
    </row>
    <row r="92" spans="1:26" x14ac:dyDescent="0.25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44"/>
      <c r="S92" s="44"/>
      <c r="T92" s="44"/>
      <c r="U92" s="44"/>
      <c r="V92" s="44"/>
      <c r="W92" s="44"/>
      <c r="X92" s="44"/>
      <c r="Y92" s="44"/>
      <c r="Z92" s="44"/>
    </row>
    <row r="93" spans="1:26" x14ac:dyDescent="0.25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44"/>
      <c r="S93" s="44"/>
      <c r="T93" s="44"/>
      <c r="U93" s="44"/>
      <c r="V93" s="44"/>
      <c r="W93" s="44"/>
      <c r="X93" s="44"/>
      <c r="Y93" s="44"/>
      <c r="Z93" s="44"/>
    </row>
    <row r="94" spans="1:26" x14ac:dyDescent="0.25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44"/>
      <c r="S94" s="44"/>
      <c r="T94" s="44"/>
      <c r="U94" s="44"/>
      <c r="V94" s="44"/>
      <c r="W94" s="44"/>
      <c r="X94" s="44"/>
      <c r="Y94" s="44"/>
      <c r="Z94" s="44"/>
    </row>
    <row r="95" spans="1:26" x14ac:dyDescent="0.25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44"/>
      <c r="S95" s="44"/>
      <c r="T95" s="44"/>
      <c r="U95" s="44"/>
      <c r="V95" s="44"/>
      <c r="W95" s="44"/>
      <c r="X95" s="44"/>
      <c r="Y95" s="44"/>
      <c r="Z95" s="44"/>
    </row>
    <row r="96" spans="1:26" x14ac:dyDescent="0.25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44"/>
      <c r="S96" s="44"/>
      <c r="T96" s="44"/>
      <c r="U96" s="44"/>
      <c r="V96" s="44"/>
      <c r="W96" s="44"/>
      <c r="X96" s="44"/>
      <c r="Y96" s="44"/>
      <c r="Z96" s="44"/>
    </row>
    <row r="97" spans="1:26" x14ac:dyDescent="0.25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44"/>
      <c r="S97" s="44"/>
      <c r="T97" s="44"/>
      <c r="U97" s="44"/>
      <c r="V97" s="44"/>
      <c r="W97" s="44"/>
      <c r="X97" s="44"/>
      <c r="Y97" s="44"/>
      <c r="Z97" s="44"/>
    </row>
    <row r="98" spans="1:26" x14ac:dyDescent="0.25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44"/>
      <c r="S98" s="44"/>
      <c r="T98" s="44"/>
      <c r="U98" s="44"/>
      <c r="V98" s="44"/>
      <c r="W98" s="44"/>
      <c r="X98" s="44"/>
      <c r="Y98" s="44"/>
      <c r="Z98" s="44"/>
    </row>
    <row r="99" spans="1:26" x14ac:dyDescent="0.25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44"/>
      <c r="S99" s="44"/>
      <c r="T99" s="44"/>
      <c r="U99" s="44"/>
      <c r="V99" s="44"/>
      <c r="W99" s="44"/>
      <c r="X99" s="44"/>
      <c r="Y99" s="44"/>
      <c r="Z99" s="44"/>
    </row>
    <row r="100" spans="1:26" x14ac:dyDescent="0.25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44"/>
      <c r="S100" s="44"/>
      <c r="T100" s="44"/>
      <c r="U100" s="44"/>
      <c r="V100" s="44"/>
      <c r="W100" s="44"/>
      <c r="X100" s="44"/>
      <c r="Y100" s="44"/>
      <c r="Z100" s="44"/>
    </row>
    <row r="101" spans="1:26" x14ac:dyDescent="0.25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44"/>
      <c r="S101" s="44"/>
      <c r="T101" s="44"/>
      <c r="U101" s="44"/>
      <c r="V101" s="44"/>
      <c r="W101" s="44"/>
      <c r="X101" s="44"/>
      <c r="Y101" s="44"/>
      <c r="Z101" s="44"/>
    </row>
    <row r="102" spans="1:26" x14ac:dyDescent="0.25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44"/>
      <c r="S102" s="44"/>
      <c r="T102" s="44"/>
      <c r="U102" s="44"/>
      <c r="V102" s="44"/>
      <c r="W102" s="44"/>
      <c r="X102" s="44"/>
      <c r="Y102" s="44"/>
      <c r="Z102" s="44"/>
    </row>
    <row r="103" spans="1:26" x14ac:dyDescent="0.25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44"/>
      <c r="S103" s="44"/>
      <c r="T103" s="44"/>
      <c r="U103" s="44"/>
      <c r="V103" s="44"/>
      <c r="W103" s="44"/>
      <c r="X103" s="44"/>
      <c r="Y103" s="44"/>
      <c r="Z103" s="44"/>
    </row>
    <row r="104" spans="1:26" x14ac:dyDescent="0.25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44"/>
      <c r="S104" s="44"/>
      <c r="T104" s="44"/>
      <c r="U104" s="44"/>
      <c r="V104" s="44"/>
      <c r="W104" s="44"/>
      <c r="X104" s="44"/>
      <c r="Y104" s="44"/>
      <c r="Z104" s="44"/>
    </row>
    <row r="105" spans="1:26" x14ac:dyDescent="0.25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44"/>
      <c r="S105" s="44"/>
      <c r="T105" s="44"/>
      <c r="U105" s="44"/>
      <c r="V105" s="44"/>
      <c r="W105" s="44"/>
      <c r="X105" s="44"/>
      <c r="Y105" s="44"/>
      <c r="Z105" s="44"/>
    </row>
    <row r="106" spans="1:26" x14ac:dyDescent="0.25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44"/>
      <c r="S106" s="44"/>
      <c r="T106" s="44"/>
      <c r="U106" s="44"/>
      <c r="V106" s="44"/>
      <c r="W106" s="44"/>
      <c r="X106" s="44"/>
      <c r="Y106" s="44"/>
      <c r="Z106" s="44"/>
    </row>
    <row r="107" spans="1:26" x14ac:dyDescent="0.25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44"/>
      <c r="S107" s="44"/>
      <c r="T107" s="44"/>
      <c r="U107" s="44"/>
      <c r="V107" s="44"/>
      <c r="W107" s="44"/>
      <c r="X107" s="44"/>
      <c r="Y107" s="44"/>
      <c r="Z107" s="44"/>
    </row>
    <row r="108" spans="1:26" x14ac:dyDescent="0.25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44"/>
      <c r="S108" s="44"/>
      <c r="T108" s="44"/>
      <c r="U108" s="44"/>
      <c r="V108" s="44"/>
      <c r="W108" s="44"/>
      <c r="X108" s="44"/>
      <c r="Y108" s="44"/>
      <c r="Z108" s="44"/>
    </row>
    <row r="109" spans="1:26" x14ac:dyDescent="0.25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44"/>
      <c r="S109" s="44"/>
      <c r="T109" s="44"/>
      <c r="U109" s="44"/>
      <c r="V109" s="44"/>
      <c r="W109" s="44"/>
      <c r="X109" s="44"/>
      <c r="Y109" s="44"/>
      <c r="Z109" s="44"/>
    </row>
    <row r="110" spans="1:26" x14ac:dyDescent="0.25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44"/>
      <c r="S110" s="44"/>
      <c r="T110" s="44"/>
      <c r="U110" s="44"/>
      <c r="V110" s="44"/>
      <c r="W110" s="44"/>
      <c r="X110" s="44"/>
      <c r="Y110" s="44"/>
      <c r="Z110" s="44"/>
    </row>
    <row r="111" spans="1:26" x14ac:dyDescent="0.25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44"/>
      <c r="S111" s="44"/>
      <c r="T111" s="44"/>
      <c r="U111" s="44"/>
      <c r="V111" s="44"/>
      <c r="W111" s="44"/>
      <c r="X111" s="44"/>
      <c r="Y111" s="44"/>
      <c r="Z111" s="44"/>
    </row>
    <row r="112" spans="1:26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spans="1:26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spans="1:26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spans="1:26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spans="1:26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spans="1:26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spans="1:26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spans="1:26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spans="1:26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spans="1:26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spans="1:26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spans="1:26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spans="1:26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spans="1:26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spans="1:26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spans="1:26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spans="1:26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spans="1:26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spans="1:26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spans="1:26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</row>
    <row r="132" spans="1:26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</row>
    <row r="133" spans="1:26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</row>
    <row r="134" spans="1:26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</row>
    <row r="135" spans="1:26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</row>
    <row r="136" spans="1:26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</row>
    <row r="137" spans="1:26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</row>
    <row r="138" spans="1:26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</row>
    <row r="139" spans="1:26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</row>
    <row r="140" spans="1:26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</row>
    <row r="141" spans="1:26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</row>
    <row r="142" spans="1:26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</row>
    <row r="143" spans="1:26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</row>
    <row r="144" spans="1:26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</row>
    <row r="145" spans="1:17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</row>
    <row r="146" spans="1:17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</row>
    <row r="147" spans="1:17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</row>
    <row r="148" spans="1:17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</row>
    <row r="149" spans="1:17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</row>
    <row r="150" spans="1:17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</row>
    <row r="151" spans="1:17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</row>
    <row r="152" spans="1:17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</row>
    <row r="153" spans="1:17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</row>
    <row r="154" spans="1:17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</row>
    <row r="155" spans="1:17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</row>
    <row r="156" spans="1:17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</row>
    <row r="157" spans="1:17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</row>
    <row r="158" spans="1:17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</row>
    <row r="159" spans="1:17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</row>
    <row r="160" spans="1:17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</row>
    <row r="161" spans="1:17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</row>
    <row r="162" spans="1:17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</row>
    <row r="163" spans="1:17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</row>
    <row r="164" spans="1:17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</row>
    <row r="165" spans="1:17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</row>
    <row r="166" spans="1:17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</row>
    <row r="167" spans="1:17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</row>
    <row r="168" spans="1:17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</row>
    <row r="169" spans="1:17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</row>
    <row r="170" spans="1:17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</row>
    <row r="171" spans="1:17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</row>
    <row r="172" spans="1:17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</row>
    <row r="173" spans="1:17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</row>
    <row r="174" spans="1:17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</row>
    <row r="175" spans="1:17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</row>
    <row r="176" spans="1:17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</row>
    <row r="177" spans="1:17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</row>
    <row r="178" spans="1:17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</row>
    <row r="179" spans="1:17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</row>
    <row r="180" spans="1:17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</row>
    <row r="181" spans="1:17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</row>
    <row r="182" spans="1:17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</row>
    <row r="183" spans="1:17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</row>
    <row r="184" spans="1:17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</row>
    <row r="185" spans="1:17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</row>
    <row r="186" spans="1:17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</row>
    <row r="187" spans="1:17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</row>
    <row r="188" spans="1:17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</row>
    <row r="189" spans="1:17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</row>
    <row r="190" spans="1:17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</row>
    <row r="191" spans="1:17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</row>
    <row r="192" spans="1:17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</row>
    <row r="193" spans="1:17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</row>
    <row r="194" spans="1:17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</row>
    <row r="195" spans="1:17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</row>
    <row r="196" spans="1:17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</row>
    <row r="197" spans="1:17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</row>
    <row r="198" spans="1:17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</row>
    <row r="199" spans="1:17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</row>
    <row r="200" spans="1:17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</row>
    <row r="201" spans="1:17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</row>
    <row r="202" spans="1:17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</row>
    <row r="203" spans="1:17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</row>
    <row r="204" spans="1:17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</row>
    <row r="205" spans="1:17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</row>
    <row r="206" spans="1:17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</row>
    <row r="207" spans="1:17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</row>
    <row r="208" spans="1:17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</row>
    <row r="209" spans="1:17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</row>
    <row r="210" spans="1:17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</row>
    <row r="211" spans="1:17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</row>
    <row r="212" spans="1:17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</row>
    <row r="213" spans="1:17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</row>
    <row r="214" spans="1:17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</row>
    <row r="215" spans="1:17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</row>
    <row r="216" spans="1:17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</row>
    <row r="217" spans="1:17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</row>
    <row r="218" spans="1:17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</row>
    <row r="219" spans="1:17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</row>
    <row r="220" spans="1:17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</row>
    <row r="221" spans="1:17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</row>
    <row r="222" spans="1:17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</row>
    <row r="223" spans="1:17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</row>
    <row r="224" spans="1:17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</row>
    <row r="225" spans="1:17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</row>
    <row r="226" spans="1:17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</row>
    <row r="227" spans="1:17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</row>
    <row r="228" spans="1:17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</row>
    <row r="229" spans="1:17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</row>
    <row r="230" spans="1:17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</row>
    <row r="231" spans="1:17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</row>
    <row r="232" spans="1:17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</row>
    <row r="233" spans="1:17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</row>
    <row r="234" spans="1:17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</row>
    <row r="235" spans="1:17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</row>
    <row r="236" spans="1:17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</row>
    <row r="237" spans="1:17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</row>
    <row r="238" spans="1:17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</row>
    <row r="239" spans="1:17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</row>
    <row r="240" spans="1:17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</row>
    <row r="241" spans="1:17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</row>
    <row r="242" spans="1:17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</row>
    <row r="243" spans="1:17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</row>
    <row r="244" spans="1:17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</row>
    <row r="245" spans="1:17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</row>
    <row r="246" spans="1:17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</row>
    <row r="247" spans="1:17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</row>
    <row r="248" spans="1:17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</row>
    <row r="249" spans="1:17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</row>
    <row r="250" spans="1:17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</row>
    <row r="251" spans="1:17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</row>
    <row r="252" spans="1:17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</row>
    <row r="253" spans="1:17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</row>
    <row r="254" spans="1:17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</row>
    <row r="255" spans="1:17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</row>
    <row r="256" spans="1:17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</row>
    <row r="257" spans="1:17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</row>
    <row r="258" spans="1:17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</row>
    <row r="259" spans="1:17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</row>
    <row r="260" spans="1:17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</row>
    <row r="261" spans="1:17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</row>
    <row r="262" spans="1:17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</row>
    <row r="263" spans="1:17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</row>
    <row r="264" spans="1:17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</row>
    <row r="265" spans="1:17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</row>
    <row r="266" spans="1:17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</row>
    <row r="267" spans="1:17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</row>
    <row r="268" spans="1:17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</row>
    <row r="269" spans="1:17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</row>
    <row r="270" spans="1:17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</row>
    <row r="271" spans="1:17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</row>
    <row r="272" spans="1:17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</row>
    <row r="273" spans="1:17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</row>
    <row r="274" spans="1:17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</row>
    <row r="275" spans="1:17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</row>
    <row r="276" spans="1:17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</row>
    <row r="277" spans="1:17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</row>
    <row r="278" spans="1:17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</row>
    <row r="279" spans="1:17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</row>
    <row r="280" spans="1:17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</row>
    <row r="281" spans="1:17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</row>
    <row r="282" spans="1:17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</row>
    <row r="283" spans="1:17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</row>
    <row r="284" spans="1:17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</row>
    <row r="285" spans="1:17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</row>
    <row r="286" spans="1:17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</row>
    <row r="287" spans="1:17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</row>
    <row r="288" spans="1:17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</row>
    <row r="289" spans="1:17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</row>
    <row r="290" spans="1:17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</row>
    <row r="291" spans="1:17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</row>
    <row r="292" spans="1:17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</row>
    <row r="293" spans="1:17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</row>
    <row r="294" spans="1:17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</row>
    <row r="295" spans="1:17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</row>
    <row r="296" spans="1:17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</row>
    <row r="297" spans="1:17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</row>
    <row r="298" spans="1:17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</row>
    <row r="299" spans="1:17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</row>
    <row r="300" spans="1:17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</row>
    <row r="301" spans="1:17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</row>
    <row r="302" spans="1:17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</row>
    <row r="303" spans="1:17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</row>
    <row r="304" spans="1:17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</row>
    <row r="305" spans="1:17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</row>
    <row r="306" spans="1:17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</row>
    <row r="307" spans="1:17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</row>
    <row r="308" spans="1:17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</row>
    <row r="309" spans="1:17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</row>
    <row r="310" spans="1:17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</row>
    <row r="311" spans="1:17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</row>
    <row r="312" spans="1:17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</row>
    <row r="313" spans="1:17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</row>
    <row r="314" spans="1:17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</row>
    <row r="315" spans="1:17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</row>
    <row r="316" spans="1:17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</row>
    <row r="317" spans="1:17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</row>
    <row r="318" spans="1:17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</row>
    <row r="319" spans="1:17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</row>
    <row r="320" spans="1:17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</row>
    <row r="321" spans="1:17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</row>
    <row r="322" spans="1:17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</row>
    <row r="323" spans="1:17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</row>
    <row r="324" spans="1:17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</row>
    <row r="325" spans="1:17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</row>
    <row r="326" spans="1:17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</row>
    <row r="327" spans="1:17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</row>
    <row r="328" spans="1:17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</row>
    <row r="329" spans="1:17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</row>
    <row r="330" spans="1:17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</row>
    <row r="331" spans="1:17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</row>
    <row r="332" spans="1:17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</row>
    <row r="333" spans="1:17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</row>
    <row r="334" spans="1:17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</row>
    <row r="335" spans="1:17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</row>
    <row r="336" spans="1:17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</row>
    <row r="337" spans="1:17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</row>
    <row r="338" spans="1:17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</row>
    <row r="339" spans="1:17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</row>
    <row r="340" spans="1:17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</row>
    <row r="341" spans="1:17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</row>
    <row r="342" spans="1:17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</row>
    <row r="343" spans="1:17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</row>
    <row r="344" spans="1:17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</row>
    <row r="345" spans="1:17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</row>
    <row r="346" spans="1:17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</row>
    <row r="347" spans="1:17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</row>
    <row r="348" spans="1:17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</row>
    <row r="349" spans="1:17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</row>
    <row r="350" spans="1:17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</row>
    <row r="351" spans="1:17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</row>
    <row r="352" spans="1:17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</row>
    <row r="353" spans="1:17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</row>
    <row r="354" spans="1:17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</row>
    <row r="355" spans="1:17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</row>
    <row r="356" spans="1:17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</row>
    <row r="357" spans="1:17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</row>
    <row r="358" spans="1:17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</row>
    <row r="359" spans="1:17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</row>
    <row r="360" spans="1:17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</row>
    <row r="361" spans="1:17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</row>
    <row r="362" spans="1:17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</row>
    <row r="363" spans="1:17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</row>
    <row r="364" spans="1:17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</row>
    <row r="365" spans="1:17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</row>
    <row r="366" spans="1:17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</row>
    <row r="367" spans="1:17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</row>
    <row r="368" spans="1:17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</row>
    <row r="369" spans="1:17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</row>
    <row r="370" spans="1:17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</row>
    <row r="371" spans="1:17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</row>
    <row r="372" spans="1:17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</row>
    <row r="373" spans="1:17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</row>
    <row r="374" spans="1:17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</row>
    <row r="375" spans="1:17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</row>
    <row r="376" spans="1:17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</row>
    <row r="377" spans="1:17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</row>
    <row r="378" spans="1:17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</row>
    <row r="379" spans="1:17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</row>
    <row r="380" spans="1:17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</row>
    <row r="381" spans="1:17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</row>
    <row r="382" spans="1:17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</row>
    <row r="383" spans="1:17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</row>
    <row r="384" spans="1:17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</row>
    <row r="385" spans="1:17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</row>
    <row r="386" spans="1:17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</row>
    <row r="387" spans="1:17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</row>
    <row r="388" spans="1:17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</row>
    <row r="389" spans="1:17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</row>
    <row r="390" spans="1:17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</row>
    <row r="391" spans="1:17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</row>
    <row r="392" spans="1:17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</row>
    <row r="393" spans="1:17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</row>
    <row r="394" spans="1:17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</row>
    <row r="395" spans="1:17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</row>
    <row r="396" spans="1:17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</row>
    <row r="397" spans="1:17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</row>
    <row r="398" spans="1:17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</row>
    <row r="399" spans="1:17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</row>
    <row r="400" spans="1:17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</row>
    <row r="401" spans="1:17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</row>
    <row r="402" spans="1:17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</row>
    <row r="403" spans="1:17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</row>
    <row r="404" spans="1:17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</row>
    <row r="405" spans="1:17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</row>
    <row r="406" spans="1:17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</row>
    <row r="407" spans="1:17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</row>
    <row r="408" spans="1:17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</row>
    <row r="409" spans="1:17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</row>
    <row r="410" spans="1:17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</row>
    <row r="411" spans="1:17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</row>
    <row r="412" spans="1:17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</row>
    <row r="413" spans="1:17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</row>
    <row r="414" spans="1:17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</row>
    <row r="415" spans="1:17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</row>
    <row r="416" spans="1:17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</row>
    <row r="417" spans="1:17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</row>
    <row r="418" spans="1:17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</row>
    <row r="419" spans="1:17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</row>
    <row r="420" spans="1:17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</row>
    <row r="421" spans="1:17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</row>
    <row r="422" spans="1:17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</row>
    <row r="423" spans="1:17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</row>
    <row r="424" spans="1:17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</row>
    <row r="425" spans="1:17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</row>
    <row r="426" spans="1:17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</row>
    <row r="427" spans="1:17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</row>
    <row r="428" spans="1:17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</row>
    <row r="429" spans="1:17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</row>
    <row r="430" spans="1:17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</row>
    <row r="431" spans="1:17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</row>
    <row r="432" spans="1:17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</row>
    <row r="433" spans="1:17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</row>
    <row r="434" spans="1:17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</row>
    <row r="435" spans="1:17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</row>
    <row r="436" spans="1:17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</row>
    <row r="437" spans="1:17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</row>
    <row r="438" spans="1:17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</row>
    <row r="439" spans="1:17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</row>
    <row r="440" spans="1:17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</row>
    <row r="441" spans="1:17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</row>
    <row r="442" spans="1:17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</row>
    <row r="443" spans="1:17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</row>
    <row r="444" spans="1:17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</row>
    <row r="445" spans="1:17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</row>
    <row r="446" spans="1:17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</row>
    <row r="447" spans="1:17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</row>
    <row r="448" spans="1:17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</row>
    <row r="449" spans="1:17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</row>
    <row r="450" spans="1:17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</row>
    <row r="451" spans="1:17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</row>
    <row r="452" spans="1:17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</row>
    <row r="453" spans="1:17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</row>
    <row r="454" spans="1:17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</row>
    <row r="455" spans="1:17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</row>
    <row r="456" spans="1:17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</row>
    <row r="457" spans="1:17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</row>
    <row r="458" spans="1:17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</row>
    <row r="459" spans="1:17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</row>
    <row r="460" spans="1:17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</row>
    <row r="461" spans="1:17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</row>
    <row r="462" spans="1:17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</row>
    <row r="463" spans="1:17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</row>
    <row r="464" spans="1:17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</row>
    <row r="465" spans="1:17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</row>
    <row r="466" spans="1:17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</row>
    <row r="467" spans="1:17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</row>
    <row r="468" spans="1:17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</row>
    <row r="469" spans="1:17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</row>
    <row r="470" spans="1:17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</row>
    <row r="471" spans="1:17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</row>
    <row r="472" spans="1:17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</row>
    <row r="473" spans="1:17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</row>
    <row r="474" spans="1:17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</row>
    <row r="475" spans="1:17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</row>
    <row r="476" spans="1:17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</row>
    <row r="477" spans="1:17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</row>
    <row r="478" spans="1:17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</row>
    <row r="479" spans="1:17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</row>
    <row r="480" spans="1:17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</row>
    <row r="481" spans="1:17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</row>
    <row r="482" spans="1:17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</row>
    <row r="483" spans="1:17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</row>
    <row r="484" spans="1:17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</row>
    <row r="485" spans="1:17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</row>
    <row r="486" spans="1:17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</row>
    <row r="487" spans="1:17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</row>
    <row r="488" spans="1:17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</row>
    <row r="489" spans="1:17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</row>
    <row r="490" spans="1:17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</row>
    <row r="491" spans="1:17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</row>
    <row r="492" spans="1:17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</row>
    <row r="493" spans="1:17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</row>
    <row r="494" spans="1:17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</row>
    <row r="495" spans="1:17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</row>
    <row r="496" spans="1:17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</row>
    <row r="497" spans="1:17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</row>
    <row r="498" spans="1:17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</row>
    <row r="499" spans="1:17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</row>
    <row r="500" spans="1:17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</row>
    <row r="501" spans="1:17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</row>
    <row r="502" spans="1:17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</row>
    <row r="503" spans="1:17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</row>
    <row r="504" spans="1:17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</row>
    <row r="505" spans="1:17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</row>
    <row r="506" spans="1:17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</row>
    <row r="507" spans="1:17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</row>
    <row r="508" spans="1:17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</row>
    <row r="509" spans="1:17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</row>
    <row r="510" spans="1:17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</row>
    <row r="511" spans="1:17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</row>
    <row r="512" spans="1:17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</row>
    <row r="513" spans="1:17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</row>
    <row r="514" spans="1:17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</row>
    <row r="515" spans="1:17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</row>
    <row r="516" spans="1:17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</row>
    <row r="517" spans="1:17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</row>
    <row r="518" spans="1:17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</row>
    <row r="519" spans="1:17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</row>
    <row r="520" spans="1:17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</row>
    <row r="521" spans="1:17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</row>
    <row r="522" spans="1:17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</row>
    <row r="523" spans="1:17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</row>
    <row r="524" spans="1:17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</row>
    <row r="525" spans="1:17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</row>
    <row r="526" spans="1:17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</row>
    <row r="527" spans="1:17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</row>
    <row r="528" spans="1:17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</row>
    <row r="529" spans="1:17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</row>
    <row r="530" spans="1:17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</row>
    <row r="531" spans="1:17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</row>
    <row r="532" spans="1:17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</row>
    <row r="533" spans="1:17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</row>
    <row r="534" spans="1:17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</row>
    <row r="535" spans="1:17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</row>
    <row r="536" spans="1:17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</row>
    <row r="537" spans="1:17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</row>
    <row r="538" spans="1:17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</row>
    <row r="539" spans="1:17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</row>
    <row r="540" spans="1:17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</row>
    <row r="541" spans="1:17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</row>
    <row r="542" spans="1:17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</row>
    <row r="543" spans="1:17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</row>
    <row r="544" spans="1:17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</row>
    <row r="545" spans="1:17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</row>
    <row r="546" spans="1:17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</row>
    <row r="547" spans="1:17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</row>
    <row r="548" spans="1:17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</row>
    <row r="549" spans="1:17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</row>
    <row r="550" spans="1:17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</row>
    <row r="551" spans="1:17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</row>
    <row r="552" spans="1:17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</row>
    <row r="553" spans="1:17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</row>
    <row r="554" spans="1:17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</row>
    <row r="555" spans="1:17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</row>
    <row r="556" spans="1:17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</row>
    <row r="557" spans="1:17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</row>
    <row r="558" spans="1:17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</row>
    <row r="559" spans="1:17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</row>
    <row r="560" spans="1:17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</row>
    <row r="561" spans="1:17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</row>
    <row r="562" spans="1:17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</row>
    <row r="563" spans="1:17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</row>
    <row r="564" spans="1:17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</row>
    <row r="565" spans="1:17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</row>
    <row r="566" spans="1:17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</row>
    <row r="567" spans="1:17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</row>
    <row r="568" spans="1:17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</row>
    <row r="569" spans="1:17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</row>
    <row r="570" spans="1:17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</row>
    <row r="571" spans="1:17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</row>
    <row r="572" spans="1:17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</row>
    <row r="573" spans="1:17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</row>
    <row r="574" spans="1:17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</row>
    <row r="575" spans="1:17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</row>
    <row r="576" spans="1:17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</row>
    <row r="577" spans="1:17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</row>
    <row r="578" spans="1:17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</row>
    <row r="579" spans="1:17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</row>
    <row r="580" spans="1:17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</row>
    <row r="581" spans="1:17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</row>
    <row r="582" spans="1:17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</row>
    <row r="583" spans="1:17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</row>
    <row r="584" spans="1:17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</row>
    <row r="585" spans="1:17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</row>
    <row r="586" spans="1:17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</row>
    <row r="587" spans="1:17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</row>
    <row r="588" spans="1:17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</row>
    <row r="589" spans="1:17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</row>
    <row r="590" spans="1:17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</row>
    <row r="591" spans="1:17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</row>
    <row r="592" spans="1:17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</row>
    <row r="593" spans="1:17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</row>
    <row r="594" spans="1:17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</row>
    <row r="595" spans="1:17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</row>
    <row r="596" spans="1:17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</row>
    <row r="597" spans="1:17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</row>
    <row r="598" spans="1:17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</row>
    <row r="599" spans="1:17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</row>
    <row r="600" spans="1:17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</row>
    <row r="601" spans="1:17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</row>
    <row r="602" spans="1:17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</row>
    <row r="603" spans="1:17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</row>
    <row r="604" spans="1:17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</row>
    <row r="605" spans="1:17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</row>
    <row r="606" spans="1:17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</row>
    <row r="607" spans="1:17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</row>
    <row r="608" spans="1:17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</row>
    <row r="609" spans="1:17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</row>
    <row r="610" spans="1:17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</row>
    <row r="611" spans="1:17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</row>
    <row r="612" spans="1:17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</row>
    <row r="613" spans="1:17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</row>
    <row r="614" spans="1:17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</row>
    <row r="615" spans="1:17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</row>
    <row r="616" spans="1:17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</row>
    <row r="617" spans="1:17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</row>
    <row r="618" spans="1:17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</row>
    <row r="619" spans="1:17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</row>
    <row r="620" spans="1:17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</row>
    <row r="621" spans="1:17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</row>
    <row r="622" spans="1:17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</row>
    <row r="623" spans="1:17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</row>
    <row r="624" spans="1:17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</row>
    <row r="625" spans="1:17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</row>
    <row r="626" spans="1:17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</row>
    <row r="627" spans="1:17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</row>
    <row r="628" spans="1:17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</row>
    <row r="629" spans="1:17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</row>
    <row r="630" spans="1:17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</row>
    <row r="631" spans="1:17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</row>
    <row r="632" spans="1:17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</row>
    <row r="633" spans="1:17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</row>
    <row r="634" spans="1:17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</row>
    <row r="635" spans="1:17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</row>
    <row r="636" spans="1:17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</row>
    <row r="637" spans="1:17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</row>
    <row r="638" spans="1:17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</row>
    <row r="639" spans="1:17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</row>
    <row r="640" spans="1:17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</row>
    <row r="641" spans="1:17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</row>
    <row r="642" spans="1:17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</row>
    <row r="643" spans="1:17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</row>
    <row r="644" spans="1:17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</row>
    <row r="645" spans="1:17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</row>
    <row r="646" spans="1:17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</row>
    <row r="647" spans="1:17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</row>
    <row r="648" spans="1:17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</row>
    <row r="649" spans="1:17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</row>
    <row r="650" spans="1:17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</row>
    <row r="651" spans="1:17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</row>
    <row r="652" spans="1:17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</row>
    <row r="653" spans="1:17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</row>
    <row r="654" spans="1:17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</row>
    <row r="655" spans="1:17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</row>
    <row r="656" spans="1:17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</row>
    <row r="657" spans="1:17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</row>
    <row r="658" spans="1:17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</row>
    <row r="659" spans="1:17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</row>
    <row r="660" spans="1:17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</row>
    <row r="661" spans="1:17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</row>
    <row r="662" spans="1:17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</row>
    <row r="663" spans="1:17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</row>
    <row r="664" spans="1:17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</row>
    <row r="665" spans="1:17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</row>
    <row r="666" spans="1:17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</row>
    <row r="667" spans="1:17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</row>
    <row r="668" spans="1:17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</row>
    <row r="669" spans="1:17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</row>
    <row r="670" spans="1:17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</row>
    <row r="671" spans="1:17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</row>
    <row r="672" spans="1:17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</row>
    <row r="673" spans="1:17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</row>
    <row r="674" spans="1:17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</row>
    <row r="675" spans="1:17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</row>
    <row r="676" spans="1:17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</row>
    <row r="677" spans="1:17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</row>
    <row r="678" spans="1:17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</row>
    <row r="679" spans="1:17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</row>
    <row r="680" spans="1:17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</row>
    <row r="681" spans="1:17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</row>
    <row r="682" spans="1:17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</row>
    <row r="683" spans="1:17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</row>
    <row r="684" spans="1:17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</row>
    <row r="685" spans="1:17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</row>
    <row r="686" spans="1:17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</row>
    <row r="687" spans="1:17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</row>
    <row r="688" spans="1:17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</row>
    <row r="689" spans="1:17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</row>
    <row r="690" spans="1:17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</row>
    <row r="691" spans="1:17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</row>
    <row r="692" spans="1:17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</row>
    <row r="693" spans="1:17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</row>
    <row r="694" spans="1:17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</row>
    <row r="695" spans="1:17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</row>
    <row r="696" spans="1:17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</row>
    <row r="697" spans="1:17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</row>
    <row r="698" spans="1:17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</row>
    <row r="699" spans="1:17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</row>
    <row r="700" spans="1:17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</row>
    <row r="701" spans="1:17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</row>
    <row r="702" spans="1:17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</row>
    <row r="703" spans="1:17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</row>
    <row r="704" spans="1:17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</row>
    <row r="705" spans="1:17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</row>
    <row r="706" spans="1:17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</row>
    <row r="707" spans="1:17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</row>
    <row r="708" spans="1:17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</row>
    <row r="709" spans="1:17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</row>
    <row r="710" spans="1:17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</row>
    <row r="711" spans="1:17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</row>
    <row r="712" spans="1:17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</row>
    <row r="713" spans="1:17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</row>
    <row r="714" spans="1:17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</row>
    <row r="715" spans="1:17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</row>
    <row r="716" spans="1:17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</row>
    <row r="717" spans="1:17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</row>
    <row r="718" spans="1:17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</row>
    <row r="719" spans="1:17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</row>
    <row r="720" spans="1:17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</row>
    <row r="721" spans="1:17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</row>
    <row r="722" spans="1:17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</row>
    <row r="723" spans="1:17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</row>
    <row r="724" spans="1:17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</row>
    <row r="725" spans="1:17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</row>
    <row r="726" spans="1:17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</row>
    <row r="727" spans="1:17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</row>
    <row r="728" spans="1:17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</row>
    <row r="729" spans="1:17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</row>
    <row r="730" spans="1:17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</row>
    <row r="731" spans="1:17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</row>
    <row r="732" spans="1:17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</row>
    <row r="733" spans="1:17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</row>
    <row r="734" spans="1:17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</row>
    <row r="735" spans="1:17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</row>
    <row r="736" spans="1:17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</row>
    <row r="737" spans="1:17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</row>
    <row r="738" spans="1:17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</row>
    <row r="739" spans="1:17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</row>
    <row r="740" spans="1:17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</row>
    <row r="741" spans="1:17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</row>
    <row r="742" spans="1:17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</row>
    <row r="743" spans="1:17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</row>
    <row r="744" spans="1:17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</row>
    <row r="745" spans="1:17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</row>
    <row r="746" spans="1:17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</row>
    <row r="747" spans="1:17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</row>
    <row r="748" spans="1:17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</row>
    <row r="749" spans="1:17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</row>
    <row r="750" spans="1:17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</row>
    <row r="751" spans="1:17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</row>
    <row r="752" spans="1:17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</row>
    <row r="753" spans="1:17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</row>
    <row r="754" spans="1:17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</row>
    <row r="755" spans="1:17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</row>
    <row r="756" spans="1:17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</row>
    <row r="757" spans="1:17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</row>
    <row r="758" spans="1:17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</row>
    <row r="759" spans="1:17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</row>
    <row r="760" spans="1:17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</row>
    <row r="761" spans="1:17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</row>
    <row r="762" spans="1:17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</row>
    <row r="763" spans="1:17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</row>
    <row r="764" spans="1:17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</row>
    <row r="765" spans="1:17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</row>
    <row r="766" spans="1:17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</row>
    <row r="767" spans="1:17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</row>
    <row r="768" spans="1:17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</row>
    <row r="769" spans="1:17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</row>
    <row r="770" spans="1:17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</row>
    <row r="771" spans="1:17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</row>
    <row r="772" spans="1:17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</row>
    <row r="773" spans="1:17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</row>
    <row r="774" spans="1:17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</row>
    <row r="775" spans="1:17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</row>
    <row r="776" spans="1:17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</row>
    <row r="777" spans="1:17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</row>
    <row r="778" spans="1:17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</row>
    <row r="779" spans="1:17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</row>
    <row r="780" spans="1:17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</row>
    <row r="781" spans="1:17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</row>
    <row r="782" spans="1:17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</row>
    <row r="783" spans="1:17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</row>
    <row r="784" spans="1:17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</row>
    <row r="785" spans="1:17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</row>
    <row r="786" spans="1:17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</row>
    <row r="787" spans="1:17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</row>
    <row r="788" spans="1:17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</row>
    <row r="789" spans="1:17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</row>
    <row r="790" spans="1:17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</row>
    <row r="791" spans="1:17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</row>
    <row r="792" spans="1:17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</row>
    <row r="793" spans="1:17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</row>
    <row r="794" spans="1:17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</row>
    <row r="795" spans="1:17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</row>
    <row r="796" spans="1:17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</row>
    <row r="797" spans="1:17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</row>
    <row r="798" spans="1:17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</row>
    <row r="799" spans="1:17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</row>
    <row r="800" spans="1:17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</row>
    <row r="801" spans="1:17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</row>
    <row r="802" spans="1:17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</row>
    <row r="803" spans="1:17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</row>
    <row r="804" spans="1:17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</row>
    <row r="805" spans="1:17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</row>
    <row r="806" spans="1:17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</row>
    <row r="807" spans="1:17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</row>
    <row r="808" spans="1:17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</row>
    <row r="809" spans="1:17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</row>
    <row r="810" spans="1:17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</row>
    <row r="811" spans="1:17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</row>
    <row r="812" spans="1:17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</row>
    <row r="813" spans="1:17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</row>
    <row r="814" spans="1:17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</row>
    <row r="815" spans="1:17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</row>
    <row r="816" spans="1:17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</row>
    <row r="817" spans="1:17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</row>
    <row r="818" spans="1:17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</row>
    <row r="819" spans="1:17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</row>
    <row r="820" spans="1:17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</row>
    <row r="821" spans="1:17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</row>
    <row r="822" spans="1:17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</row>
    <row r="823" spans="1:17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</row>
    <row r="824" spans="1:17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</row>
    <row r="825" spans="1:17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</row>
    <row r="826" spans="1:17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</row>
    <row r="827" spans="1:17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</row>
    <row r="828" spans="1:17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</row>
    <row r="829" spans="1:17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</row>
    <row r="830" spans="1:17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</row>
    <row r="831" spans="1:17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</row>
    <row r="832" spans="1:17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</row>
    <row r="833" spans="1:17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</row>
    <row r="834" spans="1:17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</row>
    <row r="835" spans="1:17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</row>
    <row r="836" spans="1:17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</row>
    <row r="837" spans="1:17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</row>
    <row r="838" spans="1:17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</row>
    <row r="839" spans="1:17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</row>
    <row r="840" spans="1:17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</row>
    <row r="841" spans="1:17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</row>
    <row r="842" spans="1:17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</row>
    <row r="843" spans="1:17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</row>
    <row r="844" spans="1:17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</row>
    <row r="845" spans="1:17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</row>
    <row r="846" spans="1:17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</row>
    <row r="847" spans="1:17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</row>
    <row r="848" spans="1:17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</row>
    <row r="849" spans="1:17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</row>
    <row r="850" spans="1:17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</row>
    <row r="851" spans="1:17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</row>
    <row r="852" spans="1:17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</row>
    <row r="853" spans="1:17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</row>
    <row r="854" spans="1:17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</row>
    <row r="855" spans="1:17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</row>
    <row r="856" spans="1:17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</row>
    <row r="857" spans="1:17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</row>
    <row r="858" spans="1:17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</row>
    <row r="859" spans="1:17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</row>
    <row r="860" spans="1:17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</row>
    <row r="861" spans="1:17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</row>
    <row r="862" spans="1:17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</row>
    <row r="863" spans="1:17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</row>
    <row r="864" spans="1:17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</row>
    <row r="865" spans="1:17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</row>
    <row r="866" spans="1:17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</row>
    <row r="867" spans="1:17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</row>
    <row r="868" spans="1:17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</row>
    <row r="869" spans="1:17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</row>
    <row r="870" spans="1:17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</row>
    <row r="871" spans="1:17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</row>
    <row r="872" spans="1:17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</row>
    <row r="873" spans="1:17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</row>
    <row r="874" spans="1:17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</row>
    <row r="875" spans="1:17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</row>
    <row r="876" spans="1:17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</row>
    <row r="877" spans="1:17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</row>
    <row r="878" spans="1:17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</row>
    <row r="879" spans="1:17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</row>
    <row r="880" spans="1:17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</row>
    <row r="881" spans="1:17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</row>
    <row r="882" spans="1:17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</row>
    <row r="883" spans="1:17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</row>
    <row r="884" spans="1:17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</row>
    <row r="885" spans="1:17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</row>
    <row r="886" spans="1:17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</row>
    <row r="887" spans="1:17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</row>
    <row r="888" spans="1:17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</row>
    <row r="889" spans="1:17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</row>
    <row r="890" spans="1:17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</row>
    <row r="891" spans="1:17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</row>
    <row r="892" spans="1:17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</row>
    <row r="893" spans="1:17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</row>
    <row r="894" spans="1:17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</row>
    <row r="895" spans="1:17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</row>
    <row r="896" spans="1:17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</row>
    <row r="897" spans="1:17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</row>
    <row r="898" spans="1:17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</row>
    <row r="899" spans="1:17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</row>
    <row r="900" spans="1:17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</row>
    <row r="901" spans="1:17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</row>
    <row r="902" spans="1:17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</row>
    <row r="903" spans="1:17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</row>
    <row r="904" spans="1:17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</row>
    <row r="905" spans="1:17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</row>
    <row r="906" spans="1:17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</row>
    <row r="907" spans="1:17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</row>
    <row r="908" spans="1:17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</row>
    <row r="909" spans="1:17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</row>
    <row r="910" spans="1:17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</row>
    <row r="911" spans="1:17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</row>
    <row r="912" spans="1:17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</row>
    <row r="913" spans="1:17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</row>
    <row r="914" spans="1:17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</row>
    <row r="915" spans="1:17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</row>
    <row r="916" spans="1:17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</row>
    <row r="917" spans="1:17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</row>
    <row r="918" spans="1:17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</row>
    <row r="919" spans="1:17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</row>
    <row r="920" spans="1:17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</row>
    <row r="921" spans="1:17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</row>
    <row r="922" spans="1:17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</row>
    <row r="923" spans="1:17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</row>
    <row r="924" spans="1:17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</row>
    <row r="925" spans="1:17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</row>
    <row r="926" spans="1:17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</row>
    <row r="927" spans="1:17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</row>
    <row r="928" spans="1:17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</row>
    <row r="929" spans="1:17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</row>
    <row r="930" spans="1:17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</row>
    <row r="931" spans="1:17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</row>
    <row r="932" spans="1:17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</row>
    <row r="933" spans="1:17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</row>
    <row r="934" spans="1:17" x14ac:dyDescent="0.25">
      <c r="A934" s="46"/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</row>
    <row r="935" spans="1:17" x14ac:dyDescent="0.25">
      <c r="A935" s="46"/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</row>
    <row r="936" spans="1:17" x14ac:dyDescent="0.25">
      <c r="A936" s="46"/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</row>
    <row r="937" spans="1:17" x14ac:dyDescent="0.25">
      <c r="A937" s="46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</row>
    <row r="938" spans="1:17" x14ac:dyDescent="0.25">
      <c r="A938" s="46"/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</row>
    <row r="939" spans="1:17" x14ac:dyDescent="0.25">
      <c r="A939" s="46"/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</row>
    <row r="940" spans="1:17" x14ac:dyDescent="0.25">
      <c r="A940" s="46"/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</row>
    <row r="941" spans="1:17" x14ac:dyDescent="0.25">
      <c r="A941" s="46"/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</row>
    <row r="942" spans="1:17" x14ac:dyDescent="0.25">
      <c r="A942" s="46"/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</row>
    <row r="943" spans="1:17" x14ac:dyDescent="0.25">
      <c r="A943" s="46"/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</row>
    <row r="944" spans="1:17" x14ac:dyDescent="0.25">
      <c r="A944" s="46"/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</row>
    <row r="945" spans="1:17" x14ac:dyDescent="0.25">
      <c r="A945" s="46"/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</row>
    <row r="946" spans="1:17" x14ac:dyDescent="0.25">
      <c r="A946" s="46"/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</row>
    <row r="947" spans="1:17" x14ac:dyDescent="0.25">
      <c r="A947" s="46"/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</row>
    <row r="948" spans="1:17" x14ac:dyDescent="0.25">
      <c r="A948" s="46"/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</row>
    <row r="949" spans="1:17" x14ac:dyDescent="0.25">
      <c r="A949" s="46"/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</row>
    <row r="950" spans="1:17" x14ac:dyDescent="0.25">
      <c r="A950" s="46"/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</row>
    <row r="951" spans="1:17" x14ac:dyDescent="0.25">
      <c r="A951" s="46"/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</row>
    <row r="952" spans="1:17" x14ac:dyDescent="0.25">
      <c r="A952" s="46"/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</row>
    <row r="953" spans="1:17" x14ac:dyDescent="0.25">
      <c r="A953" s="46"/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</row>
    <row r="954" spans="1:17" x14ac:dyDescent="0.25">
      <c r="A954" s="46"/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</row>
    <row r="955" spans="1:17" x14ac:dyDescent="0.25">
      <c r="A955" s="46"/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</row>
    <row r="956" spans="1:17" x14ac:dyDescent="0.25">
      <c r="A956" s="46"/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</row>
    <row r="957" spans="1:17" x14ac:dyDescent="0.25">
      <c r="A957" s="46"/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</row>
    <row r="958" spans="1:17" x14ac:dyDescent="0.25">
      <c r="A958" s="46"/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</row>
    <row r="959" spans="1:17" x14ac:dyDescent="0.25">
      <c r="A959" s="46"/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</row>
    <row r="960" spans="1:17" x14ac:dyDescent="0.25">
      <c r="A960" s="46"/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</row>
    <row r="961" spans="1:17" x14ac:dyDescent="0.25">
      <c r="A961" s="46"/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</row>
    <row r="962" spans="1:17" x14ac:dyDescent="0.25">
      <c r="A962" s="46"/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</row>
    <row r="963" spans="1:17" x14ac:dyDescent="0.25">
      <c r="A963" s="46"/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</row>
    <row r="964" spans="1:17" x14ac:dyDescent="0.25">
      <c r="A964" s="46"/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</row>
    <row r="965" spans="1:17" x14ac:dyDescent="0.25">
      <c r="A965" s="46"/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</row>
    <row r="966" spans="1:17" x14ac:dyDescent="0.25">
      <c r="A966" s="46"/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</row>
    <row r="967" spans="1:17" x14ac:dyDescent="0.25">
      <c r="A967" s="46"/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</row>
    <row r="968" spans="1:17" x14ac:dyDescent="0.25">
      <c r="A968" s="46"/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</row>
    <row r="969" spans="1:17" x14ac:dyDescent="0.25">
      <c r="A969" s="46"/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</row>
    <row r="970" spans="1:17" x14ac:dyDescent="0.25">
      <c r="A970" s="46"/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</row>
    <row r="971" spans="1:17" x14ac:dyDescent="0.25">
      <c r="A971" s="46"/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</row>
    <row r="972" spans="1:17" x14ac:dyDescent="0.25">
      <c r="A972" s="46"/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</row>
    <row r="973" spans="1:17" x14ac:dyDescent="0.25">
      <c r="A973" s="46"/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</row>
    <row r="974" spans="1:17" x14ac:dyDescent="0.25">
      <c r="A974" s="46"/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</row>
    <row r="975" spans="1:17" x14ac:dyDescent="0.25">
      <c r="A975" s="46"/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</row>
    <row r="976" spans="1:17" x14ac:dyDescent="0.25">
      <c r="A976" s="46"/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</row>
    <row r="977" spans="1:17" x14ac:dyDescent="0.25">
      <c r="A977" s="46"/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</row>
    <row r="978" spans="1:17" x14ac:dyDescent="0.25">
      <c r="A978" s="46"/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</row>
    <row r="979" spans="1:17" x14ac:dyDescent="0.25">
      <c r="A979" s="46"/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</row>
    <row r="980" spans="1:17" x14ac:dyDescent="0.25">
      <c r="A980" s="46"/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</row>
    <row r="981" spans="1:17" x14ac:dyDescent="0.25">
      <c r="A981" s="46"/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</row>
    <row r="982" spans="1:17" x14ac:dyDescent="0.25">
      <c r="A982" s="46"/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</row>
    <row r="983" spans="1:17" x14ac:dyDescent="0.25">
      <c r="A983" s="46"/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</row>
    <row r="984" spans="1:17" x14ac:dyDescent="0.25">
      <c r="A984" s="46"/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</row>
    <row r="985" spans="1:17" x14ac:dyDescent="0.25">
      <c r="A985" s="46"/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</row>
    <row r="986" spans="1:17" x14ac:dyDescent="0.25">
      <c r="A986" s="46"/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</row>
    <row r="987" spans="1:17" x14ac:dyDescent="0.25">
      <c r="A987" s="46"/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</row>
    <row r="988" spans="1:17" x14ac:dyDescent="0.25">
      <c r="A988" s="46"/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</row>
    <row r="989" spans="1:17" x14ac:dyDescent="0.25">
      <c r="A989" s="46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</row>
    <row r="990" spans="1:17" x14ac:dyDescent="0.25">
      <c r="A990" s="46"/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</row>
    <row r="991" spans="1:17" x14ac:dyDescent="0.25">
      <c r="A991" s="46"/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</row>
    <row r="992" spans="1:17" x14ac:dyDescent="0.25">
      <c r="A992" s="46"/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</row>
    <row r="993" spans="1:17" x14ac:dyDescent="0.25">
      <c r="A993" s="46"/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</row>
    <row r="994" spans="1:17" x14ac:dyDescent="0.25">
      <c r="A994" s="46"/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</row>
    <row r="995" spans="1:17" x14ac:dyDescent="0.25">
      <c r="A995" s="46"/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</row>
    <row r="996" spans="1:17" x14ac:dyDescent="0.25">
      <c r="A996" s="46"/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</row>
    <row r="997" spans="1:17" x14ac:dyDescent="0.25">
      <c r="A997" s="46"/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</row>
    <row r="998" spans="1:17" x14ac:dyDescent="0.25">
      <c r="A998" s="46"/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</row>
    <row r="999" spans="1:17" x14ac:dyDescent="0.25">
      <c r="A999" s="46"/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</row>
    <row r="1000" spans="1:17" x14ac:dyDescent="0.25">
      <c r="A1000" s="46"/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</row>
  </sheetData>
  <sheetProtection algorithmName="SHA-512" hashValue="a/BQ4T5hnEyzBd94RTfeLot7fEOci1L0HI1TPY7AANdS/XErdZ8oWCXT1eImAAFZ1NpTPAa1iwCRVmJJzyVB1g==" saltValue="0DMwLJmAbSGTwArqeBPEFw==" spinCount="100000" sheet="1" objects="1" scenarios="1"/>
  <mergeCells count="13">
    <mergeCell ref="S2:W2"/>
    <mergeCell ref="AL13:AM13"/>
    <mergeCell ref="AJ25:AK25"/>
    <mergeCell ref="AL25:AM25"/>
    <mergeCell ref="T13:U13"/>
    <mergeCell ref="T25:U25"/>
    <mergeCell ref="V13:W13"/>
    <mergeCell ref="V25:W25"/>
    <mergeCell ref="AB13:AC13"/>
    <mergeCell ref="AD13:AE13"/>
    <mergeCell ref="AB25:AC25"/>
    <mergeCell ref="AD25:AE25"/>
    <mergeCell ref="AJ13:AK13"/>
  </mergeCells>
  <dataValidations count="2">
    <dataValidation type="list" allowBlank="1" showInputMessage="1" showErrorMessage="1" sqref="Q11">
      <formula1>$XFD$1:$XFD$4</formula1>
    </dataValidation>
    <dataValidation type="list" allowBlank="1" showInputMessage="1" showErrorMessage="1" sqref="B2">
      <formula1>$XFD$1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19" r:id="rId4" name="Button 35">
              <controlPr defaultSize="0" print="0" autoFill="0" autoPict="0" macro="[0]!run_simulation_step">
                <anchor moveWithCells="1" sizeWithCells="1">
                  <from>
                    <xdr:col>3</xdr:col>
                    <xdr:colOff>171450</xdr:colOff>
                    <xdr:row>3</xdr:row>
                    <xdr:rowOff>142875</xdr:rowOff>
                  </from>
                  <to>
                    <xdr:col>4</xdr:col>
                    <xdr:colOff>495300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5" name="Button 41">
              <controlPr defaultSize="0" print="0" autoFill="0" autoPict="0" macro="[0]!restart_simulation">
                <anchor moveWithCells="1" sizeWithCells="1">
                  <from>
                    <xdr:col>3</xdr:col>
                    <xdr:colOff>200025</xdr:colOff>
                    <xdr:row>0</xdr:row>
                    <xdr:rowOff>161925</xdr:rowOff>
                  </from>
                  <to>
                    <xdr:col>4</xdr:col>
                    <xdr:colOff>485775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6" name="Button 42">
              <controlPr defaultSize="0" print="0" autoFill="0" autoPict="0" macro="[0]!calculate_new_production">
                <anchor moveWithCells="1" sizeWithCells="1">
                  <from>
                    <xdr:col>4</xdr:col>
                    <xdr:colOff>752475</xdr:colOff>
                    <xdr:row>0</xdr:row>
                    <xdr:rowOff>171450</xdr:rowOff>
                  </from>
                  <to>
                    <xdr:col>6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" name="Button 50">
              <controlPr defaultSize="0" print="0" autoFill="0" autoPict="0" macro="[0]!quickupdate_bu_decisions">
                <anchor moveWithCells="1" sizeWithCells="1">
                  <from>
                    <xdr:col>17</xdr:col>
                    <xdr:colOff>19050</xdr:colOff>
                    <xdr:row>8</xdr:row>
                    <xdr:rowOff>171450</xdr:rowOff>
                  </from>
                  <to>
                    <xdr:col>17</xdr:col>
                    <xdr:colOff>914400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C10010"/>
  <sheetViews>
    <sheetView workbookViewId="0">
      <selection activeCell="A14" sqref="A14"/>
    </sheetView>
  </sheetViews>
  <sheetFormatPr defaultRowHeight="15" x14ac:dyDescent="0.25"/>
  <cols>
    <col min="1" max="51" width="20.7109375" style="6" customWidth="1"/>
    <col min="52" max="16382" width="9.140625" style="6"/>
    <col min="16383" max="16384" width="30.42578125" style="6" bestFit="1" customWidth="1"/>
  </cols>
  <sheetData>
    <row r="1" spans="1:58 16383:16383" x14ac:dyDescent="0.25">
      <c r="B1" s="5" t="s">
        <v>198</v>
      </c>
      <c r="C1" s="5"/>
    </row>
    <row r="2" spans="1:58 16383:16383" x14ac:dyDescent="0.25">
      <c r="A2" s="5"/>
      <c r="B2" s="6" t="s">
        <v>252</v>
      </c>
      <c r="F2" s="32"/>
      <c r="G2" s="32"/>
      <c r="H2" s="32"/>
      <c r="I2" s="105"/>
      <c r="XFC2" s="6" t="s">
        <v>52</v>
      </c>
    </row>
    <row r="3" spans="1:58 16383:16383" x14ac:dyDescent="0.25">
      <c r="F3" s="32"/>
      <c r="G3" s="102"/>
      <c r="I3" s="105"/>
      <c r="XFC3" s="6" t="s">
        <v>65</v>
      </c>
    </row>
    <row r="4" spans="1:58 16383:16383" x14ac:dyDescent="0.25">
      <c r="A4" s="6" t="s">
        <v>46</v>
      </c>
      <c r="B4" s="14">
        <v>42825</v>
      </c>
      <c r="F4" s="14"/>
      <c r="XFC4" s="6" t="s">
        <v>208</v>
      </c>
    </row>
    <row r="5" spans="1:58 16383:16383" x14ac:dyDescent="0.25">
      <c r="A5" s="6" t="s">
        <v>309</v>
      </c>
      <c r="B5" s="14">
        <v>42825</v>
      </c>
      <c r="XFC5" s="6" t="s">
        <v>55</v>
      </c>
    </row>
    <row r="6" spans="1:58 16383:16383" x14ac:dyDescent="0.25">
      <c r="XFC6" s="6" t="s">
        <v>207</v>
      </c>
    </row>
    <row r="7" spans="1:58 16383:16383" x14ac:dyDescent="0.25">
      <c r="XFC7" s="6" t="s">
        <v>252</v>
      </c>
    </row>
    <row r="9" spans="1:58 16383:16383" x14ac:dyDescent="0.25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</row>
    <row r="10" spans="1:58 16383:16383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2"/>
      <c r="BA10" s="12"/>
      <c r="BB10" s="12"/>
      <c r="BC10" s="11"/>
      <c r="BD10" s="11"/>
      <c r="BE10" s="11"/>
      <c r="BF10" s="11"/>
    </row>
    <row r="11" spans="1:58 16383:16383" x14ac:dyDescent="0.25">
      <c r="A11" s="113"/>
      <c r="B11" s="113"/>
      <c r="C11" s="113"/>
      <c r="D11" s="113"/>
      <c r="E11" s="113"/>
      <c r="F11" s="113"/>
      <c r="G11" s="113"/>
      <c r="H11" s="113"/>
      <c r="I11" s="113"/>
      <c r="J11" s="1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2"/>
      <c r="BA11" s="12"/>
      <c r="BB11" s="12"/>
      <c r="BC11" s="11"/>
      <c r="BD11" s="11"/>
      <c r="BE11" s="11"/>
      <c r="BF11" s="11"/>
    </row>
    <row r="12" spans="1:58 16383:16383" x14ac:dyDescent="0.25">
      <c r="A12" s="113"/>
      <c r="B12" s="113"/>
      <c r="C12" s="113"/>
      <c r="D12" s="1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2"/>
      <c r="BA12" s="12"/>
      <c r="BB12" s="12"/>
      <c r="BC12" s="11"/>
      <c r="BD12" s="11"/>
      <c r="BE12" s="11"/>
      <c r="BF12" s="11"/>
    </row>
    <row r="13" spans="1:58 16383:16383" x14ac:dyDescent="0.25">
      <c r="A13" s="157" t="s">
        <v>310</v>
      </c>
      <c r="B13" s="157" t="s">
        <v>311</v>
      </c>
      <c r="C13" s="157" t="s">
        <v>312</v>
      </c>
      <c r="D13" s="158" t="s">
        <v>313</v>
      </c>
      <c r="E13" s="158" t="s">
        <v>314</v>
      </c>
      <c r="F13" s="158" t="s">
        <v>315</v>
      </c>
      <c r="G13" s="157" t="s">
        <v>316</v>
      </c>
      <c r="H13" s="157" t="s">
        <v>317</v>
      </c>
      <c r="I13" s="157" t="s">
        <v>318</v>
      </c>
      <c r="J13" s="157" t="s">
        <v>319</v>
      </c>
      <c r="K13" s="157" t="s">
        <v>320</v>
      </c>
      <c r="L13" s="157" t="s">
        <v>321</v>
      </c>
      <c r="M13" s="157" t="s">
        <v>322</v>
      </c>
      <c r="N13" s="159" t="s">
        <v>323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2"/>
      <c r="BA13" s="12"/>
      <c r="BB13" s="12"/>
      <c r="BC13" s="11"/>
      <c r="BD13" s="11"/>
      <c r="BE13" s="11"/>
      <c r="BF13" s="11"/>
    </row>
    <row r="14" spans="1:58 16383:16383" x14ac:dyDescent="0.25">
      <c r="A14" s="154">
        <v>42825</v>
      </c>
      <c r="B14" s="161">
        <v>3536186301.3698635</v>
      </c>
      <c r="C14" s="161">
        <v>4056153424.6575365</v>
      </c>
      <c r="D14" s="161">
        <v>413963861.3478241</v>
      </c>
      <c r="E14" s="161">
        <v>1061069015.3645027</v>
      </c>
      <c r="F14" s="161">
        <v>4936186301.3698635</v>
      </c>
      <c r="G14" s="161">
        <v>4936186301.3698626</v>
      </c>
      <c r="H14" s="161">
        <v>-351288.17145058513</v>
      </c>
      <c r="I14" s="155">
        <v>0</v>
      </c>
      <c r="J14" s="155">
        <v>0</v>
      </c>
      <c r="K14" s="160">
        <v>0.10036804898588146</v>
      </c>
      <c r="L14" s="160">
        <v>0.11706505994536004</v>
      </c>
      <c r="M14" s="160">
        <v>1.1470417786207265</v>
      </c>
      <c r="N14" s="160">
        <v>0.21495724646171491</v>
      </c>
      <c r="O14" s="155"/>
      <c r="P14" s="155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2"/>
      <c r="BA14" s="12"/>
      <c r="BB14" s="12"/>
      <c r="BC14" s="11"/>
      <c r="BD14" s="11"/>
      <c r="BE14" s="11"/>
      <c r="BF14" s="11"/>
    </row>
    <row r="15" spans="1:58 16383:16383" x14ac:dyDescent="0.25">
      <c r="A15" s="13"/>
      <c r="B15" s="155"/>
      <c r="C15" s="155"/>
      <c r="D15" s="155"/>
      <c r="E15" s="155"/>
      <c r="F15" s="155"/>
      <c r="G15" s="155"/>
      <c r="H15" s="155"/>
      <c r="I15" s="155"/>
      <c r="J15" s="155"/>
      <c r="K15" s="156"/>
      <c r="L15" s="156"/>
      <c r="M15" s="156"/>
      <c r="N15" s="156"/>
      <c r="O15" s="155"/>
      <c r="P15" s="155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2"/>
      <c r="BA15" s="12"/>
      <c r="BB15" s="12"/>
      <c r="BC15" s="11"/>
      <c r="BD15" s="11"/>
      <c r="BE15" s="11"/>
      <c r="BF15" s="11"/>
    </row>
    <row r="16" spans="1:58 16383:16383" x14ac:dyDescent="0.25">
      <c r="A16" s="13"/>
      <c r="B16" s="13"/>
      <c r="C16" s="13"/>
      <c r="D16" s="13"/>
      <c r="E16" s="13"/>
      <c r="F16" s="155"/>
      <c r="G16" s="155"/>
      <c r="H16" s="155"/>
      <c r="I16" s="155"/>
      <c r="J16" s="155"/>
      <c r="K16" s="156"/>
      <c r="L16" s="156"/>
      <c r="M16" s="156"/>
      <c r="N16" s="156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2"/>
      <c r="BA16" s="12"/>
      <c r="BB16" s="12"/>
      <c r="BC16" s="11"/>
      <c r="BD16" s="11"/>
      <c r="BE16" s="11"/>
      <c r="BF16" s="11"/>
    </row>
    <row r="17" spans="1:58" x14ac:dyDescent="0.25">
      <c r="A17" s="13"/>
      <c r="B17" s="155"/>
      <c r="C17" s="155"/>
      <c r="D17" s="155"/>
      <c r="E17" s="155"/>
      <c r="F17" s="155"/>
      <c r="G17" s="155"/>
      <c r="H17" s="155"/>
      <c r="I17" s="155"/>
      <c r="J17" s="155"/>
      <c r="K17" s="156"/>
      <c r="L17" s="156"/>
      <c r="M17" s="156"/>
      <c r="N17" s="156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2"/>
      <c r="BA17" s="12"/>
      <c r="BB17" s="12"/>
      <c r="BC17" s="11"/>
      <c r="BD17" s="11"/>
      <c r="BE17" s="11"/>
      <c r="BF17" s="11"/>
    </row>
    <row r="18" spans="1:58" x14ac:dyDescent="0.25">
      <c r="A18" s="13"/>
      <c r="B18" s="155"/>
      <c r="C18" s="155"/>
      <c r="D18" s="155"/>
      <c r="E18" s="155"/>
      <c r="F18" s="155"/>
      <c r="G18" s="155"/>
      <c r="H18" s="155"/>
      <c r="I18" s="155"/>
      <c r="J18" s="13"/>
      <c r="K18" s="156"/>
      <c r="L18" s="156"/>
      <c r="M18" s="156"/>
      <c r="N18" s="156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2"/>
      <c r="BA18" s="12"/>
      <c r="BB18" s="12"/>
      <c r="BC18" s="11"/>
      <c r="BD18" s="11"/>
      <c r="BE18" s="11"/>
      <c r="BF18" s="11"/>
    </row>
    <row r="19" spans="1:58" x14ac:dyDescent="0.25">
      <c r="A19" s="13"/>
      <c r="B19" s="155"/>
      <c r="C19" s="155"/>
      <c r="D19" s="155"/>
      <c r="E19" s="155"/>
      <c r="F19" s="155"/>
      <c r="G19" s="155"/>
      <c r="H19" s="155"/>
      <c r="I19" s="155"/>
      <c r="J19" s="13"/>
      <c r="K19" s="156"/>
      <c r="L19" s="156"/>
      <c r="M19" s="156"/>
      <c r="N19" s="156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2"/>
      <c r="BA19" s="12"/>
      <c r="BB19" s="12"/>
      <c r="BC19" s="11"/>
      <c r="BD19" s="11"/>
      <c r="BE19" s="11"/>
      <c r="BF19" s="11"/>
    </row>
    <row r="20" spans="1:58" x14ac:dyDescent="0.25">
      <c r="A20" s="13"/>
      <c r="B20" s="155"/>
      <c r="C20" s="155"/>
      <c r="D20" s="155"/>
      <c r="E20" s="155"/>
      <c r="F20" s="155"/>
      <c r="G20" s="155"/>
      <c r="H20" s="155"/>
      <c r="I20" s="155"/>
      <c r="J20" s="13"/>
      <c r="K20" s="156"/>
      <c r="L20" s="156"/>
      <c r="M20" s="156"/>
      <c r="N20" s="156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2"/>
      <c r="BA20" s="12"/>
      <c r="BB20" s="12"/>
      <c r="BC20" s="11"/>
      <c r="BD20" s="11"/>
      <c r="BE20" s="11"/>
      <c r="BF20" s="11"/>
    </row>
    <row r="21" spans="1:58" x14ac:dyDescent="0.25">
      <c r="A21" s="13"/>
      <c r="B21" s="155"/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2"/>
      <c r="BA21" s="12"/>
      <c r="BB21" s="12"/>
      <c r="BC21" s="11"/>
      <c r="BD21" s="11"/>
      <c r="BE21" s="11"/>
      <c r="BF21" s="11"/>
    </row>
    <row r="22" spans="1:58" x14ac:dyDescent="0.25">
      <c r="A22" s="13"/>
      <c r="B22" s="155"/>
      <c r="C22" s="155"/>
      <c r="D22" s="156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2"/>
      <c r="BA22" s="12"/>
      <c r="BB22" s="12"/>
      <c r="BC22" s="11"/>
      <c r="BD22" s="11"/>
      <c r="BE22" s="11"/>
      <c r="BF22" s="11"/>
    </row>
    <row r="23" spans="1:58" x14ac:dyDescent="0.25">
      <c r="A23" s="13"/>
      <c r="B23" s="155"/>
      <c r="C23" s="155"/>
      <c r="D23" s="155"/>
      <c r="E23" s="155"/>
      <c r="F23" s="155"/>
      <c r="G23" s="155"/>
      <c r="H23" s="155"/>
      <c r="I23" s="155"/>
      <c r="J23" s="13"/>
      <c r="K23" s="156"/>
      <c r="L23" s="156"/>
      <c r="M23" s="156"/>
      <c r="N23" s="156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2"/>
      <c r="BA23" s="12"/>
      <c r="BB23" s="12"/>
      <c r="BC23" s="11"/>
      <c r="BD23" s="11"/>
      <c r="BE23" s="11"/>
      <c r="BF23" s="11"/>
    </row>
    <row r="24" spans="1:58" x14ac:dyDescent="0.25">
      <c r="A24" s="13"/>
      <c r="B24" s="155"/>
      <c r="C24" s="155"/>
      <c r="D24" s="155"/>
      <c r="E24" s="155"/>
      <c r="F24" s="155"/>
      <c r="G24" s="155"/>
      <c r="H24" s="155"/>
      <c r="I24" s="155"/>
      <c r="J24" s="13"/>
      <c r="K24" s="156"/>
      <c r="L24" s="156"/>
      <c r="M24" s="156"/>
      <c r="N24" s="156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2"/>
      <c r="BA24" s="12"/>
      <c r="BB24" s="12"/>
      <c r="BC24" s="11"/>
      <c r="BD24" s="11"/>
      <c r="BE24" s="11"/>
      <c r="BF24" s="11"/>
    </row>
    <row r="25" spans="1:58" x14ac:dyDescent="0.25">
      <c r="A25" s="13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2"/>
      <c r="BA25" s="12"/>
      <c r="BB25" s="12"/>
      <c r="BC25" s="11"/>
      <c r="BD25" s="11"/>
      <c r="BE25" s="11"/>
      <c r="BF25" s="11"/>
    </row>
    <row r="26" spans="1:58" x14ac:dyDescent="0.25">
      <c r="A26" s="13"/>
      <c r="B26" s="155"/>
      <c r="C26" s="155"/>
      <c r="D26" s="155"/>
      <c r="E26" s="155"/>
      <c r="F26" s="155"/>
      <c r="G26" s="155"/>
      <c r="H26" s="155"/>
      <c r="I26" s="155"/>
      <c r="J26" s="13"/>
      <c r="K26" s="156"/>
      <c r="L26" s="156"/>
      <c r="M26" s="156"/>
      <c r="N26" s="156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2"/>
      <c r="BA26" s="12"/>
      <c r="BB26" s="12"/>
      <c r="BC26" s="11"/>
      <c r="BD26" s="11"/>
      <c r="BE26" s="11"/>
      <c r="BF26" s="11"/>
    </row>
    <row r="27" spans="1:58" x14ac:dyDescent="0.25">
      <c r="A27" s="13"/>
      <c r="B27" s="155"/>
      <c r="C27" s="155"/>
      <c r="D27" s="155"/>
      <c r="E27" s="155"/>
      <c r="F27" s="155"/>
      <c r="G27" s="155"/>
      <c r="H27" s="155"/>
      <c r="I27" s="155"/>
      <c r="J27" s="13"/>
      <c r="K27" s="156"/>
      <c r="L27" s="156"/>
      <c r="M27" s="156"/>
      <c r="N27" s="156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2"/>
      <c r="BA27" s="12"/>
      <c r="BB27" s="12"/>
      <c r="BC27" s="11"/>
      <c r="BD27" s="11"/>
      <c r="BE27" s="11"/>
      <c r="BF27" s="11"/>
    </row>
    <row r="28" spans="1:58" x14ac:dyDescent="0.25">
      <c r="A28" s="13"/>
      <c r="B28" s="155"/>
      <c r="C28" s="155"/>
      <c r="D28" s="155"/>
      <c r="E28" s="155"/>
      <c r="F28" s="155"/>
      <c r="G28" s="155"/>
      <c r="H28" s="155"/>
      <c r="I28" s="155"/>
      <c r="J28" s="13"/>
      <c r="K28" s="156"/>
      <c r="L28" s="156"/>
      <c r="M28" s="156"/>
      <c r="N28" s="156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2"/>
      <c r="BA28" s="12"/>
      <c r="BB28" s="12"/>
      <c r="BC28" s="11"/>
      <c r="BD28" s="11"/>
      <c r="BE28" s="11"/>
      <c r="BF28" s="11"/>
    </row>
    <row r="29" spans="1:58" x14ac:dyDescent="0.25">
      <c r="A29" s="13"/>
      <c r="B29" s="155"/>
      <c r="C29" s="155"/>
      <c r="D29" s="155"/>
      <c r="E29" s="155"/>
      <c r="F29" s="155"/>
      <c r="G29" s="155"/>
      <c r="H29" s="155"/>
      <c r="I29" s="155"/>
      <c r="J29" s="13"/>
      <c r="K29" s="156"/>
      <c r="L29" s="156"/>
      <c r="M29" s="156"/>
      <c r="N29" s="156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2"/>
      <c r="BA29" s="12"/>
      <c r="BB29" s="12"/>
      <c r="BC29" s="11"/>
      <c r="BD29" s="11"/>
      <c r="BE29" s="11"/>
      <c r="BF29" s="11"/>
    </row>
    <row r="30" spans="1:58" x14ac:dyDescent="0.25">
      <c r="A30" s="13"/>
      <c r="B30" s="155"/>
      <c r="C30" s="155"/>
      <c r="D30" s="155"/>
      <c r="E30" s="155"/>
      <c r="F30" s="155"/>
      <c r="G30" s="155"/>
      <c r="H30" s="155"/>
      <c r="I30" s="155"/>
      <c r="J30" s="13"/>
      <c r="K30" s="156"/>
      <c r="L30" s="156"/>
      <c r="M30" s="156"/>
      <c r="N30" s="156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2"/>
      <c r="BA30" s="12"/>
      <c r="BB30" s="12"/>
      <c r="BC30" s="11"/>
      <c r="BD30" s="11"/>
      <c r="BE30" s="11"/>
      <c r="BF30" s="11"/>
    </row>
    <row r="31" spans="1:58" x14ac:dyDescent="0.25">
      <c r="A31" s="13"/>
      <c r="B31" s="155"/>
      <c r="C31" s="155"/>
      <c r="D31" s="155"/>
      <c r="E31" s="155"/>
      <c r="F31" s="155"/>
      <c r="G31" s="155"/>
      <c r="H31" s="155"/>
      <c r="I31" s="155"/>
      <c r="J31" s="13"/>
      <c r="K31" s="156"/>
      <c r="L31" s="156"/>
      <c r="M31" s="156"/>
      <c r="N31" s="156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2"/>
      <c r="BA31" s="12"/>
      <c r="BB31" s="12"/>
      <c r="BC31" s="11"/>
      <c r="BD31" s="11"/>
      <c r="BE31" s="11"/>
      <c r="BF31" s="11"/>
    </row>
    <row r="32" spans="1:58" x14ac:dyDescent="0.25">
      <c r="A32" s="13"/>
      <c r="B32" s="155"/>
      <c r="C32" s="155"/>
      <c r="D32" s="155"/>
      <c r="E32" s="155"/>
      <c r="F32" s="155"/>
      <c r="G32" s="155"/>
      <c r="H32" s="155"/>
      <c r="I32" s="155"/>
      <c r="J32" s="13"/>
      <c r="K32" s="156"/>
      <c r="L32" s="156"/>
      <c r="M32" s="156"/>
      <c r="N32" s="156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2"/>
      <c r="BA32" s="12"/>
      <c r="BB32" s="12"/>
      <c r="BC32" s="11"/>
      <c r="BD32" s="11"/>
      <c r="BE32" s="11"/>
      <c r="BF32" s="11"/>
    </row>
    <row r="33" spans="1:58" x14ac:dyDescent="0.25">
      <c r="A33" s="13"/>
      <c r="B33" s="155"/>
      <c r="C33" s="155"/>
      <c r="D33" s="155"/>
      <c r="E33" s="155"/>
      <c r="F33" s="155"/>
      <c r="G33" s="155"/>
      <c r="H33" s="155"/>
      <c r="I33" s="155"/>
      <c r="J33" s="13"/>
      <c r="K33" s="156"/>
      <c r="L33" s="156"/>
      <c r="M33" s="156"/>
      <c r="N33" s="156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2"/>
      <c r="BA33" s="12"/>
      <c r="BB33" s="12"/>
      <c r="BC33" s="11"/>
      <c r="BD33" s="11"/>
      <c r="BE33" s="11"/>
      <c r="BF33" s="11"/>
    </row>
    <row r="34" spans="1:5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2"/>
      <c r="BA34" s="12"/>
      <c r="BB34" s="12"/>
      <c r="BC34" s="11"/>
      <c r="BD34" s="11"/>
      <c r="BE34" s="11"/>
      <c r="BF34" s="11"/>
    </row>
    <row r="35" spans="1:5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2"/>
      <c r="BA35" s="12"/>
      <c r="BB35" s="12"/>
      <c r="BC35" s="11"/>
      <c r="BD35" s="11"/>
      <c r="BE35" s="11"/>
      <c r="BF35" s="11"/>
    </row>
    <row r="36" spans="1:5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2"/>
      <c r="BA36" s="12"/>
      <c r="BB36" s="12"/>
      <c r="BC36" s="11"/>
      <c r="BD36" s="11"/>
      <c r="BE36" s="11"/>
      <c r="BF36" s="11"/>
    </row>
    <row r="37" spans="1:5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2"/>
      <c r="BA37" s="12"/>
      <c r="BB37" s="12"/>
      <c r="BC37" s="11"/>
      <c r="BD37" s="11"/>
      <c r="BE37" s="11"/>
      <c r="BF37" s="11"/>
    </row>
    <row r="38" spans="1:5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2"/>
      <c r="BA38" s="12"/>
      <c r="BB38" s="12"/>
      <c r="BC38" s="11"/>
      <c r="BD38" s="11"/>
      <c r="BE38" s="11"/>
      <c r="BF38" s="11"/>
    </row>
    <row r="39" spans="1:5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2"/>
      <c r="BA39" s="12"/>
      <c r="BB39" s="12"/>
      <c r="BC39" s="11"/>
      <c r="BD39" s="11"/>
      <c r="BE39" s="11"/>
      <c r="BF39" s="11"/>
    </row>
    <row r="40" spans="1:5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2"/>
      <c r="BA40" s="12"/>
      <c r="BB40" s="12"/>
      <c r="BC40" s="11"/>
      <c r="BD40" s="11"/>
      <c r="BE40" s="11"/>
      <c r="BF40" s="11"/>
    </row>
    <row r="41" spans="1:5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2"/>
      <c r="BA41" s="12"/>
      <c r="BB41" s="12"/>
      <c r="BC41" s="11"/>
      <c r="BD41" s="11"/>
      <c r="BE41" s="11"/>
      <c r="BF41" s="11"/>
    </row>
    <row r="42" spans="1:5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2"/>
      <c r="BA42" s="12"/>
      <c r="BB42" s="12"/>
      <c r="BC42" s="11"/>
      <c r="BD42" s="11"/>
      <c r="BE42" s="11"/>
      <c r="BF42" s="11"/>
    </row>
    <row r="43" spans="1:5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2"/>
      <c r="BA43" s="12"/>
      <c r="BB43" s="12"/>
      <c r="BC43" s="11"/>
      <c r="BD43" s="11"/>
      <c r="BE43" s="11"/>
      <c r="BF43" s="11"/>
    </row>
    <row r="44" spans="1:5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2"/>
      <c r="BA44" s="12"/>
      <c r="BB44" s="12"/>
      <c r="BC44" s="11"/>
      <c r="BD44" s="11"/>
      <c r="BE44" s="11"/>
      <c r="BF44" s="11"/>
    </row>
    <row r="45" spans="1:5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2"/>
      <c r="BA45" s="12"/>
      <c r="BB45" s="12"/>
      <c r="BC45" s="11"/>
      <c r="BD45" s="11"/>
      <c r="BE45" s="11"/>
      <c r="BF45" s="11"/>
    </row>
    <row r="46" spans="1:5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2"/>
      <c r="BA46" s="12"/>
      <c r="BB46" s="12"/>
      <c r="BC46" s="11"/>
      <c r="BD46" s="11"/>
      <c r="BE46" s="11"/>
      <c r="BF46" s="11"/>
    </row>
    <row r="47" spans="1:5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2"/>
      <c r="BA47" s="12"/>
      <c r="BB47" s="12"/>
      <c r="BC47" s="11"/>
      <c r="BD47" s="11"/>
      <c r="BE47" s="11"/>
      <c r="BF47" s="11"/>
    </row>
    <row r="48" spans="1:5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2"/>
      <c r="BA48" s="12"/>
      <c r="BB48" s="12"/>
      <c r="BC48" s="11"/>
      <c r="BD48" s="11"/>
      <c r="BE48" s="11"/>
      <c r="BF48" s="11"/>
    </row>
    <row r="49" spans="1:5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2"/>
      <c r="BA49" s="12"/>
      <c r="BB49" s="12"/>
      <c r="BC49" s="11"/>
      <c r="BD49" s="11"/>
      <c r="BE49" s="11"/>
      <c r="BF49" s="11"/>
    </row>
    <row r="50" spans="1:5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2"/>
      <c r="BA50" s="12"/>
      <c r="BB50" s="12"/>
      <c r="BC50" s="11"/>
      <c r="BD50" s="11"/>
      <c r="BE50" s="11"/>
      <c r="BF50" s="11"/>
    </row>
    <row r="51" spans="1:5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2"/>
      <c r="BA51" s="12"/>
      <c r="BB51" s="12"/>
      <c r="BC51" s="11"/>
      <c r="BD51" s="11"/>
      <c r="BE51" s="11"/>
      <c r="BF51" s="11"/>
    </row>
    <row r="52" spans="1:5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2"/>
      <c r="BA52" s="12"/>
      <c r="BB52" s="12"/>
      <c r="BC52" s="11"/>
      <c r="BD52" s="11"/>
      <c r="BE52" s="11"/>
      <c r="BF52" s="11"/>
    </row>
    <row r="53" spans="1:5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2"/>
      <c r="BA53" s="12"/>
      <c r="BB53" s="12"/>
      <c r="BC53" s="11"/>
      <c r="BD53" s="11"/>
      <c r="BE53" s="11"/>
      <c r="BF53" s="11"/>
    </row>
    <row r="54" spans="1:5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2"/>
      <c r="BA54" s="12"/>
      <c r="BB54" s="12"/>
      <c r="BC54" s="11"/>
      <c r="BD54" s="11"/>
      <c r="BE54" s="11"/>
      <c r="BF54" s="11"/>
    </row>
    <row r="55" spans="1:5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2"/>
      <c r="BA55" s="12"/>
      <c r="BB55" s="12"/>
      <c r="BC55" s="11"/>
      <c r="BD55" s="11"/>
      <c r="BE55" s="11"/>
      <c r="BF55" s="11"/>
    </row>
    <row r="56" spans="1:5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2"/>
      <c r="BA56" s="12"/>
      <c r="BB56" s="12"/>
      <c r="BC56" s="11"/>
      <c r="BD56" s="11"/>
      <c r="BE56" s="11"/>
      <c r="BF56" s="11"/>
    </row>
    <row r="57" spans="1:5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2"/>
      <c r="BA57" s="12"/>
      <c r="BB57" s="12"/>
      <c r="BC57" s="11"/>
      <c r="BD57" s="11"/>
      <c r="BE57" s="11"/>
      <c r="BF57" s="11"/>
    </row>
    <row r="58" spans="1:5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2"/>
      <c r="BA58" s="12"/>
      <c r="BB58" s="12"/>
      <c r="BC58" s="11"/>
      <c r="BD58" s="11"/>
      <c r="BE58" s="11"/>
      <c r="BF58" s="11"/>
    </row>
    <row r="59" spans="1:58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2"/>
      <c r="BA59" s="12"/>
      <c r="BB59" s="12"/>
      <c r="BC59" s="11"/>
      <c r="BD59" s="11"/>
      <c r="BE59" s="11"/>
      <c r="BF59" s="11"/>
    </row>
    <row r="60" spans="1:58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2"/>
      <c r="BA60" s="12"/>
      <c r="BB60" s="12"/>
      <c r="BC60" s="11"/>
      <c r="BD60" s="11"/>
      <c r="BE60" s="11"/>
      <c r="BF60" s="11"/>
    </row>
    <row r="61" spans="1:58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2"/>
      <c r="BA61" s="12"/>
      <c r="BB61" s="12"/>
      <c r="BC61" s="11"/>
      <c r="BD61" s="11"/>
      <c r="BE61" s="11"/>
      <c r="BF61" s="11"/>
    </row>
    <row r="62" spans="1:58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2"/>
      <c r="BA62" s="12"/>
      <c r="BB62" s="12"/>
      <c r="BC62" s="11"/>
      <c r="BD62" s="11"/>
      <c r="BE62" s="11"/>
      <c r="BF62" s="11"/>
    </row>
    <row r="63" spans="1:58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2"/>
      <c r="BA63" s="12"/>
      <c r="BB63" s="12"/>
      <c r="BC63" s="11"/>
      <c r="BD63" s="11"/>
      <c r="BE63" s="11"/>
      <c r="BF63" s="11"/>
    </row>
    <row r="64" spans="1:58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2"/>
      <c r="BA64" s="12"/>
      <c r="BB64" s="12"/>
      <c r="BC64" s="11"/>
      <c r="BD64" s="11"/>
      <c r="BE64" s="11"/>
      <c r="BF64" s="11"/>
    </row>
    <row r="65" spans="1:58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2"/>
      <c r="BA65" s="12"/>
      <c r="BB65" s="12"/>
      <c r="BC65" s="11"/>
      <c r="BD65" s="11"/>
      <c r="BE65" s="11"/>
      <c r="BF65" s="11"/>
    </row>
    <row r="66" spans="1:58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2"/>
      <c r="BA66" s="12"/>
      <c r="BB66" s="12"/>
      <c r="BC66" s="11"/>
      <c r="BD66" s="11"/>
      <c r="BE66" s="11"/>
      <c r="BF66" s="11"/>
    </row>
    <row r="67" spans="1:58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2"/>
      <c r="BA67" s="12"/>
      <c r="BB67" s="12"/>
      <c r="BC67" s="11"/>
      <c r="BD67" s="11"/>
      <c r="BE67" s="11"/>
      <c r="BF67" s="11"/>
    </row>
    <row r="68" spans="1:58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2"/>
      <c r="BA68" s="12"/>
      <c r="BB68" s="12"/>
      <c r="BC68" s="11"/>
      <c r="BD68" s="11"/>
      <c r="BE68" s="11"/>
      <c r="BF68" s="11"/>
    </row>
    <row r="69" spans="1:58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2"/>
      <c r="BA69" s="12"/>
      <c r="BB69" s="12"/>
      <c r="BC69" s="11"/>
      <c r="BD69" s="11"/>
      <c r="BE69" s="11"/>
      <c r="BF69" s="11"/>
    </row>
    <row r="70" spans="1:58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2"/>
      <c r="BA70" s="12"/>
      <c r="BB70" s="12"/>
      <c r="BC70" s="11"/>
      <c r="BD70" s="11"/>
      <c r="BE70" s="11"/>
      <c r="BF70" s="11"/>
    </row>
    <row r="71" spans="1:58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2"/>
      <c r="BA71" s="12"/>
      <c r="BB71" s="12"/>
      <c r="BC71" s="11"/>
      <c r="BD71" s="11"/>
      <c r="BE71" s="11"/>
      <c r="BF71" s="11"/>
    </row>
    <row r="72" spans="1:58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2"/>
      <c r="BA72" s="12"/>
      <c r="BB72" s="12"/>
      <c r="BC72" s="11"/>
      <c r="BD72" s="11"/>
      <c r="BE72" s="11"/>
      <c r="BF72" s="11"/>
    </row>
    <row r="73" spans="1:58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2"/>
      <c r="BA73" s="12"/>
      <c r="BB73" s="12"/>
      <c r="BC73" s="11"/>
      <c r="BD73" s="11"/>
      <c r="BE73" s="11"/>
      <c r="BF73" s="11"/>
    </row>
    <row r="74" spans="1:58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2"/>
      <c r="BA74" s="12"/>
      <c r="BB74" s="12"/>
      <c r="BC74" s="11"/>
      <c r="BD74" s="11"/>
      <c r="BE74" s="11"/>
      <c r="BF74" s="11"/>
    </row>
    <row r="75" spans="1:58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2"/>
      <c r="BA75" s="12"/>
      <c r="BB75" s="12"/>
      <c r="BC75" s="11"/>
      <c r="BD75" s="11"/>
      <c r="BE75" s="11"/>
      <c r="BF75" s="11"/>
    </row>
    <row r="76" spans="1:58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2"/>
      <c r="BA76" s="12"/>
      <c r="BB76" s="12"/>
      <c r="BC76" s="11"/>
      <c r="BD76" s="11"/>
      <c r="BE76" s="11"/>
      <c r="BF76" s="11"/>
    </row>
    <row r="77" spans="1:58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2"/>
      <c r="BA77" s="12"/>
      <c r="BB77" s="12"/>
      <c r="BC77" s="11"/>
      <c r="BD77" s="11"/>
      <c r="BE77" s="11"/>
      <c r="BF77" s="11"/>
    </row>
    <row r="78" spans="1:58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2"/>
      <c r="BA78" s="12"/>
      <c r="BB78" s="12"/>
      <c r="BC78" s="11"/>
      <c r="BD78" s="11"/>
      <c r="BE78" s="11"/>
      <c r="BF78" s="11"/>
    </row>
    <row r="79" spans="1:58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2"/>
      <c r="BA79" s="12"/>
      <c r="BB79" s="12"/>
      <c r="BC79" s="11"/>
      <c r="BD79" s="11"/>
      <c r="BE79" s="11"/>
      <c r="BF79" s="11"/>
    </row>
    <row r="80" spans="1:58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2"/>
      <c r="BA80" s="12"/>
      <c r="BB80" s="12"/>
      <c r="BC80" s="11"/>
      <c r="BD80" s="11"/>
      <c r="BE80" s="11"/>
      <c r="BF80" s="11"/>
    </row>
    <row r="81" spans="1:58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2"/>
      <c r="BA81" s="12"/>
      <c r="BB81" s="12"/>
      <c r="BC81" s="11"/>
      <c r="BD81" s="11"/>
      <c r="BE81" s="11"/>
      <c r="BF81" s="11"/>
    </row>
    <row r="82" spans="1:58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2"/>
      <c r="BA82" s="12"/>
      <c r="BB82" s="12"/>
      <c r="BC82" s="11"/>
      <c r="BD82" s="11"/>
      <c r="BE82" s="11"/>
      <c r="BF82" s="11"/>
    </row>
    <row r="83" spans="1:58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2"/>
      <c r="BA83" s="12"/>
      <c r="BB83" s="12"/>
      <c r="BC83" s="11"/>
      <c r="BD83" s="11"/>
      <c r="BE83" s="11"/>
      <c r="BF83" s="11"/>
    </row>
    <row r="84" spans="1:58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2"/>
      <c r="BA84" s="12"/>
      <c r="BB84" s="12"/>
      <c r="BC84" s="11"/>
      <c r="BD84" s="11"/>
      <c r="BE84" s="11"/>
      <c r="BF84" s="11"/>
    </row>
    <row r="85" spans="1:58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2"/>
      <c r="BA85" s="12"/>
      <c r="BB85" s="12"/>
      <c r="BC85" s="11"/>
      <c r="BD85" s="11"/>
      <c r="BE85" s="11"/>
      <c r="BF85" s="11"/>
    </row>
    <row r="86" spans="1:58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2"/>
      <c r="BA86" s="12"/>
      <c r="BB86" s="12"/>
      <c r="BC86" s="11"/>
      <c r="BD86" s="11"/>
      <c r="BE86" s="11"/>
      <c r="BF86" s="11"/>
    </row>
    <row r="87" spans="1:58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2"/>
      <c r="BA87" s="12"/>
      <c r="BB87" s="12"/>
      <c r="BC87" s="11"/>
      <c r="BD87" s="11"/>
      <c r="BE87" s="11"/>
      <c r="BF87" s="11"/>
    </row>
    <row r="88" spans="1:58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2"/>
      <c r="BA88" s="12"/>
      <c r="BB88" s="12"/>
      <c r="BC88" s="11"/>
      <c r="BD88" s="11"/>
      <c r="BE88" s="11"/>
      <c r="BF88" s="11"/>
    </row>
    <row r="89" spans="1:58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2"/>
      <c r="BA89" s="12"/>
      <c r="BB89" s="12"/>
      <c r="BC89" s="11"/>
      <c r="BD89" s="11"/>
      <c r="BE89" s="11"/>
      <c r="BF89" s="11"/>
    </row>
    <row r="90" spans="1:58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2"/>
      <c r="BA90" s="12"/>
      <c r="BB90" s="12"/>
      <c r="BC90" s="11"/>
      <c r="BD90" s="11"/>
      <c r="BE90" s="11"/>
      <c r="BF90" s="11"/>
    </row>
    <row r="91" spans="1:58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2"/>
      <c r="BA91" s="12"/>
      <c r="BB91" s="12"/>
      <c r="BC91" s="11"/>
      <c r="BD91" s="11"/>
      <c r="BE91" s="11"/>
      <c r="BF91" s="11"/>
    </row>
    <row r="92" spans="1:58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2"/>
      <c r="BA92" s="12"/>
      <c r="BB92" s="12"/>
      <c r="BC92" s="11"/>
      <c r="BD92" s="11"/>
      <c r="BE92" s="11"/>
      <c r="BF92" s="11"/>
    </row>
    <row r="93" spans="1:58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2"/>
      <c r="BA93" s="12"/>
      <c r="BB93" s="12"/>
      <c r="BC93" s="11"/>
      <c r="BD93" s="11"/>
      <c r="BE93" s="11"/>
      <c r="BF93" s="11"/>
    </row>
    <row r="94" spans="1:58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2"/>
      <c r="BA94" s="12"/>
      <c r="BB94" s="12"/>
      <c r="BC94" s="11"/>
      <c r="BD94" s="11"/>
      <c r="BE94" s="11"/>
      <c r="BF94" s="11"/>
    </row>
    <row r="95" spans="1:58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2"/>
      <c r="BA95" s="12"/>
      <c r="BB95" s="12"/>
      <c r="BC95" s="11"/>
      <c r="BD95" s="11"/>
      <c r="BE95" s="11"/>
      <c r="BF95" s="11"/>
    </row>
    <row r="96" spans="1:58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2"/>
      <c r="BA96" s="12"/>
      <c r="BB96" s="12"/>
      <c r="BC96" s="11"/>
      <c r="BD96" s="11"/>
      <c r="BE96" s="11"/>
      <c r="BF96" s="11"/>
    </row>
    <row r="97" spans="1:58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2"/>
      <c r="BA97" s="12"/>
      <c r="BB97" s="12"/>
      <c r="BC97" s="11"/>
      <c r="BD97" s="11"/>
      <c r="BE97" s="11"/>
      <c r="BF97" s="11"/>
    </row>
    <row r="98" spans="1:58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2"/>
      <c r="BA98" s="12"/>
      <c r="BB98" s="12"/>
      <c r="BC98" s="11"/>
      <c r="BD98" s="11"/>
      <c r="BE98" s="11"/>
      <c r="BF98" s="11"/>
    </row>
    <row r="99" spans="1:58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2"/>
      <c r="BA99" s="12"/>
      <c r="BB99" s="12"/>
      <c r="BC99" s="11"/>
      <c r="BD99" s="11"/>
      <c r="BE99" s="11"/>
      <c r="BF99" s="11"/>
    </row>
    <row r="100" spans="1:58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2"/>
      <c r="BA100" s="12"/>
      <c r="BB100" s="12"/>
      <c r="BC100" s="11"/>
      <c r="BD100" s="11"/>
      <c r="BE100" s="11"/>
      <c r="BF100" s="11"/>
    </row>
    <row r="101" spans="1:58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2"/>
      <c r="BA101" s="12"/>
      <c r="BB101" s="12"/>
      <c r="BC101" s="11"/>
      <c r="BD101" s="11"/>
      <c r="BE101" s="11"/>
      <c r="BF101" s="11"/>
    </row>
    <row r="102" spans="1:58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2"/>
      <c r="BA102" s="12"/>
      <c r="BB102" s="12"/>
      <c r="BC102" s="11"/>
      <c r="BD102" s="11"/>
      <c r="BE102" s="11"/>
      <c r="BF102" s="11"/>
    </row>
    <row r="103" spans="1:58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2"/>
      <c r="BA103" s="12"/>
      <c r="BB103" s="12"/>
      <c r="BC103" s="11"/>
      <c r="BD103" s="11"/>
      <c r="BE103" s="11"/>
      <c r="BF103" s="11"/>
    </row>
    <row r="104" spans="1:58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2"/>
      <c r="BA104" s="12"/>
      <c r="BB104" s="12"/>
      <c r="BC104" s="11"/>
      <c r="BD104" s="11"/>
      <c r="BE104" s="11"/>
      <c r="BF104" s="11"/>
    </row>
    <row r="105" spans="1:58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2"/>
      <c r="BA105" s="12"/>
      <c r="BB105" s="12"/>
      <c r="BC105" s="11"/>
      <c r="BD105" s="11"/>
      <c r="BE105" s="11"/>
      <c r="BF105" s="11"/>
    </row>
    <row r="106" spans="1:58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2"/>
      <c r="BA106" s="12"/>
      <c r="BB106" s="12"/>
      <c r="BC106" s="11"/>
      <c r="BD106" s="11"/>
      <c r="BE106" s="11"/>
      <c r="BF106" s="11"/>
    </row>
    <row r="107" spans="1:58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2"/>
      <c r="BA107" s="12"/>
      <c r="BB107" s="12"/>
      <c r="BC107" s="11"/>
      <c r="BD107" s="11"/>
      <c r="BE107" s="11"/>
      <c r="BF107" s="11"/>
    </row>
    <row r="108" spans="1:58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2"/>
      <c r="BA108" s="12"/>
      <c r="BB108" s="12"/>
      <c r="BC108" s="11"/>
      <c r="BD108" s="11"/>
      <c r="BE108" s="11"/>
      <c r="BF108" s="11"/>
    </row>
    <row r="109" spans="1:58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2"/>
      <c r="BA109" s="12"/>
      <c r="BB109" s="12"/>
      <c r="BC109" s="11"/>
      <c r="BD109" s="11"/>
      <c r="BE109" s="11"/>
      <c r="BF109" s="11"/>
    </row>
    <row r="110" spans="1:58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2"/>
      <c r="BA110" s="12"/>
      <c r="BB110" s="12"/>
      <c r="BC110" s="11"/>
      <c r="BD110" s="11"/>
      <c r="BE110" s="11"/>
      <c r="BF110" s="11"/>
    </row>
    <row r="111" spans="1:58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2"/>
      <c r="BA111" s="12"/>
      <c r="BB111" s="12"/>
      <c r="BC111" s="11"/>
      <c r="BD111" s="11"/>
      <c r="BE111" s="11"/>
      <c r="BF111" s="11"/>
    </row>
    <row r="112" spans="1:58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2"/>
      <c r="BA112" s="12"/>
      <c r="BB112" s="12"/>
      <c r="BC112" s="11"/>
      <c r="BD112" s="11"/>
      <c r="BE112" s="11"/>
      <c r="BF112" s="11"/>
    </row>
    <row r="113" spans="1:58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2"/>
      <c r="BA113" s="12"/>
      <c r="BB113" s="12"/>
      <c r="BC113" s="11"/>
      <c r="BD113" s="11"/>
      <c r="BE113" s="11"/>
      <c r="BF113" s="11"/>
    </row>
    <row r="114" spans="1:58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2"/>
      <c r="BA114" s="12"/>
      <c r="BB114" s="12"/>
      <c r="BC114" s="11"/>
      <c r="BD114" s="11"/>
      <c r="BE114" s="11"/>
      <c r="BF114" s="11"/>
    </row>
    <row r="115" spans="1:58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2"/>
      <c r="BA115" s="12"/>
      <c r="BB115" s="12"/>
      <c r="BC115" s="11"/>
      <c r="BD115" s="11"/>
      <c r="BE115" s="11"/>
      <c r="BF115" s="11"/>
    </row>
    <row r="116" spans="1:58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2"/>
      <c r="BA116" s="12"/>
      <c r="BB116" s="12"/>
      <c r="BC116" s="11"/>
      <c r="BD116" s="11"/>
      <c r="BE116" s="11"/>
      <c r="BF116" s="11"/>
    </row>
    <row r="117" spans="1:58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2"/>
      <c r="BA117" s="12"/>
      <c r="BB117" s="12"/>
      <c r="BC117" s="11"/>
      <c r="BD117" s="11"/>
      <c r="BE117" s="11"/>
      <c r="BF117" s="11"/>
    </row>
    <row r="118" spans="1:58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2"/>
      <c r="BA118" s="12"/>
      <c r="BB118" s="12"/>
      <c r="BC118" s="11"/>
      <c r="BD118" s="11"/>
      <c r="BE118" s="11"/>
      <c r="BF118" s="11"/>
    </row>
    <row r="119" spans="1:58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2"/>
      <c r="BA119" s="12"/>
      <c r="BB119" s="12"/>
      <c r="BC119" s="11"/>
      <c r="BD119" s="11"/>
      <c r="BE119" s="11"/>
      <c r="BF119" s="11"/>
    </row>
    <row r="120" spans="1:58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2"/>
      <c r="BA120" s="12"/>
      <c r="BB120" s="12"/>
      <c r="BC120" s="11"/>
      <c r="BD120" s="11"/>
      <c r="BE120" s="11"/>
      <c r="BF120" s="11"/>
    </row>
    <row r="121" spans="1:58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2"/>
      <c r="BA121" s="12"/>
      <c r="BB121" s="12"/>
      <c r="BC121" s="11"/>
      <c r="BD121" s="11"/>
      <c r="BE121" s="11"/>
      <c r="BF121" s="11"/>
    </row>
    <row r="122" spans="1:58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2"/>
      <c r="BA122" s="12"/>
      <c r="BB122" s="12"/>
      <c r="BC122" s="11"/>
      <c r="BD122" s="11"/>
      <c r="BE122" s="11"/>
      <c r="BF122" s="11"/>
    </row>
    <row r="123" spans="1:58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2"/>
      <c r="BA123" s="12"/>
      <c r="BB123" s="12"/>
      <c r="BC123" s="11"/>
      <c r="BD123" s="11"/>
      <c r="BE123" s="11"/>
      <c r="BF123" s="11"/>
    </row>
    <row r="124" spans="1:58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2"/>
      <c r="BA124" s="12"/>
      <c r="BB124" s="12"/>
      <c r="BC124" s="11"/>
      <c r="BD124" s="11"/>
      <c r="BE124" s="11"/>
      <c r="BF124" s="11"/>
    </row>
    <row r="125" spans="1:5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2"/>
      <c r="BA125" s="12"/>
      <c r="BB125" s="12"/>
      <c r="BC125" s="11"/>
      <c r="BD125" s="11"/>
      <c r="BE125" s="11"/>
      <c r="BF125" s="11"/>
    </row>
    <row r="126" spans="1:58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2"/>
      <c r="BA126" s="12"/>
      <c r="BB126" s="12"/>
      <c r="BC126" s="11"/>
      <c r="BD126" s="11"/>
      <c r="BE126" s="11"/>
      <c r="BF126" s="11"/>
    </row>
    <row r="127" spans="1:58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2"/>
      <c r="BA127" s="12"/>
      <c r="BB127" s="12"/>
      <c r="BC127" s="11"/>
      <c r="BD127" s="11"/>
      <c r="BE127" s="11"/>
      <c r="BF127" s="11"/>
    </row>
    <row r="128" spans="1:58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2"/>
      <c r="BA128" s="12"/>
      <c r="BB128" s="12"/>
      <c r="BC128" s="11"/>
      <c r="BD128" s="11"/>
      <c r="BE128" s="11"/>
      <c r="BF128" s="11"/>
    </row>
    <row r="129" spans="1:58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2"/>
      <c r="BA129" s="12"/>
      <c r="BB129" s="12"/>
      <c r="BC129" s="11"/>
      <c r="BD129" s="11"/>
      <c r="BE129" s="11"/>
      <c r="BF129" s="11"/>
    </row>
    <row r="130" spans="1:58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2"/>
      <c r="BA130" s="12"/>
      <c r="BB130" s="12"/>
      <c r="BC130" s="11"/>
      <c r="BD130" s="11"/>
      <c r="BE130" s="11"/>
      <c r="BF130" s="11"/>
    </row>
    <row r="131" spans="1:58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2"/>
      <c r="BA131" s="12"/>
      <c r="BB131" s="12"/>
      <c r="BC131" s="11"/>
      <c r="BD131" s="11"/>
      <c r="BE131" s="11"/>
      <c r="BF131" s="11"/>
    </row>
    <row r="132" spans="1:58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2"/>
      <c r="BA132" s="12"/>
      <c r="BB132" s="12"/>
      <c r="BC132" s="11"/>
      <c r="BD132" s="11"/>
      <c r="BE132" s="11"/>
      <c r="BF132" s="11"/>
    </row>
    <row r="133" spans="1:58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2"/>
      <c r="BA133" s="12"/>
      <c r="BB133" s="12"/>
      <c r="BC133" s="11"/>
      <c r="BD133" s="11"/>
      <c r="BE133" s="11"/>
      <c r="BF133" s="11"/>
    </row>
    <row r="134" spans="1:58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2"/>
      <c r="BA134" s="12"/>
      <c r="BB134" s="12"/>
      <c r="BC134" s="11"/>
      <c r="BD134" s="11"/>
      <c r="BE134" s="11"/>
      <c r="BF134" s="11"/>
    </row>
    <row r="135" spans="1:58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2"/>
      <c r="BA135" s="12"/>
      <c r="BB135" s="12"/>
      <c r="BC135" s="11"/>
      <c r="BD135" s="11"/>
      <c r="BE135" s="11"/>
      <c r="BF135" s="11"/>
    </row>
    <row r="136" spans="1:58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2"/>
      <c r="BA136" s="12"/>
      <c r="BB136" s="12"/>
      <c r="BC136" s="11"/>
      <c r="BD136" s="11"/>
      <c r="BE136" s="11"/>
      <c r="BF136" s="11"/>
    </row>
    <row r="137" spans="1:58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2"/>
      <c r="BA137" s="12"/>
      <c r="BB137" s="12"/>
      <c r="BC137" s="11"/>
      <c r="BD137" s="11"/>
      <c r="BE137" s="11"/>
      <c r="BF137" s="11"/>
    </row>
    <row r="138" spans="1:58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2"/>
      <c r="BA138" s="12"/>
      <c r="BB138" s="12"/>
      <c r="BC138" s="11"/>
      <c r="BD138" s="11"/>
      <c r="BE138" s="11"/>
      <c r="BF138" s="11"/>
    </row>
    <row r="139" spans="1:58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2"/>
      <c r="BA139" s="12"/>
      <c r="BB139" s="12"/>
      <c r="BC139" s="11"/>
      <c r="BD139" s="11"/>
      <c r="BE139" s="11"/>
      <c r="BF139" s="11"/>
    </row>
    <row r="140" spans="1:58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2"/>
      <c r="BA140" s="12"/>
      <c r="BB140" s="12"/>
      <c r="BC140" s="11"/>
      <c r="BD140" s="11"/>
      <c r="BE140" s="11"/>
      <c r="BF140" s="11"/>
    </row>
    <row r="141" spans="1:58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2"/>
      <c r="BA141" s="12"/>
      <c r="BB141" s="12"/>
      <c r="BC141" s="11"/>
      <c r="BD141" s="11"/>
      <c r="BE141" s="11"/>
      <c r="BF141" s="11"/>
    </row>
    <row r="142" spans="1:58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2"/>
      <c r="BA142" s="12"/>
      <c r="BB142" s="12"/>
      <c r="BC142" s="11"/>
      <c r="BD142" s="11"/>
      <c r="BE142" s="11"/>
      <c r="BF142" s="11"/>
    </row>
    <row r="143" spans="1:58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2"/>
      <c r="BA143" s="12"/>
      <c r="BB143" s="12"/>
      <c r="BC143" s="11"/>
      <c r="BD143" s="11"/>
      <c r="BE143" s="11"/>
      <c r="BF143" s="11"/>
    </row>
    <row r="144" spans="1:58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2"/>
      <c r="BA144" s="12"/>
      <c r="BB144" s="12"/>
      <c r="BC144" s="11"/>
      <c r="BD144" s="11"/>
      <c r="BE144" s="11"/>
      <c r="BF144" s="11"/>
    </row>
    <row r="145" spans="1:58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2"/>
      <c r="BA145" s="12"/>
      <c r="BB145" s="12"/>
      <c r="BC145" s="11"/>
      <c r="BD145" s="11"/>
      <c r="BE145" s="11"/>
      <c r="BF145" s="11"/>
    </row>
    <row r="146" spans="1:58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2"/>
      <c r="BA146" s="12"/>
      <c r="BB146" s="12"/>
      <c r="BC146" s="11"/>
      <c r="BD146" s="11"/>
      <c r="BE146" s="11"/>
      <c r="BF146" s="11"/>
    </row>
    <row r="147" spans="1:58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2"/>
      <c r="BA147" s="12"/>
      <c r="BB147" s="12"/>
      <c r="BC147" s="11"/>
      <c r="BD147" s="11"/>
      <c r="BE147" s="11"/>
      <c r="BF147" s="11"/>
    </row>
    <row r="148" spans="1:58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2"/>
      <c r="BA148" s="12"/>
      <c r="BB148" s="12"/>
      <c r="BC148" s="11"/>
      <c r="BD148" s="11"/>
      <c r="BE148" s="11"/>
      <c r="BF148" s="11"/>
    </row>
    <row r="149" spans="1:58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2"/>
      <c r="BA149" s="12"/>
      <c r="BB149" s="12"/>
      <c r="BC149" s="11"/>
      <c r="BD149" s="11"/>
      <c r="BE149" s="11"/>
      <c r="BF149" s="11"/>
    </row>
    <row r="150" spans="1:58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2"/>
      <c r="BA150" s="12"/>
      <c r="BB150" s="12"/>
      <c r="BC150" s="11"/>
      <c r="BD150" s="11"/>
      <c r="BE150" s="11"/>
      <c r="BF150" s="11"/>
    </row>
    <row r="151" spans="1:58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2"/>
      <c r="BA151" s="12"/>
      <c r="BB151" s="12"/>
      <c r="BC151" s="11"/>
      <c r="BD151" s="11"/>
      <c r="BE151" s="11"/>
      <c r="BF151" s="11"/>
    </row>
    <row r="152" spans="1:58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2"/>
      <c r="BA152" s="12"/>
      <c r="BB152" s="12"/>
      <c r="BC152" s="11"/>
      <c r="BD152" s="11"/>
      <c r="BE152" s="11"/>
      <c r="BF152" s="11"/>
    </row>
    <row r="153" spans="1:58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2"/>
      <c r="BA153" s="12"/>
      <c r="BB153" s="12"/>
      <c r="BC153" s="11"/>
      <c r="BD153" s="11"/>
      <c r="BE153" s="11"/>
      <c r="BF153" s="11"/>
    </row>
    <row r="154" spans="1:58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2"/>
      <c r="BA154" s="12"/>
      <c r="BB154" s="12"/>
      <c r="BC154" s="11"/>
      <c r="BD154" s="11"/>
      <c r="BE154" s="11"/>
      <c r="BF154" s="11"/>
    </row>
    <row r="155" spans="1:58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2"/>
      <c r="BA155" s="12"/>
      <c r="BB155" s="12"/>
      <c r="BC155" s="11"/>
      <c r="BD155" s="11"/>
      <c r="BE155" s="11"/>
      <c r="BF155" s="11"/>
    </row>
    <row r="156" spans="1:58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2"/>
      <c r="BA156" s="12"/>
      <c r="BB156" s="12"/>
      <c r="BC156" s="11"/>
      <c r="BD156" s="11"/>
      <c r="BE156" s="11"/>
      <c r="BF156" s="11"/>
    </row>
    <row r="157" spans="1:58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2"/>
      <c r="BA157" s="12"/>
      <c r="BB157" s="12"/>
      <c r="BC157" s="11"/>
      <c r="BD157" s="11"/>
      <c r="BE157" s="11"/>
      <c r="BF157" s="11"/>
    </row>
    <row r="158" spans="1:58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2"/>
      <c r="BA158" s="12"/>
      <c r="BB158" s="12"/>
      <c r="BC158" s="11"/>
      <c r="BD158" s="11"/>
      <c r="BE158" s="11"/>
      <c r="BF158" s="11"/>
    </row>
    <row r="159" spans="1:58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2"/>
      <c r="BA159" s="12"/>
      <c r="BB159" s="12"/>
      <c r="BC159" s="11"/>
      <c r="BD159" s="11"/>
      <c r="BE159" s="11"/>
      <c r="BF159" s="11"/>
    </row>
    <row r="160" spans="1:58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2"/>
      <c r="BA160" s="12"/>
      <c r="BB160" s="12"/>
      <c r="BC160" s="11"/>
      <c r="BD160" s="11"/>
      <c r="BE160" s="11"/>
      <c r="BF160" s="11"/>
    </row>
    <row r="161" spans="1:58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2"/>
      <c r="BA161" s="12"/>
      <c r="BB161" s="12"/>
      <c r="BC161" s="11"/>
      <c r="BD161" s="11"/>
      <c r="BE161" s="11"/>
      <c r="BF161" s="11"/>
    </row>
    <row r="162" spans="1:58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2"/>
      <c r="BA162" s="12"/>
      <c r="BB162" s="12"/>
      <c r="BC162" s="11"/>
      <c r="BD162" s="11"/>
      <c r="BE162" s="11"/>
      <c r="BF162" s="11"/>
    </row>
    <row r="163" spans="1:58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2"/>
      <c r="BA163" s="12"/>
      <c r="BB163" s="12"/>
      <c r="BC163" s="11"/>
      <c r="BD163" s="11"/>
      <c r="BE163" s="11"/>
      <c r="BF163" s="11"/>
    </row>
    <row r="164" spans="1:58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2"/>
      <c r="BA164" s="12"/>
      <c r="BB164" s="12"/>
      <c r="BC164" s="11"/>
      <c r="BD164" s="11"/>
      <c r="BE164" s="11"/>
      <c r="BF164" s="11"/>
    </row>
    <row r="165" spans="1:58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2"/>
      <c r="BA165" s="12"/>
      <c r="BB165" s="12"/>
      <c r="BC165" s="11"/>
      <c r="BD165" s="11"/>
      <c r="BE165" s="11"/>
      <c r="BF165" s="11"/>
    </row>
    <row r="166" spans="1:58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2"/>
      <c r="BA166" s="12"/>
      <c r="BB166" s="12"/>
      <c r="BC166" s="11"/>
      <c r="BD166" s="11"/>
      <c r="BE166" s="11"/>
      <c r="BF166" s="11"/>
    </row>
    <row r="167" spans="1:58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2"/>
      <c r="BA167" s="12"/>
      <c r="BB167" s="12"/>
      <c r="BC167" s="11"/>
      <c r="BD167" s="11"/>
      <c r="BE167" s="11"/>
      <c r="BF167" s="11"/>
    </row>
    <row r="168" spans="1:58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2"/>
      <c r="BA168" s="12"/>
      <c r="BB168" s="12"/>
      <c r="BC168" s="11"/>
      <c r="BD168" s="11"/>
      <c r="BE168" s="11"/>
      <c r="BF168" s="11"/>
    </row>
    <row r="169" spans="1:58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2"/>
      <c r="BA169" s="12"/>
      <c r="BB169" s="12"/>
      <c r="BC169" s="11"/>
      <c r="BD169" s="11"/>
      <c r="BE169" s="11"/>
      <c r="BF169" s="11"/>
    </row>
    <row r="170" spans="1:58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2"/>
      <c r="BA170" s="12"/>
      <c r="BB170" s="12"/>
      <c r="BC170" s="11"/>
      <c r="BD170" s="11"/>
      <c r="BE170" s="11"/>
      <c r="BF170" s="11"/>
    </row>
    <row r="171" spans="1:58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2"/>
      <c r="BA171" s="12"/>
      <c r="BB171" s="12"/>
      <c r="BC171" s="11"/>
      <c r="BD171" s="11"/>
      <c r="BE171" s="11"/>
      <c r="BF171" s="11"/>
    </row>
    <row r="172" spans="1:58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2"/>
      <c r="BA172" s="12"/>
      <c r="BB172" s="12"/>
      <c r="BC172" s="11"/>
      <c r="BD172" s="11"/>
      <c r="BE172" s="11"/>
      <c r="BF172" s="11"/>
    </row>
    <row r="173" spans="1:58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2"/>
      <c r="BA173" s="12"/>
      <c r="BB173" s="12"/>
      <c r="BC173" s="11"/>
      <c r="BD173" s="11"/>
      <c r="BE173" s="11"/>
      <c r="BF173" s="11"/>
    </row>
    <row r="174" spans="1:58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2"/>
      <c r="BA174" s="12"/>
      <c r="BB174" s="12"/>
      <c r="BC174" s="11"/>
      <c r="BD174" s="11"/>
      <c r="BE174" s="11"/>
      <c r="BF174" s="11"/>
    </row>
    <row r="175" spans="1:58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2"/>
      <c r="BA175" s="12"/>
      <c r="BB175" s="12"/>
      <c r="BC175" s="11"/>
      <c r="BD175" s="11"/>
      <c r="BE175" s="11"/>
      <c r="BF175" s="11"/>
    </row>
    <row r="176" spans="1:58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2"/>
      <c r="BA176" s="12"/>
      <c r="BB176" s="12"/>
      <c r="BC176" s="11"/>
      <c r="BD176" s="11"/>
      <c r="BE176" s="11"/>
      <c r="BF176" s="11"/>
    </row>
    <row r="177" spans="1:58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2"/>
      <c r="BA177" s="12"/>
      <c r="BB177" s="12"/>
      <c r="BC177" s="11"/>
      <c r="BD177" s="11"/>
      <c r="BE177" s="11"/>
      <c r="BF177" s="11"/>
    </row>
    <row r="178" spans="1:58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2"/>
      <c r="BA178" s="12"/>
      <c r="BB178" s="12"/>
      <c r="BC178" s="11"/>
      <c r="BD178" s="11"/>
      <c r="BE178" s="11"/>
      <c r="BF178" s="11"/>
    </row>
    <row r="179" spans="1:58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2"/>
      <c r="BA179" s="12"/>
      <c r="BB179" s="12"/>
      <c r="BC179" s="11"/>
      <c r="BD179" s="11"/>
      <c r="BE179" s="11"/>
      <c r="BF179" s="11"/>
    </row>
    <row r="180" spans="1:58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2"/>
      <c r="BA180" s="12"/>
      <c r="BB180" s="12"/>
      <c r="BC180" s="11"/>
      <c r="BD180" s="11"/>
      <c r="BE180" s="11"/>
      <c r="BF180" s="11"/>
    </row>
    <row r="181" spans="1:58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2"/>
      <c r="BA181" s="12"/>
      <c r="BB181" s="12"/>
      <c r="BC181" s="11"/>
      <c r="BD181" s="11"/>
      <c r="BE181" s="11"/>
      <c r="BF181" s="11"/>
    </row>
    <row r="182" spans="1:58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2"/>
      <c r="BA182" s="12"/>
      <c r="BB182" s="12"/>
      <c r="BC182" s="11"/>
      <c r="BD182" s="11"/>
      <c r="BE182" s="11"/>
      <c r="BF182" s="11"/>
    </row>
    <row r="183" spans="1:58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2"/>
      <c r="BA183" s="12"/>
      <c r="BB183" s="12"/>
      <c r="BC183" s="11"/>
      <c r="BD183" s="11"/>
      <c r="BE183" s="11"/>
      <c r="BF183" s="11"/>
    </row>
    <row r="184" spans="1:58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2"/>
      <c r="BA184" s="12"/>
      <c r="BB184" s="12"/>
      <c r="BC184" s="11"/>
      <c r="BD184" s="11"/>
      <c r="BE184" s="11"/>
      <c r="BF184" s="11"/>
    </row>
    <row r="185" spans="1:58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2"/>
      <c r="BA185" s="12"/>
      <c r="BB185" s="12"/>
      <c r="BC185" s="11"/>
      <c r="BD185" s="11"/>
      <c r="BE185" s="11"/>
      <c r="BF185" s="11"/>
    </row>
    <row r="186" spans="1:58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2"/>
      <c r="BA186" s="12"/>
      <c r="BB186" s="12"/>
      <c r="BC186" s="11"/>
      <c r="BD186" s="11"/>
      <c r="BE186" s="11"/>
      <c r="BF186" s="11"/>
    </row>
    <row r="187" spans="1:58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2"/>
      <c r="BA187" s="12"/>
      <c r="BB187" s="12"/>
      <c r="BC187" s="11"/>
      <c r="BD187" s="11"/>
      <c r="BE187" s="11"/>
      <c r="BF187" s="11"/>
    </row>
    <row r="188" spans="1:58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2"/>
      <c r="BA188" s="12"/>
      <c r="BB188" s="12"/>
      <c r="BC188" s="11"/>
      <c r="BD188" s="11"/>
      <c r="BE188" s="11"/>
      <c r="BF188" s="11"/>
    </row>
    <row r="189" spans="1:58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2"/>
      <c r="BA189" s="12"/>
      <c r="BB189" s="12"/>
      <c r="BC189" s="11"/>
      <c r="BD189" s="11"/>
      <c r="BE189" s="11"/>
      <c r="BF189" s="11"/>
    </row>
    <row r="190" spans="1:58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2"/>
      <c r="BA190" s="12"/>
      <c r="BB190" s="12"/>
      <c r="BC190" s="11"/>
      <c r="BD190" s="11"/>
      <c r="BE190" s="11"/>
      <c r="BF190" s="11"/>
    </row>
    <row r="191" spans="1:58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2"/>
      <c r="BA191" s="12"/>
      <c r="BB191" s="12"/>
      <c r="BC191" s="11"/>
      <c r="BD191" s="11"/>
      <c r="BE191" s="11"/>
      <c r="BF191" s="11"/>
    </row>
    <row r="192" spans="1:58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2"/>
      <c r="BA192" s="12"/>
      <c r="BB192" s="12"/>
      <c r="BC192" s="11"/>
      <c r="BD192" s="11"/>
      <c r="BE192" s="11"/>
      <c r="BF192" s="11"/>
    </row>
    <row r="193" spans="1:58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2"/>
      <c r="BA193" s="12"/>
      <c r="BB193" s="12"/>
      <c r="BC193" s="11"/>
      <c r="BD193" s="11"/>
      <c r="BE193" s="11"/>
      <c r="BF193" s="11"/>
    </row>
    <row r="194" spans="1:58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2"/>
      <c r="BA194" s="12"/>
      <c r="BB194" s="12"/>
      <c r="BC194" s="11"/>
      <c r="BD194" s="11"/>
      <c r="BE194" s="11"/>
      <c r="BF194" s="11"/>
    </row>
    <row r="195" spans="1:58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2"/>
      <c r="BA195" s="12"/>
      <c r="BB195" s="12"/>
      <c r="BC195" s="11"/>
      <c r="BD195" s="11"/>
      <c r="BE195" s="11"/>
      <c r="BF195" s="11"/>
    </row>
    <row r="196" spans="1:58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2"/>
      <c r="BA196" s="12"/>
      <c r="BB196" s="12"/>
      <c r="BC196" s="11"/>
      <c r="BD196" s="11"/>
      <c r="BE196" s="11"/>
      <c r="BF196" s="11"/>
    </row>
    <row r="197" spans="1:58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2"/>
      <c r="BA197" s="12"/>
      <c r="BB197" s="12"/>
      <c r="BC197" s="11"/>
      <c r="BD197" s="11"/>
      <c r="BE197" s="11"/>
      <c r="BF197" s="11"/>
    </row>
    <row r="198" spans="1:58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2"/>
      <c r="BA198" s="12"/>
      <c r="BB198" s="12"/>
      <c r="BC198" s="11"/>
      <c r="BD198" s="11"/>
      <c r="BE198" s="11"/>
      <c r="BF198" s="11"/>
    </row>
    <row r="199" spans="1:58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2"/>
      <c r="BA199" s="12"/>
      <c r="BB199" s="12"/>
      <c r="BC199" s="11"/>
      <c r="BD199" s="11"/>
      <c r="BE199" s="11"/>
      <c r="BF199" s="11"/>
    </row>
    <row r="200" spans="1:58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2"/>
      <c r="BA200" s="12"/>
      <c r="BB200" s="12"/>
      <c r="BC200" s="11"/>
      <c r="BD200" s="11"/>
      <c r="BE200" s="11"/>
      <c r="BF200" s="11"/>
    </row>
    <row r="201" spans="1:58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2"/>
      <c r="BA201" s="12"/>
      <c r="BB201" s="12"/>
      <c r="BC201" s="11"/>
      <c r="BD201" s="11"/>
      <c r="BE201" s="11"/>
      <c r="BF201" s="11"/>
    </row>
    <row r="202" spans="1:58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2"/>
      <c r="BA202" s="12"/>
      <c r="BB202" s="12"/>
      <c r="BC202" s="11"/>
      <c r="BD202" s="11"/>
      <c r="BE202" s="11"/>
      <c r="BF202" s="11"/>
    </row>
    <row r="203" spans="1:58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2"/>
      <c r="BA203" s="12"/>
      <c r="BB203" s="12"/>
      <c r="BC203" s="11"/>
      <c r="BD203" s="11"/>
      <c r="BE203" s="11"/>
      <c r="BF203" s="11"/>
    </row>
    <row r="204" spans="1:58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2"/>
      <c r="BA204" s="12"/>
      <c r="BB204" s="12"/>
      <c r="BC204" s="11"/>
      <c r="BD204" s="11"/>
      <c r="BE204" s="11"/>
      <c r="BF204" s="11"/>
    </row>
    <row r="205" spans="1:58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2"/>
      <c r="BA205" s="12"/>
      <c r="BB205" s="12"/>
      <c r="BC205" s="11"/>
      <c r="BD205" s="11"/>
      <c r="BE205" s="11"/>
      <c r="BF205" s="11"/>
    </row>
    <row r="206" spans="1:58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2"/>
      <c r="BA206" s="12"/>
      <c r="BB206" s="12"/>
      <c r="BC206" s="11"/>
      <c r="BD206" s="11"/>
      <c r="BE206" s="11"/>
      <c r="BF206" s="11"/>
    </row>
    <row r="207" spans="1:58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2"/>
      <c r="BA207" s="12"/>
      <c r="BB207" s="12"/>
      <c r="BC207" s="11"/>
      <c r="BD207" s="11"/>
      <c r="BE207" s="11"/>
      <c r="BF207" s="11"/>
    </row>
    <row r="208" spans="1:58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2"/>
      <c r="BA208" s="12"/>
      <c r="BB208" s="12"/>
      <c r="BC208" s="11"/>
      <c r="BD208" s="11"/>
      <c r="BE208" s="11"/>
      <c r="BF208" s="11"/>
    </row>
    <row r="209" spans="1:58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2"/>
      <c r="BA209" s="12"/>
      <c r="BB209" s="12"/>
      <c r="BC209" s="11"/>
      <c r="BD209" s="11"/>
      <c r="BE209" s="11"/>
      <c r="BF209" s="11"/>
    </row>
    <row r="210" spans="1:58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2"/>
      <c r="BA210" s="12"/>
      <c r="BB210" s="12"/>
      <c r="BC210" s="11"/>
      <c r="BD210" s="11"/>
      <c r="BE210" s="11"/>
      <c r="BF210" s="11"/>
    </row>
    <row r="211" spans="1:58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2"/>
      <c r="BA211" s="12"/>
      <c r="BB211" s="12"/>
      <c r="BC211" s="11"/>
      <c r="BD211" s="11"/>
      <c r="BE211" s="11"/>
      <c r="BF211" s="11"/>
    </row>
    <row r="212" spans="1:58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2"/>
      <c r="BA212" s="12"/>
      <c r="BB212" s="12"/>
      <c r="BC212" s="11"/>
      <c r="BD212" s="11"/>
      <c r="BE212" s="11"/>
      <c r="BF212" s="11"/>
    </row>
    <row r="213" spans="1:58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2"/>
      <c r="BA213" s="12"/>
      <c r="BB213" s="12"/>
      <c r="BC213" s="11"/>
      <c r="BD213" s="11"/>
      <c r="BE213" s="11"/>
      <c r="BF213" s="11"/>
    </row>
    <row r="214" spans="1:58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2"/>
      <c r="BA214" s="12"/>
      <c r="BB214" s="12"/>
      <c r="BC214" s="11"/>
      <c r="BD214" s="11"/>
      <c r="BE214" s="11"/>
      <c r="BF214" s="11"/>
    </row>
    <row r="215" spans="1:58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2"/>
      <c r="BA215" s="12"/>
      <c r="BB215" s="12"/>
      <c r="BC215" s="11"/>
      <c r="BD215" s="11"/>
      <c r="BE215" s="11"/>
      <c r="BF215" s="11"/>
    </row>
    <row r="216" spans="1:58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2"/>
      <c r="BA216" s="12"/>
      <c r="BB216" s="12"/>
      <c r="BC216" s="11"/>
      <c r="BD216" s="11"/>
      <c r="BE216" s="11"/>
      <c r="BF216" s="11"/>
    </row>
    <row r="217" spans="1:58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2"/>
      <c r="BA217" s="12"/>
      <c r="BB217" s="12"/>
      <c r="BC217" s="11"/>
      <c r="BD217" s="11"/>
      <c r="BE217" s="11"/>
      <c r="BF217" s="11"/>
    </row>
    <row r="218" spans="1:58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2"/>
      <c r="BA218" s="12"/>
      <c r="BB218" s="12"/>
      <c r="BC218" s="11"/>
      <c r="BD218" s="11"/>
      <c r="BE218" s="11"/>
      <c r="BF218" s="11"/>
    </row>
    <row r="219" spans="1:58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2"/>
      <c r="BA219" s="12"/>
      <c r="BB219" s="12"/>
      <c r="BC219" s="11"/>
      <c r="BD219" s="11"/>
      <c r="BE219" s="11"/>
      <c r="BF219" s="11"/>
    </row>
    <row r="220" spans="1:58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2"/>
      <c r="BA220" s="12"/>
      <c r="BB220" s="12"/>
      <c r="BC220" s="11"/>
      <c r="BD220" s="11"/>
      <c r="BE220" s="11"/>
      <c r="BF220" s="11"/>
    </row>
    <row r="221" spans="1:58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2"/>
      <c r="BA221" s="12"/>
      <c r="BB221" s="12"/>
      <c r="BC221" s="11"/>
      <c r="BD221" s="11"/>
      <c r="BE221" s="11"/>
      <c r="BF221" s="11"/>
    </row>
    <row r="222" spans="1:58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2"/>
      <c r="BA222" s="12"/>
      <c r="BB222" s="12"/>
      <c r="BC222" s="11"/>
      <c r="BD222" s="11"/>
      <c r="BE222" s="11"/>
      <c r="BF222" s="11"/>
    </row>
    <row r="223" spans="1:58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2"/>
      <c r="BA223" s="12"/>
      <c r="BB223" s="12"/>
      <c r="BC223" s="11"/>
      <c r="BD223" s="11"/>
      <c r="BE223" s="11"/>
      <c r="BF223" s="11"/>
    </row>
    <row r="224" spans="1:58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2"/>
      <c r="BA224" s="12"/>
      <c r="BB224" s="12"/>
      <c r="BC224" s="11"/>
      <c r="BD224" s="11"/>
      <c r="BE224" s="11"/>
      <c r="BF224" s="11"/>
    </row>
    <row r="225" spans="1:58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2"/>
      <c r="BA225" s="12"/>
      <c r="BB225" s="12"/>
      <c r="BC225" s="11"/>
      <c r="BD225" s="11"/>
      <c r="BE225" s="11"/>
      <c r="BF225" s="11"/>
    </row>
    <row r="226" spans="1:58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2"/>
      <c r="BA226" s="12"/>
      <c r="BB226" s="12"/>
      <c r="BC226" s="11"/>
      <c r="BD226" s="11"/>
      <c r="BE226" s="11"/>
      <c r="BF226" s="11"/>
    </row>
    <row r="227" spans="1:58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2"/>
      <c r="BA227" s="12"/>
      <c r="BB227" s="12"/>
      <c r="BC227" s="11"/>
      <c r="BD227" s="11"/>
      <c r="BE227" s="11"/>
      <c r="BF227" s="11"/>
    </row>
    <row r="228" spans="1:58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2"/>
      <c r="BA228" s="12"/>
      <c r="BB228" s="12"/>
      <c r="BC228" s="11"/>
      <c r="BD228" s="11"/>
      <c r="BE228" s="11"/>
      <c r="BF228" s="11"/>
    </row>
    <row r="229" spans="1:58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2"/>
      <c r="BA229" s="12"/>
      <c r="BB229" s="12"/>
      <c r="BC229" s="11"/>
      <c r="BD229" s="11"/>
      <c r="BE229" s="11"/>
      <c r="BF229" s="11"/>
    </row>
    <row r="230" spans="1:58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2"/>
      <c r="BA230" s="12"/>
      <c r="BB230" s="12"/>
      <c r="BC230" s="11"/>
      <c r="BD230" s="11"/>
      <c r="BE230" s="11"/>
      <c r="BF230" s="11"/>
    </row>
    <row r="231" spans="1:58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2"/>
      <c r="BA231" s="12"/>
      <c r="BB231" s="12"/>
      <c r="BC231" s="11"/>
      <c r="BD231" s="11"/>
      <c r="BE231" s="11"/>
      <c r="BF231" s="11"/>
    </row>
    <row r="232" spans="1:58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2"/>
      <c r="BA232" s="12"/>
      <c r="BB232" s="12"/>
      <c r="BC232" s="11"/>
      <c r="BD232" s="11"/>
      <c r="BE232" s="11"/>
      <c r="BF232" s="11"/>
    </row>
    <row r="233" spans="1:58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2"/>
      <c r="BA233" s="12"/>
      <c r="BB233" s="12"/>
      <c r="BC233" s="11"/>
      <c r="BD233" s="11"/>
      <c r="BE233" s="11"/>
      <c r="BF233" s="11"/>
    </row>
    <row r="234" spans="1:58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2"/>
      <c r="BA234" s="12"/>
      <c r="BB234" s="12"/>
      <c r="BC234" s="11"/>
      <c r="BD234" s="11"/>
      <c r="BE234" s="11"/>
      <c r="BF234" s="11"/>
    </row>
    <row r="235" spans="1:58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2"/>
      <c r="BA235" s="12"/>
      <c r="BB235" s="12"/>
      <c r="BC235" s="11"/>
      <c r="BD235" s="11"/>
      <c r="BE235" s="11"/>
      <c r="BF235" s="11"/>
    </row>
    <row r="236" spans="1:58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2"/>
      <c r="BA236" s="12"/>
      <c r="BB236" s="12"/>
      <c r="BC236" s="11"/>
      <c r="BD236" s="11"/>
      <c r="BE236" s="11"/>
      <c r="BF236" s="11"/>
    </row>
    <row r="237" spans="1:58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2"/>
      <c r="BA237" s="12"/>
      <c r="BB237" s="12"/>
      <c r="BC237" s="11"/>
      <c r="BD237" s="11"/>
      <c r="BE237" s="11"/>
      <c r="BF237" s="11"/>
    </row>
    <row r="238" spans="1:58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2"/>
      <c r="BA238" s="12"/>
      <c r="BB238" s="12"/>
      <c r="BC238" s="11"/>
      <c r="BD238" s="11"/>
      <c r="BE238" s="11"/>
      <c r="BF238" s="11"/>
    </row>
    <row r="239" spans="1:58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2"/>
      <c r="BA239" s="12"/>
      <c r="BB239" s="12"/>
      <c r="BC239" s="11"/>
      <c r="BD239" s="11"/>
      <c r="BE239" s="11"/>
      <c r="BF239" s="11"/>
    </row>
    <row r="240" spans="1:58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2"/>
      <c r="BA240" s="12"/>
      <c r="BB240" s="12"/>
      <c r="BC240" s="11"/>
      <c r="BD240" s="11"/>
      <c r="BE240" s="11"/>
      <c r="BF240" s="11"/>
    </row>
    <row r="241" spans="1:58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2"/>
      <c r="BA241" s="12"/>
      <c r="BB241" s="12"/>
      <c r="BC241" s="11"/>
      <c r="BD241" s="11"/>
      <c r="BE241" s="11"/>
      <c r="BF241" s="11"/>
    </row>
    <row r="242" spans="1:58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2"/>
      <c r="BA242" s="12"/>
      <c r="BB242" s="12"/>
      <c r="BC242" s="11"/>
      <c r="BD242" s="11"/>
      <c r="BE242" s="11"/>
      <c r="BF242" s="11"/>
    </row>
    <row r="243" spans="1:58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2"/>
      <c r="BA243" s="12"/>
      <c r="BB243" s="12"/>
      <c r="BC243" s="11"/>
      <c r="BD243" s="11"/>
      <c r="BE243" s="11"/>
      <c r="BF243" s="11"/>
    </row>
    <row r="244" spans="1:58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2"/>
      <c r="BA244" s="12"/>
      <c r="BB244" s="12"/>
      <c r="BC244" s="11"/>
      <c r="BD244" s="11"/>
      <c r="BE244" s="11"/>
      <c r="BF244" s="11"/>
    </row>
    <row r="245" spans="1:58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2"/>
      <c r="BA245" s="12"/>
      <c r="BB245" s="12"/>
      <c r="BC245" s="11"/>
      <c r="BD245" s="11"/>
      <c r="BE245" s="11"/>
      <c r="BF245" s="11"/>
    </row>
    <row r="246" spans="1:58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2"/>
      <c r="BA246" s="12"/>
      <c r="BB246" s="12"/>
      <c r="BC246" s="11"/>
      <c r="BD246" s="11"/>
      <c r="BE246" s="11"/>
      <c r="BF246" s="11"/>
    </row>
    <row r="247" spans="1:58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2"/>
      <c r="BA247" s="12"/>
      <c r="BB247" s="12"/>
      <c r="BC247" s="11"/>
      <c r="BD247" s="11"/>
      <c r="BE247" s="11"/>
      <c r="BF247" s="11"/>
    </row>
    <row r="248" spans="1:58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2"/>
      <c r="BA248" s="12"/>
      <c r="BB248" s="12"/>
      <c r="BC248" s="11"/>
      <c r="BD248" s="11"/>
      <c r="BE248" s="11"/>
      <c r="BF248" s="11"/>
    </row>
    <row r="249" spans="1:58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2"/>
      <c r="BA249" s="12"/>
      <c r="BB249" s="12"/>
      <c r="BC249" s="11"/>
      <c r="BD249" s="11"/>
      <c r="BE249" s="11"/>
      <c r="BF249" s="11"/>
    </row>
    <row r="250" spans="1:58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2"/>
      <c r="BA250" s="12"/>
      <c r="BB250" s="12"/>
      <c r="BC250" s="11"/>
      <c r="BD250" s="11"/>
      <c r="BE250" s="11"/>
      <c r="BF250" s="11"/>
    </row>
    <row r="251" spans="1:58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2"/>
      <c r="BA251" s="12"/>
      <c r="BB251" s="12"/>
      <c r="BC251" s="11"/>
      <c r="BD251" s="11"/>
      <c r="BE251" s="11"/>
      <c r="BF251" s="11"/>
    </row>
    <row r="252" spans="1:58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2"/>
      <c r="BA252" s="12"/>
      <c r="BB252" s="12"/>
      <c r="BC252" s="11"/>
      <c r="BD252" s="11"/>
      <c r="BE252" s="11"/>
      <c r="BF252" s="11"/>
    </row>
    <row r="253" spans="1:58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2"/>
      <c r="BA253" s="12"/>
      <c r="BB253" s="12"/>
      <c r="BC253" s="11"/>
      <c r="BD253" s="11"/>
      <c r="BE253" s="11"/>
      <c r="BF253" s="11"/>
    </row>
    <row r="254" spans="1:58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2"/>
      <c r="BA254" s="12"/>
      <c r="BB254" s="12"/>
      <c r="BC254" s="11"/>
      <c r="BD254" s="11"/>
      <c r="BE254" s="11"/>
      <c r="BF254" s="11"/>
    </row>
    <row r="255" spans="1:58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2"/>
      <c r="BA255" s="12"/>
      <c r="BB255" s="12"/>
      <c r="BC255" s="11"/>
      <c r="BD255" s="11"/>
      <c r="BE255" s="11"/>
      <c r="BF255" s="11"/>
    </row>
    <row r="256" spans="1:58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2"/>
      <c r="BA256" s="12"/>
      <c r="BB256" s="12"/>
      <c r="BC256" s="11"/>
      <c r="BD256" s="11"/>
      <c r="BE256" s="11"/>
      <c r="BF256" s="11"/>
    </row>
    <row r="257" spans="1:58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2"/>
      <c r="BA257" s="12"/>
      <c r="BB257" s="12"/>
      <c r="BC257" s="11"/>
      <c r="BD257" s="11"/>
      <c r="BE257" s="11"/>
      <c r="BF257" s="11"/>
    </row>
    <row r="258" spans="1:58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2"/>
      <c r="BA258" s="12"/>
      <c r="BB258" s="12"/>
      <c r="BC258" s="11"/>
      <c r="BD258" s="11"/>
      <c r="BE258" s="11"/>
      <c r="BF258" s="11"/>
    </row>
    <row r="259" spans="1:58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2"/>
      <c r="BA259" s="12"/>
      <c r="BB259" s="12"/>
      <c r="BC259" s="11"/>
      <c r="BD259" s="11"/>
      <c r="BE259" s="11"/>
      <c r="BF259" s="11"/>
    </row>
    <row r="260" spans="1:58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2"/>
      <c r="BA260" s="12"/>
      <c r="BB260" s="12"/>
      <c r="BC260" s="11"/>
      <c r="BD260" s="11"/>
      <c r="BE260" s="11"/>
      <c r="BF260" s="11"/>
    </row>
    <row r="261" spans="1:58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2"/>
      <c r="BA261" s="12"/>
      <c r="BB261" s="12"/>
      <c r="BC261" s="11"/>
      <c r="BD261" s="11"/>
      <c r="BE261" s="11"/>
      <c r="BF261" s="11"/>
    </row>
    <row r="262" spans="1:58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2"/>
      <c r="BA262" s="12"/>
      <c r="BB262" s="12"/>
      <c r="BC262" s="11"/>
      <c r="BD262" s="11"/>
      <c r="BE262" s="11"/>
      <c r="BF262" s="11"/>
    </row>
    <row r="263" spans="1:58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2"/>
      <c r="BA263" s="12"/>
      <c r="BB263" s="12"/>
      <c r="BC263" s="11"/>
      <c r="BD263" s="11"/>
      <c r="BE263" s="11"/>
      <c r="BF263" s="11"/>
    </row>
    <row r="264" spans="1:58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2"/>
      <c r="BA264" s="12"/>
      <c r="BB264" s="12"/>
      <c r="BC264" s="11"/>
      <c r="BD264" s="11"/>
      <c r="BE264" s="11"/>
      <c r="BF264" s="11"/>
    </row>
    <row r="265" spans="1:58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2"/>
      <c r="BA265" s="12"/>
      <c r="BB265" s="12"/>
      <c r="BC265" s="11"/>
      <c r="BD265" s="11"/>
      <c r="BE265" s="11"/>
      <c r="BF265" s="11"/>
    </row>
    <row r="266" spans="1:58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2"/>
      <c r="BA266" s="12"/>
      <c r="BB266" s="12"/>
      <c r="BC266" s="11"/>
      <c r="BD266" s="11"/>
      <c r="BE266" s="11"/>
      <c r="BF266" s="11"/>
    </row>
    <row r="267" spans="1:58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2"/>
      <c r="BA267" s="12"/>
      <c r="BB267" s="12"/>
      <c r="BC267" s="11"/>
      <c r="BD267" s="11"/>
      <c r="BE267" s="11"/>
      <c r="BF267" s="11"/>
    </row>
    <row r="268" spans="1:58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2"/>
      <c r="BA268" s="12"/>
      <c r="BB268" s="12"/>
      <c r="BC268" s="11"/>
      <c r="BD268" s="11"/>
      <c r="BE268" s="11"/>
      <c r="BF268" s="11"/>
    </row>
    <row r="269" spans="1:58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2"/>
      <c r="BA269" s="12"/>
      <c r="BB269" s="12"/>
      <c r="BC269" s="11"/>
      <c r="BD269" s="11"/>
      <c r="BE269" s="11"/>
      <c r="BF269" s="11"/>
    </row>
    <row r="270" spans="1:58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2"/>
      <c r="BA270" s="12"/>
      <c r="BB270" s="12"/>
      <c r="BC270" s="11"/>
      <c r="BD270" s="11"/>
      <c r="BE270" s="11"/>
      <c r="BF270" s="11"/>
    </row>
    <row r="271" spans="1:58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2"/>
      <c r="BA271" s="12"/>
      <c r="BB271" s="12"/>
      <c r="BC271" s="11"/>
      <c r="BD271" s="11"/>
      <c r="BE271" s="11"/>
      <c r="BF271" s="11"/>
    </row>
    <row r="272" spans="1:58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2"/>
      <c r="BA272" s="12"/>
      <c r="BB272" s="12"/>
      <c r="BC272" s="11"/>
      <c r="BD272" s="11"/>
      <c r="BE272" s="11"/>
      <c r="BF272" s="11"/>
    </row>
    <row r="273" spans="1:58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2"/>
      <c r="BA273" s="12"/>
      <c r="BB273" s="12"/>
      <c r="BC273" s="11"/>
      <c r="BD273" s="11"/>
      <c r="BE273" s="11"/>
      <c r="BF273" s="11"/>
    </row>
    <row r="274" spans="1:58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2"/>
      <c r="BA274" s="12"/>
      <c r="BB274" s="12"/>
      <c r="BC274" s="11"/>
      <c r="BD274" s="11"/>
      <c r="BE274" s="11"/>
      <c r="BF274" s="11"/>
    </row>
    <row r="275" spans="1:58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2"/>
      <c r="BA275" s="12"/>
      <c r="BB275" s="12"/>
      <c r="BC275" s="11"/>
      <c r="BD275" s="11"/>
      <c r="BE275" s="11"/>
      <c r="BF275" s="11"/>
    </row>
    <row r="276" spans="1:58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2"/>
      <c r="BA276" s="12"/>
      <c r="BB276" s="12"/>
      <c r="BC276" s="11"/>
      <c r="BD276" s="11"/>
      <c r="BE276" s="11"/>
      <c r="BF276" s="11"/>
    </row>
    <row r="277" spans="1:58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2"/>
      <c r="BA277" s="12"/>
      <c r="BB277" s="12"/>
      <c r="BC277" s="11"/>
      <c r="BD277" s="11"/>
      <c r="BE277" s="11"/>
      <c r="BF277" s="11"/>
    </row>
    <row r="278" spans="1:58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2"/>
      <c r="BA278" s="12"/>
      <c r="BB278" s="12"/>
      <c r="BC278" s="11"/>
      <c r="BD278" s="11"/>
      <c r="BE278" s="11"/>
      <c r="BF278" s="11"/>
    </row>
    <row r="279" spans="1:58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2"/>
      <c r="BA279" s="12"/>
      <c r="BB279" s="12"/>
      <c r="BC279" s="11"/>
      <c r="BD279" s="11"/>
      <c r="BE279" s="11"/>
      <c r="BF279" s="11"/>
    </row>
    <row r="280" spans="1:58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2"/>
      <c r="BA280" s="12"/>
      <c r="BB280" s="12"/>
      <c r="BC280" s="11"/>
      <c r="BD280" s="11"/>
      <c r="BE280" s="11"/>
      <c r="BF280" s="11"/>
    </row>
    <row r="281" spans="1:58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2"/>
      <c r="BA281" s="12"/>
      <c r="BB281" s="12"/>
      <c r="BC281" s="11"/>
      <c r="BD281" s="11"/>
      <c r="BE281" s="11"/>
      <c r="BF281" s="11"/>
    </row>
    <row r="282" spans="1:58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2"/>
      <c r="BA282" s="12"/>
      <c r="BB282" s="12"/>
      <c r="BC282" s="11"/>
      <c r="BD282" s="11"/>
      <c r="BE282" s="11"/>
      <c r="BF282" s="11"/>
    </row>
    <row r="283" spans="1:58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2"/>
      <c r="BA283" s="12"/>
      <c r="BB283" s="12"/>
      <c r="BC283" s="11"/>
      <c r="BD283" s="11"/>
      <c r="BE283" s="11"/>
      <c r="BF283" s="11"/>
    </row>
    <row r="284" spans="1:58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2"/>
      <c r="BA284" s="12"/>
      <c r="BB284" s="12"/>
      <c r="BC284" s="11"/>
      <c r="BD284" s="11"/>
      <c r="BE284" s="11"/>
      <c r="BF284" s="11"/>
    </row>
    <row r="285" spans="1:58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2"/>
      <c r="BA285" s="12"/>
      <c r="BB285" s="12"/>
      <c r="BC285" s="11"/>
      <c r="BD285" s="11"/>
      <c r="BE285" s="11"/>
      <c r="BF285" s="11"/>
    </row>
    <row r="286" spans="1:58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2"/>
      <c r="BA286" s="12"/>
      <c r="BB286" s="12"/>
      <c r="BC286" s="11"/>
      <c r="BD286" s="11"/>
      <c r="BE286" s="11"/>
      <c r="BF286" s="11"/>
    </row>
    <row r="287" spans="1:58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2"/>
      <c r="BA287" s="12"/>
      <c r="BB287" s="12"/>
      <c r="BC287" s="11"/>
      <c r="BD287" s="11"/>
      <c r="BE287" s="11"/>
      <c r="BF287" s="11"/>
    </row>
    <row r="288" spans="1:58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2"/>
      <c r="BA288" s="12"/>
      <c r="BB288" s="12"/>
      <c r="BC288" s="11"/>
      <c r="BD288" s="11"/>
      <c r="BE288" s="11"/>
      <c r="BF288" s="11"/>
    </row>
    <row r="289" spans="1:58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2"/>
      <c r="BA289" s="12"/>
      <c r="BB289" s="12"/>
      <c r="BC289" s="11"/>
      <c r="BD289" s="11"/>
      <c r="BE289" s="11"/>
      <c r="BF289" s="11"/>
    </row>
    <row r="290" spans="1:58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2"/>
      <c r="BA290" s="12"/>
      <c r="BB290" s="12"/>
      <c r="BC290" s="11"/>
      <c r="BD290" s="11"/>
      <c r="BE290" s="11"/>
      <c r="BF290" s="11"/>
    </row>
    <row r="291" spans="1:58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2"/>
      <c r="BA291" s="12"/>
      <c r="BB291" s="12"/>
      <c r="BC291" s="11"/>
      <c r="BD291" s="11"/>
      <c r="BE291" s="11"/>
      <c r="BF291" s="11"/>
    </row>
    <row r="292" spans="1:58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2"/>
      <c r="BA292" s="12"/>
      <c r="BB292" s="12"/>
      <c r="BC292" s="11"/>
      <c r="BD292" s="11"/>
      <c r="BE292" s="11"/>
      <c r="BF292" s="11"/>
    </row>
    <row r="293" spans="1:58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2"/>
      <c r="BA293" s="12"/>
      <c r="BB293" s="12"/>
      <c r="BC293" s="11"/>
      <c r="BD293" s="11"/>
      <c r="BE293" s="11"/>
      <c r="BF293" s="11"/>
    </row>
    <row r="294" spans="1:58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2"/>
      <c r="BA294" s="12"/>
      <c r="BB294" s="12"/>
      <c r="BC294" s="11"/>
      <c r="BD294" s="11"/>
      <c r="BE294" s="11"/>
      <c r="BF294" s="11"/>
    </row>
    <row r="295" spans="1:58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2"/>
      <c r="BA295" s="12"/>
      <c r="BB295" s="12"/>
      <c r="BC295" s="11"/>
      <c r="BD295" s="11"/>
      <c r="BE295" s="11"/>
      <c r="BF295" s="11"/>
    </row>
    <row r="296" spans="1:58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2"/>
      <c r="BA296" s="12"/>
      <c r="BB296" s="12"/>
      <c r="BC296" s="11"/>
      <c r="BD296" s="11"/>
      <c r="BE296" s="11"/>
      <c r="BF296" s="11"/>
    </row>
    <row r="297" spans="1:58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2"/>
      <c r="BA297" s="12"/>
      <c r="BB297" s="12"/>
      <c r="BC297" s="11"/>
      <c r="BD297" s="11"/>
      <c r="BE297" s="11"/>
      <c r="BF297" s="11"/>
    </row>
    <row r="298" spans="1:58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2"/>
      <c r="BA298" s="12"/>
      <c r="BB298" s="12"/>
      <c r="BC298" s="11"/>
      <c r="BD298" s="11"/>
      <c r="BE298" s="11"/>
      <c r="BF298" s="11"/>
    </row>
    <row r="299" spans="1:58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2"/>
      <c r="BA299" s="12"/>
      <c r="BB299" s="12"/>
      <c r="BC299" s="11"/>
      <c r="BD299" s="11"/>
      <c r="BE299" s="11"/>
      <c r="BF299" s="11"/>
    </row>
    <row r="300" spans="1:58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2"/>
      <c r="BA300" s="12"/>
      <c r="BB300" s="12"/>
      <c r="BC300" s="11"/>
      <c r="BD300" s="11"/>
      <c r="BE300" s="11"/>
      <c r="BF300" s="11"/>
    </row>
    <row r="301" spans="1:58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2"/>
      <c r="BA301" s="12"/>
      <c r="BB301" s="12"/>
      <c r="BC301" s="11"/>
      <c r="BD301" s="11"/>
      <c r="BE301" s="11"/>
      <c r="BF301" s="11"/>
    </row>
    <row r="302" spans="1:58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2"/>
      <c r="BA302" s="12"/>
      <c r="BB302" s="12"/>
      <c r="BC302" s="11"/>
      <c r="BD302" s="11"/>
      <c r="BE302" s="11"/>
      <c r="BF302" s="11"/>
    </row>
    <row r="303" spans="1:58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2"/>
      <c r="BA303" s="12"/>
      <c r="BB303" s="12"/>
      <c r="BC303" s="11"/>
      <c r="BD303" s="11"/>
      <c r="BE303" s="11"/>
      <c r="BF303" s="11"/>
    </row>
    <row r="304" spans="1:58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2"/>
      <c r="BA304" s="12"/>
      <c r="BB304" s="12"/>
      <c r="BC304" s="11"/>
      <c r="BD304" s="11"/>
      <c r="BE304" s="11"/>
      <c r="BF304" s="11"/>
    </row>
    <row r="305" spans="1:58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2"/>
      <c r="BA305" s="12"/>
      <c r="BB305" s="12"/>
      <c r="BC305" s="11"/>
      <c r="BD305" s="11"/>
      <c r="BE305" s="11"/>
      <c r="BF305" s="11"/>
    </row>
    <row r="306" spans="1:58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2"/>
      <c r="BA306" s="12"/>
      <c r="BB306" s="12"/>
      <c r="BC306" s="11"/>
      <c r="BD306" s="11"/>
      <c r="BE306" s="11"/>
      <c r="BF306" s="11"/>
    </row>
    <row r="307" spans="1:58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2"/>
      <c r="BA307" s="12"/>
      <c r="BB307" s="12"/>
      <c r="BC307" s="11"/>
      <c r="BD307" s="11"/>
      <c r="BE307" s="11"/>
      <c r="BF307" s="11"/>
    </row>
    <row r="308" spans="1:58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2"/>
      <c r="BA308" s="12"/>
      <c r="BB308" s="12"/>
      <c r="BC308" s="11"/>
      <c r="BD308" s="11"/>
      <c r="BE308" s="11"/>
      <c r="BF308" s="11"/>
    </row>
    <row r="309" spans="1:58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2"/>
      <c r="BA309" s="12"/>
      <c r="BB309" s="12"/>
      <c r="BC309" s="11"/>
      <c r="BD309" s="11"/>
      <c r="BE309" s="11"/>
      <c r="BF309" s="11"/>
    </row>
    <row r="310" spans="1:58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2"/>
      <c r="BA310" s="12"/>
      <c r="BB310" s="12"/>
      <c r="BC310" s="11"/>
      <c r="BD310" s="11"/>
      <c r="BE310" s="11"/>
      <c r="BF310" s="11"/>
    </row>
    <row r="311" spans="1:58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2"/>
      <c r="BA311" s="12"/>
      <c r="BB311" s="12"/>
      <c r="BC311" s="11"/>
      <c r="BD311" s="11"/>
      <c r="BE311" s="11"/>
      <c r="BF311" s="11"/>
    </row>
    <row r="312" spans="1:58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2"/>
      <c r="BA312" s="12"/>
      <c r="BB312" s="12"/>
      <c r="BC312" s="11"/>
      <c r="BD312" s="11"/>
      <c r="BE312" s="11"/>
      <c r="BF312" s="11"/>
    </row>
    <row r="313" spans="1:58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2"/>
      <c r="BA313" s="12"/>
      <c r="BB313" s="12"/>
      <c r="BC313" s="11"/>
      <c r="BD313" s="11"/>
      <c r="BE313" s="11"/>
      <c r="BF313" s="11"/>
    </row>
    <row r="314" spans="1:58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2"/>
      <c r="BA314" s="12"/>
      <c r="BB314" s="12"/>
      <c r="BC314" s="11"/>
      <c r="BD314" s="11"/>
      <c r="BE314" s="11"/>
      <c r="BF314" s="11"/>
    </row>
    <row r="315" spans="1:58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2"/>
      <c r="BA315" s="12"/>
      <c r="BB315" s="12"/>
      <c r="BC315" s="11"/>
      <c r="BD315" s="11"/>
      <c r="BE315" s="11"/>
      <c r="BF315" s="11"/>
    </row>
    <row r="316" spans="1:58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2"/>
      <c r="BA316" s="12"/>
      <c r="BB316" s="12"/>
      <c r="BC316" s="11"/>
      <c r="BD316" s="11"/>
      <c r="BE316" s="11"/>
      <c r="BF316" s="11"/>
    </row>
    <row r="317" spans="1:58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2"/>
      <c r="BA317" s="12"/>
      <c r="BB317" s="12"/>
      <c r="BC317" s="11"/>
      <c r="BD317" s="11"/>
      <c r="BE317" s="11"/>
      <c r="BF317" s="11"/>
    </row>
    <row r="318" spans="1:58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2"/>
      <c r="BA318" s="12"/>
      <c r="BB318" s="12"/>
      <c r="BC318" s="11"/>
      <c r="BD318" s="11"/>
      <c r="BE318" s="11"/>
      <c r="BF318" s="11"/>
    </row>
    <row r="319" spans="1:58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2"/>
      <c r="BA319" s="12"/>
      <c r="BB319" s="12"/>
      <c r="BC319" s="11"/>
      <c r="BD319" s="11"/>
      <c r="BE319" s="11"/>
      <c r="BF319" s="11"/>
    </row>
    <row r="320" spans="1:58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2"/>
      <c r="BA320" s="12"/>
      <c r="BB320" s="12"/>
      <c r="BC320" s="11"/>
      <c r="BD320" s="11"/>
      <c r="BE320" s="11"/>
      <c r="BF320" s="11"/>
    </row>
    <row r="321" spans="1:58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2"/>
      <c r="BA321" s="12"/>
      <c r="BB321" s="12"/>
      <c r="BC321" s="11"/>
      <c r="BD321" s="11"/>
      <c r="BE321" s="11"/>
      <c r="BF321" s="11"/>
    </row>
    <row r="322" spans="1:58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2"/>
      <c r="BA322" s="12"/>
      <c r="BB322" s="12"/>
      <c r="BC322" s="11"/>
      <c r="BD322" s="11"/>
      <c r="BE322" s="11"/>
      <c r="BF322" s="11"/>
    </row>
    <row r="323" spans="1:58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2"/>
      <c r="BA323" s="12"/>
      <c r="BB323" s="12"/>
      <c r="BC323" s="11"/>
      <c r="BD323" s="11"/>
      <c r="BE323" s="11"/>
      <c r="BF323" s="11"/>
    </row>
    <row r="324" spans="1:58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2"/>
      <c r="BA324" s="12"/>
      <c r="BB324" s="12"/>
      <c r="BC324" s="11"/>
      <c r="BD324" s="11"/>
      <c r="BE324" s="11"/>
      <c r="BF324" s="11"/>
    </row>
    <row r="325" spans="1:58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2"/>
      <c r="BA325" s="12"/>
      <c r="BB325" s="12"/>
      <c r="BC325" s="11"/>
      <c r="BD325" s="11"/>
      <c r="BE325" s="11"/>
      <c r="BF325" s="11"/>
    </row>
    <row r="326" spans="1:58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2"/>
      <c r="BA326" s="12"/>
      <c r="BB326" s="12"/>
      <c r="BC326" s="11"/>
      <c r="BD326" s="11"/>
      <c r="BE326" s="11"/>
      <c r="BF326" s="11"/>
    </row>
    <row r="327" spans="1:58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2"/>
      <c r="BA327" s="12"/>
      <c r="BB327" s="12"/>
      <c r="BC327" s="11"/>
      <c r="BD327" s="11"/>
      <c r="BE327" s="11"/>
      <c r="BF327" s="11"/>
    </row>
    <row r="328" spans="1:58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2"/>
      <c r="BA328" s="12"/>
      <c r="BB328" s="12"/>
      <c r="BC328" s="11"/>
      <c r="BD328" s="11"/>
      <c r="BE328" s="11"/>
      <c r="BF328" s="11"/>
    </row>
    <row r="329" spans="1:58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2"/>
      <c r="BA329" s="12"/>
      <c r="BB329" s="12"/>
      <c r="BC329" s="11"/>
      <c r="BD329" s="11"/>
      <c r="BE329" s="11"/>
      <c r="BF329" s="11"/>
    </row>
    <row r="330" spans="1:58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2"/>
      <c r="BA330" s="12"/>
      <c r="BB330" s="12"/>
      <c r="BC330" s="11"/>
      <c r="BD330" s="11"/>
      <c r="BE330" s="11"/>
      <c r="BF330" s="11"/>
    </row>
    <row r="331" spans="1:58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2"/>
      <c r="BA331" s="12"/>
      <c r="BB331" s="12"/>
      <c r="BC331" s="11"/>
      <c r="BD331" s="11"/>
      <c r="BE331" s="11"/>
      <c r="BF331" s="11"/>
    </row>
    <row r="332" spans="1:58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2"/>
      <c r="BA332" s="12"/>
      <c r="BB332" s="12"/>
      <c r="BC332" s="11"/>
      <c r="BD332" s="11"/>
      <c r="BE332" s="11"/>
      <c r="BF332" s="11"/>
    </row>
    <row r="333" spans="1:58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2"/>
      <c r="BA333" s="12"/>
      <c r="BB333" s="12"/>
      <c r="BC333" s="11"/>
      <c r="BD333" s="11"/>
      <c r="BE333" s="11"/>
      <c r="BF333" s="11"/>
    </row>
    <row r="334" spans="1:58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2"/>
      <c r="BA334" s="12"/>
      <c r="BB334" s="12"/>
      <c r="BC334" s="11"/>
      <c r="BD334" s="11"/>
      <c r="BE334" s="11"/>
      <c r="BF334" s="11"/>
    </row>
    <row r="335" spans="1:58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2"/>
      <c r="BA335" s="12"/>
      <c r="BB335" s="12"/>
      <c r="BC335" s="11"/>
      <c r="BD335" s="11"/>
      <c r="BE335" s="11"/>
      <c r="BF335" s="11"/>
    </row>
    <row r="336" spans="1:58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2"/>
      <c r="BA336" s="12"/>
      <c r="BB336" s="12"/>
      <c r="BC336" s="11"/>
      <c r="BD336" s="11"/>
      <c r="BE336" s="11"/>
      <c r="BF336" s="11"/>
    </row>
    <row r="337" spans="1:58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2"/>
      <c r="BA337" s="12"/>
      <c r="BB337" s="12"/>
      <c r="BC337" s="11"/>
      <c r="BD337" s="11"/>
      <c r="BE337" s="11"/>
      <c r="BF337" s="11"/>
    </row>
    <row r="338" spans="1:58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2"/>
      <c r="BA338" s="12"/>
      <c r="BB338" s="12"/>
      <c r="BC338" s="11"/>
      <c r="BD338" s="11"/>
      <c r="BE338" s="11"/>
      <c r="BF338" s="11"/>
    </row>
    <row r="339" spans="1:58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2"/>
      <c r="BA339" s="12"/>
      <c r="BB339" s="12"/>
      <c r="BC339" s="11"/>
      <c r="BD339" s="11"/>
      <c r="BE339" s="11"/>
      <c r="BF339" s="11"/>
    </row>
    <row r="340" spans="1:58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2"/>
      <c r="BA340" s="12"/>
      <c r="BB340" s="12"/>
      <c r="BC340" s="11"/>
      <c r="BD340" s="11"/>
      <c r="BE340" s="11"/>
      <c r="BF340" s="11"/>
    </row>
    <row r="341" spans="1:58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2"/>
      <c r="BA341" s="12"/>
      <c r="BB341" s="12"/>
      <c r="BC341" s="11"/>
      <c r="BD341" s="11"/>
      <c r="BE341" s="11"/>
      <c r="BF341" s="11"/>
    </row>
    <row r="342" spans="1:58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2"/>
      <c r="BA342" s="12"/>
      <c r="BB342" s="12"/>
      <c r="BC342" s="11"/>
      <c r="BD342" s="11"/>
      <c r="BE342" s="11"/>
      <c r="BF342" s="11"/>
    </row>
    <row r="343" spans="1:58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2"/>
      <c r="BA343" s="12"/>
      <c r="BB343" s="12"/>
      <c r="BC343" s="11"/>
      <c r="BD343" s="11"/>
      <c r="BE343" s="11"/>
      <c r="BF343" s="11"/>
    </row>
    <row r="344" spans="1:58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2"/>
      <c r="BA344" s="12"/>
      <c r="BB344" s="12"/>
      <c r="BC344" s="11"/>
      <c r="BD344" s="11"/>
      <c r="BE344" s="11"/>
      <c r="BF344" s="11"/>
    </row>
    <row r="345" spans="1:58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2"/>
      <c r="BA345" s="12"/>
      <c r="BB345" s="12"/>
      <c r="BC345" s="11"/>
      <c r="BD345" s="11"/>
      <c r="BE345" s="11"/>
      <c r="BF345" s="11"/>
    </row>
    <row r="346" spans="1:58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2"/>
      <c r="BA346" s="12"/>
      <c r="BB346" s="12"/>
      <c r="BC346" s="11"/>
      <c r="BD346" s="11"/>
      <c r="BE346" s="11"/>
      <c r="BF346" s="11"/>
    </row>
    <row r="347" spans="1:58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2"/>
      <c r="BA347" s="12"/>
      <c r="BB347" s="12"/>
      <c r="BC347" s="11"/>
      <c r="BD347" s="11"/>
      <c r="BE347" s="11"/>
      <c r="BF347" s="11"/>
    </row>
    <row r="348" spans="1:58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2"/>
      <c r="BA348" s="12"/>
      <c r="BB348" s="12"/>
      <c r="BC348" s="11"/>
      <c r="BD348" s="11"/>
      <c r="BE348" s="11"/>
      <c r="BF348" s="11"/>
    </row>
    <row r="349" spans="1:58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2"/>
      <c r="BA349" s="12"/>
      <c r="BB349" s="12"/>
      <c r="BC349" s="11"/>
      <c r="BD349" s="11"/>
      <c r="BE349" s="11"/>
      <c r="BF349" s="11"/>
    </row>
    <row r="350" spans="1:58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2"/>
      <c r="BA350" s="12"/>
      <c r="BB350" s="12"/>
      <c r="BC350" s="11"/>
      <c r="BD350" s="11"/>
      <c r="BE350" s="11"/>
      <c r="BF350" s="11"/>
    </row>
    <row r="351" spans="1:58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2"/>
      <c r="BA351" s="12"/>
      <c r="BB351" s="12"/>
      <c r="BC351" s="11"/>
      <c r="BD351" s="11"/>
      <c r="BE351" s="11"/>
      <c r="BF351" s="11"/>
    </row>
    <row r="352" spans="1:58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2"/>
      <c r="BA352" s="12"/>
      <c r="BB352" s="12"/>
      <c r="BC352" s="11"/>
      <c r="BD352" s="11"/>
      <c r="BE352" s="11"/>
      <c r="BF352" s="11"/>
    </row>
    <row r="353" spans="1:58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2"/>
      <c r="BA353" s="12"/>
      <c r="BB353" s="12"/>
      <c r="BC353" s="11"/>
      <c r="BD353" s="11"/>
      <c r="BE353" s="11"/>
      <c r="BF353" s="11"/>
    </row>
    <row r="354" spans="1:58" x14ac:dyDescent="0.2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2"/>
      <c r="BA354" s="12"/>
      <c r="BB354" s="12"/>
      <c r="BC354" s="11"/>
      <c r="BD354" s="11"/>
      <c r="BE354" s="11"/>
      <c r="BF354" s="11"/>
    </row>
    <row r="355" spans="1:58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2"/>
      <c r="BA355" s="12"/>
      <c r="BB355" s="12"/>
      <c r="BC355" s="11"/>
      <c r="BD355" s="11"/>
      <c r="BE355" s="11"/>
      <c r="BF355" s="11"/>
    </row>
    <row r="356" spans="1:58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2"/>
      <c r="BA356" s="12"/>
      <c r="BB356" s="12"/>
      <c r="BC356" s="11"/>
      <c r="BD356" s="11"/>
      <c r="BE356" s="11"/>
      <c r="BF356" s="11"/>
    </row>
    <row r="357" spans="1:58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2"/>
      <c r="BA357" s="12"/>
      <c r="BB357" s="12"/>
      <c r="BC357" s="11"/>
      <c r="BD357" s="11"/>
      <c r="BE357" s="11"/>
      <c r="BF357" s="11"/>
    </row>
    <row r="358" spans="1:58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2"/>
      <c r="BA358" s="12"/>
      <c r="BB358" s="12"/>
      <c r="BC358" s="11"/>
      <c r="BD358" s="11"/>
      <c r="BE358" s="11"/>
      <c r="BF358" s="11"/>
    </row>
    <row r="359" spans="1:58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2"/>
      <c r="BA359" s="12"/>
      <c r="BB359" s="12"/>
      <c r="BC359" s="11"/>
      <c r="BD359" s="11"/>
      <c r="BE359" s="11"/>
      <c r="BF359" s="11"/>
    </row>
    <row r="360" spans="1:58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2"/>
      <c r="BA360" s="12"/>
      <c r="BB360" s="12"/>
      <c r="BC360" s="11"/>
      <c r="BD360" s="11"/>
      <c r="BE360" s="11"/>
      <c r="BF360" s="11"/>
    </row>
    <row r="361" spans="1:58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2"/>
      <c r="BA361" s="12"/>
      <c r="BB361" s="12"/>
      <c r="BC361" s="11"/>
      <c r="BD361" s="11"/>
      <c r="BE361" s="11"/>
      <c r="BF361" s="11"/>
    </row>
    <row r="362" spans="1:58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2"/>
      <c r="BA362" s="12"/>
      <c r="BB362" s="12"/>
      <c r="BC362" s="11"/>
      <c r="BD362" s="11"/>
      <c r="BE362" s="11"/>
      <c r="BF362" s="11"/>
    </row>
    <row r="363" spans="1:58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2"/>
      <c r="BA363" s="12"/>
      <c r="BB363" s="12"/>
      <c r="BC363" s="11"/>
      <c r="BD363" s="11"/>
      <c r="BE363" s="11"/>
      <c r="BF363" s="11"/>
    </row>
    <row r="364" spans="1:58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2"/>
      <c r="BA364" s="12"/>
      <c r="BB364" s="12"/>
      <c r="BC364" s="11"/>
      <c r="BD364" s="11"/>
      <c r="BE364" s="11"/>
      <c r="BF364" s="11"/>
    </row>
    <row r="365" spans="1:58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2"/>
      <c r="BA365" s="12"/>
      <c r="BB365" s="12"/>
      <c r="BC365" s="11"/>
      <c r="BD365" s="11"/>
      <c r="BE365" s="11"/>
      <c r="BF365" s="11"/>
    </row>
    <row r="366" spans="1:58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2"/>
      <c r="BA366" s="12"/>
      <c r="BB366" s="12"/>
      <c r="BC366" s="11"/>
      <c r="BD366" s="11"/>
      <c r="BE366" s="11"/>
      <c r="BF366" s="11"/>
    </row>
    <row r="367" spans="1:58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2"/>
      <c r="BA367" s="12"/>
      <c r="BB367" s="12"/>
      <c r="BC367" s="11"/>
      <c r="BD367" s="11"/>
      <c r="BE367" s="11"/>
      <c r="BF367" s="11"/>
    </row>
    <row r="368" spans="1:58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2"/>
      <c r="BA368" s="12"/>
      <c r="BB368" s="12"/>
      <c r="BC368" s="11"/>
      <c r="BD368" s="11"/>
      <c r="BE368" s="11"/>
      <c r="BF368" s="11"/>
    </row>
    <row r="369" spans="1:58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2"/>
      <c r="BA369" s="12"/>
      <c r="BB369" s="12"/>
      <c r="BC369" s="11"/>
      <c r="BD369" s="11"/>
      <c r="BE369" s="11"/>
      <c r="BF369" s="11"/>
    </row>
    <row r="370" spans="1:58" x14ac:dyDescent="0.2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2"/>
      <c r="BA370" s="12"/>
      <c r="BB370" s="12"/>
      <c r="BC370" s="11"/>
      <c r="BD370" s="11"/>
      <c r="BE370" s="11"/>
      <c r="BF370" s="11"/>
    </row>
    <row r="371" spans="1:58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2"/>
      <c r="BA371" s="12"/>
      <c r="BB371" s="12"/>
      <c r="BC371" s="11"/>
      <c r="BD371" s="11"/>
      <c r="BE371" s="11"/>
      <c r="BF371" s="11"/>
    </row>
    <row r="372" spans="1:58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2"/>
      <c r="BA372" s="12"/>
      <c r="BB372" s="12"/>
      <c r="BC372" s="11"/>
      <c r="BD372" s="11"/>
      <c r="BE372" s="11"/>
      <c r="BF372" s="11"/>
    </row>
    <row r="373" spans="1:58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2"/>
      <c r="BA373" s="12"/>
      <c r="BB373" s="12"/>
      <c r="BC373" s="11"/>
      <c r="BD373" s="11"/>
      <c r="BE373" s="11"/>
      <c r="BF373" s="11"/>
    </row>
    <row r="374" spans="1:58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2"/>
      <c r="BA374" s="12"/>
      <c r="BB374" s="12"/>
      <c r="BC374" s="11"/>
      <c r="BD374" s="11"/>
      <c r="BE374" s="11"/>
      <c r="BF374" s="11"/>
    </row>
    <row r="375" spans="1:58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2"/>
      <c r="BA375" s="12"/>
      <c r="BB375" s="12"/>
      <c r="BC375" s="11"/>
      <c r="BD375" s="11"/>
      <c r="BE375" s="11"/>
      <c r="BF375" s="11"/>
    </row>
    <row r="376" spans="1:58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2"/>
      <c r="BA376" s="12"/>
      <c r="BB376" s="12"/>
      <c r="BC376" s="11"/>
      <c r="BD376" s="11"/>
      <c r="BE376" s="11"/>
      <c r="BF376" s="11"/>
    </row>
    <row r="377" spans="1:58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2"/>
      <c r="BA377" s="12"/>
      <c r="BB377" s="12"/>
      <c r="BC377" s="11"/>
      <c r="BD377" s="11"/>
      <c r="BE377" s="11"/>
      <c r="BF377" s="11"/>
    </row>
    <row r="378" spans="1:58" x14ac:dyDescent="0.2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2"/>
      <c r="BA378" s="12"/>
      <c r="BB378" s="12"/>
      <c r="BC378" s="11"/>
      <c r="BD378" s="11"/>
      <c r="BE378" s="11"/>
      <c r="BF378" s="11"/>
    </row>
    <row r="379" spans="1:58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2"/>
      <c r="BA379" s="12"/>
      <c r="BB379" s="12"/>
      <c r="BC379" s="11"/>
      <c r="BD379" s="11"/>
      <c r="BE379" s="11"/>
      <c r="BF379" s="11"/>
    </row>
    <row r="380" spans="1:58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2"/>
      <c r="BA380" s="12"/>
      <c r="BB380" s="12"/>
      <c r="BC380" s="11"/>
      <c r="BD380" s="11"/>
      <c r="BE380" s="11"/>
      <c r="BF380" s="11"/>
    </row>
    <row r="381" spans="1:58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2"/>
      <c r="BA381" s="12"/>
      <c r="BB381" s="12"/>
      <c r="BC381" s="11"/>
      <c r="BD381" s="11"/>
      <c r="BE381" s="11"/>
      <c r="BF381" s="11"/>
    </row>
    <row r="382" spans="1:58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2"/>
      <c r="BA382" s="12"/>
      <c r="BB382" s="12"/>
      <c r="BC382" s="11"/>
      <c r="BD382" s="11"/>
      <c r="BE382" s="11"/>
      <c r="BF382" s="11"/>
    </row>
    <row r="383" spans="1:58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2"/>
      <c r="BA383" s="12"/>
      <c r="BB383" s="12"/>
      <c r="BC383" s="11"/>
      <c r="BD383" s="11"/>
      <c r="BE383" s="11"/>
      <c r="BF383" s="11"/>
    </row>
    <row r="384" spans="1:58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2"/>
      <c r="BA384" s="12"/>
      <c r="BB384" s="12"/>
      <c r="BC384" s="11"/>
      <c r="BD384" s="11"/>
      <c r="BE384" s="11"/>
      <c r="BF384" s="11"/>
    </row>
    <row r="385" spans="1:58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2"/>
      <c r="BA385" s="12"/>
      <c r="BB385" s="12"/>
      <c r="BC385" s="11"/>
      <c r="BD385" s="11"/>
      <c r="BE385" s="11"/>
      <c r="BF385" s="11"/>
    </row>
    <row r="386" spans="1:58" x14ac:dyDescent="0.2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2"/>
      <c r="BA386" s="12"/>
      <c r="BB386" s="12"/>
      <c r="BC386" s="11"/>
      <c r="BD386" s="11"/>
      <c r="BE386" s="11"/>
      <c r="BF386" s="11"/>
    </row>
    <row r="387" spans="1:58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2"/>
      <c r="BA387" s="12"/>
      <c r="BB387" s="12"/>
      <c r="BC387" s="11"/>
      <c r="BD387" s="11"/>
      <c r="BE387" s="11"/>
      <c r="BF387" s="11"/>
    </row>
    <row r="388" spans="1:58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2"/>
      <c r="BA388" s="12"/>
      <c r="BB388" s="12"/>
      <c r="BC388" s="11"/>
      <c r="BD388" s="11"/>
      <c r="BE388" s="11"/>
      <c r="BF388" s="11"/>
    </row>
    <row r="389" spans="1:58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2"/>
      <c r="BA389" s="12"/>
      <c r="BB389" s="12"/>
      <c r="BC389" s="11"/>
      <c r="BD389" s="11"/>
      <c r="BE389" s="11"/>
      <c r="BF389" s="11"/>
    </row>
    <row r="390" spans="1:58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2"/>
      <c r="BA390" s="12"/>
      <c r="BB390" s="12"/>
      <c r="BC390" s="11"/>
      <c r="BD390" s="11"/>
      <c r="BE390" s="11"/>
      <c r="BF390" s="11"/>
    </row>
    <row r="391" spans="1:58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2"/>
      <c r="BA391" s="12"/>
      <c r="BB391" s="12"/>
      <c r="BC391" s="11"/>
      <c r="BD391" s="11"/>
      <c r="BE391" s="11"/>
      <c r="BF391" s="11"/>
    </row>
    <row r="392" spans="1:58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2"/>
      <c r="BA392" s="12"/>
      <c r="BB392" s="12"/>
      <c r="BC392" s="11"/>
      <c r="BD392" s="11"/>
      <c r="BE392" s="11"/>
      <c r="BF392" s="11"/>
    </row>
    <row r="393" spans="1:58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2"/>
      <c r="BA393" s="12"/>
      <c r="BB393" s="12"/>
      <c r="BC393" s="11"/>
      <c r="BD393" s="11"/>
      <c r="BE393" s="11"/>
      <c r="BF393" s="11"/>
    </row>
    <row r="394" spans="1:58" x14ac:dyDescent="0.2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2"/>
      <c r="BA394" s="12"/>
      <c r="BB394" s="12"/>
      <c r="BC394" s="11"/>
      <c r="BD394" s="11"/>
      <c r="BE394" s="11"/>
      <c r="BF394" s="11"/>
    </row>
    <row r="395" spans="1:58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2"/>
      <c r="BA395" s="12"/>
      <c r="BB395" s="12"/>
      <c r="BC395" s="11"/>
      <c r="BD395" s="11"/>
      <c r="BE395" s="11"/>
      <c r="BF395" s="11"/>
    </row>
    <row r="396" spans="1:58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2"/>
      <c r="BA396" s="12"/>
      <c r="BB396" s="12"/>
      <c r="BC396" s="11"/>
      <c r="BD396" s="11"/>
      <c r="BE396" s="11"/>
      <c r="BF396" s="11"/>
    </row>
    <row r="397" spans="1:58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2"/>
      <c r="BA397" s="12"/>
      <c r="BB397" s="12"/>
      <c r="BC397" s="11"/>
      <c r="BD397" s="11"/>
      <c r="BE397" s="11"/>
      <c r="BF397" s="11"/>
    </row>
    <row r="398" spans="1:58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2"/>
      <c r="BA398" s="12"/>
      <c r="BB398" s="12"/>
      <c r="BC398" s="11"/>
      <c r="BD398" s="11"/>
      <c r="BE398" s="11"/>
      <c r="BF398" s="11"/>
    </row>
    <row r="399" spans="1:58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2"/>
      <c r="BA399" s="12"/>
      <c r="BB399" s="12"/>
      <c r="BC399" s="11"/>
      <c r="BD399" s="11"/>
      <c r="BE399" s="11"/>
      <c r="BF399" s="11"/>
    </row>
    <row r="400" spans="1:58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2"/>
      <c r="BA400" s="12"/>
      <c r="BB400" s="12"/>
      <c r="BC400" s="11"/>
      <c r="BD400" s="11"/>
      <c r="BE400" s="11"/>
      <c r="BF400" s="11"/>
    </row>
    <row r="401" spans="1:58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2"/>
      <c r="BA401" s="12"/>
      <c r="BB401" s="12"/>
      <c r="BC401" s="11"/>
      <c r="BD401" s="11"/>
      <c r="BE401" s="11"/>
      <c r="BF401" s="11"/>
    </row>
    <row r="402" spans="1:58" x14ac:dyDescent="0.2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2"/>
      <c r="BA402" s="12"/>
      <c r="BB402" s="12"/>
      <c r="BC402" s="11"/>
      <c r="BD402" s="11"/>
      <c r="BE402" s="11"/>
      <c r="BF402" s="11"/>
    </row>
    <row r="403" spans="1:58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2"/>
      <c r="BA403" s="12"/>
      <c r="BB403" s="12"/>
      <c r="BC403" s="11"/>
      <c r="BD403" s="11"/>
      <c r="BE403" s="11"/>
      <c r="BF403" s="11"/>
    </row>
    <row r="404" spans="1:58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2"/>
      <c r="BA404" s="12"/>
      <c r="BB404" s="12"/>
      <c r="BC404" s="11"/>
      <c r="BD404" s="11"/>
      <c r="BE404" s="11"/>
      <c r="BF404" s="11"/>
    </row>
    <row r="405" spans="1:58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2"/>
      <c r="BA405" s="12"/>
      <c r="BB405" s="12"/>
      <c r="BC405" s="11"/>
      <c r="BD405" s="11"/>
      <c r="BE405" s="11"/>
      <c r="BF405" s="11"/>
    </row>
    <row r="406" spans="1:58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2"/>
      <c r="BA406" s="12"/>
      <c r="BB406" s="12"/>
      <c r="BC406" s="11"/>
      <c r="BD406" s="11"/>
      <c r="BE406" s="11"/>
      <c r="BF406" s="11"/>
    </row>
    <row r="407" spans="1:58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2"/>
      <c r="BA407" s="12"/>
      <c r="BB407" s="12"/>
      <c r="BC407" s="11"/>
      <c r="BD407" s="11"/>
      <c r="BE407" s="11"/>
      <c r="BF407" s="11"/>
    </row>
    <row r="408" spans="1:58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2"/>
      <c r="BA408" s="12"/>
      <c r="BB408" s="12"/>
      <c r="BC408" s="11"/>
      <c r="BD408" s="11"/>
      <c r="BE408" s="11"/>
      <c r="BF408" s="11"/>
    </row>
    <row r="409" spans="1:58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2"/>
      <c r="BA409" s="12"/>
      <c r="BB409" s="12"/>
      <c r="BC409" s="11"/>
      <c r="BD409" s="11"/>
      <c r="BE409" s="11"/>
      <c r="BF409" s="11"/>
    </row>
    <row r="410" spans="1:58" x14ac:dyDescent="0.2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2"/>
      <c r="BA410" s="12"/>
      <c r="BB410" s="12"/>
      <c r="BC410" s="11"/>
      <c r="BD410" s="11"/>
      <c r="BE410" s="11"/>
      <c r="BF410" s="11"/>
    </row>
    <row r="411" spans="1:58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2"/>
      <c r="BA411" s="12"/>
      <c r="BB411" s="12"/>
      <c r="BC411" s="11"/>
      <c r="BD411" s="11"/>
      <c r="BE411" s="11"/>
      <c r="BF411" s="11"/>
    </row>
    <row r="412" spans="1:58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2"/>
      <c r="BA412" s="12"/>
      <c r="BB412" s="12"/>
      <c r="BC412" s="11"/>
      <c r="BD412" s="11"/>
      <c r="BE412" s="11"/>
      <c r="BF412" s="11"/>
    </row>
    <row r="413" spans="1:58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2"/>
      <c r="BA413" s="12"/>
      <c r="BB413" s="12"/>
      <c r="BC413" s="11"/>
      <c r="BD413" s="11"/>
      <c r="BE413" s="11"/>
      <c r="BF413" s="11"/>
    </row>
    <row r="414" spans="1:58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2"/>
      <c r="BA414" s="12"/>
      <c r="BB414" s="12"/>
      <c r="BC414" s="11"/>
      <c r="BD414" s="11"/>
      <c r="BE414" s="11"/>
      <c r="BF414" s="11"/>
    </row>
    <row r="415" spans="1:58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2"/>
      <c r="BA415" s="12"/>
      <c r="BB415" s="12"/>
      <c r="BC415" s="11"/>
      <c r="BD415" s="11"/>
      <c r="BE415" s="11"/>
      <c r="BF415" s="11"/>
    </row>
    <row r="416" spans="1:58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2"/>
      <c r="BA416" s="12"/>
      <c r="BB416" s="12"/>
      <c r="BC416" s="11"/>
      <c r="BD416" s="11"/>
      <c r="BE416" s="11"/>
      <c r="BF416" s="11"/>
    </row>
    <row r="417" spans="1:58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2"/>
      <c r="BA417" s="12"/>
      <c r="BB417" s="12"/>
      <c r="BC417" s="11"/>
      <c r="BD417" s="11"/>
      <c r="BE417" s="11"/>
      <c r="BF417" s="11"/>
    </row>
    <row r="418" spans="1:58" x14ac:dyDescent="0.2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2"/>
      <c r="BA418" s="12"/>
      <c r="BB418" s="12"/>
      <c r="BC418" s="11"/>
      <c r="BD418" s="11"/>
      <c r="BE418" s="11"/>
      <c r="BF418" s="11"/>
    </row>
    <row r="419" spans="1:58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2"/>
      <c r="BA419" s="12"/>
      <c r="BB419" s="12"/>
      <c r="BC419" s="11"/>
      <c r="BD419" s="11"/>
      <c r="BE419" s="11"/>
      <c r="BF419" s="11"/>
    </row>
    <row r="420" spans="1:58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2"/>
      <c r="BA420" s="12"/>
      <c r="BB420" s="12"/>
      <c r="BC420" s="11"/>
      <c r="BD420" s="11"/>
      <c r="BE420" s="11"/>
      <c r="BF420" s="11"/>
    </row>
    <row r="421" spans="1:58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2"/>
      <c r="BA421" s="12"/>
      <c r="BB421" s="12"/>
      <c r="BC421" s="11"/>
      <c r="BD421" s="11"/>
      <c r="BE421" s="11"/>
      <c r="BF421" s="11"/>
    </row>
    <row r="422" spans="1:58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2"/>
      <c r="BA422" s="12"/>
      <c r="BB422" s="12"/>
      <c r="BC422" s="11"/>
      <c r="BD422" s="11"/>
      <c r="BE422" s="11"/>
      <c r="BF422" s="11"/>
    </row>
    <row r="423" spans="1:58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2"/>
      <c r="BA423" s="12"/>
      <c r="BB423" s="12"/>
      <c r="BC423" s="11"/>
      <c r="BD423" s="11"/>
      <c r="BE423" s="11"/>
      <c r="BF423" s="11"/>
    </row>
    <row r="424" spans="1:58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2"/>
      <c r="BA424" s="12"/>
      <c r="BB424" s="12"/>
      <c r="BC424" s="11"/>
      <c r="BD424" s="11"/>
      <c r="BE424" s="11"/>
      <c r="BF424" s="11"/>
    </row>
    <row r="425" spans="1:58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2"/>
      <c r="BA425" s="12"/>
      <c r="BB425" s="12"/>
      <c r="BC425" s="11"/>
      <c r="BD425" s="11"/>
      <c r="BE425" s="11"/>
      <c r="BF425" s="11"/>
    </row>
    <row r="426" spans="1:58" x14ac:dyDescent="0.2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2"/>
      <c r="BA426" s="12"/>
      <c r="BB426" s="12"/>
      <c r="BC426" s="11"/>
      <c r="BD426" s="11"/>
      <c r="BE426" s="11"/>
      <c r="BF426" s="11"/>
    </row>
    <row r="427" spans="1:58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2"/>
      <c r="BA427" s="12"/>
      <c r="BB427" s="12"/>
      <c r="BC427" s="11"/>
      <c r="BD427" s="11"/>
      <c r="BE427" s="11"/>
      <c r="BF427" s="11"/>
    </row>
    <row r="428" spans="1:58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2"/>
      <c r="BA428" s="12"/>
      <c r="BB428" s="12"/>
      <c r="BC428" s="11"/>
      <c r="BD428" s="11"/>
      <c r="BE428" s="11"/>
      <c r="BF428" s="11"/>
    </row>
    <row r="429" spans="1:58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2"/>
      <c r="BA429" s="12"/>
      <c r="BB429" s="12"/>
      <c r="BC429" s="11"/>
      <c r="BD429" s="11"/>
      <c r="BE429" s="11"/>
      <c r="BF429" s="11"/>
    </row>
    <row r="430" spans="1:58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2"/>
      <c r="BA430" s="12"/>
      <c r="BB430" s="12"/>
      <c r="BC430" s="11"/>
      <c r="BD430" s="11"/>
      <c r="BE430" s="11"/>
      <c r="BF430" s="11"/>
    </row>
    <row r="431" spans="1:58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2"/>
      <c r="BA431" s="12"/>
      <c r="BB431" s="12"/>
      <c r="BC431" s="11"/>
      <c r="BD431" s="11"/>
      <c r="BE431" s="11"/>
      <c r="BF431" s="11"/>
    </row>
    <row r="432" spans="1:58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2"/>
      <c r="BA432" s="12"/>
      <c r="BB432" s="12"/>
      <c r="BC432" s="11"/>
      <c r="BD432" s="11"/>
      <c r="BE432" s="11"/>
      <c r="BF432" s="11"/>
    </row>
    <row r="433" spans="1:58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2"/>
      <c r="BA433" s="12"/>
      <c r="BB433" s="12"/>
      <c r="BC433" s="11"/>
      <c r="BD433" s="11"/>
      <c r="BE433" s="11"/>
      <c r="BF433" s="11"/>
    </row>
    <row r="434" spans="1:58" x14ac:dyDescent="0.2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2"/>
      <c r="BA434" s="12"/>
      <c r="BB434" s="12"/>
      <c r="BC434" s="11"/>
      <c r="BD434" s="11"/>
      <c r="BE434" s="11"/>
      <c r="BF434" s="11"/>
    </row>
    <row r="435" spans="1:58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2"/>
      <c r="BA435" s="12"/>
      <c r="BB435" s="12"/>
      <c r="BC435" s="11"/>
      <c r="BD435" s="11"/>
      <c r="BE435" s="11"/>
      <c r="BF435" s="11"/>
    </row>
    <row r="436" spans="1:58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2"/>
      <c r="BA436" s="12"/>
      <c r="BB436" s="12"/>
      <c r="BC436" s="11"/>
      <c r="BD436" s="11"/>
      <c r="BE436" s="11"/>
      <c r="BF436" s="11"/>
    </row>
    <row r="437" spans="1:58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2"/>
      <c r="BA437" s="12"/>
      <c r="BB437" s="12"/>
      <c r="BC437" s="11"/>
      <c r="BD437" s="11"/>
      <c r="BE437" s="11"/>
      <c r="BF437" s="11"/>
    </row>
    <row r="438" spans="1:58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2"/>
      <c r="BA438" s="12"/>
      <c r="BB438" s="12"/>
      <c r="BC438" s="11"/>
      <c r="BD438" s="11"/>
      <c r="BE438" s="11"/>
      <c r="BF438" s="11"/>
    </row>
    <row r="439" spans="1:58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2"/>
      <c r="BA439" s="12"/>
      <c r="BB439" s="12"/>
      <c r="BC439" s="11"/>
      <c r="BD439" s="11"/>
      <c r="BE439" s="11"/>
      <c r="BF439" s="11"/>
    </row>
    <row r="440" spans="1:58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2"/>
      <c r="BA440" s="12"/>
      <c r="BB440" s="12"/>
      <c r="BC440" s="11"/>
      <c r="BD440" s="11"/>
      <c r="BE440" s="11"/>
      <c r="BF440" s="11"/>
    </row>
    <row r="441" spans="1:58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2"/>
      <c r="BA441" s="12"/>
      <c r="BB441" s="12"/>
      <c r="BC441" s="11"/>
      <c r="BD441" s="11"/>
      <c r="BE441" s="11"/>
      <c r="BF441" s="11"/>
    </row>
    <row r="442" spans="1:58" x14ac:dyDescent="0.2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2"/>
      <c r="BA442" s="12"/>
      <c r="BB442" s="12"/>
      <c r="BC442" s="11"/>
      <c r="BD442" s="11"/>
      <c r="BE442" s="11"/>
      <c r="BF442" s="11"/>
    </row>
    <row r="443" spans="1:58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2"/>
      <c r="BA443" s="12"/>
      <c r="BB443" s="12"/>
      <c r="BC443" s="11"/>
      <c r="BD443" s="11"/>
      <c r="BE443" s="11"/>
      <c r="BF443" s="11"/>
    </row>
    <row r="444" spans="1:58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2"/>
      <c r="BA444" s="12"/>
      <c r="BB444" s="12"/>
      <c r="BC444" s="11"/>
      <c r="BD444" s="11"/>
      <c r="BE444" s="11"/>
      <c r="BF444" s="11"/>
    </row>
    <row r="445" spans="1:58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2"/>
      <c r="BA445" s="12"/>
      <c r="BB445" s="12"/>
      <c r="BC445" s="11"/>
      <c r="BD445" s="11"/>
      <c r="BE445" s="11"/>
      <c r="BF445" s="11"/>
    </row>
    <row r="446" spans="1:58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2"/>
      <c r="BA446" s="12"/>
      <c r="BB446" s="12"/>
      <c r="BC446" s="11"/>
      <c r="BD446" s="11"/>
      <c r="BE446" s="11"/>
      <c r="BF446" s="11"/>
    </row>
    <row r="447" spans="1:58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2"/>
      <c r="BA447" s="12"/>
      <c r="BB447" s="12"/>
      <c r="BC447" s="11"/>
      <c r="BD447" s="11"/>
      <c r="BE447" s="11"/>
      <c r="BF447" s="11"/>
    </row>
    <row r="448" spans="1:58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2"/>
      <c r="BA448" s="12"/>
      <c r="BB448" s="12"/>
      <c r="BC448" s="11"/>
      <c r="BD448" s="11"/>
      <c r="BE448" s="11"/>
      <c r="BF448" s="11"/>
    </row>
    <row r="449" spans="1:58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2"/>
      <c r="BA449" s="12"/>
      <c r="BB449" s="12"/>
      <c r="BC449" s="11"/>
      <c r="BD449" s="11"/>
      <c r="BE449" s="11"/>
      <c r="BF449" s="11"/>
    </row>
    <row r="450" spans="1:58" x14ac:dyDescent="0.2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2"/>
      <c r="BA450" s="12"/>
      <c r="BB450" s="12"/>
      <c r="BC450" s="11"/>
      <c r="BD450" s="11"/>
      <c r="BE450" s="11"/>
      <c r="BF450" s="11"/>
    </row>
    <row r="451" spans="1:58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2"/>
      <c r="BA451" s="12"/>
      <c r="BB451" s="12"/>
      <c r="BC451" s="11"/>
      <c r="BD451" s="11"/>
      <c r="BE451" s="11"/>
      <c r="BF451" s="11"/>
    </row>
    <row r="452" spans="1:58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2"/>
      <c r="BA452" s="12"/>
      <c r="BB452" s="12"/>
      <c r="BC452" s="11"/>
      <c r="BD452" s="11"/>
      <c r="BE452" s="11"/>
      <c r="BF452" s="11"/>
    </row>
    <row r="453" spans="1:58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2"/>
      <c r="BA453" s="12"/>
      <c r="BB453" s="12"/>
      <c r="BC453" s="11"/>
      <c r="BD453" s="11"/>
      <c r="BE453" s="11"/>
      <c r="BF453" s="11"/>
    </row>
    <row r="454" spans="1:58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2"/>
      <c r="BA454" s="12"/>
      <c r="BB454" s="12"/>
      <c r="BC454" s="11"/>
      <c r="BD454" s="11"/>
      <c r="BE454" s="11"/>
      <c r="BF454" s="11"/>
    </row>
    <row r="455" spans="1:58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2"/>
      <c r="BA455" s="12"/>
      <c r="BB455" s="12"/>
      <c r="BC455" s="11"/>
      <c r="BD455" s="11"/>
      <c r="BE455" s="11"/>
      <c r="BF455" s="11"/>
    </row>
    <row r="456" spans="1:58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2"/>
      <c r="BA456" s="12"/>
      <c r="BB456" s="12"/>
      <c r="BC456" s="11"/>
      <c r="BD456" s="11"/>
      <c r="BE456" s="11"/>
      <c r="BF456" s="11"/>
    </row>
    <row r="457" spans="1:58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2"/>
      <c r="BA457" s="12"/>
      <c r="BB457" s="12"/>
      <c r="BC457" s="11"/>
      <c r="BD457" s="11"/>
      <c r="BE457" s="11"/>
      <c r="BF457" s="11"/>
    </row>
    <row r="458" spans="1:58" x14ac:dyDescent="0.2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2"/>
      <c r="BA458" s="12"/>
      <c r="BB458" s="12"/>
      <c r="BC458" s="11"/>
      <c r="BD458" s="11"/>
      <c r="BE458" s="11"/>
      <c r="BF458" s="11"/>
    </row>
    <row r="459" spans="1:58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2"/>
      <c r="BA459" s="12"/>
      <c r="BB459" s="12"/>
      <c r="BC459" s="11"/>
      <c r="BD459" s="11"/>
      <c r="BE459" s="11"/>
      <c r="BF459" s="11"/>
    </row>
    <row r="460" spans="1:58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2"/>
      <c r="BA460" s="12"/>
      <c r="BB460" s="12"/>
      <c r="BC460" s="11"/>
      <c r="BD460" s="11"/>
      <c r="BE460" s="11"/>
      <c r="BF460" s="11"/>
    </row>
    <row r="461" spans="1:58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2"/>
      <c r="BA461" s="12"/>
      <c r="BB461" s="12"/>
      <c r="BC461" s="11"/>
      <c r="BD461" s="11"/>
      <c r="BE461" s="11"/>
      <c r="BF461" s="11"/>
    </row>
    <row r="462" spans="1:58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2"/>
      <c r="BA462" s="12"/>
      <c r="BB462" s="12"/>
      <c r="BC462" s="11"/>
      <c r="BD462" s="11"/>
      <c r="BE462" s="11"/>
      <c r="BF462" s="11"/>
    </row>
    <row r="463" spans="1:58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2"/>
      <c r="BA463" s="12"/>
      <c r="BB463" s="12"/>
      <c r="BC463" s="11"/>
      <c r="BD463" s="11"/>
      <c r="BE463" s="11"/>
      <c r="BF463" s="11"/>
    </row>
    <row r="464" spans="1:58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2"/>
      <c r="BA464" s="12"/>
      <c r="BB464" s="12"/>
      <c r="BC464" s="11"/>
      <c r="BD464" s="11"/>
      <c r="BE464" s="11"/>
      <c r="BF464" s="11"/>
    </row>
    <row r="465" spans="1:58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2"/>
      <c r="BA465" s="12"/>
      <c r="BB465" s="12"/>
      <c r="BC465" s="11"/>
      <c r="BD465" s="11"/>
      <c r="BE465" s="11"/>
      <c r="BF465" s="11"/>
    </row>
    <row r="466" spans="1:58" x14ac:dyDescent="0.2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2"/>
      <c r="BA466" s="12"/>
      <c r="BB466" s="12"/>
      <c r="BC466" s="11"/>
      <c r="BD466" s="11"/>
      <c r="BE466" s="11"/>
      <c r="BF466" s="11"/>
    </row>
    <row r="467" spans="1:58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2"/>
      <c r="BA467" s="12"/>
      <c r="BB467" s="12"/>
      <c r="BC467" s="11"/>
      <c r="BD467" s="11"/>
      <c r="BE467" s="11"/>
      <c r="BF467" s="11"/>
    </row>
    <row r="468" spans="1:58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2"/>
      <c r="BA468" s="12"/>
      <c r="BB468" s="12"/>
      <c r="BC468" s="11"/>
      <c r="BD468" s="11"/>
      <c r="BE468" s="11"/>
      <c r="BF468" s="11"/>
    </row>
    <row r="469" spans="1:58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2"/>
      <c r="BA469" s="12"/>
      <c r="BB469" s="12"/>
      <c r="BC469" s="11"/>
      <c r="BD469" s="11"/>
      <c r="BE469" s="11"/>
      <c r="BF469" s="11"/>
    </row>
    <row r="470" spans="1:58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2"/>
      <c r="BA470" s="12"/>
      <c r="BB470" s="12"/>
      <c r="BC470" s="11"/>
      <c r="BD470" s="11"/>
      <c r="BE470" s="11"/>
      <c r="BF470" s="11"/>
    </row>
    <row r="471" spans="1:58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2"/>
      <c r="BA471" s="12"/>
      <c r="BB471" s="12"/>
      <c r="BC471" s="11"/>
      <c r="BD471" s="11"/>
      <c r="BE471" s="11"/>
      <c r="BF471" s="11"/>
    </row>
    <row r="472" spans="1:58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2"/>
      <c r="BA472" s="12"/>
      <c r="BB472" s="12"/>
      <c r="BC472" s="11"/>
      <c r="BD472" s="11"/>
      <c r="BE472" s="11"/>
      <c r="BF472" s="11"/>
    </row>
    <row r="473" spans="1:58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2"/>
      <c r="BA473" s="12"/>
      <c r="BB473" s="12"/>
      <c r="BC473" s="11"/>
      <c r="BD473" s="11"/>
      <c r="BE473" s="11"/>
      <c r="BF473" s="11"/>
    </row>
    <row r="474" spans="1:58" x14ac:dyDescent="0.25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2"/>
      <c r="BA474" s="12"/>
      <c r="BB474" s="12"/>
      <c r="BC474" s="11"/>
      <c r="BD474" s="11"/>
      <c r="BE474" s="11"/>
      <c r="BF474" s="11"/>
    </row>
    <row r="475" spans="1:58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2"/>
      <c r="BA475" s="12"/>
      <c r="BB475" s="12"/>
      <c r="BC475" s="11"/>
      <c r="BD475" s="11"/>
      <c r="BE475" s="11"/>
      <c r="BF475" s="11"/>
    </row>
    <row r="476" spans="1:58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2"/>
      <c r="BA476" s="12"/>
      <c r="BB476" s="12"/>
      <c r="BC476" s="11"/>
      <c r="BD476" s="11"/>
      <c r="BE476" s="11"/>
      <c r="BF476" s="11"/>
    </row>
    <row r="477" spans="1:58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2"/>
      <c r="BA477" s="12"/>
      <c r="BB477" s="12"/>
      <c r="BC477" s="11"/>
      <c r="BD477" s="11"/>
      <c r="BE477" s="11"/>
      <c r="BF477" s="11"/>
    </row>
    <row r="478" spans="1:58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2"/>
      <c r="BA478" s="12"/>
      <c r="BB478" s="12"/>
      <c r="BC478" s="11"/>
      <c r="BD478" s="11"/>
      <c r="BE478" s="11"/>
      <c r="BF478" s="11"/>
    </row>
    <row r="479" spans="1:58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2"/>
      <c r="BA479" s="12"/>
      <c r="BB479" s="12"/>
      <c r="BC479" s="11"/>
      <c r="BD479" s="11"/>
      <c r="BE479" s="11"/>
      <c r="BF479" s="11"/>
    </row>
    <row r="480" spans="1:58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2"/>
      <c r="BA480" s="12"/>
      <c r="BB480" s="12"/>
      <c r="BC480" s="11"/>
      <c r="BD480" s="11"/>
      <c r="BE480" s="11"/>
      <c r="BF480" s="11"/>
    </row>
    <row r="481" spans="1:58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2"/>
      <c r="BA481" s="12"/>
      <c r="BB481" s="12"/>
      <c r="BC481" s="11"/>
      <c r="BD481" s="11"/>
      <c r="BE481" s="11"/>
      <c r="BF481" s="11"/>
    </row>
    <row r="482" spans="1:58" x14ac:dyDescent="0.2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2"/>
      <c r="BA482" s="12"/>
      <c r="BB482" s="12"/>
      <c r="BC482" s="11"/>
      <c r="BD482" s="11"/>
      <c r="BE482" s="11"/>
      <c r="BF482" s="11"/>
    </row>
    <row r="483" spans="1:58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2"/>
      <c r="BA483" s="12"/>
      <c r="BB483" s="12"/>
      <c r="BC483" s="11"/>
      <c r="BD483" s="11"/>
      <c r="BE483" s="11"/>
      <c r="BF483" s="11"/>
    </row>
    <row r="484" spans="1:58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2"/>
      <c r="BA484" s="12"/>
      <c r="BB484" s="12"/>
      <c r="BC484" s="11"/>
      <c r="BD484" s="11"/>
      <c r="BE484" s="11"/>
      <c r="BF484" s="11"/>
    </row>
    <row r="485" spans="1:58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2"/>
      <c r="BA485" s="12"/>
      <c r="BB485" s="12"/>
      <c r="BC485" s="11"/>
      <c r="BD485" s="11"/>
      <c r="BE485" s="11"/>
      <c r="BF485" s="11"/>
    </row>
    <row r="486" spans="1:58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2"/>
      <c r="BA486" s="12"/>
      <c r="BB486" s="12"/>
      <c r="BC486" s="11"/>
      <c r="BD486" s="11"/>
      <c r="BE486" s="11"/>
      <c r="BF486" s="11"/>
    </row>
    <row r="487" spans="1:58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2"/>
      <c r="BA487" s="12"/>
      <c r="BB487" s="12"/>
      <c r="BC487" s="11"/>
      <c r="BD487" s="11"/>
      <c r="BE487" s="11"/>
      <c r="BF487" s="11"/>
    </row>
    <row r="488" spans="1:58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2"/>
      <c r="BA488" s="12"/>
      <c r="BB488" s="12"/>
      <c r="BC488" s="11"/>
      <c r="BD488" s="11"/>
      <c r="BE488" s="11"/>
      <c r="BF488" s="11"/>
    </row>
    <row r="489" spans="1:58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2"/>
      <c r="BA489" s="12"/>
      <c r="BB489" s="12"/>
      <c r="BC489" s="11"/>
      <c r="BD489" s="11"/>
      <c r="BE489" s="11"/>
      <c r="BF489" s="11"/>
    </row>
    <row r="490" spans="1:58" x14ac:dyDescent="0.2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2"/>
      <c r="BA490" s="12"/>
      <c r="BB490" s="12"/>
      <c r="BC490" s="11"/>
      <c r="BD490" s="11"/>
      <c r="BE490" s="11"/>
      <c r="BF490" s="11"/>
    </row>
    <row r="491" spans="1:58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2"/>
      <c r="BA491" s="12"/>
      <c r="BB491" s="12"/>
      <c r="BC491" s="11"/>
      <c r="BD491" s="11"/>
      <c r="BE491" s="11"/>
      <c r="BF491" s="11"/>
    </row>
    <row r="492" spans="1:58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2"/>
      <c r="BA492" s="12"/>
      <c r="BB492" s="12"/>
      <c r="BC492" s="11"/>
      <c r="BD492" s="11"/>
      <c r="BE492" s="11"/>
      <c r="BF492" s="11"/>
    </row>
    <row r="493" spans="1:58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2"/>
      <c r="BA493" s="12"/>
      <c r="BB493" s="12"/>
      <c r="BC493" s="11"/>
      <c r="BD493" s="11"/>
      <c r="BE493" s="11"/>
      <c r="BF493" s="11"/>
    </row>
    <row r="494" spans="1:58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2"/>
      <c r="BA494" s="12"/>
      <c r="BB494" s="12"/>
      <c r="BC494" s="11"/>
      <c r="BD494" s="11"/>
      <c r="BE494" s="11"/>
      <c r="BF494" s="11"/>
    </row>
    <row r="495" spans="1:58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2"/>
      <c r="BA495" s="12"/>
      <c r="BB495" s="12"/>
      <c r="BC495" s="11"/>
      <c r="BD495" s="11"/>
      <c r="BE495" s="11"/>
      <c r="BF495" s="11"/>
    </row>
    <row r="496" spans="1:58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2"/>
      <c r="BA496" s="12"/>
      <c r="BB496" s="12"/>
      <c r="BC496" s="11"/>
      <c r="BD496" s="11"/>
      <c r="BE496" s="11"/>
      <c r="BF496" s="11"/>
    </row>
    <row r="497" spans="1:58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2"/>
      <c r="BA497" s="12"/>
      <c r="BB497" s="12"/>
      <c r="BC497" s="11"/>
      <c r="BD497" s="11"/>
      <c r="BE497" s="11"/>
      <c r="BF497" s="11"/>
    </row>
    <row r="498" spans="1:58" x14ac:dyDescent="0.2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2"/>
      <c r="BA498" s="12"/>
      <c r="BB498" s="12"/>
      <c r="BC498" s="11"/>
      <c r="BD498" s="11"/>
      <c r="BE498" s="11"/>
      <c r="BF498" s="11"/>
    </row>
    <row r="499" spans="1:58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2"/>
      <c r="BA499" s="12"/>
      <c r="BB499" s="12"/>
      <c r="BC499" s="11"/>
      <c r="BD499" s="11"/>
      <c r="BE499" s="11"/>
      <c r="BF499" s="11"/>
    </row>
    <row r="500" spans="1:58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2"/>
      <c r="BA500" s="12"/>
      <c r="BB500" s="12"/>
      <c r="BC500" s="11"/>
      <c r="BD500" s="11"/>
      <c r="BE500" s="11"/>
      <c r="BF500" s="11"/>
    </row>
    <row r="501" spans="1:58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2"/>
      <c r="BA501" s="12"/>
      <c r="BB501" s="12"/>
      <c r="BC501" s="11"/>
      <c r="BD501" s="11"/>
      <c r="BE501" s="11"/>
      <c r="BF501" s="11"/>
    </row>
    <row r="502" spans="1:58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2"/>
      <c r="BA502" s="12"/>
      <c r="BB502" s="12"/>
      <c r="BC502" s="11"/>
      <c r="BD502" s="11"/>
      <c r="BE502" s="11"/>
      <c r="BF502" s="11"/>
    </row>
    <row r="503" spans="1:58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2"/>
      <c r="BA503" s="12"/>
      <c r="BB503" s="12"/>
      <c r="BC503" s="11"/>
      <c r="BD503" s="11"/>
      <c r="BE503" s="11"/>
      <c r="BF503" s="11"/>
    </row>
    <row r="504" spans="1:58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2"/>
      <c r="BA504" s="12"/>
      <c r="BB504" s="12"/>
      <c r="BC504" s="11"/>
      <c r="BD504" s="11"/>
      <c r="BE504" s="11"/>
      <c r="BF504" s="11"/>
    </row>
    <row r="505" spans="1:58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2"/>
      <c r="BA505" s="12"/>
      <c r="BB505" s="12"/>
      <c r="BC505" s="11"/>
      <c r="BD505" s="11"/>
      <c r="BE505" s="11"/>
      <c r="BF505" s="11"/>
    </row>
    <row r="506" spans="1:58" x14ac:dyDescent="0.2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2"/>
      <c r="BA506" s="12"/>
      <c r="BB506" s="12"/>
      <c r="BC506" s="11"/>
      <c r="BD506" s="11"/>
      <c r="BE506" s="11"/>
      <c r="BF506" s="11"/>
    </row>
    <row r="507" spans="1:58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2"/>
      <c r="BA507" s="12"/>
      <c r="BB507" s="12"/>
      <c r="BC507" s="11"/>
      <c r="BD507" s="11"/>
      <c r="BE507" s="11"/>
      <c r="BF507" s="11"/>
    </row>
    <row r="508" spans="1:58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2"/>
      <c r="BA508" s="12"/>
      <c r="BB508" s="12"/>
      <c r="BC508" s="11"/>
      <c r="BD508" s="11"/>
      <c r="BE508" s="11"/>
      <c r="BF508" s="11"/>
    </row>
    <row r="509" spans="1:58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2"/>
      <c r="BA509" s="12"/>
      <c r="BB509" s="12"/>
      <c r="BC509" s="11"/>
      <c r="BD509" s="11"/>
      <c r="BE509" s="11"/>
      <c r="BF509" s="11"/>
    </row>
    <row r="510" spans="1:58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2"/>
      <c r="BA510" s="12"/>
      <c r="BB510" s="12"/>
      <c r="BC510" s="11"/>
      <c r="BD510" s="11"/>
      <c r="BE510" s="11"/>
      <c r="BF510" s="11"/>
    </row>
    <row r="511" spans="1:58" x14ac:dyDescent="0.25">
      <c r="A511" s="13"/>
      <c r="B511" s="104"/>
      <c r="C511" s="104"/>
      <c r="D511" s="104"/>
      <c r="E511" s="104"/>
      <c r="F511" s="103"/>
      <c r="G511" s="104"/>
      <c r="H511" s="104"/>
      <c r="I511" s="104"/>
      <c r="J511" s="130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2"/>
      <c r="BA511" s="12"/>
      <c r="BB511" s="12"/>
      <c r="BC511" s="11"/>
      <c r="BD511" s="11"/>
      <c r="BE511" s="11"/>
      <c r="BF511" s="11"/>
    </row>
    <row r="512" spans="1:58" x14ac:dyDescent="0.25">
      <c r="A512" s="13"/>
      <c r="B512" s="104"/>
      <c r="C512" s="104"/>
      <c r="D512" s="104"/>
      <c r="E512" s="104"/>
      <c r="F512" s="103"/>
      <c r="G512" s="104"/>
      <c r="H512" s="104"/>
      <c r="I512" s="104"/>
      <c r="J512" s="130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2"/>
      <c r="BA512" s="12"/>
      <c r="BB512" s="12"/>
      <c r="BC512" s="11"/>
      <c r="BD512" s="11"/>
      <c r="BE512" s="11"/>
      <c r="BF512" s="11"/>
    </row>
    <row r="513" spans="1:58" x14ac:dyDescent="0.25">
      <c r="A513" s="13"/>
      <c r="B513" s="104"/>
      <c r="C513" s="104"/>
      <c r="D513" s="104"/>
      <c r="E513" s="104"/>
      <c r="F513" s="103"/>
      <c r="G513" s="104"/>
      <c r="H513" s="104"/>
      <c r="I513" s="104"/>
      <c r="J513" s="130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2"/>
      <c r="BA513" s="12"/>
      <c r="BB513" s="12"/>
      <c r="BC513" s="11"/>
      <c r="BD513" s="11"/>
      <c r="BE513" s="11"/>
      <c r="BF513" s="11"/>
    </row>
    <row r="514" spans="1:58" x14ac:dyDescent="0.25">
      <c r="A514" s="13"/>
      <c r="B514" s="104"/>
      <c r="C514" s="104"/>
      <c r="D514" s="104"/>
      <c r="E514" s="104"/>
      <c r="F514" s="103"/>
      <c r="G514" s="104"/>
      <c r="H514" s="104"/>
      <c r="I514" s="104"/>
      <c r="J514" s="130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2"/>
      <c r="BA514" s="12"/>
      <c r="BB514" s="12"/>
      <c r="BC514" s="11"/>
      <c r="BD514" s="11"/>
      <c r="BE514" s="11"/>
      <c r="BF514" s="11"/>
    </row>
    <row r="515" spans="1:58" x14ac:dyDescent="0.25">
      <c r="A515" s="13"/>
      <c r="B515" s="104"/>
      <c r="C515" s="104"/>
      <c r="D515" s="104"/>
      <c r="E515" s="104"/>
      <c r="F515" s="103"/>
      <c r="G515" s="104"/>
      <c r="H515" s="104"/>
      <c r="I515" s="104"/>
      <c r="J515" s="130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2"/>
      <c r="BA515" s="12"/>
      <c r="BB515" s="12"/>
      <c r="BC515" s="11"/>
      <c r="BD515" s="11"/>
      <c r="BE515" s="11"/>
      <c r="BF515" s="11"/>
    </row>
    <row r="516" spans="1:58" x14ac:dyDescent="0.25">
      <c r="A516" s="13"/>
      <c r="B516" s="104"/>
      <c r="C516" s="104"/>
      <c r="D516" s="104"/>
      <c r="E516" s="104"/>
      <c r="F516" s="103"/>
      <c r="G516" s="104"/>
      <c r="H516" s="104"/>
      <c r="I516" s="104"/>
      <c r="J516" s="130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2"/>
      <c r="BA516" s="12"/>
      <c r="BB516" s="12"/>
      <c r="BC516" s="11"/>
      <c r="BD516" s="11"/>
      <c r="BE516" s="11"/>
      <c r="BF516" s="11"/>
    </row>
    <row r="517" spans="1:58" x14ac:dyDescent="0.25">
      <c r="A517" s="13"/>
      <c r="B517" s="104"/>
      <c r="C517" s="104"/>
      <c r="D517" s="104"/>
      <c r="E517" s="104"/>
      <c r="F517" s="103"/>
      <c r="G517" s="104"/>
      <c r="H517" s="104"/>
      <c r="I517" s="104"/>
      <c r="J517" s="130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2"/>
      <c r="BA517" s="12"/>
      <c r="BB517" s="12"/>
      <c r="BC517" s="11"/>
      <c r="BD517" s="11"/>
      <c r="BE517" s="11"/>
      <c r="BF517" s="11"/>
    </row>
    <row r="518" spans="1:58" x14ac:dyDescent="0.25">
      <c r="A518" s="13"/>
      <c r="B518" s="104"/>
      <c r="C518" s="104"/>
      <c r="D518" s="104"/>
      <c r="E518" s="104"/>
      <c r="F518" s="103"/>
      <c r="G518" s="104"/>
      <c r="H518" s="104"/>
      <c r="I518" s="104"/>
      <c r="J518" s="130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2"/>
      <c r="BA518" s="12"/>
      <c r="BB518" s="12"/>
      <c r="BC518" s="11"/>
      <c r="BD518" s="11"/>
      <c r="BE518" s="11"/>
      <c r="BF518" s="11"/>
    </row>
    <row r="519" spans="1:58" x14ac:dyDescent="0.25">
      <c r="A519" s="13"/>
      <c r="B519" s="104"/>
      <c r="C519" s="104"/>
      <c r="D519" s="104"/>
      <c r="E519" s="104"/>
      <c r="F519" s="103"/>
      <c r="G519" s="104"/>
      <c r="H519" s="104"/>
      <c r="I519" s="104"/>
      <c r="J519" s="130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2"/>
      <c r="BA519" s="12"/>
      <c r="BB519" s="12"/>
      <c r="BC519" s="11"/>
      <c r="BD519" s="11"/>
      <c r="BE519" s="11"/>
      <c r="BF519" s="11"/>
    </row>
    <row r="520" spans="1:58" x14ac:dyDescent="0.25">
      <c r="A520" s="13"/>
      <c r="B520" s="104"/>
      <c r="C520" s="104"/>
      <c r="D520" s="104"/>
      <c r="E520" s="104"/>
      <c r="F520" s="103"/>
      <c r="G520" s="104"/>
      <c r="H520" s="104"/>
      <c r="I520" s="104"/>
      <c r="J520" s="130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2"/>
      <c r="BA520" s="12"/>
      <c r="BB520" s="12"/>
      <c r="BC520" s="11"/>
      <c r="BD520" s="11"/>
      <c r="BE520" s="11"/>
      <c r="BF520" s="11"/>
    </row>
    <row r="521" spans="1:58" x14ac:dyDescent="0.25">
      <c r="A521" s="13"/>
      <c r="B521" s="104"/>
      <c r="C521" s="104"/>
      <c r="D521" s="104"/>
      <c r="E521" s="104"/>
      <c r="F521" s="103"/>
      <c r="G521" s="104"/>
      <c r="H521" s="104"/>
      <c r="I521" s="104"/>
      <c r="J521" s="130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2"/>
      <c r="BA521" s="12"/>
      <c r="BB521" s="12"/>
      <c r="BC521" s="11"/>
      <c r="BD521" s="11"/>
      <c r="BE521" s="11"/>
      <c r="BF521" s="11"/>
    </row>
    <row r="522" spans="1:58" x14ac:dyDescent="0.25">
      <c r="A522" s="13"/>
      <c r="B522" s="104"/>
      <c r="C522" s="104"/>
      <c r="D522" s="104"/>
      <c r="E522" s="104"/>
      <c r="F522" s="103"/>
      <c r="G522" s="104"/>
      <c r="H522" s="104"/>
      <c r="I522" s="104"/>
      <c r="J522" s="130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2"/>
      <c r="BA522" s="12"/>
      <c r="BB522" s="12"/>
      <c r="BC522" s="11"/>
      <c r="BD522" s="11"/>
      <c r="BE522" s="11"/>
      <c r="BF522" s="11"/>
    </row>
    <row r="523" spans="1:58" x14ac:dyDescent="0.25">
      <c r="A523" s="13"/>
      <c r="B523" s="104"/>
      <c r="C523" s="104"/>
      <c r="D523" s="104"/>
      <c r="E523" s="104"/>
      <c r="F523" s="103"/>
      <c r="G523" s="104"/>
      <c r="H523" s="104"/>
      <c r="I523" s="104"/>
      <c r="J523" s="130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2"/>
      <c r="BA523" s="12"/>
      <c r="BB523" s="12"/>
      <c r="BC523" s="11"/>
      <c r="BD523" s="11"/>
      <c r="BE523" s="11"/>
      <c r="BF523" s="11"/>
    </row>
    <row r="524" spans="1:58" x14ac:dyDescent="0.25">
      <c r="A524" s="13"/>
      <c r="B524" s="104"/>
      <c r="C524" s="104"/>
      <c r="D524" s="104"/>
      <c r="E524" s="104"/>
      <c r="F524" s="103"/>
      <c r="G524" s="104"/>
      <c r="H524" s="104"/>
      <c r="I524" s="104"/>
      <c r="J524" s="130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2"/>
      <c r="BA524" s="12"/>
      <c r="BB524" s="12"/>
      <c r="BC524" s="11"/>
      <c r="BD524" s="11"/>
      <c r="BE524" s="11"/>
      <c r="BF524" s="11"/>
    </row>
    <row r="525" spans="1:58" x14ac:dyDescent="0.25">
      <c r="A525" s="13"/>
      <c r="B525" s="104"/>
      <c r="C525" s="104"/>
      <c r="D525" s="104"/>
      <c r="E525" s="104"/>
      <c r="F525" s="103"/>
      <c r="G525" s="104"/>
      <c r="H525" s="104"/>
      <c r="I525" s="104"/>
      <c r="J525" s="130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2"/>
      <c r="BA525" s="12"/>
      <c r="BB525" s="12"/>
      <c r="BC525" s="11"/>
      <c r="BD525" s="11"/>
      <c r="BE525" s="11"/>
      <c r="BF525" s="11"/>
    </row>
    <row r="526" spans="1:58" x14ac:dyDescent="0.25">
      <c r="A526" s="13"/>
      <c r="B526" s="104"/>
      <c r="C526" s="104"/>
      <c r="D526" s="104"/>
      <c r="E526" s="104"/>
      <c r="F526" s="103"/>
      <c r="G526" s="104"/>
      <c r="H526" s="104"/>
      <c r="I526" s="104"/>
      <c r="J526" s="130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2"/>
      <c r="BA526" s="12"/>
      <c r="BB526" s="12"/>
      <c r="BC526" s="11"/>
      <c r="BD526" s="11"/>
      <c r="BE526" s="11"/>
      <c r="BF526" s="11"/>
    </row>
    <row r="527" spans="1:58" x14ac:dyDescent="0.25">
      <c r="A527" s="13"/>
      <c r="B527" s="104"/>
      <c r="C527" s="104"/>
      <c r="D527" s="104"/>
      <c r="E527" s="104"/>
      <c r="F527" s="103"/>
      <c r="G527" s="104"/>
      <c r="H527" s="104"/>
      <c r="I527" s="104"/>
      <c r="J527" s="130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2"/>
      <c r="BA527" s="12"/>
      <c r="BB527" s="12"/>
      <c r="BC527" s="11"/>
      <c r="BD527" s="11"/>
      <c r="BE527" s="11"/>
      <c r="BF527" s="11"/>
    </row>
    <row r="528" spans="1:58" x14ac:dyDescent="0.25">
      <c r="A528" s="13"/>
      <c r="B528" s="104"/>
      <c r="C528" s="104"/>
      <c r="D528" s="104"/>
      <c r="E528" s="104"/>
      <c r="F528" s="103"/>
      <c r="G528" s="104"/>
      <c r="H528" s="104"/>
      <c r="I528" s="104"/>
      <c r="J528" s="130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2"/>
      <c r="BA528" s="12"/>
      <c r="BB528" s="12"/>
      <c r="BC528" s="11"/>
      <c r="BD528" s="11"/>
      <c r="BE528" s="11"/>
      <c r="BF528" s="11"/>
    </row>
    <row r="529" spans="1:58" x14ac:dyDescent="0.25">
      <c r="A529" s="13"/>
      <c r="B529" s="104"/>
      <c r="C529" s="104"/>
      <c r="D529" s="104"/>
      <c r="E529" s="104"/>
      <c r="F529" s="103"/>
      <c r="G529" s="104"/>
      <c r="H529" s="104"/>
      <c r="I529" s="104"/>
      <c r="J529" s="130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2"/>
      <c r="BA529" s="12"/>
      <c r="BB529" s="12"/>
      <c r="BC529" s="11"/>
      <c r="BD529" s="11"/>
      <c r="BE529" s="11"/>
      <c r="BF529" s="11"/>
    </row>
    <row r="530" spans="1:58" x14ac:dyDescent="0.25">
      <c r="A530" s="13"/>
      <c r="B530" s="104"/>
      <c r="C530" s="104"/>
      <c r="D530" s="104"/>
      <c r="E530" s="104"/>
      <c r="F530" s="103"/>
      <c r="G530" s="104"/>
      <c r="H530" s="104"/>
      <c r="I530" s="104"/>
      <c r="J530" s="130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2"/>
      <c r="BA530" s="12"/>
      <c r="BB530" s="12"/>
      <c r="BC530" s="11"/>
      <c r="BD530" s="11"/>
      <c r="BE530" s="11"/>
      <c r="BF530" s="11"/>
    </row>
    <row r="531" spans="1:58" x14ac:dyDescent="0.25">
      <c r="A531" s="13"/>
      <c r="B531" s="104"/>
      <c r="C531" s="104"/>
      <c r="D531" s="104"/>
      <c r="E531" s="104"/>
      <c r="F531" s="103"/>
      <c r="G531" s="104"/>
      <c r="H531" s="104"/>
      <c r="I531" s="104"/>
      <c r="J531" s="130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2"/>
      <c r="BA531" s="12"/>
      <c r="BB531" s="12"/>
      <c r="BC531" s="11"/>
      <c r="BD531" s="11"/>
      <c r="BE531" s="11"/>
      <c r="BF531" s="11"/>
    </row>
    <row r="532" spans="1:58" x14ac:dyDescent="0.25">
      <c r="A532" s="13"/>
      <c r="B532" s="104"/>
      <c r="C532" s="104"/>
      <c r="D532" s="104"/>
      <c r="E532" s="104"/>
      <c r="F532" s="103"/>
      <c r="G532" s="104"/>
      <c r="H532" s="104"/>
      <c r="I532" s="104"/>
      <c r="J532" s="130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2"/>
      <c r="BA532" s="12"/>
      <c r="BB532" s="12"/>
      <c r="BC532" s="11"/>
      <c r="BD532" s="11"/>
      <c r="BE532" s="11"/>
      <c r="BF532" s="11"/>
    </row>
    <row r="533" spans="1:58" x14ac:dyDescent="0.25">
      <c r="A533" s="13"/>
      <c r="B533" s="104"/>
      <c r="C533" s="104"/>
      <c r="D533" s="104"/>
      <c r="E533" s="104"/>
      <c r="F533" s="103"/>
      <c r="G533" s="104"/>
      <c r="H533" s="104"/>
      <c r="I533" s="104"/>
      <c r="J533" s="130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2"/>
      <c r="BA533" s="12"/>
      <c r="BB533" s="12"/>
      <c r="BC533" s="11"/>
      <c r="BD533" s="11"/>
      <c r="BE533" s="11"/>
      <c r="BF533" s="11"/>
    </row>
    <row r="534" spans="1:58" x14ac:dyDescent="0.25">
      <c r="A534" s="13"/>
      <c r="B534" s="104"/>
      <c r="C534" s="104"/>
      <c r="D534" s="104"/>
      <c r="E534" s="104"/>
      <c r="F534" s="103"/>
      <c r="G534" s="104"/>
      <c r="H534" s="104"/>
      <c r="I534" s="104"/>
      <c r="J534" s="130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2"/>
      <c r="BA534" s="12"/>
      <c r="BB534" s="12"/>
      <c r="BC534" s="11"/>
      <c r="BD534" s="11"/>
      <c r="BE534" s="11"/>
      <c r="BF534" s="11"/>
    </row>
    <row r="535" spans="1:58" x14ac:dyDescent="0.25">
      <c r="A535" s="13"/>
      <c r="B535" s="104"/>
      <c r="C535" s="104"/>
      <c r="D535" s="104"/>
      <c r="E535" s="104"/>
      <c r="F535" s="103"/>
      <c r="G535" s="104"/>
      <c r="H535" s="104"/>
      <c r="I535" s="104"/>
      <c r="J535" s="130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2"/>
      <c r="BA535" s="12"/>
      <c r="BB535" s="12"/>
      <c r="BC535" s="11"/>
      <c r="BD535" s="11"/>
      <c r="BE535" s="11"/>
      <c r="BF535" s="11"/>
    </row>
    <row r="536" spans="1:58" x14ac:dyDescent="0.25">
      <c r="A536" s="13"/>
      <c r="B536" s="104"/>
      <c r="C536" s="104"/>
      <c r="D536" s="104"/>
      <c r="E536" s="104"/>
      <c r="F536" s="103"/>
      <c r="G536" s="104"/>
      <c r="H536" s="104"/>
      <c r="I536" s="104"/>
      <c r="J536" s="130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2"/>
      <c r="BA536" s="12"/>
      <c r="BB536" s="12"/>
      <c r="BC536" s="11"/>
      <c r="BD536" s="11"/>
      <c r="BE536" s="11"/>
      <c r="BF536" s="11"/>
    </row>
    <row r="537" spans="1:58" x14ac:dyDescent="0.25">
      <c r="A537" s="13"/>
      <c r="B537" s="104"/>
      <c r="C537" s="104"/>
      <c r="D537" s="104"/>
      <c r="E537" s="104"/>
      <c r="F537" s="103"/>
      <c r="G537" s="104"/>
      <c r="H537" s="104"/>
      <c r="I537" s="104"/>
      <c r="J537" s="130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2"/>
      <c r="BA537" s="12"/>
      <c r="BB537" s="12"/>
      <c r="BC537" s="11"/>
      <c r="BD537" s="11"/>
      <c r="BE537" s="11"/>
      <c r="BF537" s="11"/>
    </row>
    <row r="538" spans="1:58" x14ac:dyDescent="0.25">
      <c r="A538" s="13"/>
      <c r="B538" s="104"/>
      <c r="C538" s="104"/>
      <c r="D538" s="104"/>
      <c r="E538" s="104"/>
      <c r="F538" s="103"/>
      <c r="G538" s="104"/>
      <c r="H538" s="104"/>
      <c r="I538" s="104"/>
      <c r="J538" s="130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2"/>
      <c r="BA538" s="12"/>
      <c r="BB538" s="12"/>
      <c r="BC538" s="11"/>
      <c r="BD538" s="11"/>
      <c r="BE538" s="11"/>
      <c r="BF538" s="11"/>
    </row>
    <row r="539" spans="1:58" x14ac:dyDescent="0.25">
      <c r="A539" s="13"/>
      <c r="B539" s="104"/>
      <c r="C539" s="104"/>
      <c r="D539" s="104"/>
      <c r="E539" s="104"/>
      <c r="F539" s="103"/>
      <c r="G539" s="104"/>
      <c r="H539" s="104"/>
      <c r="I539" s="104"/>
      <c r="J539" s="130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2"/>
      <c r="BA539" s="12"/>
      <c r="BB539" s="12"/>
      <c r="BC539" s="11"/>
      <c r="BD539" s="11"/>
      <c r="BE539" s="11"/>
      <c r="BF539" s="11"/>
    </row>
    <row r="540" spans="1:58" x14ac:dyDescent="0.25">
      <c r="A540" s="13"/>
      <c r="B540" s="104"/>
      <c r="C540" s="104"/>
      <c r="D540" s="104"/>
      <c r="E540" s="104"/>
      <c r="F540" s="103"/>
      <c r="G540" s="104"/>
      <c r="H540" s="104"/>
      <c r="I540" s="104"/>
      <c r="J540" s="130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2"/>
      <c r="BA540" s="12"/>
      <c r="BB540" s="12"/>
      <c r="BC540" s="11"/>
      <c r="BD540" s="11"/>
      <c r="BE540" s="11"/>
      <c r="BF540" s="11"/>
    </row>
    <row r="541" spans="1:58" x14ac:dyDescent="0.25">
      <c r="A541" s="13"/>
      <c r="B541" s="104"/>
      <c r="C541" s="104"/>
      <c r="D541" s="104"/>
      <c r="E541" s="104"/>
      <c r="F541" s="103"/>
      <c r="G541" s="104"/>
      <c r="H541" s="104"/>
      <c r="I541" s="104"/>
      <c r="J541" s="130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2"/>
      <c r="BA541" s="12"/>
      <c r="BB541" s="12"/>
      <c r="BC541" s="11"/>
      <c r="BD541" s="11"/>
      <c r="BE541" s="11"/>
      <c r="BF541" s="11"/>
    </row>
    <row r="542" spans="1:58" x14ac:dyDescent="0.25">
      <c r="A542" s="13"/>
      <c r="B542" s="104"/>
      <c r="C542" s="104"/>
      <c r="D542" s="104"/>
      <c r="E542" s="104"/>
      <c r="F542" s="103"/>
      <c r="G542" s="104"/>
      <c r="H542" s="104"/>
      <c r="I542" s="104"/>
      <c r="J542" s="130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2"/>
      <c r="BA542" s="12"/>
      <c r="BB542" s="12"/>
      <c r="BC542" s="11"/>
      <c r="BD542" s="11"/>
      <c r="BE542" s="11"/>
      <c r="BF542" s="11"/>
    </row>
    <row r="543" spans="1:58" x14ac:dyDescent="0.25">
      <c r="A543" s="13"/>
      <c r="B543" s="104"/>
      <c r="C543" s="104"/>
      <c r="D543" s="104"/>
      <c r="E543" s="104"/>
      <c r="F543" s="103"/>
      <c r="G543" s="104"/>
      <c r="H543" s="104"/>
      <c r="I543" s="104"/>
      <c r="J543" s="130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2"/>
      <c r="BA543" s="12"/>
      <c r="BB543" s="12"/>
      <c r="BC543" s="11"/>
      <c r="BD543" s="11"/>
      <c r="BE543" s="11"/>
      <c r="BF543" s="11"/>
    </row>
    <row r="544" spans="1:58" x14ac:dyDescent="0.25">
      <c r="A544" s="13"/>
      <c r="B544" s="104"/>
      <c r="C544" s="104"/>
      <c r="D544" s="104"/>
      <c r="E544" s="104"/>
      <c r="F544" s="103"/>
      <c r="G544" s="104"/>
      <c r="H544" s="104"/>
      <c r="I544" s="104"/>
      <c r="J544" s="130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2"/>
      <c r="BA544" s="12"/>
      <c r="BB544" s="12"/>
      <c r="BC544" s="11"/>
      <c r="BD544" s="11"/>
      <c r="BE544" s="11"/>
      <c r="BF544" s="11"/>
    </row>
    <row r="545" spans="1:58" x14ac:dyDescent="0.25">
      <c r="A545" s="13"/>
      <c r="B545" s="104"/>
      <c r="C545" s="104"/>
      <c r="D545" s="104"/>
      <c r="E545" s="104"/>
      <c r="F545" s="103"/>
      <c r="G545" s="104"/>
      <c r="H545" s="104"/>
      <c r="I545" s="104"/>
      <c r="J545" s="130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2"/>
      <c r="BA545" s="12"/>
      <c r="BB545" s="12"/>
      <c r="BC545" s="11"/>
      <c r="BD545" s="11"/>
      <c r="BE545" s="11"/>
      <c r="BF545" s="11"/>
    </row>
    <row r="546" spans="1:58" x14ac:dyDescent="0.25">
      <c r="A546" s="13"/>
      <c r="B546" s="104"/>
      <c r="C546" s="104"/>
      <c r="D546" s="104"/>
      <c r="E546" s="104"/>
      <c r="F546" s="103"/>
      <c r="G546" s="104"/>
      <c r="H546" s="104"/>
      <c r="I546" s="104"/>
      <c r="J546" s="130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2"/>
      <c r="BA546" s="12"/>
      <c r="BB546" s="12"/>
      <c r="BC546" s="11"/>
      <c r="BD546" s="11"/>
      <c r="BE546" s="11"/>
      <c r="BF546" s="11"/>
    </row>
    <row r="547" spans="1:58" x14ac:dyDescent="0.25">
      <c r="A547" s="13"/>
      <c r="B547" s="104"/>
      <c r="C547" s="104"/>
      <c r="D547" s="104"/>
      <c r="E547" s="104"/>
      <c r="F547" s="103"/>
      <c r="G547" s="104"/>
      <c r="H547" s="104"/>
      <c r="I547" s="104"/>
      <c r="J547" s="130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2"/>
      <c r="BA547" s="12"/>
      <c r="BB547" s="12"/>
      <c r="BC547" s="11"/>
      <c r="BD547" s="11"/>
      <c r="BE547" s="11"/>
      <c r="BF547" s="11"/>
    </row>
    <row r="548" spans="1:58" x14ac:dyDescent="0.25">
      <c r="A548" s="13"/>
      <c r="B548" s="104"/>
      <c r="C548" s="104"/>
      <c r="D548" s="104"/>
      <c r="E548" s="104"/>
      <c r="F548" s="103"/>
      <c r="G548" s="104"/>
      <c r="H548" s="104"/>
      <c r="I548" s="104"/>
      <c r="J548" s="130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2"/>
      <c r="BA548" s="12"/>
      <c r="BB548" s="12"/>
      <c r="BC548" s="11"/>
      <c r="BD548" s="11"/>
      <c r="BE548" s="11"/>
      <c r="BF548" s="11"/>
    </row>
    <row r="549" spans="1:58" x14ac:dyDescent="0.25">
      <c r="A549" s="13"/>
      <c r="B549" s="104"/>
      <c r="C549" s="104"/>
      <c r="D549" s="104"/>
      <c r="E549" s="104"/>
      <c r="F549" s="103"/>
      <c r="G549" s="104"/>
      <c r="H549" s="104"/>
      <c r="I549" s="104"/>
      <c r="J549" s="130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2"/>
      <c r="BA549" s="12"/>
      <c r="BB549" s="12"/>
      <c r="BC549" s="11"/>
      <c r="BD549" s="11"/>
      <c r="BE549" s="11"/>
      <c r="BF549" s="11"/>
    </row>
    <row r="550" spans="1:58" x14ac:dyDescent="0.25">
      <c r="A550" s="13"/>
      <c r="B550" s="104"/>
      <c r="C550" s="104"/>
      <c r="D550" s="104"/>
      <c r="E550" s="104"/>
      <c r="F550" s="103"/>
      <c r="G550" s="104"/>
      <c r="H550" s="104"/>
      <c r="I550" s="104"/>
      <c r="J550" s="130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2"/>
      <c r="BA550" s="12"/>
      <c r="BB550" s="12"/>
      <c r="BC550" s="11"/>
      <c r="BD550" s="11"/>
      <c r="BE550" s="11"/>
      <c r="BF550" s="11"/>
    </row>
    <row r="551" spans="1:58" x14ac:dyDescent="0.25">
      <c r="A551" s="13"/>
      <c r="B551" s="104"/>
      <c r="C551" s="104"/>
      <c r="D551" s="104"/>
      <c r="E551" s="104"/>
      <c r="F551" s="103"/>
      <c r="G551" s="104"/>
      <c r="H551" s="104"/>
      <c r="I551" s="104"/>
      <c r="J551" s="130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2"/>
      <c r="BA551" s="12"/>
      <c r="BB551" s="12"/>
      <c r="BC551" s="11"/>
      <c r="BD551" s="11"/>
      <c r="BE551" s="11"/>
      <c r="BF551" s="11"/>
    </row>
    <row r="552" spans="1:58" x14ac:dyDescent="0.25">
      <c r="A552" s="13"/>
      <c r="B552" s="104"/>
      <c r="C552" s="104"/>
      <c r="D552" s="104"/>
      <c r="E552" s="104"/>
      <c r="F552" s="103"/>
      <c r="G552" s="104"/>
      <c r="H552" s="104"/>
      <c r="I552" s="104"/>
      <c r="J552" s="130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2"/>
      <c r="BA552" s="12"/>
      <c r="BB552" s="12"/>
      <c r="BC552" s="11"/>
      <c r="BD552" s="11"/>
      <c r="BE552" s="11"/>
      <c r="BF552" s="11"/>
    </row>
    <row r="553" spans="1:58" x14ac:dyDescent="0.25">
      <c r="A553" s="13"/>
      <c r="B553" s="104"/>
      <c r="C553" s="104"/>
      <c r="D553" s="104"/>
      <c r="E553" s="104"/>
      <c r="F553" s="103"/>
      <c r="G553" s="104"/>
      <c r="H553" s="104"/>
      <c r="I553" s="104"/>
      <c r="J553" s="130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2"/>
      <c r="BA553" s="12"/>
      <c r="BB553" s="12"/>
      <c r="BC553" s="11"/>
      <c r="BD553" s="11"/>
      <c r="BE553" s="11"/>
      <c r="BF553" s="11"/>
    </row>
    <row r="554" spans="1:58" x14ac:dyDescent="0.25">
      <c r="A554" s="13"/>
      <c r="B554" s="104"/>
      <c r="C554" s="104"/>
      <c r="D554" s="104"/>
      <c r="E554" s="104"/>
      <c r="F554" s="103"/>
      <c r="G554" s="104"/>
      <c r="H554" s="104"/>
      <c r="I554" s="104"/>
      <c r="J554" s="130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2"/>
      <c r="BA554" s="12"/>
      <c r="BB554" s="12"/>
      <c r="BC554" s="11"/>
      <c r="BD554" s="11"/>
      <c r="BE554" s="11"/>
      <c r="BF554" s="11"/>
    </row>
    <row r="555" spans="1:58" x14ac:dyDescent="0.25">
      <c r="A555" s="13"/>
      <c r="B555" s="104"/>
      <c r="C555" s="104"/>
      <c r="D555" s="104"/>
      <c r="E555" s="104"/>
      <c r="F555" s="103"/>
      <c r="G555" s="104"/>
      <c r="H555" s="104"/>
      <c r="I555" s="104"/>
      <c r="J555" s="130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2"/>
      <c r="BA555" s="12"/>
      <c r="BB555" s="12"/>
      <c r="BC555" s="11"/>
      <c r="BD555" s="11"/>
      <c r="BE555" s="11"/>
      <c r="BF555" s="11"/>
    </row>
    <row r="556" spans="1:58" x14ac:dyDescent="0.25">
      <c r="A556" s="13"/>
      <c r="B556" s="104"/>
      <c r="C556" s="104"/>
      <c r="D556" s="104"/>
      <c r="E556" s="104"/>
      <c r="F556" s="103"/>
      <c r="G556" s="104"/>
      <c r="H556" s="104"/>
      <c r="I556" s="104"/>
      <c r="J556" s="130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2"/>
      <c r="BA556" s="12"/>
      <c r="BB556" s="12"/>
      <c r="BC556" s="11"/>
      <c r="BD556" s="11"/>
      <c r="BE556" s="11"/>
      <c r="BF556" s="11"/>
    </row>
    <row r="557" spans="1:58" x14ac:dyDescent="0.25">
      <c r="A557" s="13"/>
      <c r="B557" s="104"/>
      <c r="C557" s="104"/>
      <c r="D557" s="104"/>
      <c r="E557" s="104"/>
      <c r="F557" s="103"/>
      <c r="G557" s="104"/>
      <c r="H557" s="104"/>
      <c r="I557" s="104"/>
      <c r="J557" s="130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2"/>
      <c r="BA557" s="12"/>
      <c r="BB557" s="12"/>
      <c r="BC557" s="11"/>
      <c r="BD557" s="11"/>
      <c r="BE557" s="11"/>
      <c r="BF557" s="11"/>
    </row>
    <row r="558" spans="1:58" x14ac:dyDescent="0.25">
      <c r="A558" s="13"/>
      <c r="B558" s="104"/>
      <c r="C558" s="104"/>
      <c r="D558" s="104"/>
      <c r="E558" s="104"/>
      <c r="F558" s="103"/>
      <c r="G558" s="104"/>
      <c r="H558" s="104"/>
      <c r="I558" s="104"/>
      <c r="J558" s="130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2"/>
      <c r="BA558" s="12"/>
      <c r="BB558" s="12"/>
      <c r="BC558" s="11"/>
      <c r="BD558" s="11"/>
      <c r="BE558" s="11"/>
      <c r="BF558" s="11"/>
    </row>
    <row r="559" spans="1:58" x14ac:dyDescent="0.25">
      <c r="A559" s="13"/>
      <c r="B559" s="104"/>
      <c r="C559" s="104"/>
      <c r="D559" s="104"/>
      <c r="E559" s="104"/>
      <c r="F559" s="103"/>
      <c r="G559" s="104"/>
      <c r="H559" s="104"/>
      <c r="I559" s="104"/>
      <c r="J559" s="130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2"/>
      <c r="BA559" s="12"/>
      <c r="BB559" s="12"/>
      <c r="BC559" s="11"/>
      <c r="BD559" s="11"/>
      <c r="BE559" s="11"/>
      <c r="BF559" s="11"/>
    </row>
    <row r="560" spans="1:58" x14ac:dyDescent="0.25">
      <c r="A560" s="13"/>
      <c r="B560" s="104"/>
      <c r="C560" s="104"/>
      <c r="D560" s="104"/>
      <c r="E560" s="104"/>
      <c r="F560" s="103"/>
      <c r="G560" s="104"/>
      <c r="H560" s="104"/>
      <c r="I560" s="104"/>
      <c r="J560" s="130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2"/>
      <c r="BA560" s="12"/>
      <c r="BB560" s="12"/>
      <c r="BC560" s="11"/>
      <c r="BD560" s="11"/>
      <c r="BE560" s="11"/>
      <c r="BF560" s="11"/>
    </row>
    <row r="561" spans="1:58" x14ac:dyDescent="0.25">
      <c r="A561" s="13"/>
      <c r="B561" s="104"/>
      <c r="C561" s="104"/>
      <c r="D561" s="104"/>
      <c r="E561" s="104"/>
      <c r="F561" s="103"/>
      <c r="G561" s="104"/>
      <c r="H561" s="104"/>
      <c r="I561" s="104"/>
      <c r="J561" s="130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2"/>
      <c r="BA561" s="12"/>
      <c r="BB561" s="12"/>
      <c r="BC561" s="11"/>
      <c r="BD561" s="11"/>
      <c r="BE561" s="11"/>
      <c r="BF561" s="11"/>
    </row>
    <row r="562" spans="1:58" x14ac:dyDescent="0.25">
      <c r="A562" s="13"/>
      <c r="B562" s="104"/>
      <c r="C562" s="104"/>
      <c r="D562" s="104"/>
      <c r="E562" s="104"/>
      <c r="F562" s="103"/>
      <c r="G562" s="104"/>
      <c r="H562" s="104"/>
      <c r="I562" s="104"/>
      <c r="J562" s="130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2"/>
      <c r="BA562" s="12"/>
      <c r="BB562" s="12"/>
      <c r="BC562" s="11"/>
      <c r="BD562" s="11"/>
      <c r="BE562" s="11"/>
      <c r="BF562" s="11"/>
    </row>
    <row r="563" spans="1:58" x14ac:dyDescent="0.25">
      <c r="A563" s="13"/>
      <c r="B563" s="104"/>
      <c r="C563" s="104"/>
      <c r="D563" s="104"/>
      <c r="E563" s="104"/>
      <c r="F563" s="103"/>
      <c r="G563" s="104"/>
      <c r="H563" s="104"/>
      <c r="I563" s="104"/>
      <c r="J563" s="130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2"/>
      <c r="BA563" s="12"/>
      <c r="BB563" s="12"/>
      <c r="BC563" s="11"/>
      <c r="BD563" s="11"/>
      <c r="BE563" s="11"/>
      <c r="BF563" s="11"/>
    </row>
    <row r="564" spans="1:58" x14ac:dyDescent="0.25">
      <c r="A564" s="13"/>
      <c r="B564" s="104"/>
      <c r="C564" s="104"/>
      <c r="D564" s="104"/>
      <c r="E564" s="104"/>
      <c r="F564" s="103"/>
      <c r="G564" s="104"/>
      <c r="H564" s="104"/>
      <c r="I564" s="104"/>
      <c r="J564" s="130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2"/>
      <c r="BA564" s="12"/>
      <c r="BB564" s="12"/>
      <c r="BC564" s="11"/>
      <c r="BD564" s="11"/>
      <c r="BE564" s="11"/>
      <c r="BF564" s="11"/>
    </row>
    <row r="565" spans="1:58" x14ac:dyDescent="0.25">
      <c r="A565" s="13"/>
      <c r="B565" s="104"/>
      <c r="C565" s="104"/>
      <c r="D565" s="104"/>
      <c r="E565" s="104"/>
      <c r="F565" s="103"/>
      <c r="G565" s="104"/>
      <c r="H565" s="104"/>
      <c r="I565" s="104"/>
      <c r="J565" s="130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2"/>
      <c r="BA565" s="12"/>
      <c r="BB565" s="12"/>
      <c r="BC565" s="11"/>
      <c r="BD565" s="11"/>
      <c r="BE565" s="11"/>
      <c r="BF565" s="11"/>
    </row>
    <row r="566" spans="1:58" x14ac:dyDescent="0.25">
      <c r="A566" s="13"/>
      <c r="B566" s="104"/>
      <c r="C566" s="104"/>
      <c r="D566" s="104"/>
      <c r="E566" s="104"/>
      <c r="F566" s="103"/>
      <c r="G566" s="104"/>
      <c r="H566" s="104"/>
      <c r="I566" s="104"/>
      <c r="J566" s="130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2"/>
      <c r="BA566" s="12"/>
      <c r="BB566" s="12"/>
      <c r="BC566" s="11"/>
      <c r="BD566" s="11"/>
      <c r="BE566" s="11"/>
      <c r="BF566" s="11"/>
    </row>
    <row r="567" spans="1:58" x14ac:dyDescent="0.25">
      <c r="A567" s="13"/>
      <c r="B567" s="104"/>
      <c r="C567" s="104"/>
      <c r="D567" s="104"/>
      <c r="E567" s="104"/>
      <c r="F567" s="103"/>
      <c r="G567" s="104"/>
      <c r="H567" s="104"/>
      <c r="I567" s="104"/>
      <c r="J567" s="130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2"/>
      <c r="BA567" s="12"/>
      <c r="BB567" s="12"/>
      <c r="BC567" s="11"/>
      <c r="BD567" s="11"/>
      <c r="BE567" s="11"/>
      <c r="BF567" s="11"/>
    </row>
    <row r="568" spans="1:58" x14ac:dyDescent="0.25">
      <c r="A568" s="13"/>
      <c r="B568" s="104"/>
      <c r="C568" s="104"/>
      <c r="D568" s="104"/>
      <c r="E568" s="104"/>
      <c r="F568" s="103"/>
      <c r="G568" s="104"/>
      <c r="H568" s="104"/>
      <c r="I568" s="104"/>
      <c r="J568" s="130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2"/>
      <c r="BA568" s="12"/>
      <c r="BB568" s="12"/>
      <c r="BC568" s="11"/>
      <c r="BD568" s="11"/>
      <c r="BE568" s="11"/>
      <c r="BF568" s="11"/>
    </row>
    <row r="569" spans="1:58" x14ac:dyDescent="0.25">
      <c r="A569" s="13"/>
      <c r="B569" s="104"/>
      <c r="C569" s="104"/>
      <c r="D569" s="104"/>
      <c r="E569" s="104"/>
      <c r="F569" s="103"/>
      <c r="G569" s="104"/>
      <c r="H569" s="104"/>
      <c r="I569" s="104"/>
      <c r="J569" s="130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2"/>
      <c r="BA569" s="12"/>
      <c r="BB569" s="12"/>
      <c r="BC569" s="11"/>
      <c r="BD569" s="11"/>
      <c r="BE569" s="11"/>
      <c r="BF569" s="11"/>
    </row>
    <row r="570" spans="1:58" x14ac:dyDescent="0.25">
      <c r="A570" s="13"/>
      <c r="B570" s="104"/>
      <c r="C570" s="104"/>
      <c r="D570" s="104"/>
      <c r="E570" s="104"/>
      <c r="F570" s="103"/>
      <c r="G570" s="104"/>
      <c r="H570" s="104"/>
      <c r="I570" s="104"/>
      <c r="J570" s="130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2"/>
      <c r="BA570" s="12"/>
      <c r="BB570" s="12"/>
      <c r="BC570" s="11"/>
      <c r="BD570" s="11"/>
      <c r="BE570" s="11"/>
      <c r="BF570" s="11"/>
    </row>
    <row r="571" spans="1:58" x14ac:dyDescent="0.25">
      <c r="A571" s="13"/>
      <c r="B571" s="104"/>
      <c r="C571" s="104"/>
      <c r="D571" s="104"/>
      <c r="E571" s="104"/>
      <c r="F571" s="103"/>
      <c r="G571" s="104"/>
      <c r="H571" s="104"/>
      <c r="I571" s="104"/>
      <c r="J571" s="130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2"/>
      <c r="BA571" s="12"/>
      <c r="BB571" s="12"/>
      <c r="BC571" s="11"/>
      <c r="BD571" s="11"/>
      <c r="BE571" s="11"/>
      <c r="BF571" s="11"/>
    </row>
    <row r="572" spans="1:58" x14ac:dyDescent="0.25">
      <c r="A572" s="13"/>
      <c r="B572" s="104"/>
      <c r="C572" s="104"/>
      <c r="D572" s="104"/>
      <c r="E572" s="104"/>
      <c r="F572" s="103"/>
      <c r="G572" s="104"/>
      <c r="H572" s="104"/>
      <c r="I572" s="104"/>
      <c r="J572" s="130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2"/>
      <c r="BA572" s="12"/>
      <c r="BB572" s="12"/>
      <c r="BC572" s="11"/>
      <c r="BD572" s="11"/>
      <c r="BE572" s="11"/>
      <c r="BF572" s="11"/>
    </row>
    <row r="573" spans="1:58" x14ac:dyDescent="0.25">
      <c r="A573" s="13"/>
      <c r="B573" s="104"/>
      <c r="C573" s="104"/>
      <c r="D573" s="104"/>
      <c r="E573" s="104"/>
      <c r="F573" s="103"/>
      <c r="G573" s="104"/>
      <c r="H573" s="104"/>
      <c r="I573" s="104"/>
      <c r="J573" s="130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2"/>
      <c r="BA573" s="12"/>
      <c r="BB573" s="12"/>
      <c r="BC573" s="11"/>
      <c r="BD573" s="11"/>
      <c r="BE573" s="11"/>
      <c r="BF573" s="11"/>
    </row>
    <row r="574" spans="1:58" x14ac:dyDescent="0.25">
      <c r="A574" s="13"/>
      <c r="B574" s="104"/>
      <c r="C574" s="104"/>
      <c r="D574" s="104"/>
      <c r="E574" s="104"/>
      <c r="F574" s="103"/>
      <c r="G574" s="104"/>
      <c r="H574" s="104"/>
      <c r="I574" s="104"/>
      <c r="J574" s="130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2"/>
      <c r="BA574" s="12"/>
      <c r="BB574" s="12"/>
      <c r="BC574" s="11"/>
      <c r="BD574" s="11"/>
      <c r="BE574" s="11"/>
      <c r="BF574" s="11"/>
    </row>
    <row r="575" spans="1:58" x14ac:dyDescent="0.25">
      <c r="A575" s="13"/>
      <c r="B575" s="104"/>
      <c r="C575" s="104"/>
      <c r="D575" s="104"/>
      <c r="E575" s="104"/>
      <c r="F575" s="103"/>
      <c r="G575" s="104"/>
      <c r="H575" s="104"/>
      <c r="I575" s="104"/>
      <c r="J575" s="130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2"/>
      <c r="BA575" s="12"/>
      <c r="BB575" s="12"/>
      <c r="BC575" s="11"/>
      <c r="BD575" s="11"/>
      <c r="BE575" s="11"/>
      <c r="BF575" s="11"/>
    </row>
    <row r="576" spans="1:58" x14ac:dyDescent="0.25">
      <c r="A576" s="13"/>
      <c r="B576" s="104"/>
      <c r="C576" s="104"/>
      <c r="D576" s="104"/>
      <c r="E576" s="104"/>
      <c r="F576" s="103"/>
      <c r="G576" s="104"/>
      <c r="H576" s="104"/>
      <c r="I576" s="104"/>
      <c r="J576" s="130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2"/>
      <c r="BA576" s="12"/>
      <c r="BB576" s="12"/>
      <c r="BC576" s="11"/>
      <c r="BD576" s="11"/>
      <c r="BE576" s="11"/>
      <c r="BF576" s="11"/>
    </row>
    <row r="577" spans="1:58" x14ac:dyDescent="0.25">
      <c r="A577" s="13"/>
      <c r="B577" s="104"/>
      <c r="C577" s="104"/>
      <c r="D577" s="104"/>
      <c r="E577" s="104"/>
      <c r="F577" s="103"/>
      <c r="G577" s="104"/>
      <c r="H577" s="104"/>
      <c r="I577" s="104"/>
      <c r="J577" s="130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2"/>
      <c r="BA577" s="12"/>
      <c r="BB577" s="12"/>
      <c r="BC577" s="11"/>
      <c r="BD577" s="11"/>
      <c r="BE577" s="11"/>
      <c r="BF577" s="11"/>
    </row>
    <row r="578" spans="1:58" x14ac:dyDescent="0.25">
      <c r="A578" s="13"/>
      <c r="B578" s="104"/>
      <c r="C578" s="104"/>
      <c r="D578" s="104"/>
      <c r="E578" s="104"/>
      <c r="F578" s="103"/>
      <c r="G578" s="104"/>
      <c r="H578" s="104"/>
      <c r="I578" s="104"/>
      <c r="J578" s="130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2"/>
      <c r="BA578" s="12"/>
      <c r="BB578" s="12"/>
      <c r="BC578" s="11"/>
      <c r="BD578" s="11"/>
      <c r="BE578" s="11"/>
      <c r="BF578" s="11"/>
    </row>
    <row r="579" spans="1:58" x14ac:dyDescent="0.25">
      <c r="A579" s="13"/>
      <c r="B579" s="104"/>
      <c r="C579" s="104"/>
      <c r="D579" s="104"/>
      <c r="E579" s="104"/>
      <c r="F579" s="103"/>
      <c r="G579" s="104"/>
      <c r="H579" s="104"/>
      <c r="I579" s="104"/>
      <c r="J579" s="130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2"/>
      <c r="BA579" s="12"/>
      <c r="BB579" s="12"/>
      <c r="BC579" s="11"/>
      <c r="BD579" s="11"/>
      <c r="BE579" s="11"/>
      <c r="BF579" s="11"/>
    </row>
    <row r="580" spans="1:58" x14ac:dyDescent="0.25">
      <c r="A580" s="13"/>
      <c r="B580" s="104"/>
      <c r="C580" s="104"/>
      <c r="D580" s="104"/>
      <c r="E580" s="104"/>
      <c r="F580" s="103"/>
      <c r="G580" s="104"/>
      <c r="H580" s="104"/>
      <c r="I580" s="104"/>
      <c r="J580" s="130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2"/>
      <c r="BA580" s="12"/>
      <c r="BB580" s="12"/>
      <c r="BC580" s="11"/>
      <c r="BD580" s="11"/>
      <c r="BE580" s="11"/>
      <c r="BF580" s="11"/>
    </row>
    <row r="581" spans="1:58" x14ac:dyDescent="0.25">
      <c r="A581" s="13"/>
      <c r="B581" s="104"/>
      <c r="C581" s="104"/>
      <c r="D581" s="104"/>
      <c r="E581" s="104"/>
      <c r="F581" s="103"/>
      <c r="G581" s="104"/>
      <c r="H581" s="104"/>
      <c r="I581" s="104"/>
      <c r="J581" s="130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2"/>
      <c r="BA581" s="12"/>
      <c r="BB581" s="12"/>
      <c r="BC581" s="11"/>
      <c r="BD581" s="11"/>
      <c r="BE581" s="11"/>
      <c r="BF581" s="11"/>
    </row>
    <row r="582" spans="1:58" x14ac:dyDescent="0.25">
      <c r="A582" s="13"/>
      <c r="B582" s="104"/>
      <c r="C582" s="104"/>
      <c r="D582" s="104"/>
      <c r="E582" s="104"/>
      <c r="F582" s="103"/>
      <c r="G582" s="104"/>
      <c r="H582" s="104"/>
      <c r="I582" s="104"/>
      <c r="J582" s="130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2"/>
      <c r="BA582" s="12"/>
      <c r="BB582" s="12"/>
      <c r="BC582" s="11"/>
      <c r="BD582" s="11"/>
      <c r="BE582" s="11"/>
      <c r="BF582" s="11"/>
    </row>
    <row r="583" spans="1:58" x14ac:dyDescent="0.25">
      <c r="A583" s="13"/>
      <c r="B583" s="104"/>
      <c r="C583" s="104"/>
      <c r="D583" s="104"/>
      <c r="E583" s="104"/>
      <c r="F583" s="103"/>
      <c r="G583" s="104"/>
      <c r="H583" s="104"/>
      <c r="I583" s="104"/>
      <c r="J583" s="130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2"/>
      <c r="BA583" s="12"/>
      <c r="BB583" s="12"/>
      <c r="BC583" s="11"/>
      <c r="BD583" s="11"/>
      <c r="BE583" s="11"/>
      <c r="BF583" s="11"/>
    </row>
    <row r="584" spans="1:58" x14ac:dyDescent="0.25">
      <c r="A584" s="13"/>
      <c r="B584" s="104"/>
      <c r="C584" s="104"/>
      <c r="D584" s="104"/>
      <c r="E584" s="104"/>
      <c r="F584" s="103"/>
      <c r="G584" s="104"/>
      <c r="H584" s="104"/>
      <c r="I584" s="104"/>
      <c r="J584" s="130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2"/>
      <c r="BA584" s="12"/>
      <c r="BB584" s="12"/>
      <c r="BC584" s="11"/>
      <c r="BD584" s="11"/>
      <c r="BE584" s="11"/>
      <c r="BF584" s="11"/>
    </row>
    <row r="585" spans="1:58" x14ac:dyDescent="0.25">
      <c r="A585" s="13"/>
      <c r="B585" s="104"/>
      <c r="C585" s="104"/>
      <c r="D585" s="104"/>
      <c r="E585" s="104"/>
      <c r="F585" s="103"/>
      <c r="G585" s="104"/>
      <c r="H585" s="104"/>
      <c r="I585" s="104"/>
      <c r="J585" s="130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2"/>
      <c r="BA585" s="12"/>
      <c r="BB585" s="12"/>
      <c r="BC585" s="11"/>
      <c r="BD585" s="11"/>
      <c r="BE585" s="11"/>
      <c r="BF585" s="11"/>
    </row>
    <row r="586" spans="1:58" x14ac:dyDescent="0.25">
      <c r="A586" s="13"/>
      <c r="B586" s="104"/>
      <c r="C586" s="104"/>
      <c r="D586" s="104"/>
      <c r="E586" s="104"/>
      <c r="F586" s="103"/>
      <c r="G586" s="104"/>
      <c r="H586" s="104"/>
      <c r="I586" s="104"/>
      <c r="J586" s="130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2"/>
      <c r="BA586" s="12"/>
      <c r="BB586" s="12"/>
      <c r="BC586" s="11"/>
      <c r="BD586" s="11"/>
      <c r="BE586" s="11"/>
      <c r="BF586" s="11"/>
    </row>
    <row r="587" spans="1:58" x14ac:dyDescent="0.25">
      <c r="A587" s="13"/>
      <c r="B587" s="104"/>
      <c r="C587" s="104"/>
      <c r="D587" s="104"/>
      <c r="E587" s="104"/>
      <c r="F587" s="103"/>
      <c r="G587" s="104"/>
      <c r="H587" s="104"/>
      <c r="I587" s="104"/>
      <c r="J587" s="130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2"/>
      <c r="BA587" s="12"/>
      <c r="BB587" s="12"/>
      <c r="BC587" s="11"/>
      <c r="BD587" s="11"/>
      <c r="BE587" s="11"/>
      <c r="BF587" s="11"/>
    </row>
    <row r="588" spans="1:58" x14ac:dyDescent="0.25">
      <c r="A588" s="13"/>
      <c r="B588" s="104"/>
      <c r="C588" s="104"/>
      <c r="D588" s="104"/>
      <c r="E588" s="104"/>
      <c r="F588" s="103"/>
      <c r="G588" s="104"/>
      <c r="H588" s="104"/>
      <c r="I588" s="104"/>
      <c r="J588" s="130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2"/>
      <c r="BA588" s="12"/>
      <c r="BB588" s="12"/>
      <c r="BC588" s="11"/>
      <c r="BD588" s="11"/>
      <c r="BE588" s="11"/>
      <c r="BF588" s="11"/>
    </row>
    <row r="589" spans="1:58" x14ac:dyDescent="0.25">
      <c r="A589" s="13"/>
      <c r="B589" s="104"/>
      <c r="C589" s="104"/>
      <c r="D589" s="104"/>
      <c r="E589" s="104"/>
      <c r="F589" s="103"/>
      <c r="G589" s="104"/>
      <c r="H589" s="104"/>
      <c r="I589" s="104"/>
      <c r="J589" s="130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2"/>
      <c r="BA589" s="12"/>
      <c r="BB589" s="12"/>
      <c r="BC589" s="11"/>
      <c r="BD589" s="11"/>
      <c r="BE589" s="11"/>
      <c r="BF589" s="11"/>
    </row>
    <row r="590" spans="1:58" x14ac:dyDescent="0.25">
      <c r="A590" s="13"/>
      <c r="B590" s="104"/>
      <c r="C590" s="104"/>
      <c r="D590" s="104"/>
      <c r="E590" s="104"/>
      <c r="F590" s="103"/>
      <c r="G590" s="104"/>
      <c r="H590" s="104"/>
      <c r="I590" s="104"/>
      <c r="J590" s="130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2"/>
      <c r="BA590" s="12"/>
      <c r="BB590" s="12"/>
      <c r="BC590" s="11"/>
      <c r="BD590" s="11"/>
      <c r="BE590" s="11"/>
      <c r="BF590" s="11"/>
    </row>
    <row r="591" spans="1:58" x14ac:dyDescent="0.25">
      <c r="A591" s="13"/>
      <c r="B591" s="104"/>
      <c r="C591" s="104"/>
      <c r="D591" s="104"/>
      <c r="E591" s="104"/>
      <c r="F591" s="103"/>
      <c r="G591" s="104"/>
      <c r="H591" s="104"/>
      <c r="I591" s="104"/>
      <c r="J591" s="130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2"/>
      <c r="BA591" s="12"/>
      <c r="BB591" s="12"/>
      <c r="BC591" s="11"/>
      <c r="BD591" s="11"/>
      <c r="BE591" s="11"/>
      <c r="BF591" s="11"/>
    </row>
    <row r="592" spans="1:58" x14ac:dyDescent="0.25">
      <c r="A592" s="13"/>
      <c r="B592" s="104"/>
      <c r="C592" s="104"/>
      <c r="D592" s="104"/>
      <c r="E592" s="104"/>
      <c r="F592" s="103"/>
      <c r="G592" s="104"/>
      <c r="H592" s="104"/>
      <c r="I592" s="104"/>
      <c r="J592" s="130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2"/>
      <c r="BA592" s="12"/>
      <c r="BB592" s="12"/>
      <c r="BC592" s="11"/>
      <c r="BD592" s="11"/>
      <c r="BE592" s="11"/>
      <c r="BF592" s="11"/>
    </row>
    <row r="593" spans="1:58" x14ac:dyDescent="0.25">
      <c r="A593" s="13"/>
      <c r="B593" s="104"/>
      <c r="C593" s="104"/>
      <c r="D593" s="104"/>
      <c r="E593" s="104"/>
      <c r="F593" s="103"/>
      <c r="G593" s="104"/>
      <c r="H593" s="104"/>
      <c r="I593" s="104"/>
      <c r="J593" s="130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2"/>
      <c r="BA593" s="12"/>
      <c r="BB593" s="12"/>
      <c r="BC593" s="11"/>
      <c r="BD593" s="11"/>
      <c r="BE593" s="11"/>
      <c r="BF593" s="11"/>
    </row>
    <row r="594" spans="1:58" x14ac:dyDescent="0.25">
      <c r="A594" s="13"/>
      <c r="B594" s="104"/>
      <c r="C594" s="104"/>
      <c r="D594" s="104"/>
      <c r="E594" s="104"/>
      <c r="F594" s="103"/>
      <c r="G594" s="104"/>
      <c r="H594" s="104"/>
      <c r="I594" s="104"/>
      <c r="J594" s="130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2"/>
      <c r="BA594" s="12"/>
      <c r="BB594" s="12"/>
      <c r="BC594" s="11"/>
      <c r="BD594" s="11"/>
      <c r="BE594" s="11"/>
      <c r="BF594" s="11"/>
    </row>
    <row r="595" spans="1:58" x14ac:dyDescent="0.25">
      <c r="A595" s="13"/>
      <c r="B595" s="104"/>
      <c r="C595" s="104"/>
      <c r="D595" s="104"/>
      <c r="E595" s="104"/>
      <c r="F595" s="103"/>
      <c r="G595" s="104"/>
      <c r="H595" s="104"/>
      <c r="I595" s="104"/>
      <c r="J595" s="130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2"/>
      <c r="BA595" s="12"/>
      <c r="BB595" s="12"/>
      <c r="BC595" s="11"/>
      <c r="BD595" s="11"/>
      <c r="BE595" s="11"/>
      <c r="BF595" s="11"/>
    </row>
    <row r="596" spans="1:58" x14ac:dyDescent="0.25">
      <c r="A596" s="13"/>
      <c r="B596" s="104"/>
      <c r="C596" s="104"/>
      <c r="D596" s="104"/>
      <c r="E596" s="104"/>
      <c r="F596" s="103"/>
      <c r="G596" s="104"/>
      <c r="H596" s="104"/>
      <c r="I596" s="104"/>
      <c r="J596" s="130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2"/>
      <c r="BA596" s="12"/>
      <c r="BB596" s="12"/>
      <c r="BC596" s="11"/>
      <c r="BD596" s="11"/>
      <c r="BE596" s="11"/>
      <c r="BF596" s="11"/>
    </row>
    <row r="597" spans="1:58" x14ac:dyDescent="0.25">
      <c r="A597" s="13"/>
      <c r="B597" s="104"/>
      <c r="C597" s="104"/>
      <c r="D597" s="104"/>
      <c r="E597" s="104"/>
      <c r="F597" s="103"/>
      <c r="G597" s="104"/>
      <c r="H597" s="104"/>
      <c r="I597" s="104"/>
      <c r="J597" s="130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2"/>
      <c r="BA597" s="12"/>
      <c r="BB597" s="12"/>
      <c r="BC597" s="11"/>
      <c r="BD597" s="11"/>
      <c r="BE597" s="11"/>
      <c r="BF597" s="11"/>
    </row>
    <row r="598" spans="1:58" x14ac:dyDescent="0.25">
      <c r="A598" s="13"/>
      <c r="B598" s="104"/>
      <c r="C598" s="104"/>
      <c r="D598" s="104"/>
      <c r="E598" s="104"/>
      <c r="F598" s="103"/>
      <c r="G598" s="104"/>
      <c r="H598" s="104"/>
      <c r="I598" s="104"/>
      <c r="J598" s="130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2"/>
      <c r="BA598" s="12"/>
      <c r="BB598" s="12"/>
      <c r="BC598" s="11"/>
      <c r="BD598" s="11"/>
      <c r="BE598" s="11"/>
      <c r="BF598" s="11"/>
    </row>
    <row r="599" spans="1:58" x14ac:dyDescent="0.25">
      <c r="A599" s="13"/>
      <c r="B599" s="104"/>
      <c r="C599" s="104"/>
      <c r="D599" s="104"/>
      <c r="E599" s="104"/>
      <c r="F599" s="103"/>
      <c r="G599" s="104"/>
      <c r="H599" s="104"/>
      <c r="I599" s="104"/>
      <c r="J599" s="130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2"/>
      <c r="BA599" s="12"/>
      <c r="BB599" s="12"/>
      <c r="BC599" s="11"/>
      <c r="BD599" s="11"/>
      <c r="BE599" s="11"/>
      <c r="BF599" s="11"/>
    </row>
    <row r="600" spans="1:58" x14ac:dyDescent="0.25">
      <c r="A600" s="13"/>
      <c r="B600" s="104"/>
      <c r="C600" s="104"/>
      <c r="D600" s="104"/>
      <c r="E600" s="104"/>
      <c r="F600" s="103"/>
      <c r="G600" s="104"/>
      <c r="H600" s="104"/>
      <c r="I600" s="104"/>
      <c r="J600" s="130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2"/>
      <c r="BA600" s="12"/>
      <c r="BB600" s="12"/>
      <c r="BC600" s="11"/>
      <c r="BD600" s="11"/>
      <c r="BE600" s="11"/>
      <c r="BF600" s="11"/>
    </row>
    <row r="601" spans="1:58" x14ac:dyDescent="0.25">
      <c r="A601" s="13"/>
      <c r="B601" s="104"/>
      <c r="C601" s="104"/>
      <c r="D601" s="104"/>
      <c r="E601" s="104"/>
      <c r="F601" s="103"/>
      <c r="G601" s="104"/>
      <c r="H601" s="104"/>
      <c r="I601" s="104"/>
      <c r="J601" s="130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2"/>
      <c r="BA601" s="12"/>
      <c r="BB601" s="12"/>
      <c r="BC601" s="11"/>
      <c r="BD601" s="11"/>
      <c r="BE601" s="11"/>
      <c r="BF601" s="11"/>
    </row>
    <row r="602" spans="1:58" x14ac:dyDescent="0.25">
      <c r="A602" s="13"/>
      <c r="B602" s="104"/>
      <c r="C602" s="104"/>
      <c r="D602" s="104"/>
      <c r="E602" s="104"/>
      <c r="F602" s="103"/>
      <c r="G602" s="104"/>
      <c r="H602" s="104"/>
      <c r="I602" s="104"/>
      <c r="J602" s="130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2"/>
      <c r="BA602" s="12"/>
      <c r="BB602" s="12"/>
      <c r="BC602" s="11"/>
      <c r="BD602" s="11"/>
      <c r="BE602" s="11"/>
      <c r="BF602" s="11"/>
    </row>
    <row r="603" spans="1:58" x14ac:dyDescent="0.25">
      <c r="A603" s="13"/>
      <c r="B603" s="104"/>
      <c r="C603" s="104"/>
      <c r="D603" s="104"/>
      <c r="E603" s="104"/>
      <c r="F603" s="103"/>
      <c r="G603" s="104"/>
      <c r="H603" s="104"/>
      <c r="I603" s="104"/>
      <c r="J603" s="130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2"/>
      <c r="BA603" s="12"/>
      <c r="BB603" s="12"/>
      <c r="BC603" s="11"/>
      <c r="BD603" s="11"/>
      <c r="BE603" s="11"/>
      <c r="BF603" s="11"/>
    </row>
    <row r="604" spans="1:58" x14ac:dyDescent="0.25">
      <c r="A604" s="13"/>
      <c r="B604" s="104"/>
      <c r="C604" s="104"/>
      <c r="D604" s="104"/>
      <c r="E604" s="104"/>
      <c r="F604" s="103"/>
      <c r="G604" s="104"/>
      <c r="H604" s="104"/>
      <c r="I604" s="104"/>
      <c r="J604" s="130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2"/>
      <c r="BA604" s="12"/>
      <c r="BB604" s="12"/>
      <c r="BC604" s="11"/>
      <c r="BD604" s="11"/>
      <c r="BE604" s="11"/>
      <c r="BF604" s="11"/>
    </row>
    <row r="605" spans="1:58" x14ac:dyDescent="0.25">
      <c r="A605" s="13"/>
      <c r="B605" s="104"/>
      <c r="C605" s="104"/>
      <c r="D605" s="104"/>
      <c r="E605" s="104"/>
      <c r="F605" s="103"/>
      <c r="G605" s="104"/>
      <c r="H605" s="104"/>
      <c r="I605" s="104"/>
      <c r="J605" s="130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2"/>
      <c r="BA605" s="12"/>
      <c r="BB605" s="12"/>
      <c r="BC605" s="11"/>
      <c r="BD605" s="11"/>
      <c r="BE605" s="11"/>
      <c r="BF605" s="11"/>
    </row>
    <row r="606" spans="1:58" x14ac:dyDescent="0.25">
      <c r="A606" s="13"/>
      <c r="B606" s="104"/>
      <c r="C606" s="104"/>
      <c r="D606" s="104"/>
      <c r="E606" s="104"/>
      <c r="F606" s="103"/>
      <c r="G606" s="104"/>
      <c r="H606" s="104"/>
      <c r="I606" s="104"/>
      <c r="J606" s="130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2"/>
      <c r="BA606" s="12"/>
      <c r="BB606" s="12"/>
      <c r="BC606" s="11"/>
      <c r="BD606" s="11"/>
      <c r="BE606" s="11"/>
      <c r="BF606" s="11"/>
    </row>
    <row r="607" spans="1:58" x14ac:dyDescent="0.25">
      <c r="A607" s="13"/>
      <c r="B607" s="104"/>
      <c r="C607" s="104"/>
      <c r="D607" s="104"/>
      <c r="E607" s="104"/>
      <c r="F607" s="103"/>
      <c r="G607" s="104"/>
      <c r="H607" s="104"/>
      <c r="I607" s="104"/>
      <c r="J607" s="130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2"/>
      <c r="BA607" s="12"/>
      <c r="BB607" s="12"/>
      <c r="BC607" s="11"/>
      <c r="BD607" s="11"/>
      <c r="BE607" s="11"/>
      <c r="BF607" s="11"/>
    </row>
    <row r="608" spans="1:58" x14ac:dyDescent="0.25">
      <c r="A608" s="13"/>
      <c r="B608" s="104"/>
      <c r="C608" s="104"/>
      <c r="D608" s="104"/>
      <c r="E608" s="104"/>
      <c r="F608" s="103"/>
      <c r="G608" s="104"/>
      <c r="H608" s="104"/>
      <c r="I608" s="104"/>
      <c r="J608" s="130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2"/>
      <c r="BA608" s="12"/>
      <c r="BB608" s="12"/>
      <c r="BC608" s="11"/>
      <c r="BD608" s="11"/>
      <c r="BE608" s="11"/>
      <c r="BF608" s="11"/>
    </row>
    <row r="609" spans="1:58" x14ac:dyDescent="0.25">
      <c r="A609" s="13"/>
      <c r="B609" s="104"/>
      <c r="C609" s="104"/>
      <c r="D609" s="104"/>
      <c r="E609" s="104"/>
      <c r="F609" s="103"/>
      <c r="G609" s="104"/>
      <c r="H609" s="104"/>
      <c r="I609" s="104"/>
      <c r="J609" s="130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2"/>
      <c r="BA609" s="12"/>
      <c r="BB609" s="12"/>
      <c r="BC609" s="11"/>
      <c r="BD609" s="11"/>
      <c r="BE609" s="11"/>
      <c r="BF609" s="11"/>
    </row>
    <row r="610" spans="1:58" x14ac:dyDescent="0.25">
      <c r="A610" s="13"/>
      <c r="B610" s="104"/>
      <c r="C610" s="104"/>
      <c r="D610" s="104"/>
      <c r="E610" s="104"/>
      <c r="F610" s="103"/>
      <c r="G610" s="104"/>
      <c r="H610" s="104"/>
      <c r="I610" s="104"/>
      <c r="J610" s="130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2"/>
      <c r="BA610" s="12"/>
      <c r="BB610" s="12"/>
      <c r="BC610" s="11"/>
      <c r="BD610" s="11"/>
      <c r="BE610" s="11"/>
      <c r="BF610" s="11"/>
    </row>
    <row r="611" spans="1:58" x14ac:dyDescent="0.25">
      <c r="A611" s="13"/>
      <c r="B611" s="104"/>
      <c r="C611" s="104"/>
      <c r="D611" s="104"/>
      <c r="E611" s="104"/>
      <c r="F611" s="103"/>
      <c r="G611" s="104"/>
      <c r="H611" s="104"/>
      <c r="I611" s="104"/>
      <c r="J611" s="130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2"/>
      <c r="BA611" s="12"/>
      <c r="BB611" s="12"/>
      <c r="BC611" s="11"/>
      <c r="BD611" s="11"/>
      <c r="BE611" s="11"/>
      <c r="BF611" s="11"/>
    </row>
    <row r="612" spans="1:58" x14ac:dyDescent="0.25">
      <c r="A612" s="13"/>
      <c r="B612" s="104"/>
      <c r="C612" s="104"/>
      <c r="D612" s="104"/>
      <c r="E612" s="104"/>
      <c r="F612" s="103"/>
      <c r="G612" s="104"/>
      <c r="H612" s="104"/>
      <c r="I612" s="104"/>
      <c r="J612" s="130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2"/>
      <c r="BA612" s="12"/>
      <c r="BB612" s="12"/>
      <c r="BC612" s="11"/>
      <c r="BD612" s="11"/>
      <c r="BE612" s="11"/>
      <c r="BF612" s="11"/>
    </row>
    <row r="613" spans="1:58" x14ac:dyDescent="0.25">
      <c r="A613" s="13"/>
      <c r="B613" s="104"/>
      <c r="C613" s="104"/>
      <c r="D613" s="104"/>
      <c r="E613" s="104"/>
      <c r="F613" s="103"/>
      <c r="G613" s="104"/>
      <c r="H613" s="104"/>
      <c r="I613" s="104"/>
      <c r="J613" s="130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2"/>
      <c r="BA613" s="12"/>
      <c r="BB613" s="12"/>
      <c r="BC613" s="11"/>
      <c r="BD613" s="11"/>
      <c r="BE613" s="11"/>
      <c r="BF613" s="11"/>
    </row>
    <row r="614" spans="1:58" x14ac:dyDescent="0.25">
      <c r="A614" s="13"/>
      <c r="B614" s="104"/>
      <c r="C614" s="104"/>
      <c r="D614" s="104"/>
      <c r="E614" s="104"/>
      <c r="F614" s="103"/>
      <c r="G614" s="104"/>
      <c r="H614" s="104"/>
      <c r="I614" s="104"/>
      <c r="J614" s="130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2"/>
      <c r="BA614" s="12"/>
      <c r="BB614" s="12"/>
      <c r="BC614" s="11"/>
      <c r="BD614" s="11"/>
      <c r="BE614" s="11"/>
      <c r="BF614" s="11"/>
    </row>
    <row r="615" spans="1:58" x14ac:dyDescent="0.25">
      <c r="A615" s="13"/>
      <c r="B615" s="104"/>
      <c r="C615" s="104"/>
      <c r="D615" s="104"/>
      <c r="E615" s="104"/>
      <c r="F615" s="103"/>
      <c r="G615" s="104"/>
      <c r="H615" s="104"/>
      <c r="I615" s="104"/>
      <c r="J615" s="130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2"/>
      <c r="BA615" s="12"/>
      <c r="BB615" s="12"/>
      <c r="BC615" s="11"/>
      <c r="BD615" s="11"/>
      <c r="BE615" s="11"/>
      <c r="BF615" s="11"/>
    </row>
    <row r="616" spans="1:58" x14ac:dyDescent="0.25">
      <c r="A616" s="13"/>
      <c r="B616" s="104"/>
      <c r="C616" s="104"/>
      <c r="D616" s="104"/>
      <c r="E616" s="104"/>
      <c r="F616" s="103"/>
      <c r="G616" s="104"/>
      <c r="H616" s="104"/>
      <c r="I616" s="104"/>
      <c r="J616" s="130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2"/>
      <c r="BA616" s="12"/>
      <c r="BB616" s="12"/>
      <c r="BC616" s="11"/>
      <c r="BD616" s="11"/>
      <c r="BE616" s="11"/>
      <c r="BF616" s="11"/>
    </row>
    <row r="617" spans="1:58" x14ac:dyDescent="0.25">
      <c r="A617" s="13"/>
      <c r="B617" s="104"/>
      <c r="C617" s="104"/>
      <c r="D617" s="104"/>
      <c r="E617" s="104"/>
      <c r="F617" s="103"/>
      <c r="G617" s="104"/>
      <c r="H617" s="104"/>
      <c r="I617" s="104"/>
      <c r="J617" s="130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2"/>
      <c r="BA617" s="12"/>
      <c r="BB617" s="12"/>
      <c r="BC617" s="11"/>
      <c r="BD617" s="11"/>
      <c r="BE617" s="11"/>
      <c r="BF617" s="11"/>
    </row>
    <row r="618" spans="1:58" x14ac:dyDescent="0.25">
      <c r="A618" s="13"/>
      <c r="B618" s="104"/>
      <c r="C618" s="104"/>
      <c r="D618" s="104"/>
      <c r="E618" s="104"/>
      <c r="F618" s="103"/>
      <c r="G618" s="104"/>
      <c r="H618" s="104"/>
      <c r="I618" s="104"/>
      <c r="J618" s="130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2"/>
      <c r="BA618" s="12"/>
      <c r="BB618" s="12"/>
      <c r="BC618" s="11"/>
      <c r="BD618" s="11"/>
      <c r="BE618" s="11"/>
      <c r="BF618" s="11"/>
    </row>
    <row r="619" spans="1:58" x14ac:dyDescent="0.25">
      <c r="A619" s="13"/>
      <c r="B619" s="104"/>
      <c r="C619" s="104"/>
      <c r="D619" s="104"/>
      <c r="E619" s="104"/>
      <c r="F619" s="103"/>
      <c r="G619" s="104"/>
      <c r="H619" s="104"/>
      <c r="I619" s="104"/>
      <c r="J619" s="130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2"/>
      <c r="BA619" s="12"/>
      <c r="BB619" s="12"/>
      <c r="BC619" s="11"/>
      <c r="BD619" s="11"/>
      <c r="BE619" s="11"/>
      <c r="BF619" s="11"/>
    </row>
    <row r="620" spans="1:58" x14ac:dyDescent="0.25">
      <c r="A620" s="13"/>
      <c r="B620" s="104"/>
      <c r="C620" s="104"/>
      <c r="D620" s="104"/>
      <c r="E620" s="104"/>
      <c r="F620" s="103"/>
      <c r="G620" s="104"/>
      <c r="H620" s="104"/>
      <c r="I620" s="104"/>
      <c r="J620" s="130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2"/>
      <c r="BA620" s="12"/>
      <c r="BB620" s="12"/>
      <c r="BC620" s="11"/>
      <c r="BD620" s="11"/>
      <c r="BE620" s="11"/>
      <c r="BF620" s="11"/>
    </row>
    <row r="621" spans="1:58" x14ac:dyDescent="0.25">
      <c r="A621" s="13"/>
      <c r="B621" s="104"/>
      <c r="C621" s="104"/>
      <c r="D621" s="104"/>
      <c r="E621" s="104"/>
      <c r="F621" s="103"/>
      <c r="G621" s="104"/>
      <c r="H621" s="104"/>
      <c r="I621" s="104"/>
      <c r="J621" s="130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2"/>
      <c r="BA621" s="12"/>
      <c r="BB621" s="12"/>
      <c r="BC621" s="11"/>
      <c r="BD621" s="11"/>
      <c r="BE621" s="11"/>
      <c r="BF621" s="11"/>
    </row>
    <row r="622" spans="1:58" x14ac:dyDescent="0.25">
      <c r="A622" s="13"/>
      <c r="B622" s="104"/>
      <c r="C622" s="104"/>
      <c r="D622" s="104"/>
      <c r="E622" s="104"/>
      <c r="F622" s="103"/>
      <c r="G622" s="104"/>
      <c r="H622" s="104"/>
      <c r="I622" s="104"/>
      <c r="J622" s="130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2"/>
      <c r="BA622" s="12"/>
      <c r="BB622" s="12"/>
      <c r="BC622" s="11"/>
      <c r="BD622" s="11"/>
      <c r="BE622" s="11"/>
      <c r="BF622" s="11"/>
    </row>
    <row r="623" spans="1:58" x14ac:dyDescent="0.25">
      <c r="A623" s="13"/>
      <c r="B623" s="104"/>
      <c r="C623" s="104"/>
      <c r="D623" s="104"/>
      <c r="E623" s="104"/>
      <c r="F623" s="103"/>
      <c r="G623" s="104"/>
      <c r="H623" s="104"/>
      <c r="I623" s="104"/>
      <c r="J623" s="130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2"/>
      <c r="BA623" s="12"/>
      <c r="BB623" s="12"/>
      <c r="BC623" s="11"/>
      <c r="BD623" s="11"/>
      <c r="BE623" s="11"/>
      <c r="BF623" s="11"/>
    </row>
    <row r="624" spans="1:58" x14ac:dyDescent="0.25">
      <c r="A624" s="13"/>
      <c r="B624" s="104"/>
      <c r="C624" s="104"/>
      <c r="D624" s="104"/>
      <c r="E624" s="104"/>
      <c r="F624" s="103"/>
      <c r="G624" s="104"/>
      <c r="H624" s="104"/>
      <c r="I624" s="104"/>
      <c r="J624" s="130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2"/>
      <c r="BA624" s="12"/>
      <c r="BB624" s="12"/>
      <c r="BC624" s="11"/>
      <c r="BD624" s="11"/>
      <c r="BE624" s="11"/>
      <c r="BF624" s="11"/>
    </row>
    <row r="625" spans="1:58" x14ac:dyDescent="0.25">
      <c r="A625" s="13"/>
      <c r="B625" s="104"/>
      <c r="C625" s="104"/>
      <c r="D625" s="104"/>
      <c r="E625" s="104"/>
      <c r="F625" s="103"/>
      <c r="G625" s="104"/>
      <c r="H625" s="104"/>
      <c r="I625" s="104"/>
      <c r="J625" s="130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2"/>
      <c r="BA625" s="12"/>
      <c r="BB625" s="12"/>
      <c r="BC625" s="11"/>
      <c r="BD625" s="11"/>
      <c r="BE625" s="11"/>
      <c r="BF625" s="11"/>
    </row>
    <row r="626" spans="1:58" x14ac:dyDescent="0.25">
      <c r="A626" s="13"/>
      <c r="B626" s="104"/>
      <c r="C626" s="104"/>
      <c r="D626" s="104"/>
      <c r="E626" s="104"/>
      <c r="F626" s="103"/>
      <c r="G626" s="104"/>
      <c r="H626" s="104"/>
      <c r="I626" s="104"/>
      <c r="J626" s="130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2"/>
      <c r="BA626" s="12"/>
      <c r="BB626" s="12"/>
      <c r="BC626" s="11"/>
      <c r="BD626" s="11"/>
      <c r="BE626" s="11"/>
      <c r="BF626" s="11"/>
    </row>
    <row r="627" spans="1:58" x14ac:dyDescent="0.25">
      <c r="A627" s="13"/>
      <c r="B627" s="104"/>
      <c r="C627" s="104"/>
      <c r="D627" s="104"/>
      <c r="E627" s="104"/>
      <c r="F627" s="103"/>
      <c r="G627" s="104"/>
      <c r="H627" s="104"/>
      <c r="I627" s="104"/>
      <c r="J627" s="130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2"/>
      <c r="BA627" s="12"/>
      <c r="BB627" s="12"/>
      <c r="BC627" s="11"/>
      <c r="BD627" s="11"/>
      <c r="BE627" s="11"/>
      <c r="BF627" s="11"/>
    </row>
    <row r="628" spans="1:58" x14ac:dyDescent="0.25">
      <c r="A628" s="13"/>
      <c r="B628" s="104"/>
      <c r="C628" s="104"/>
      <c r="D628" s="104"/>
      <c r="E628" s="104"/>
      <c r="F628" s="103"/>
      <c r="G628" s="104"/>
      <c r="H628" s="104"/>
      <c r="I628" s="104"/>
      <c r="J628" s="130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2"/>
      <c r="BA628" s="12"/>
      <c r="BB628" s="12"/>
      <c r="BC628" s="11"/>
      <c r="BD628" s="11"/>
      <c r="BE628" s="11"/>
      <c r="BF628" s="11"/>
    </row>
    <row r="629" spans="1:58" x14ac:dyDescent="0.25">
      <c r="A629" s="13"/>
      <c r="B629" s="104"/>
      <c r="C629" s="104"/>
      <c r="D629" s="104"/>
      <c r="E629" s="104"/>
      <c r="F629" s="103"/>
      <c r="G629" s="104"/>
      <c r="H629" s="104"/>
      <c r="I629" s="104"/>
      <c r="J629" s="130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2"/>
      <c r="BA629" s="12"/>
      <c r="BB629" s="12"/>
      <c r="BC629" s="11"/>
      <c r="BD629" s="11"/>
      <c r="BE629" s="11"/>
      <c r="BF629" s="11"/>
    </row>
    <row r="630" spans="1:58" x14ac:dyDescent="0.25">
      <c r="A630" s="13"/>
      <c r="B630" s="104"/>
      <c r="C630" s="104"/>
      <c r="D630" s="104"/>
      <c r="E630" s="104"/>
      <c r="F630" s="103"/>
      <c r="G630" s="104"/>
      <c r="H630" s="104"/>
      <c r="I630" s="104"/>
      <c r="J630" s="130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2"/>
      <c r="BA630" s="12"/>
      <c r="BB630" s="12"/>
      <c r="BC630" s="11"/>
      <c r="BD630" s="11"/>
      <c r="BE630" s="11"/>
      <c r="BF630" s="11"/>
    </row>
    <row r="631" spans="1:58" x14ac:dyDescent="0.25">
      <c r="A631" s="13"/>
      <c r="B631" s="104"/>
      <c r="C631" s="104"/>
      <c r="D631" s="104"/>
      <c r="E631" s="104"/>
      <c r="F631" s="103"/>
      <c r="G631" s="104"/>
      <c r="H631" s="104"/>
      <c r="I631" s="104"/>
      <c r="J631" s="130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2"/>
      <c r="BA631" s="12"/>
      <c r="BB631" s="12"/>
      <c r="BC631" s="11"/>
      <c r="BD631" s="11"/>
      <c r="BE631" s="11"/>
      <c r="BF631" s="11"/>
    </row>
    <row r="632" spans="1:58" x14ac:dyDescent="0.25">
      <c r="A632" s="13"/>
      <c r="B632" s="104"/>
      <c r="C632" s="104"/>
      <c r="D632" s="104"/>
      <c r="E632" s="104"/>
      <c r="F632" s="103"/>
      <c r="G632" s="104"/>
      <c r="H632" s="104"/>
      <c r="I632" s="104"/>
      <c r="J632" s="130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2"/>
      <c r="BA632" s="12"/>
      <c r="BB632" s="12"/>
      <c r="BC632" s="11"/>
      <c r="BD632" s="11"/>
      <c r="BE632" s="11"/>
      <c r="BF632" s="11"/>
    </row>
    <row r="633" spans="1:58" x14ac:dyDescent="0.25">
      <c r="A633" s="13"/>
      <c r="B633" s="104"/>
      <c r="C633" s="104"/>
      <c r="D633" s="104"/>
      <c r="E633" s="104"/>
      <c r="F633" s="103"/>
      <c r="G633" s="104"/>
      <c r="H633" s="104"/>
      <c r="I633" s="104"/>
      <c r="J633" s="130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2"/>
      <c r="BA633" s="12"/>
      <c r="BB633" s="12"/>
      <c r="BC633" s="11"/>
      <c r="BD633" s="11"/>
      <c r="BE633" s="11"/>
      <c r="BF633" s="11"/>
    </row>
    <row r="634" spans="1:58" x14ac:dyDescent="0.25">
      <c r="A634" s="13"/>
      <c r="B634" s="104"/>
      <c r="C634" s="104"/>
      <c r="D634" s="104"/>
      <c r="E634" s="104"/>
      <c r="F634" s="103"/>
      <c r="G634" s="104"/>
      <c r="H634" s="104"/>
      <c r="I634" s="104"/>
      <c r="J634" s="130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2"/>
      <c r="BA634" s="12"/>
      <c r="BB634" s="12"/>
      <c r="BC634" s="11"/>
      <c r="BD634" s="11"/>
      <c r="BE634" s="11"/>
      <c r="BF634" s="11"/>
    </row>
    <row r="635" spans="1:58" x14ac:dyDescent="0.25">
      <c r="A635" s="13"/>
      <c r="B635" s="104"/>
      <c r="C635" s="104"/>
      <c r="D635" s="104"/>
      <c r="E635" s="104"/>
      <c r="F635" s="103"/>
      <c r="G635" s="104"/>
      <c r="H635" s="104"/>
      <c r="I635" s="104"/>
      <c r="J635" s="130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2"/>
      <c r="BA635" s="12"/>
      <c r="BB635" s="12"/>
      <c r="BC635" s="11"/>
      <c r="BD635" s="11"/>
      <c r="BE635" s="11"/>
      <c r="BF635" s="11"/>
    </row>
    <row r="636" spans="1:58" x14ac:dyDescent="0.25">
      <c r="A636" s="13"/>
      <c r="B636" s="104"/>
      <c r="C636" s="104"/>
      <c r="D636" s="104"/>
      <c r="E636" s="104"/>
      <c r="F636" s="103"/>
      <c r="G636" s="104"/>
      <c r="H636" s="104"/>
      <c r="I636" s="104"/>
      <c r="J636" s="130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2"/>
      <c r="BA636" s="12"/>
      <c r="BB636" s="12"/>
      <c r="BC636" s="11"/>
      <c r="BD636" s="11"/>
      <c r="BE636" s="11"/>
      <c r="BF636" s="11"/>
    </row>
    <row r="637" spans="1:58" x14ac:dyDescent="0.25">
      <c r="A637" s="13"/>
      <c r="B637" s="104"/>
      <c r="C637" s="104"/>
      <c r="D637" s="104"/>
      <c r="E637" s="104"/>
      <c r="F637" s="103"/>
      <c r="G637" s="104"/>
      <c r="H637" s="104"/>
      <c r="I637" s="104"/>
      <c r="J637" s="130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2"/>
      <c r="BA637" s="12"/>
      <c r="BB637" s="12"/>
      <c r="BC637" s="11"/>
      <c r="BD637" s="11"/>
      <c r="BE637" s="11"/>
      <c r="BF637" s="11"/>
    </row>
    <row r="638" spans="1:58" x14ac:dyDescent="0.25">
      <c r="A638" s="13"/>
      <c r="B638" s="104"/>
      <c r="C638" s="104"/>
      <c r="D638" s="104"/>
      <c r="E638" s="104"/>
      <c r="F638" s="103"/>
      <c r="G638" s="104"/>
      <c r="H638" s="104"/>
      <c r="I638" s="104"/>
      <c r="J638" s="130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2"/>
      <c r="BA638" s="12"/>
      <c r="BB638" s="12"/>
      <c r="BC638" s="11"/>
      <c r="BD638" s="11"/>
      <c r="BE638" s="11"/>
      <c r="BF638" s="11"/>
    </row>
    <row r="639" spans="1:58" x14ac:dyDescent="0.25">
      <c r="A639" s="13"/>
      <c r="B639" s="104"/>
      <c r="C639" s="104"/>
      <c r="D639" s="104"/>
      <c r="E639" s="104"/>
      <c r="F639" s="103"/>
      <c r="G639" s="104"/>
      <c r="H639" s="104"/>
      <c r="I639" s="104"/>
      <c r="J639" s="130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2"/>
      <c r="BA639" s="12"/>
      <c r="BB639" s="12"/>
      <c r="BC639" s="11"/>
      <c r="BD639" s="11"/>
      <c r="BE639" s="11"/>
      <c r="BF639" s="11"/>
    </row>
    <row r="640" spans="1:58" x14ac:dyDescent="0.25">
      <c r="A640" s="13"/>
      <c r="B640" s="104"/>
      <c r="C640" s="104"/>
      <c r="D640" s="104"/>
      <c r="E640" s="104"/>
      <c r="F640" s="103"/>
      <c r="G640" s="104"/>
      <c r="H640" s="104"/>
      <c r="I640" s="104"/>
      <c r="J640" s="130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2"/>
      <c r="BA640" s="12"/>
      <c r="BB640" s="12"/>
      <c r="BC640" s="11"/>
      <c r="BD640" s="11"/>
      <c r="BE640" s="11"/>
      <c r="BF640" s="11"/>
    </row>
    <row r="641" spans="1:58" x14ac:dyDescent="0.25">
      <c r="A641" s="13"/>
      <c r="B641" s="104"/>
      <c r="C641" s="104"/>
      <c r="D641" s="104"/>
      <c r="E641" s="104"/>
      <c r="F641" s="103"/>
      <c r="G641" s="104"/>
      <c r="H641" s="104"/>
      <c r="I641" s="104"/>
      <c r="J641" s="130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2"/>
      <c r="BA641" s="12"/>
      <c r="BB641" s="12"/>
      <c r="BC641" s="11"/>
      <c r="BD641" s="11"/>
      <c r="BE641" s="11"/>
      <c r="BF641" s="11"/>
    </row>
    <row r="642" spans="1:58" x14ac:dyDescent="0.25">
      <c r="A642" s="13"/>
      <c r="B642" s="104"/>
      <c r="C642" s="104"/>
      <c r="D642" s="104"/>
      <c r="E642" s="104"/>
      <c r="F642" s="103"/>
      <c r="G642" s="104"/>
      <c r="H642" s="104"/>
      <c r="I642" s="104"/>
      <c r="J642" s="130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2"/>
      <c r="BA642" s="12"/>
      <c r="BB642" s="12"/>
      <c r="BC642" s="11"/>
      <c r="BD642" s="11"/>
      <c r="BE642" s="11"/>
      <c r="BF642" s="11"/>
    </row>
    <row r="643" spans="1:58" x14ac:dyDescent="0.25">
      <c r="A643" s="13"/>
      <c r="B643" s="104"/>
      <c r="C643" s="104"/>
      <c r="D643" s="104"/>
      <c r="E643" s="104"/>
      <c r="F643" s="103"/>
      <c r="G643" s="104"/>
      <c r="H643" s="104"/>
      <c r="I643" s="104"/>
      <c r="J643" s="130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2"/>
      <c r="BA643" s="12"/>
      <c r="BB643" s="12"/>
      <c r="BC643" s="11"/>
      <c r="BD643" s="11"/>
      <c r="BE643" s="11"/>
      <c r="BF643" s="11"/>
    </row>
    <row r="644" spans="1:58" x14ac:dyDescent="0.25">
      <c r="A644" s="13"/>
      <c r="B644" s="104"/>
      <c r="C644" s="104"/>
      <c r="D644" s="104"/>
      <c r="E644" s="104"/>
      <c r="F644" s="103"/>
      <c r="G644" s="104"/>
      <c r="H644" s="104"/>
      <c r="I644" s="104"/>
      <c r="J644" s="130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2"/>
      <c r="BA644" s="12"/>
      <c r="BB644" s="12"/>
      <c r="BC644" s="11"/>
      <c r="BD644" s="11"/>
      <c r="BE644" s="11"/>
      <c r="BF644" s="11"/>
    </row>
    <row r="645" spans="1:58" x14ac:dyDescent="0.25">
      <c r="A645" s="13"/>
      <c r="B645" s="104"/>
      <c r="C645" s="104"/>
      <c r="D645" s="104"/>
      <c r="E645" s="104"/>
      <c r="F645" s="103"/>
      <c r="G645" s="104"/>
      <c r="H645" s="104"/>
      <c r="I645" s="104"/>
      <c r="J645" s="130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2"/>
      <c r="BA645" s="12"/>
      <c r="BB645" s="12"/>
      <c r="BC645" s="11"/>
      <c r="BD645" s="11"/>
      <c r="BE645" s="11"/>
      <c r="BF645" s="11"/>
    </row>
    <row r="646" spans="1:58" x14ac:dyDescent="0.25">
      <c r="A646" s="13"/>
      <c r="B646" s="104"/>
      <c r="C646" s="104"/>
      <c r="D646" s="104"/>
      <c r="E646" s="104"/>
      <c r="F646" s="103"/>
      <c r="G646" s="104"/>
      <c r="H646" s="104"/>
      <c r="I646" s="104"/>
      <c r="J646" s="130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2"/>
      <c r="BA646" s="12"/>
      <c r="BB646" s="12"/>
      <c r="BC646" s="11"/>
      <c r="BD646" s="11"/>
      <c r="BE646" s="11"/>
      <c r="BF646" s="11"/>
    </row>
    <row r="647" spans="1:58" x14ac:dyDescent="0.25">
      <c r="A647" s="13"/>
      <c r="B647" s="104"/>
      <c r="C647" s="104"/>
      <c r="D647" s="104"/>
      <c r="E647" s="104"/>
      <c r="F647" s="103"/>
      <c r="G647" s="104"/>
      <c r="H647" s="104"/>
      <c r="I647" s="104"/>
      <c r="J647" s="130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2"/>
      <c r="BA647" s="12"/>
      <c r="BB647" s="12"/>
      <c r="BC647" s="11"/>
      <c r="BD647" s="11"/>
      <c r="BE647" s="11"/>
      <c r="BF647" s="11"/>
    </row>
    <row r="648" spans="1:58" x14ac:dyDescent="0.25">
      <c r="A648" s="13"/>
      <c r="B648" s="104"/>
      <c r="C648" s="104"/>
      <c r="D648" s="104"/>
      <c r="E648" s="104"/>
      <c r="F648" s="103"/>
      <c r="G648" s="104"/>
      <c r="H648" s="104"/>
      <c r="I648" s="104"/>
      <c r="J648" s="130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2"/>
      <c r="BA648" s="12"/>
      <c r="BB648" s="12"/>
      <c r="BC648" s="11"/>
      <c r="BD648" s="11"/>
      <c r="BE648" s="11"/>
      <c r="BF648" s="11"/>
    </row>
    <row r="649" spans="1:58" x14ac:dyDescent="0.25">
      <c r="A649" s="13"/>
      <c r="B649" s="104"/>
      <c r="C649" s="104"/>
      <c r="D649" s="104"/>
      <c r="E649" s="104"/>
      <c r="F649" s="103"/>
      <c r="G649" s="104"/>
      <c r="H649" s="104"/>
      <c r="I649" s="104"/>
      <c r="J649" s="130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2"/>
      <c r="BA649" s="12"/>
      <c r="BB649" s="12"/>
      <c r="BC649" s="11"/>
      <c r="BD649" s="11"/>
      <c r="BE649" s="11"/>
      <c r="BF649" s="11"/>
    </row>
    <row r="650" spans="1:58" x14ac:dyDescent="0.25">
      <c r="A650" s="13"/>
      <c r="B650" s="104"/>
      <c r="C650" s="104"/>
      <c r="D650" s="104"/>
      <c r="E650" s="104"/>
      <c r="F650" s="103"/>
      <c r="G650" s="104"/>
      <c r="H650" s="104"/>
      <c r="I650" s="104"/>
      <c r="J650" s="130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2"/>
      <c r="BA650" s="12"/>
      <c r="BB650" s="12"/>
      <c r="BC650" s="11"/>
      <c r="BD650" s="11"/>
      <c r="BE650" s="11"/>
      <c r="BF650" s="11"/>
    </row>
    <row r="651" spans="1:58" x14ac:dyDescent="0.25">
      <c r="A651" s="13"/>
      <c r="B651" s="104"/>
      <c r="C651" s="104"/>
      <c r="D651" s="104"/>
      <c r="E651" s="104"/>
      <c r="F651" s="103"/>
      <c r="G651" s="104"/>
      <c r="H651" s="104"/>
      <c r="I651" s="104"/>
      <c r="J651" s="130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2"/>
      <c r="BA651" s="12"/>
      <c r="BB651" s="12"/>
      <c r="BC651" s="11"/>
      <c r="BD651" s="11"/>
      <c r="BE651" s="11"/>
      <c r="BF651" s="11"/>
    </row>
    <row r="652" spans="1:58" x14ac:dyDescent="0.25">
      <c r="A652" s="13"/>
      <c r="B652" s="104"/>
      <c r="C652" s="104"/>
      <c r="D652" s="104"/>
      <c r="E652" s="104"/>
      <c r="F652" s="103"/>
      <c r="G652" s="104"/>
      <c r="H652" s="104"/>
      <c r="I652" s="104"/>
      <c r="J652" s="130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2"/>
      <c r="BA652" s="12"/>
      <c r="BB652" s="12"/>
      <c r="BC652" s="11"/>
      <c r="BD652" s="11"/>
      <c r="BE652" s="11"/>
      <c r="BF652" s="11"/>
    </row>
    <row r="653" spans="1:58" x14ac:dyDescent="0.25">
      <c r="A653" s="13"/>
      <c r="B653" s="104"/>
      <c r="C653" s="104"/>
      <c r="D653" s="104"/>
      <c r="E653" s="104"/>
      <c r="F653" s="103"/>
      <c r="G653" s="104"/>
      <c r="H653" s="104"/>
      <c r="I653" s="104"/>
      <c r="J653" s="130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2"/>
      <c r="BA653" s="12"/>
      <c r="BB653" s="12"/>
      <c r="BC653" s="11"/>
      <c r="BD653" s="11"/>
      <c r="BE653" s="11"/>
      <c r="BF653" s="11"/>
    </row>
    <row r="654" spans="1:58" x14ac:dyDescent="0.25">
      <c r="A654" s="13"/>
      <c r="B654" s="104"/>
      <c r="C654" s="104"/>
      <c r="D654" s="104"/>
      <c r="E654" s="104"/>
      <c r="F654" s="103"/>
      <c r="G654" s="104"/>
      <c r="H654" s="104"/>
      <c r="I654" s="104"/>
      <c r="J654" s="130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2"/>
      <c r="BA654" s="12"/>
      <c r="BB654" s="12"/>
      <c r="BC654" s="11"/>
      <c r="BD654" s="11"/>
      <c r="BE654" s="11"/>
      <c r="BF654" s="11"/>
    </row>
    <row r="655" spans="1:58" x14ac:dyDescent="0.25">
      <c r="A655" s="13"/>
      <c r="B655" s="104"/>
      <c r="C655" s="104"/>
      <c r="D655" s="104"/>
      <c r="E655" s="104"/>
      <c r="F655" s="103"/>
      <c r="G655" s="104"/>
      <c r="H655" s="104"/>
      <c r="I655" s="104"/>
      <c r="J655" s="130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2"/>
      <c r="BA655" s="12"/>
      <c r="BB655" s="12"/>
      <c r="BC655" s="11"/>
      <c r="BD655" s="11"/>
      <c r="BE655" s="11"/>
      <c r="BF655" s="11"/>
    </row>
    <row r="656" spans="1:58" x14ac:dyDescent="0.25">
      <c r="A656" s="13"/>
      <c r="B656" s="104"/>
      <c r="C656" s="104"/>
      <c r="D656" s="104"/>
      <c r="E656" s="104"/>
      <c r="F656" s="103"/>
      <c r="G656" s="104"/>
      <c r="H656" s="104"/>
      <c r="I656" s="104"/>
      <c r="J656" s="130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2"/>
      <c r="BA656" s="12"/>
      <c r="BB656" s="12"/>
      <c r="BC656" s="11"/>
      <c r="BD656" s="11"/>
      <c r="BE656" s="11"/>
      <c r="BF656" s="11"/>
    </row>
    <row r="657" spans="1:58" x14ac:dyDescent="0.25">
      <c r="A657" s="13"/>
      <c r="B657" s="104"/>
      <c r="C657" s="104"/>
      <c r="D657" s="104"/>
      <c r="E657" s="104"/>
      <c r="F657" s="103"/>
      <c r="G657" s="104"/>
      <c r="H657" s="104"/>
      <c r="I657" s="104"/>
      <c r="J657" s="130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2"/>
      <c r="BA657" s="12"/>
      <c r="BB657" s="12"/>
      <c r="BC657" s="11"/>
      <c r="BD657" s="11"/>
      <c r="BE657" s="11"/>
      <c r="BF657" s="11"/>
    </row>
    <row r="658" spans="1:58" x14ac:dyDescent="0.25">
      <c r="A658" s="13"/>
      <c r="B658" s="104"/>
      <c r="C658" s="104"/>
      <c r="D658" s="104"/>
      <c r="E658" s="104"/>
      <c r="F658" s="103"/>
      <c r="G658" s="104"/>
      <c r="H658" s="104"/>
      <c r="I658" s="104"/>
      <c r="J658" s="130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2"/>
      <c r="BA658" s="12"/>
      <c r="BB658" s="12"/>
      <c r="BC658" s="11"/>
      <c r="BD658" s="11"/>
      <c r="BE658" s="11"/>
      <c r="BF658" s="11"/>
    </row>
    <row r="659" spans="1:58" x14ac:dyDescent="0.25">
      <c r="A659" s="13"/>
      <c r="B659" s="104"/>
      <c r="C659" s="104"/>
      <c r="D659" s="104"/>
      <c r="E659" s="104"/>
      <c r="F659" s="103"/>
      <c r="G659" s="104"/>
      <c r="H659" s="104"/>
      <c r="I659" s="104"/>
      <c r="J659" s="130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2"/>
      <c r="BA659" s="12"/>
      <c r="BB659" s="12"/>
      <c r="BC659" s="11"/>
      <c r="BD659" s="11"/>
      <c r="BE659" s="11"/>
      <c r="BF659" s="11"/>
    </row>
    <row r="660" spans="1:58" x14ac:dyDescent="0.25">
      <c r="A660" s="13"/>
      <c r="B660" s="104"/>
      <c r="C660" s="104"/>
      <c r="D660" s="104"/>
      <c r="E660" s="104"/>
      <c r="F660" s="103"/>
      <c r="G660" s="104"/>
      <c r="H660" s="104"/>
      <c r="I660" s="104"/>
      <c r="J660" s="130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2"/>
      <c r="BA660" s="12"/>
      <c r="BB660" s="12"/>
      <c r="BC660" s="11"/>
      <c r="BD660" s="11"/>
      <c r="BE660" s="11"/>
      <c r="BF660" s="11"/>
    </row>
    <row r="661" spans="1:58" x14ac:dyDescent="0.25">
      <c r="A661" s="13"/>
      <c r="B661" s="104"/>
      <c r="C661" s="104"/>
      <c r="D661" s="104"/>
      <c r="E661" s="104"/>
      <c r="F661" s="103"/>
      <c r="G661" s="104"/>
      <c r="H661" s="104"/>
      <c r="I661" s="104"/>
      <c r="J661" s="130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2"/>
      <c r="BA661" s="12"/>
      <c r="BB661" s="12"/>
      <c r="BC661" s="11"/>
      <c r="BD661" s="11"/>
      <c r="BE661" s="11"/>
      <c r="BF661" s="11"/>
    </row>
    <row r="662" spans="1:58" x14ac:dyDescent="0.25">
      <c r="A662" s="13"/>
      <c r="B662" s="104"/>
      <c r="C662" s="104"/>
      <c r="D662" s="104"/>
      <c r="E662" s="104"/>
      <c r="F662" s="103"/>
      <c r="G662" s="104"/>
      <c r="H662" s="104"/>
      <c r="I662" s="104"/>
      <c r="J662" s="130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2"/>
      <c r="BA662" s="12"/>
      <c r="BB662" s="12"/>
      <c r="BC662" s="11"/>
      <c r="BD662" s="11"/>
      <c r="BE662" s="11"/>
      <c r="BF662" s="11"/>
    </row>
    <row r="663" spans="1:58" x14ac:dyDescent="0.25">
      <c r="A663" s="13"/>
      <c r="B663" s="104"/>
      <c r="C663" s="104"/>
      <c r="D663" s="104"/>
      <c r="E663" s="104"/>
      <c r="F663" s="103"/>
      <c r="G663" s="104"/>
      <c r="H663" s="104"/>
      <c r="I663" s="104"/>
      <c r="J663" s="130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2"/>
      <c r="BA663" s="12"/>
      <c r="BB663" s="12"/>
      <c r="BC663" s="11"/>
      <c r="BD663" s="11"/>
      <c r="BE663" s="11"/>
      <c r="BF663" s="11"/>
    </row>
    <row r="664" spans="1:58" x14ac:dyDescent="0.25">
      <c r="A664" s="13"/>
      <c r="B664" s="104"/>
      <c r="C664" s="104"/>
      <c r="D664" s="104"/>
      <c r="E664" s="104"/>
      <c r="F664" s="103"/>
      <c r="G664" s="104"/>
      <c r="H664" s="104"/>
      <c r="I664" s="104"/>
      <c r="J664" s="130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2"/>
      <c r="BA664" s="12"/>
      <c r="BB664" s="12"/>
      <c r="BC664" s="11"/>
      <c r="BD664" s="11"/>
      <c r="BE664" s="11"/>
      <c r="BF664" s="11"/>
    </row>
    <row r="665" spans="1:58" x14ac:dyDescent="0.25">
      <c r="A665" s="13"/>
      <c r="B665" s="104"/>
      <c r="C665" s="104"/>
      <c r="D665" s="104"/>
      <c r="E665" s="104"/>
      <c r="F665" s="103"/>
      <c r="G665" s="104"/>
      <c r="H665" s="104"/>
      <c r="I665" s="104"/>
      <c r="J665" s="130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2"/>
      <c r="BA665" s="12"/>
      <c r="BB665" s="12"/>
      <c r="BC665" s="11"/>
      <c r="BD665" s="11"/>
      <c r="BE665" s="11"/>
      <c r="BF665" s="11"/>
    </row>
    <row r="666" spans="1:58" x14ac:dyDescent="0.25">
      <c r="A666" s="13"/>
      <c r="B666" s="104"/>
      <c r="C666" s="104"/>
      <c r="D666" s="104"/>
      <c r="E666" s="104"/>
      <c r="F666" s="103"/>
      <c r="G666" s="104"/>
      <c r="H666" s="104"/>
      <c r="I666" s="104"/>
      <c r="J666" s="130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2"/>
      <c r="BA666" s="12"/>
      <c r="BB666" s="12"/>
      <c r="BC666" s="11"/>
      <c r="BD666" s="11"/>
      <c r="BE666" s="11"/>
      <c r="BF666" s="11"/>
    </row>
    <row r="667" spans="1:58" x14ac:dyDescent="0.25">
      <c r="A667" s="13"/>
      <c r="B667" s="104"/>
      <c r="C667" s="104"/>
      <c r="D667" s="104"/>
      <c r="E667" s="104"/>
      <c r="F667" s="103"/>
      <c r="G667" s="104"/>
      <c r="H667" s="104"/>
      <c r="I667" s="104"/>
      <c r="J667" s="130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2"/>
      <c r="BA667" s="12"/>
      <c r="BB667" s="12"/>
      <c r="BC667" s="11"/>
      <c r="BD667" s="11"/>
      <c r="BE667" s="11"/>
      <c r="BF667" s="11"/>
    </row>
    <row r="668" spans="1:58" x14ac:dyDescent="0.25">
      <c r="A668" s="13"/>
      <c r="B668" s="104"/>
      <c r="C668" s="104"/>
      <c r="D668" s="104"/>
      <c r="E668" s="104"/>
      <c r="F668" s="103"/>
      <c r="G668" s="104"/>
      <c r="H668" s="104"/>
      <c r="I668" s="104"/>
      <c r="J668" s="130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2"/>
      <c r="BA668" s="12"/>
      <c r="BB668" s="12"/>
      <c r="BC668" s="11"/>
      <c r="BD668" s="11"/>
      <c r="BE668" s="11"/>
      <c r="BF668" s="11"/>
    </row>
    <row r="669" spans="1:58" x14ac:dyDescent="0.25">
      <c r="A669" s="13"/>
      <c r="B669" s="104"/>
      <c r="C669" s="104"/>
      <c r="D669" s="104"/>
      <c r="E669" s="104"/>
      <c r="F669" s="103"/>
      <c r="G669" s="104"/>
      <c r="H669" s="104"/>
      <c r="I669" s="104"/>
      <c r="J669" s="130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2"/>
      <c r="BA669" s="12"/>
      <c r="BB669" s="12"/>
      <c r="BC669" s="11"/>
      <c r="BD669" s="11"/>
      <c r="BE669" s="11"/>
      <c r="BF669" s="11"/>
    </row>
    <row r="670" spans="1:58" x14ac:dyDescent="0.25">
      <c r="A670" s="13"/>
      <c r="B670" s="104"/>
      <c r="C670" s="104"/>
      <c r="D670" s="104"/>
      <c r="E670" s="104"/>
      <c r="F670" s="103"/>
      <c r="G670" s="104"/>
      <c r="H670" s="104"/>
      <c r="I670" s="104"/>
      <c r="J670" s="130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2"/>
      <c r="BA670" s="12"/>
      <c r="BB670" s="12"/>
      <c r="BC670" s="11"/>
      <c r="BD670" s="11"/>
      <c r="BE670" s="11"/>
      <c r="BF670" s="11"/>
    </row>
    <row r="671" spans="1:58" x14ac:dyDescent="0.25">
      <c r="A671" s="13"/>
      <c r="B671" s="104"/>
      <c r="C671" s="104"/>
      <c r="D671" s="104"/>
      <c r="E671" s="104"/>
      <c r="F671" s="103"/>
      <c r="G671" s="104"/>
      <c r="H671" s="104"/>
      <c r="I671" s="104"/>
      <c r="J671" s="130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2"/>
      <c r="BA671" s="12"/>
      <c r="BB671" s="12"/>
      <c r="BC671" s="11"/>
      <c r="BD671" s="11"/>
      <c r="BE671" s="11"/>
      <c r="BF671" s="11"/>
    </row>
    <row r="672" spans="1:58" x14ac:dyDescent="0.25">
      <c r="A672" s="13"/>
      <c r="B672" s="104"/>
      <c r="C672" s="104"/>
      <c r="D672" s="104"/>
      <c r="E672" s="104"/>
      <c r="F672" s="103"/>
      <c r="G672" s="104"/>
      <c r="H672" s="104"/>
      <c r="I672" s="104"/>
      <c r="J672" s="130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2"/>
      <c r="BA672" s="12"/>
      <c r="BB672" s="12"/>
      <c r="BC672" s="11"/>
      <c r="BD672" s="11"/>
      <c r="BE672" s="11"/>
      <c r="BF672" s="11"/>
    </row>
    <row r="673" spans="1:58" x14ac:dyDescent="0.25">
      <c r="A673" s="13"/>
      <c r="B673" s="104"/>
      <c r="C673" s="104"/>
      <c r="D673" s="104"/>
      <c r="E673" s="104"/>
      <c r="F673" s="103"/>
      <c r="G673" s="104"/>
      <c r="H673" s="104"/>
      <c r="I673" s="104"/>
      <c r="J673" s="130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2"/>
      <c r="BA673" s="12"/>
      <c r="BB673" s="12"/>
      <c r="BC673" s="11"/>
      <c r="BD673" s="11"/>
      <c r="BE673" s="11"/>
      <c r="BF673" s="11"/>
    </row>
    <row r="674" spans="1:58" x14ac:dyDescent="0.25">
      <c r="A674" s="13"/>
      <c r="B674" s="104"/>
      <c r="C674" s="104"/>
      <c r="D674" s="104"/>
      <c r="E674" s="104"/>
      <c r="F674" s="103"/>
      <c r="G674" s="104"/>
      <c r="H674" s="104"/>
      <c r="I674" s="104"/>
      <c r="J674" s="130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2"/>
      <c r="BA674" s="12"/>
      <c r="BB674" s="12"/>
      <c r="BC674" s="11"/>
      <c r="BD674" s="11"/>
      <c r="BE674" s="11"/>
      <c r="BF674" s="11"/>
    </row>
    <row r="675" spans="1:58" x14ac:dyDescent="0.25">
      <c r="A675" s="13"/>
      <c r="B675" s="104"/>
      <c r="C675" s="104"/>
      <c r="D675" s="104"/>
      <c r="E675" s="104"/>
      <c r="F675" s="103"/>
      <c r="G675" s="104"/>
      <c r="H675" s="104"/>
      <c r="I675" s="104"/>
      <c r="J675" s="130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2"/>
      <c r="BA675" s="12"/>
      <c r="BB675" s="12"/>
      <c r="BC675" s="11"/>
      <c r="BD675" s="11"/>
      <c r="BE675" s="11"/>
      <c r="BF675" s="11"/>
    </row>
    <row r="676" spans="1:58" x14ac:dyDescent="0.25">
      <c r="A676" s="13"/>
      <c r="B676" s="104"/>
      <c r="C676" s="104"/>
      <c r="D676" s="104"/>
      <c r="E676" s="104"/>
      <c r="F676" s="103"/>
      <c r="G676" s="104"/>
      <c r="H676" s="104"/>
      <c r="I676" s="104"/>
      <c r="J676" s="130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2"/>
      <c r="BA676" s="12"/>
      <c r="BB676" s="12"/>
      <c r="BC676" s="11"/>
      <c r="BD676" s="11"/>
      <c r="BE676" s="11"/>
      <c r="BF676" s="11"/>
    </row>
    <row r="677" spans="1:58" x14ac:dyDescent="0.25">
      <c r="A677" s="13"/>
      <c r="B677" s="104"/>
      <c r="C677" s="104"/>
      <c r="D677" s="104"/>
      <c r="E677" s="104"/>
      <c r="F677" s="103"/>
      <c r="G677" s="104"/>
      <c r="H677" s="104"/>
      <c r="I677" s="104"/>
      <c r="J677" s="130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2"/>
      <c r="BA677" s="12"/>
      <c r="BB677" s="12"/>
      <c r="BC677" s="11"/>
      <c r="BD677" s="11"/>
      <c r="BE677" s="11"/>
      <c r="BF677" s="11"/>
    </row>
    <row r="678" spans="1:58" x14ac:dyDescent="0.25">
      <c r="A678" s="13"/>
      <c r="B678" s="104"/>
      <c r="C678" s="104"/>
      <c r="D678" s="104"/>
      <c r="E678" s="104"/>
      <c r="F678" s="103"/>
      <c r="G678" s="104"/>
      <c r="H678" s="104"/>
      <c r="I678" s="104"/>
      <c r="J678" s="130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2"/>
      <c r="BA678" s="12"/>
      <c r="BB678" s="12"/>
      <c r="BC678" s="11"/>
      <c r="BD678" s="11"/>
      <c r="BE678" s="11"/>
      <c r="BF678" s="11"/>
    </row>
    <row r="679" spans="1:58" x14ac:dyDescent="0.25">
      <c r="A679" s="13"/>
      <c r="B679" s="104"/>
      <c r="C679" s="104"/>
      <c r="D679" s="104"/>
      <c r="E679" s="104"/>
      <c r="F679" s="103"/>
      <c r="G679" s="104"/>
      <c r="H679" s="104"/>
      <c r="I679" s="104"/>
      <c r="J679" s="130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2"/>
      <c r="BA679" s="12"/>
      <c r="BB679" s="12"/>
      <c r="BC679" s="11"/>
      <c r="BD679" s="11"/>
      <c r="BE679" s="11"/>
      <c r="BF679" s="11"/>
    </row>
    <row r="680" spans="1:58" x14ac:dyDescent="0.25">
      <c r="A680" s="13"/>
      <c r="B680" s="104"/>
      <c r="C680" s="104"/>
      <c r="D680" s="104"/>
      <c r="E680" s="104"/>
      <c r="F680" s="103"/>
      <c r="G680" s="104"/>
      <c r="H680" s="104"/>
      <c r="I680" s="104"/>
      <c r="J680" s="130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2"/>
      <c r="BA680" s="12"/>
      <c r="BB680" s="12"/>
      <c r="BC680" s="11"/>
      <c r="BD680" s="11"/>
      <c r="BE680" s="11"/>
      <c r="BF680" s="11"/>
    </row>
    <row r="681" spans="1:58" x14ac:dyDescent="0.25">
      <c r="A681" s="13"/>
      <c r="B681" s="104"/>
      <c r="C681" s="104"/>
      <c r="D681" s="104"/>
      <c r="E681" s="104"/>
      <c r="F681" s="103"/>
      <c r="G681" s="104"/>
      <c r="H681" s="104"/>
      <c r="I681" s="104"/>
      <c r="J681" s="130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2"/>
      <c r="BA681" s="12"/>
      <c r="BB681" s="12"/>
      <c r="BC681" s="11"/>
      <c r="BD681" s="11"/>
      <c r="BE681" s="11"/>
      <c r="BF681" s="11"/>
    </row>
    <row r="682" spans="1:58" x14ac:dyDescent="0.25">
      <c r="A682" s="13"/>
      <c r="B682" s="104"/>
      <c r="C682" s="104"/>
      <c r="D682" s="104"/>
      <c r="E682" s="104"/>
      <c r="F682" s="103"/>
      <c r="G682" s="104"/>
      <c r="H682" s="104"/>
      <c r="I682" s="104"/>
      <c r="J682" s="130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2"/>
      <c r="BA682" s="12"/>
      <c r="BB682" s="12"/>
      <c r="BC682" s="11"/>
      <c r="BD682" s="11"/>
      <c r="BE682" s="11"/>
      <c r="BF682" s="11"/>
    </row>
    <row r="683" spans="1:58" x14ac:dyDescent="0.25">
      <c r="A683" s="13"/>
      <c r="B683" s="104"/>
      <c r="C683" s="104"/>
      <c r="D683" s="104"/>
      <c r="E683" s="104"/>
      <c r="F683" s="103"/>
      <c r="G683" s="104"/>
      <c r="H683" s="104"/>
      <c r="I683" s="104"/>
      <c r="J683" s="130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2"/>
      <c r="BA683" s="12"/>
      <c r="BB683" s="12"/>
      <c r="BC683" s="11"/>
      <c r="BD683" s="11"/>
      <c r="BE683" s="11"/>
      <c r="BF683" s="11"/>
    </row>
    <row r="684" spans="1:58" x14ac:dyDescent="0.25">
      <c r="A684" s="13"/>
      <c r="B684" s="104"/>
      <c r="C684" s="104"/>
      <c r="D684" s="104"/>
      <c r="E684" s="104"/>
      <c r="F684" s="103"/>
      <c r="G684" s="104"/>
      <c r="H684" s="104"/>
      <c r="I684" s="104"/>
      <c r="J684" s="130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2"/>
      <c r="BA684" s="12"/>
      <c r="BB684" s="12"/>
      <c r="BC684" s="11"/>
      <c r="BD684" s="11"/>
      <c r="BE684" s="11"/>
      <c r="BF684" s="11"/>
    </row>
    <row r="685" spans="1:58" x14ac:dyDescent="0.25">
      <c r="A685" s="13"/>
      <c r="B685" s="104"/>
      <c r="C685" s="104"/>
      <c r="D685" s="104"/>
      <c r="E685" s="104"/>
      <c r="F685" s="103"/>
      <c r="G685" s="104"/>
      <c r="H685" s="104"/>
      <c r="I685" s="104"/>
      <c r="J685" s="130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2"/>
      <c r="BA685" s="12"/>
      <c r="BB685" s="12"/>
      <c r="BC685" s="11"/>
      <c r="BD685" s="11"/>
      <c r="BE685" s="11"/>
      <c r="BF685" s="11"/>
    </row>
    <row r="686" spans="1:58" x14ac:dyDescent="0.25">
      <c r="A686" s="13"/>
      <c r="B686" s="104"/>
      <c r="C686" s="104"/>
      <c r="D686" s="104"/>
      <c r="E686" s="104"/>
      <c r="F686" s="103"/>
      <c r="G686" s="104"/>
      <c r="H686" s="104"/>
      <c r="I686" s="104"/>
      <c r="J686" s="130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2"/>
      <c r="BA686" s="12"/>
      <c r="BB686" s="12"/>
      <c r="BC686" s="11"/>
      <c r="BD686" s="11"/>
      <c r="BE686" s="11"/>
      <c r="BF686" s="11"/>
    </row>
    <row r="687" spans="1:58" x14ac:dyDescent="0.25">
      <c r="A687" s="13"/>
      <c r="B687" s="104"/>
      <c r="C687" s="104"/>
      <c r="D687" s="104"/>
      <c r="E687" s="104"/>
      <c r="F687" s="103"/>
      <c r="G687" s="104"/>
      <c r="H687" s="104"/>
      <c r="I687" s="104"/>
      <c r="J687" s="130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2"/>
      <c r="BA687" s="12"/>
      <c r="BB687" s="12"/>
      <c r="BC687" s="11"/>
      <c r="BD687" s="11"/>
      <c r="BE687" s="11"/>
      <c r="BF687" s="11"/>
    </row>
    <row r="688" spans="1:58" x14ac:dyDescent="0.25">
      <c r="A688" s="13"/>
      <c r="B688" s="104"/>
      <c r="C688" s="104"/>
      <c r="D688" s="104"/>
      <c r="E688" s="104"/>
      <c r="F688" s="103"/>
      <c r="G688" s="104"/>
      <c r="H688" s="104"/>
      <c r="I688" s="104"/>
      <c r="J688" s="130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2"/>
      <c r="BA688" s="12"/>
      <c r="BB688" s="12"/>
      <c r="BC688" s="11"/>
      <c r="BD688" s="11"/>
      <c r="BE688" s="11"/>
      <c r="BF688" s="11"/>
    </row>
    <row r="689" spans="1:58" x14ac:dyDescent="0.25">
      <c r="A689" s="13"/>
      <c r="B689" s="104"/>
      <c r="C689" s="104"/>
      <c r="D689" s="104"/>
      <c r="E689" s="104"/>
      <c r="F689" s="103"/>
      <c r="G689" s="104"/>
      <c r="H689" s="104"/>
      <c r="I689" s="104"/>
      <c r="J689" s="130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2"/>
      <c r="BA689" s="12"/>
      <c r="BB689" s="12"/>
      <c r="BC689" s="11"/>
      <c r="BD689" s="11"/>
      <c r="BE689" s="11"/>
      <c r="BF689" s="11"/>
    </row>
    <row r="690" spans="1:58" x14ac:dyDescent="0.25">
      <c r="A690" s="13"/>
      <c r="B690" s="104"/>
      <c r="C690" s="104"/>
      <c r="D690" s="104"/>
      <c r="E690" s="104"/>
      <c r="F690" s="103"/>
      <c r="G690" s="104"/>
      <c r="H690" s="104"/>
      <c r="I690" s="104"/>
      <c r="J690" s="130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2"/>
      <c r="BA690" s="12"/>
      <c r="BB690" s="12"/>
      <c r="BC690" s="11"/>
      <c r="BD690" s="11"/>
      <c r="BE690" s="11"/>
      <c r="BF690" s="11"/>
    </row>
    <row r="691" spans="1:58" x14ac:dyDescent="0.25">
      <c r="A691" s="13"/>
      <c r="B691" s="104"/>
      <c r="C691" s="104"/>
      <c r="D691" s="104"/>
      <c r="E691" s="104"/>
      <c r="F691" s="103"/>
      <c r="G691" s="104"/>
      <c r="H691" s="104"/>
      <c r="I691" s="104"/>
      <c r="J691" s="130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2"/>
      <c r="BA691" s="12"/>
      <c r="BB691" s="12"/>
      <c r="BC691" s="11"/>
      <c r="BD691" s="11"/>
      <c r="BE691" s="11"/>
      <c r="BF691" s="11"/>
    </row>
    <row r="692" spans="1:58" x14ac:dyDescent="0.25">
      <c r="A692" s="13"/>
      <c r="B692" s="104"/>
      <c r="C692" s="104"/>
      <c r="D692" s="104"/>
      <c r="E692" s="104"/>
      <c r="F692" s="103"/>
      <c r="G692" s="104"/>
      <c r="H692" s="104"/>
      <c r="I692" s="104"/>
      <c r="J692" s="130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2"/>
      <c r="BA692" s="12"/>
      <c r="BB692" s="12"/>
      <c r="BC692" s="11"/>
      <c r="BD692" s="11"/>
      <c r="BE692" s="11"/>
      <c r="BF692" s="11"/>
    </row>
    <row r="693" spans="1:58" x14ac:dyDescent="0.25">
      <c r="A693" s="13"/>
      <c r="B693" s="104"/>
      <c r="C693" s="104"/>
      <c r="D693" s="104"/>
      <c r="E693" s="104"/>
      <c r="F693" s="103"/>
      <c r="G693" s="104"/>
      <c r="H693" s="104"/>
      <c r="I693" s="104"/>
      <c r="J693" s="130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2"/>
      <c r="BA693" s="12"/>
      <c r="BB693" s="12"/>
      <c r="BC693" s="11"/>
      <c r="BD693" s="11"/>
      <c r="BE693" s="11"/>
      <c r="BF693" s="11"/>
    </row>
    <row r="694" spans="1:58" x14ac:dyDescent="0.25">
      <c r="A694" s="13"/>
      <c r="B694" s="104"/>
      <c r="C694" s="104"/>
      <c r="D694" s="104"/>
      <c r="E694" s="104"/>
      <c r="F694" s="103"/>
      <c r="G694" s="104"/>
      <c r="H694" s="104"/>
      <c r="I694" s="104"/>
      <c r="J694" s="130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2"/>
      <c r="BA694" s="12"/>
      <c r="BB694" s="12"/>
      <c r="BC694" s="11"/>
      <c r="BD694" s="11"/>
      <c r="BE694" s="11"/>
      <c r="BF694" s="11"/>
    </row>
    <row r="695" spans="1:58" x14ac:dyDescent="0.25">
      <c r="A695" s="13"/>
      <c r="B695" s="104"/>
      <c r="C695" s="104"/>
      <c r="D695" s="104"/>
      <c r="E695" s="104"/>
      <c r="F695" s="103"/>
      <c r="G695" s="104"/>
      <c r="H695" s="104"/>
      <c r="I695" s="104"/>
      <c r="J695" s="130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2"/>
      <c r="BA695" s="12"/>
      <c r="BB695" s="12"/>
      <c r="BC695" s="11"/>
      <c r="BD695" s="11"/>
      <c r="BE695" s="11"/>
      <c r="BF695" s="11"/>
    </row>
    <row r="696" spans="1:58" x14ac:dyDescent="0.25">
      <c r="A696" s="13"/>
      <c r="B696" s="104"/>
      <c r="C696" s="104"/>
      <c r="D696" s="104"/>
      <c r="E696" s="104"/>
      <c r="F696" s="103"/>
      <c r="G696" s="104"/>
      <c r="H696" s="104"/>
      <c r="I696" s="104"/>
      <c r="J696" s="130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2"/>
      <c r="BA696" s="12"/>
      <c r="BB696" s="12"/>
      <c r="BC696" s="11"/>
      <c r="BD696" s="11"/>
      <c r="BE696" s="11"/>
      <c r="BF696" s="11"/>
    </row>
    <row r="697" spans="1:58" x14ac:dyDescent="0.25">
      <c r="A697" s="13"/>
      <c r="B697" s="104"/>
      <c r="C697" s="104"/>
      <c r="D697" s="104"/>
      <c r="E697" s="104"/>
      <c r="F697" s="103"/>
      <c r="G697" s="104"/>
      <c r="H697" s="104"/>
      <c r="I697" s="104"/>
      <c r="J697" s="130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2"/>
      <c r="BA697" s="12"/>
      <c r="BB697" s="12"/>
      <c r="BC697" s="11"/>
      <c r="BD697" s="11"/>
      <c r="BE697" s="11"/>
      <c r="BF697" s="11"/>
    </row>
    <row r="698" spans="1:58" x14ac:dyDescent="0.25">
      <c r="A698" s="13"/>
      <c r="B698" s="104"/>
      <c r="C698" s="104"/>
      <c r="D698" s="104"/>
      <c r="E698" s="104"/>
      <c r="F698" s="103"/>
      <c r="G698" s="104"/>
      <c r="H698" s="104"/>
      <c r="I698" s="104"/>
      <c r="J698" s="130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2"/>
      <c r="BA698" s="12"/>
      <c r="BB698" s="12"/>
      <c r="BC698" s="11"/>
      <c r="BD698" s="11"/>
      <c r="BE698" s="11"/>
      <c r="BF698" s="11"/>
    </row>
    <row r="699" spans="1:58" x14ac:dyDescent="0.25">
      <c r="A699" s="13"/>
      <c r="B699" s="104"/>
      <c r="C699" s="104"/>
      <c r="D699" s="104"/>
      <c r="E699" s="104"/>
      <c r="F699" s="103"/>
      <c r="G699" s="104"/>
      <c r="H699" s="104"/>
      <c r="I699" s="104"/>
      <c r="J699" s="130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2"/>
      <c r="BA699" s="12"/>
      <c r="BB699" s="12"/>
      <c r="BC699" s="11"/>
      <c r="BD699" s="11"/>
      <c r="BE699" s="11"/>
      <c r="BF699" s="11"/>
    </row>
    <row r="700" spans="1:58" x14ac:dyDescent="0.25">
      <c r="A700" s="13"/>
      <c r="B700" s="104"/>
      <c r="C700" s="104"/>
      <c r="D700" s="104"/>
      <c r="E700" s="104"/>
      <c r="F700" s="103"/>
      <c r="G700" s="104"/>
      <c r="H700" s="104"/>
      <c r="I700" s="104"/>
      <c r="J700" s="130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2"/>
      <c r="BA700" s="12"/>
      <c r="BB700" s="12"/>
      <c r="BC700" s="11"/>
      <c r="BD700" s="11"/>
      <c r="BE700" s="11"/>
      <c r="BF700" s="11"/>
    </row>
    <row r="701" spans="1:58" x14ac:dyDescent="0.25">
      <c r="A701" s="13"/>
      <c r="B701" s="104"/>
      <c r="C701" s="104"/>
      <c r="D701" s="104"/>
      <c r="E701" s="104"/>
      <c r="F701" s="103"/>
      <c r="G701" s="104"/>
      <c r="H701" s="104"/>
      <c r="I701" s="104"/>
      <c r="J701" s="130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2"/>
      <c r="BA701" s="12"/>
      <c r="BB701" s="12"/>
      <c r="BC701" s="11"/>
      <c r="BD701" s="11"/>
      <c r="BE701" s="11"/>
      <c r="BF701" s="11"/>
    </row>
    <row r="702" spans="1:58" x14ac:dyDescent="0.25">
      <c r="A702" s="13"/>
      <c r="B702" s="104"/>
      <c r="C702" s="104"/>
      <c r="D702" s="104"/>
      <c r="E702" s="104"/>
      <c r="F702" s="103"/>
      <c r="G702" s="104"/>
      <c r="H702" s="104"/>
      <c r="I702" s="104"/>
      <c r="J702" s="130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2"/>
      <c r="BA702" s="12"/>
      <c r="BB702" s="12"/>
      <c r="BC702" s="11"/>
      <c r="BD702" s="11"/>
      <c r="BE702" s="11"/>
      <c r="BF702" s="11"/>
    </row>
    <row r="703" spans="1:58" x14ac:dyDescent="0.25">
      <c r="A703" s="13"/>
      <c r="B703" s="104"/>
      <c r="C703" s="104"/>
      <c r="D703" s="104"/>
      <c r="E703" s="104"/>
      <c r="F703" s="103"/>
      <c r="G703" s="104"/>
      <c r="H703" s="104"/>
      <c r="I703" s="104"/>
      <c r="J703" s="130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2"/>
      <c r="BA703" s="12"/>
      <c r="BB703" s="12"/>
      <c r="BC703" s="11"/>
      <c r="BD703" s="11"/>
      <c r="BE703" s="11"/>
      <c r="BF703" s="11"/>
    </row>
    <row r="704" spans="1:58" x14ac:dyDescent="0.25">
      <c r="A704" s="13"/>
      <c r="B704" s="104"/>
      <c r="C704" s="104"/>
      <c r="D704" s="104"/>
      <c r="E704" s="104"/>
      <c r="F704" s="103"/>
      <c r="G704" s="104"/>
      <c r="H704" s="104"/>
      <c r="I704" s="104"/>
      <c r="J704" s="130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2"/>
      <c r="BA704" s="12"/>
      <c r="BB704" s="12"/>
      <c r="BC704" s="11"/>
      <c r="BD704" s="11"/>
      <c r="BE704" s="11"/>
      <c r="BF704" s="11"/>
    </row>
    <row r="705" spans="1:58" x14ac:dyDescent="0.25">
      <c r="A705" s="13"/>
      <c r="B705" s="104"/>
      <c r="C705" s="104"/>
      <c r="D705" s="104"/>
      <c r="E705" s="104"/>
      <c r="F705" s="103"/>
      <c r="G705" s="104"/>
      <c r="H705" s="104"/>
      <c r="I705" s="104"/>
      <c r="J705" s="130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2"/>
      <c r="BA705" s="12"/>
      <c r="BB705" s="12"/>
      <c r="BC705" s="11"/>
      <c r="BD705" s="11"/>
      <c r="BE705" s="11"/>
      <c r="BF705" s="11"/>
    </row>
    <row r="706" spans="1:58" x14ac:dyDescent="0.25">
      <c r="A706" s="13"/>
      <c r="B706" s="104"/>
      <c r="C706" s="104"/>
      <c r="D706" s="104"/>
      <c r="E706" s="104"/>
      <c r="F706" s="103"/>
      <c r="G706" s="104"/>
      <c r="H706" s="104"/>
      <c r="I706" s="104"/>
      <c r="J706" s="130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2"/>
      <c r="BA706" s="12"/>
      <c r="BB706" s="12"/>
      <c r="BC706" s="11"/>
      <c r="BD706" s="11"/>
      <c r="BE706" s="11"/>
      <c r="BF706" s="11"/>
    </row>
    <row r="707" spans="1:58" x14ac:dyDescent="0.25">
      <c r="A707" s="13"/>
      <c r="B707" s="104"/>
      <c r="C707" s="104"/>
      <c r="D707" s="104"/>
      <c r="E707" s="104"/>
      <c r="F707" s="103"/>
      <c r="G707" s="104"/>
      <c r="H707" s="104"/>
      <c r="I707" s="104"/>
      <c r="J707" s="130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2"/>
      <c r="BA707" s="12"/>
      <c r="BB707" s="12"/>
      <c r="BC707" s="11"/>
      <c r="BD707" s="11"/>
      <c r="BE707" s="11"/>
      <c r="BF707" s="11"/>
    </row>
    <row r="708" spans="1:58" x14ac:dyDescent="0.25">
      <c r="A708" s="13"/>
      <c r="B708" s="104"/>
      <c r="C708" s="104"/>
      <c r="D708" s="104"/>
      <c r="E708" s="104"/>
      <c r="F708" s="103"/>
      <c r="G708" s="104"/>
      <c r="H708" s="104"/>
      <c r="I708" s="104"/>
      <c r="J708" s="130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2"/>
      <c r="BA708" s="12"/>
      <c r="BB708" s="12"/>
      <c r="BC708" s="11"/>
      <c r="BD708" s="11"/>
      <c r="BE708" s="11"/>
      <c r="BF708" s="11"/>
    </row>
    <row r="709" spans="1:58" x14ac:dyDescent="0.25">
      <c r="A709" s="13"/>
      <c r="B709" s="104"/>
      <c r="C709" s="104"/>
      <c r="D709" s="104"/>
      <c r="E709" s="104"/>
      <c r="F709" s="103"/>
      <c r="G709" s="104"/>
      <c r="H709" s="104"/>
      <c r="I709" s="104"/>
      <c r="J709" s="130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2"/>
      <c r="BA709" s="12"/>
      <c r="BB709" s="12"/>
      <c r="BC709" s="11"/>
      <c r="BD709" s="11"/>
      <c r="BE709" s="11"/>
      <c r="BF709" s="11"/>
    </row>
    <row r="710" spans="1:58" x14ac:dyDescent="0.25">
      <c r="A710" s="13"/>
      <c r="B710" s="104"/>
      <c r="C710" s="104"/>
      <c r="D710" s="104"/>
      <c r="E710" s="104"/>
      <c r="F710" s="103"/>
      <c r="G710" s="104"/>
      <c r="H710" s="104"/>
      <c r="I710" s="104"/>
      <c r="J710" s="130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2"/>
      <c r="BA710" s="12"/>
      <c r="BB710" s="12"/>
      <c r="BC710" s="11"/>
      <c r="BD710" s="11"/>
      <c r="BE710" s="11"/>
      <c r="BF710" s="11"/>
    </row>
    <row r="711" spans="1:58" x14ac:dyDescent="0.25">
      <c r="A711" s="13"/>
      <c r="B711" s="104"/>
      <c r="C711" s="104"/>
      <c r="D711" s="104"/>
      <c r="E711" s="104"/>
      <c r="F711" s="103"/>
      <c r="G711" s="104"/>
      <c r="H711" s="104"/>
      <c r="I711" s="104"/>
      <c r="J711" s="130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2"/>
      <c r="BA711" s="12"/>
      <c r="BB711" s="12"/>
      <c r="BC711" s="11"/>
      <c r="BD711" s="11"/>
      <c r="BE711" s="11"/>
      <c r="BF711" s="11"/>
    </row>
    <row r="712" spans="1:58" x14ac:dyDescent="0.25">
      <c r="A712" s="13"/>
      <c r="B712" s="104"/>
      <c r="C712" s="104"/>
      <c r="D712" s="104"/>
      <c r="E712" s="104"/>
      <c r="F712" s="103"/>
      <c r="G712" s="104"/>
      <c r="H712" s="104"/>
      <c r="I712" s="104"/>
      <c r="J712" s="130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2"/>
      <c r="BA712" s="12"/>
      <c r="BB712" s="12"/>
      <c r="BC712" s="11"/>
      <c r="BD712" s="11"/>
      <c r="BE712" s="11"/>
      <c r="BF712" s="11"/>
    </row>
    <row r="713" spans="1:58" x14ac:dyDescent="0.25">
      <c r="A713" s="13"/>
      <c r="B713" s="104"/>
      <c r="C713" s="104"/>
      <c r="D713" s="104"/>
      <c r="E713" s="104"/>
      <c r="F713" s="103"/>
      <c r="G713" s="104"/>
      <c r="H713" s="104"/>
      <c r="I713" s="104"/>
      <c r="J713" s="130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2"/>
      <c r="BA713" s="12"/>
      <c r="BB713" s="12"/>
      <c r="BC713" s="11"/>
      <c r="BD713" s="11"/>
      <c r="BE713" s="11"/>
      <c r="BF713" s="11"/>
    </row>
    <row r="714" spans="1:58" x14ac:dyDescent="0.25">
      <c r="A714" s="13"/>
      <c r="B714" s="104"/>
      <c r="C714" s="104"/>
      <c r="D714" s="104"/>
      <c r="E714" s="104"/>
      <c r="F714" s="103"/>
      <c r="G714" s="104"/>
      <c r="H714" s="104"/>
      <c r="I714" s="104"/>
      <c r="J714" s="130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2"/>
      <c r="BA714" s="12"/>
      <c r="BB714" s="12"/>
      <c r="BC714" s="11"/>
      <c r="BD714" s="11"/>
      <c r="BE714" s="11"/>
      <c r="BF714" s="11"/>
    </row>
    <row r="715" spans="1:58" x14ac:dyDescent="0.25">
      <c r="A715" s="13"/>
      <c r="B715" s="104"/>
      <c r="C715" s="104"/>
      <c r="D715" s="104"/>
      <c r="E715" s="104"/>
      <c r="F715" s="103"/>
      <c r="G715" s="104"/>
      <c r="H715" s="104"/>
      <c r="I715" s="104"/>
      <c r="J715" s="130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2"/>
      <c r="BA715" s="12"/>
      <c r="BB715" s="12"/>
      <c r="BC715" s="11"/>
      <c r="BD715" s="11"/>
      <c r="BE715" s="11"/>
      <c r="BF715" s="11"/>
    </row>
    <row r="716" spans="1:58" x14ac:dyDescent="0.25">
      <c r="A716" s="13"/>
      <c r="B716" s="104"/>
      <c r="C716" s="104"/>
      <c r="D716" s="104"/>
      <c r="E716" s="104"/>
      <c r="F716" s="103"/>
      <c r="G716" s="104"/>
      <c r="H716" s="104"/>
      <c r="I716" s="104"/>
      <c r="J716" s="130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2"/>
      <c r="BA716" s="12"/>
      <c r="BB716" s="12"/>
      <c r="BC716" s="11"/>
      <c r="BD716" s="11"/>
      <c r="BE716" s="11"/>
      <c r="BF716" s="11"/>
    </row>
    <row r="717" spans="1:58" x14ac:dyDescent="0.25">
      <c r="A717" s="13"/>
      <c r="B717" s="104"/>
      <c r="C717" s="104"/>
      <c r="D717" s="104"/>
      <c r="E717" s="104"/>
      <c r="F717" s="103"/>
      <c r="G717" s="104"/>
      <c r="H717" s="104"/>
      <c r="I717" s="104"/>
      <c r="J717" s="130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2"/>
      <c r="BA717" s="12"/>
      <c r="BB717" s="12"/>
      <c r="BC717" s="11"/>
      <c r="BD717" s="11"/>
      <c r="BE717" s="11"/>
      <c r="BF717" s="11"/>
    </row>
    <row r="718" spans="1:58" x14ac:dyDescent="0.25">
      <c r="A718" s="13"/>
      <c r="B718" s="104"/>
      <c r="C718" s="104"/>
      <c r="D718" s="104"/>
      <c r="E718" s="104"/>
      <c r="F718" s="103"/>
      <c r="G718" s="104"/>
      <c r="H718" s="104"/>
      <c r="I718" s="104"/>
      <c r="J718" s="130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2"/>
      <c r="BA718" s="12"/>
      <c r="BB718" s="12"/>
      <c r="BC718" s="11"/>
      <c r="BD718" s="11"/>
      <c r="BE718" s="11"/>
      <c r="BF718" s="11"/>
    </row>
    <row r="719" spans="1:58" x14ac:dyDescent="0.25">
      <c r="A719" s="13"/>
      <c r="B719" s="104"/>
      <c r="C719" s="104"/>
      <c r="D719" s="104"/>
      <c r="E719" s="104"/>
      <c r="F719" s="103"/>
      <c r="G719" s="104"/>
      <c r="H719" s="104"/>
      <c r="I719" s="104"/>
      <c r="J719" s="130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2"/>
      <c r="BA719" s="12"/>
      <c r="BB719" s="12"/>
      <c r="BC719" s="11"/>
      <c r="BD719" s="11"/>
      <c r="BE719" s="11"/>
      <c r="BF719" s="11"/>
    </row>
    <row r="720" spans="1:58" x14ac:dyDescent="0.25">
      <c r="A720" s="13"/>
      <c r="B720" s="104"/>
      <c r="C720" s="104"/>
      <c r="D720" s="104"/>
      <c r="E720" s="104"/>
      <c r="F720" s="103"/>
      <c r="G720" s="104"/>
      <c r="H720" s="104"/>
      <c r="I720" s="104"/>
      <c r="J720" s="130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2"/>
      <c r="BA720" s="12"/>
      <c r="BB720" s="12"/>
      <c r="BC720" s="11"/>
      <c r="BD720" s="11"/>
      <c r="BE720" s="11"/>
      <c r="BF720" s="11"/>
    </row>
    <row r="721" spans="1:58" x14ac:dyDescent="0.25">
      <c r="A721" s="13"/>
      <c r="B721" s="104"/>
      <c r="C721" s="104"/>
      <c r="D721" s="104"/>
      <c r="E721" s="104"/>
      <c r="F721" s="103"/>
      <c r="G721" s="104"/>
      <c r="H721" s="104"/>
      <c r="I721" s="104"/>
      <c r="J721" s="130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2"/>
      <c r="BA721" s="12"/>
      <c r="BB721" s="12"/>
      <c r="BC721" s="11"/>
      <c r="BD721" s="11"/>
      <c r="BE721" s="11"/>
      <c r="BF721" s="11"/>
    </row>
    <row r="722" spans="1:58" x14ac:dyDescent="0.25">
      <c r="A722" s="13"/>
      <c r="B722" s="104"/>
      <c r="C722" s="104"/>
      <c r="D722" s="104"/>
      <c r="E722" s="104"/>
      <c r="F722" s="103"/>
      <c r="G722" s="104"/>
      <c r="H722" s="104"/>
      <c r="I722" s="104"/>
      <c r="J722" s="130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2"/>
      <c r="BA722" s="12"/>
      <c r="BB722" s="12"/>
      <c r="BC722" s="11"/>
      <c r="BD722" s="11"/>
      <c r="BE722" s="11"/>
      <c r="BF722" s="11"/>
    </row>
    <row r="723" spans="1:58" x14ac:dyDescent="0.25">
      <c r="A723" s="13"/>
      <c r="B723" s="104"/>
      <c r="C723" s="104"/>
      <c r="D723" s="104"/>
      <c r="E723" s="104"/>
      <c r="F723" s="103"/>
      <c r="G723" s="104"/>
      <c r="H723" s="104"/>
      <c r="I723" s="104"/>
      <c r="J723" s="130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2"/>
      <c r="BA723" s="12"/>
      <c r="BB723" s="12"/>
      <c r="BC723" s="11"/>
      <c r="BD723" s="11"/>
      <c r="BE723" s="11"/>
      <c r="BF723" s="11"/>
    </row>
    <row r="724" spans="1:58" x14ac:dyDescent="0.25">
      <c r="A724" s="13"/>
      <c r="B724" s="104"/>
      <c r="C724" s="104"/>
      <c r="D724" s="104"/>
      <c r="E724" s="104"/>
      <c r="F724" s="103"/>
      <c r="G724" s="104"/>
      <c r="H724" s="104"/>
      <c r="I724" s="104"/>
      <c r="J724" s="130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2"/>
      <c r="BA724" s="12"/>
      <c r="BB724" s="12"/>
      <c r="BC724" s="11"/>
      <c r="BD724" s="11"/>
      <c r="BE724" s="11"/>
      <c r="BF724" s="11"/>
    </row>
    <row r="725" spans="1:58" x14ac:dyDescent="0.25">
      <c r="A725" s="13"/>
      <c r="B725" s="104"/>
      <c r="C725" s="104"/>
      <c r="D725" s="104"/>
      <c r="E725" s="104"/>
      <c r="F725" s="103"/>
      <c r="G725" s="104"/>
      <c r="H725" s="104"/>
      <c r="I725" s="104"/>
      <c r="J725" s="130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2"/>
      <c r="BA725" s="12"/>
      <c r="BB725" s="12"/>
      <c r="BC725" s="11"/>
      <c r="BD725" s="11"/>
      <c r="BE725" s="11"/>
      <c r="BF725" s="11"/>
    </row>
    <row r="726" spans="1:58" x14ac:dyDescent="0.25">
      <c r="A726" s="13"/>
      <c r="B726" s="104"/>
      <c r="C726" s="104"/>
      <c r="D726" s="104"/>
      <c r="E726" s="104"/>
      <c r="F726" s="103"/>
      <c r="G726" s="104"/>
      <c r="H726" s="104"/>
      <c r="I726" s="104"/>
      <c r="J726" s="130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2"/>
      <c r="BA726" s="12"/>
      <c r="BB726" s="12"/>
      <c r="BC726" s="11"/>
      <c r="BD726" s="11"/>
      <c r="BE726" s="11"/>
      <c r="BF726" s="11"/>
    </row>
    <row r="727" spans="1:58" x14ac:dyDescent="0.25">
      <c r="A727" s="13"/>
      <c r="B727" s="104"/>
      <c r="C727" s="104"/>
      <c r="D727" s="104"/>
      <c r="E727" s="104"/>
      <c r="F727" s="103"/>
      <c r="G727" s="104"/>
      <c r="H727" s="104"/>
      <c r="I727" s="104"/>
      <c r="J727" s="130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2"/>
      <c r="BA727" s="12"/>
      <c r="BB727" s="12"/>
      <c r="BC727" s="11"/>
      <c r="BD727" s="11"/>
      <c r="BE727" s="11"/>
      <c r="BF727" s="11"/>
    </row>
    <row r="728" spans="1:58" x14ac:dyDescent="0.25">
      <c r="A728" s="13"/>
      <c r="B728" s="104"/>
      <c r="C728" s="104"/>
      <c r="D728" s="104"/>
      <c r="E728" s="104"/>
      <c r="F728" s="103"/>
      <c r="G728" s="104"/>
      <c r="H728" s="104"/>
      <c r="I728" s="104"/>
      <c r="J728" s="130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2"/>
      <c r="BA728" s="12"/>
      <c r="BB728" s="12"/>
      <c r="BC728" s="11"/>
      <c r="BD728" s="11"/>
      <c r="BE728" s="11"/>
      <c r="BF728" s="11"/>
    </row>
    <row r="729" spans="1:58" x14ac:dyDescent="0.25">
      <c r="A729" s="13"/>
      <c r="B729" s="104"/>
      <c r="C729" s="104"/>
      <c r="D729" s="104"/>
      <c r="E729" s="104"/>
      <c r="F729" s="103"/>
      <c r="G729" s="104"/>
      <c r="H729" s="104"/>
      <c r="I729" s="104"/>
      <c r="J729" s="130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2"/>
      <c r="BA729" s="12"/>
      <c r="BB729" s="12"/>
      <c r="BC729" s="11"/>
      <c r="BD729" s="11"/>
      <c r="BE729" s="11"/>
      <c r="BF729" s="11"/>
    </row>
    <row r="730" spans="1:58" x14ac:dyDescent="0.25">
      <c r="A730" s="13"/>
      <c r="B730" s="104"/>
      <c r="C730" s="104"/>
      <c r="D730" s="104"/>
      <c r="E730" s="104"/>
      <c r="F730" s="103"/>
      <c r="G730" s="104"/>
      <c r="H730" s="104"/>
      <c r="I730" s="104"/>
      <c r="J730" s="130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2"/>
      <c r="BA730" s="12"/>
      <c r="BB730" s="12"/>
      <c r="BC730" s="11"/>
      <c r="BD730" s="11"/>
      <c r="BE730" s="11"/>
      <c r="BF730" s="11"/>
    </row>
    <row r="731" spans="1:58" x14ac:dyDescent="0.25">
      <c r="A731" s="13"/>
      <c r="B731" s="104"/>
      <c r="C731" s="104"/>
      <c r="D731" s="104"/>
      <c r="E731" s="104"/>
      <c r="F731" s="103"/>
      <c r="G731" s="104"/>
      <c r="H731" s="104"/>
      <c r="I731" s="104"/>
      <c r="J731" s="130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2"/>
      <c r="BA731" s="12"/>
      <c r="BB731" s="12"/>
      <c r="BC731" s="11"/>
      <c r="BD731" s="11"/>
      <c r="BE731" s="11"/>
      <c r="BF731" s="11"/>
    </row>
    <row r="732" spans="1:58" x14ac:dyDescent="0.25">
      <c r="A732" s="13"/>
      <c r="B732" s="104"/>
      <c r="C732" s="104"/>
      <c r="D732" s="104"/>
      <c r="E732" s="104"/>
      <c r="F732" s="103"/>
      <c r="G732" s="104"/>
      <c r="H732" s="104"/>
      <c r="I732" s="104"/>
      <c r="J732" s="130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2"/>
      <c r="BA732" s="12"/>
      <c r="BB732" s="12"/>
      <c r="BC732" s="11"/>
      <c r="BD732" s="11"/>
      <c r="BE732" s="11"/>
      <c r="BF732" s="11"/>
    </row>
    <row r="733" spans="1:58" x14ac:dyDescent="0.25">
      <c r="A733" s="13"/>
      <c r="B733" s="104"/>
      <c r="C733" s="104"/>
      <c r="D733" s="104"/>
      <c r="E733" s="104"/>
      <c r="F733" s="103"/>
      <c r="G733" s="104"/>
      <c r="H733" s="104"/>
      <c r="I733" s="104"/>
      <c r="J733" s="130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2"/>
      <c r="BA733" s="12"/>
      <c r="BB733" s="12"/>
      <c r="BC733" s="11"/>
      <c r="BD733" s="11"/>
      <c r="BE733" s="11"/>
      <c r="BF733" s="11"/>
    </row>
    <row r="734" spans="1:58" x14ac:dyDescent="0.25">
      <c r="A734" s="13"/>
      <c r="B734" s="104"/>
      <c r="C734" s="104"/>
      <c r="D734" s="104"/>
      <c r="E734" s="104"/>
      <c r="F734" s="103"/>
      <c r="G734" s="104"/>
      <c r="H734" s="104"/>
      <c r="I734" s="104"/>
      <c r="J734" s="130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2"/>
      <c r="BA734" s="12"/>
      <c r="BB734" s="12"/>
      <c r="BC734" s="11"/>
      <c r="BD734" s="11"/>
      <c r="BE734" s="11"/>
      <c r="BF734" s="11"/>
    </row>
    <row r="735" spans="1:58" x14ac:dyDescent="0.25">
      <c r="A735" s="13"/>
      <c r="B735" s="104"/>
      <c r="C735" s="104"/>
      <c r="D735" s="104"/>
      <c r="E735" s="104"/>
      <c r="F735" s="103"/>
      <c r="G735" s="104"/>
      <c r="H735" s="104"/>
      <c r="I735" s="104"/>
      <c r="J735" s="130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2"/>
      <c r="BA735" s="12"/>
      <c r="BB735" s="12"/>
      <c r="BC735" s="11"/>
      <c r="BD735" s="11"/>
      <c r="BE735" s="11"/>
      <c r="BF735" s="11"/>
    </row>
    <row r="736" spans="1:58" x14ac:dyDescent="0.25">
      <c r="A736" s="13"/>
      <c r="B736" s="104"/>
      <c r="C736" s="104"/>
      <c r="D736" s="104"/>
      <c r="E736" s="104"/>
      <c r="F736" s="103"/>
      <c r="G736" s="104"/>
      <c r="H736" s="104"/>
      <c r="I736" s="104"/>
      <c r="J736" s="130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2"/>
      <c r="BA736" s="12"/>
      <c r="BB736" s="12"/>
      <c r="BC736" s="11"/>
      <c r="BD736" s="11"/>
      <c r="BE736" s="11"/>
      <c r="BF736" s="11"/>
    </row>
    <row r="737" spans="1:58" x14ac:dyDescent="0.25">
      <c r="A737" s="13"/>
      <c r="B737" s="104"/>
      <c r="C737" s="104"/>
      <c r="D737" s="104"/>
      <c r="E737" s="104"/>
      <c r="F737" s="103"/>
      <c r="G737" s="104"/>
      <c r="H737" s="104"/>
      <c r="I737" s="104"/>
      <c r="J737" s="130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2"/>
      <c r="BA737" s="12"/>
      <c r="BB737" s="12"/>
      <c r="BC737" s="11"/>
      <c r="BD737" s="11"/>
      <c r="BE737" s="11"/>
      <c r="BF737" s="11"/>
    </row>
    <row r="738" spans="1:58" x14ac:dyDescent="0.25">
      <c r="A738" s="13"/>
      <c r="B738" s="104"/>
      <c r="C738" s="104"/>
      <c r="D738" s="104"/>
      <c r="E738" s="104"/>
      <c r="F738" s="103"/>
      <c r="G738" s="104"/>
      <c r="H738" s="104"/>
      <c r="I738" s="104"/>
      <c r="J738" s="130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2"/>
      <c r="BA738" s="12"/>
      <c r="BB738" s="12"/>
      <c r="BC738" s="11"/>
      <c r="BD738" s="11"/>
      <c r="BE738" s="11"/>
      <c r="BF738" s="11"/>
    </row>
    <row r="739" spans="1:58" x14ac:dyDescent="0.25">
      <c r="A739" s="13"/>
      <c r="B739" s="104"/>
      <c r="C739" s="104"/>
      <c r="D739" s="104"/>
      <c r="E739" s="104"/>
      <c r="F739" s="103"/>
      <c r="G739" s="104"/>
      <c r="H739" s="104"/>
      <c r="I739" s="104"/>
      <c r="J739" s="130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2"/>
      <c r="BA739" s="12"/>
      <c r="BB739" s="12"/>
      <c r="BC739" s="11"/>
      <c r="BD739" s="11"/>
      <c r="BE739" s="11"/>
      <c r="BF739" s="11"/>
    </row>
    <row r="740" spans="1:58" x14ac:dyDescent="0.25">
      <c r="A740" s="13"/>
      <c r="B740" s="104"/>
      <c r="C740" s="104"/>
      <c r="D740" s="104"/>
      <c r="E740" s="104"/>
      <c r="F740" s="103"/>
      <c r="G740" s="104"/>
      <c r="H740" s="104"/>
      <c r="I740" s="104"/>
      <c r="J740" s="130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2"/>
      <c r="BA740" s="12"/>
      <c r="BB740" s="12"/>
      <c r="BC740" s="11"/>
      <c r="BD740" s="11"/>
      <c r="BE740" s="11"/>
      <c r="BF740" s="11"/>
    </row>
    <row r="741" spans="1:58" x14ac:dyDescent="0.25">
      <c r="A741" s="13"/>
      <c r="B741" s="104"/>
      <c r="C741" s="104"/>
      <c r="D741" s="104"/>
      <c r="E741" s="104"/>
      <c r="F741" s="103"/>
      <c r="G741" s="104"/>
      <c r="H741" s="104"/>
      <c r="I741" s="104"/>
      <c r="J741" s="130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2"/>
      <c r="BA741" s="12"/>
      <c r="BB741" s="12"/>
      <c r="BC741" s="11"/>
      <c r="BD741" s="11"/>
      <c r="BE741" s="11"/>
      <c r="BF741" s="11"/>
    </row>
    <row r="742" spans="1:58" x14ac:dyDescent="0.25">
      <c r="A742" s="13"/>
      <c r="B742" s="104"/>
      <c r="C742" s="104"/>
      <c r="D742" s="104"/>
      <c r="E742" s="104"/>
      <c r="F742" s="103"/>
      <c r="G742" s="104"/>
      <c r="H742" s="104"/>
      <c r="I742" s="104"/>
      <c r="J742" s="130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2"/>
      <c r="BA742" s="12"/>
      <c r="BB742" s="12"/>
      <c r="BC742" s="11"/>
      <c r="BD742" s="11"/>
      <c r="BE742" s="11"/>
      <c r="BF742" s="11"/>
    </row>
    <row r="743" spans="1:58" x14ac:dyDescent="0.25">
      <c r="A743" s="13"/>
      <c r="B743" s="104"/>
      <c r="C743" s="104"/>
      <c r="D743" s="104"/>
      <c r="E743" s="104"/>
      <c r="F743" s="103"/>
      <c r="G743" s="104"/>
      <c r="H743" s="104"/>
      <c r="I743" s="104"/>
      <c r="J743" s="130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2"/>
      <c r="BA743" s="12"/>
      <c r="BB743" s="12"/>
      <c r="BC743" s="11"/>
      <c r="BD743" s="11"/>
      <c r="BE743" s="11"/>
      <c r="BF743" s="11"/>
    </row>
    <row r="744" spans="1:58" x14ac:dyDescent="0.25">
      <c r="A744" s="13"/>
      <c r="B744" s="104"/>
      <c r="C744" s="104"/>
      <c r="D744" s="104"/>
      <c r="E744" s="104"/>
      <c r="F744" s="103"/>
      <c r="G744" s="104"/>
      <c r="H744" s="104"/>
      <c r="I744" s="104"/>
      <c r="J744" s="130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2"/>
      <c r="BA744" s="12"/>
      <c r="BB744" s="12"/>
      <c r="BC744" s="11"/>
      <c r="BD744" s="11"/>
      <c r="BE744" s="11"/>
      <c r="BF744" s="11"/>
    </row>
    <row r="745" spans="1:58" x14ac:dyDescent="0.25">
      <c r="A745" s="13"/>
      <c r="B745" s="104"/>
      <c r="C745" s="104"/>
      <c r="D745" s="104"/>
      <c r="E745" s="104"/>
      <c r="F745" s="103"/>
      <c r="G745" s="104"/>
      <c r="H745" s="104"/>
      <c r="I745" s="104"/>
      <c r="J745" s="130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2"/>
      <c r="BA745" s="12"/>
      <c r="BB745" s="12"/>
      <c r="BC745" s="11"/>
      <c r="BD745" s="11"/>
      <c r="BE745" s="11"/>
      <c r="BF745" s="11"/>
    </row>
    <row r="746" spans="1:58" x14ac:dyDescent="0.25">
      <c r="A746" s="13"/>
      <c r="B746" s="104"/>
      <c r="C746" s="104"/>
      <c r="D746" s="104"/>
      <c r="E746" s="104"/>
      <c r="F746" s="103"/>
      <c r="G746" s="104"/>
      <c r="H746" s="104"/>
      <c r="I746" s="104"/>
      <c r="J746" s="130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2"/>
      <c r="BA746" s="12"/>
      <c r="BB746" s="12"/>
      <c r="BC746" s="11"/>
      <c r="BD746" s="11"/>
      <c r="BE746" s="11"/>
      <c r="BF746" s="11"/>
    </row>
    <row r="747" spans="1:58" x14ac:dyDescent="0.25">
      <c r="A747" s="13"/>
      <c r="B747" s="104"/>
      <c r="C747" s="104"/>
      <c r="D747" s="104"/>
      <c r="E747" s="104"/>
      <c r="F747" s="103"/>
      <c r="G747" s="104"/>
      <c r="H747" s="104"/>
      <c r="I747" s="104"/>
      <c r="J747" s="130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2"/>
      <c r="BA747" s="12"/>
      <c r="BB747" s="12"/>
      <c r="BC747" s="11"/>
      <c r="BD747" s="11"/>
      <c r="BE747" s="11"/>
      <c r="BF747" s="11"/>
    </row>
    <row r="748" spans="1:58" x14ac:dyDescent="0.25">
      <c r="A748" s="13"/>
      <c r="B748" s="104"/>
      <c r="C748" s="104"/>
      <c r="D748" s="104"/>
      <c r="E748" s="104"/>
      <c r="F748" s="103"/>
      <c r="G748" s="104"/>
      <c r="H748" s="104"/>
      <c r="I748" s="104"/>
      <c r="J748" s="130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2"/>
      <c r="BA748" s="12"/>
      <c r="BB748" s="12"/>
      <c r="BC748" s="11"/>
      <c r="BD748" s="11"/>
      <c r="BE748" s="11"/>
      <c r="BF748" s="11"/>
    </row>
    <row r="749" spans="1:58" x14ac:dyDescent="0.25">
      <c r="A749" s="13"/>
      <c r="B749" s="104"/>
      <c r="C749" s="104"/>
      <c r="D749" s="104"/>
      <c r="E749" s="104"/>
      <c r="F749" s="103"/>
      <c r="G749" s="104"/>
      <c r="H749" s="104"/>
      <c r="I749" s="104"/>
      <c r="J749" s="130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2"/>
      <c r="BA749" s="12"/>
      <c r="BB749" s="12"/>
      <c r="BC749" s="11"/>
      <c r="BD749" s="11"/>
      <c r="BE749" s="11"/>
      <c r="BF749" s="11"/>
    </row>
    <row r="750" spans="1:58" x14ac:dyDescent="0.25">
      <c r="A750" s="13"/>
      <c r="B750" s="104"/>
      <c r="C750" s="104"/>
      <c r="D750" s="104"/>
      <c r="E750" s="104"/>
      <c r="F750" s="103"/>
      <c r="G750" s="104"/>
      <c r="H750" s="104"/>
      <c r="I750" s="104"/>
      <c r="J750" s="130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2"/>
      <c r="BA750" s="12"/>
      <c r="BB750" s="12"/>
      <c r="BC750" s="11"/>
      <c r="BD750" s="11"/>
      <c r="BE750" s="11"/>
      <c r="BF750" s="11"/>
    </row>
    <row r="751" spans="1:58" x14ac:dyDescent="0.25">
      <c r="A751" s="13"/>
      <c r="B751" s="104"/>
      <c r="C751" s="104"/>
      <c r="D751" s="104"/>
      <c r="E751" s="104"/>
      <c r="F751" s="103"/>
      <c r="G751" s="104"/>
      <c r="H751" s="104"/>
      <c r="I751" s="104"/>
      <c r="J751" s="130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2"/>
      <c r="BA751" s="12"/>
      <c r="BB751" s="12"/>
      <c r="BC751" s="11"/>
      <c r="BD751" s="11"/>
      <c r="BE751" s="11"/>
      <c r="BF751" s="11"/>
    </row>
    <row r="752" spans="1:58" x14ac:dyDescent="0.25">
      <c r="A752" s="13"/>
      <c r="B752" s="104"/>
      <c r="C752" s="104"/>
      <c r="D752" s="104"/>
      <c r="E752" s="104"/>
      <c r="F752" s="103"/>
      <c r="G752" s="104"/>
      <c r="H752" s="104"/>
      <c r="I752" s="104"/>
      <c r="J752" s="130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2"/>
      <c r="BA752" s="12"/>
      <c r="BB752" s="12"/>
      <c r="BC752" s="11"/>
      <c r="BD752" s="11"/>
      <c r="BE752" s="11"/>
      <c r="BF752" s="11"/>
    </row>
    <row r="753" spans="1:58" x14ac:dyDescent="0.25">
      <c r="A753" s="13"/>
      <c r="B753" s="104"/>
      <c r="C753" s="104"/>
      <c r="D753" s="104"/>
      <c r="E753" s="104"/>
      <c r="F753" s="103"/>
      <c r="G753" s="104"/>
      <c r="H753" s="104"/>
      <c r="I753" s="104"/>
      <c r="J753" s="130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2"/>
      <c r="BA753" s="12"/>
      <c r="BB753" s="12"/>
      <c r="BC753" s="11"/>
      <c r="BD753" s="11"/>
      <c r="BE753" s="11"/>
      <c r="BF753" s="11"/>
    </row>
    <row r="754" spans="1:58" x14ac:dyDescent="0.25">
      <c r="A754" s="13"/>
      <c r="B754" s="104"/>
      <c r="C754" s="104"/>
      <c r="D754" s="104"/>
      <c r="E754" s="104"/>
      <c r="F754" s="103"/>
      <c r="G754" s="104"/>
      <c r="H754" s="104"/>
      <c r="I754" s="104"/>
      <c r="J754" s="130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2"/>
      <c r="BA754" s="12"/>
      <c r="BB754" s="12"/>
      <c r="BC754" s="11"/>
      <c r="BD754" s="11"/>
      <c r="BE754" s="11"/>
      <c r="BF754" s="11"/>
    </row>
    <row r="755" spans="1:58" x14ac:dyDescent="0.25">
      <c r="A755" s="13"/>
      <c r="B755" s="104"/>
      <c r="C755" s="104"/>
      <c r="D755" s="104"/>
      <c r="E755" s="104"/>
      <c r="F755" s="103"/>
      <c r="G755" s="104"/>
      <c r="H755" s="104"/>
      <c r="I755" s="104"/>
      <c r="J755" s="130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2"/>
      <c r="BA755" s="12"/>
      <c r="BB755" s="12"/>
      <c r="BC755" s="11"/>
      <c r="BD755" s="11"/>
      <c r="BE755" s="11"/>
      <c r="BF755" s="11"/>
    </row>
    <row r="756" spans="1:58" x14ac:dyDescent="0.25">
      <c r="A756" s="13"/>
      <c r="B756" s="104"/>
      <c r="C756" s="104"/>
      <c r="D756" s="104"/>
      <c r="E756" s="104"/>
      <c r="F756" s="103"/>
      <c r="G756" s="104"/>
      <c r="H756" s="104"/>
      <c r="I756" s="104"/>
      <c r="J756" s="130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2"/>
      <c r="BA756" s="12"/>
      <c r="BB756" s="12"/>
      <c r="BC756" s="11"/>
      <c r="BD756" s="11"/>
      <c r="BE756" s="11"/>
      <c r="BF756" s="11"/>
    </row>
    <row r="757" spans="1:58" x14ac:dyDescent="0.25">
      <c r="A757" s="13"/>
      <c r="B757" s="104"/>
      <c r="C757" s="104"/>
      <c r="D757" s="104"/>
      <c r="E757" s="104"/>
      <c r="F757" s="103"/>
      <c r="G757" s="104"/>
      <c r="H757" s="104"/>
      <c r="I757" s="104"/>
      <c r="J757" s="130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2"/>
      <c r="BA757" s="12"/>
      <c r="BB757" s="12"/>
      <c r="BC757" s="11"/>
      <c r="BD757" s="11"/>
      <c r="BE757" s="11"/>
      <c r="BF757" s="11"/>
    </row>
    <row r="758" spans="1:58" x14ac:dyDescent="0.25">
      <c r="A758" s="13"/>
      <c r="B758" s="104"/>
      <c r="C758" s="104"/>
      <c r="D758" s="104"/>
      <c r="E758" s="104"/>
      <c r="F758" s="103"/>
      <c r="G758" s="104"/>
      <c r="H758" s="104"/>
      <c r="I758" s="104"/>
      <c r="J758" s="130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2"/>
      <c r="BA758" s="12"/>
      <c r="BB758" s="12"/>
      <c r="BC758" s="11"/>
      <c r="BD758" s="11"/>
      <c r="BE758" s="11"/>
      <c r="BF758" s="11"/>
    </row>
    <row r="759" spans="1:58" x14ac:dyDescent="0.25">
      <c r="A759" s="13"/>
      <c r="B759" s="104"/>
      <c r="C759" s="104"/>
      <c r="D759" s="104"/>
      <c r="E759" s="104"/>
      <c r="F759" s="103"/>
      <c r="G759" s="104"/>
      <c r="H759" s="104"/>
      <c r="I759" s="104"/>
      <c r="J759" s="130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2"/>
      <c r="BA759" s="12"/>
      <c r="BB759" s="12"/>
      <c r="BC759" s="11"/>
      <c r="BD759" s="11"/>
      <c r="BE759" s="11"/>
      <c r="BF759" s="11"/>
    </row>
    <row r="760" spans="1:58" x14ac:dyDescent="0.25">
      <c r="A760" s="13"/>
      <c r="B760" s="104"/>
      <c r="C760" s="104"/>
      <c r="D760" s="104"/>
      <c r="E760" s="104"/>
      <c r="F760" s="103"/>
      <c r="G760" s="104"/>
      <c r="H760" s="104"/>
      <c r="I760" s="104"/>
      <c r="J760" s="130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2"/>
      <c r="BA760" s="12"/>
      <c r="BB760" s="12"/>
      <c r="BC760" s="11"/>
      <c r="BD760" s="11"/>
      <c r="BE760" s="11"/>
      <c r="BF760" s="11"/>
    </row>
    <row r="761" spans="1:58" x14ac:dyDescent="0.25">
      <c r="A761" s="13"/>
      <c r="B761" s="104"/>
      <c r="C761" s="104"/>
      <c r="D761" s="104"/>
      <c r="E761" s="104"/>
      <c r="F761" s="103"/>
      <c r="G761" s="104"/>
      <c r="H761" s="104"/>
      <c r="I761" s="104"/>
      <c r="J761" s="130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2"/>
      <c r="BA761" s="12"/>
      <c r="BB761" s="12"/>
      <c r="BC761" s="11"/>
      <c r="BD761" s="11"/>
      <c r="BE761" s="11"/>
      <c r="BF761" s="11"/>
    </row>
    <row r="762" spans="1:58" x14ac:dyDescent="0.25">
      <c r="A762" s="13"/>
      <c r="B762" s="104"/>
      <c r="C762" s="104"/>
      <c r="D762" s="104"/>
      <c r="E762" s="104"/>
      <c r="F762" s="103"/>
      <c r="G762" s="104"/>
      <c r="H762" s="104"/>
      <c r="I762" s="104"/>
      <c r="J762" s="130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2"/>
      <c r="BA762" s="12"/>
      <c r="BB762" s="12"/>
      <c r="BC762" s="11"/>
      <c r="BD762" s="11"/>
      <c r="BE762" s="11"/>
      <c r="BF762" s="11"/>
    </row>
    <row r="763" spans="1:58" x14ac:dyDescent="0.25">
      <c r="A763" s="13"/>
      <c r="B763" s="104"/>
      <c r="C763" s="104"/>
      <c r="D763" s="104"/>
      <c r="E763" s="104"/>
      <c r="F763" s="103"/>
      <c r="G763" s="104"/>
      <c r="H763" s="104"/>
      <c r="I763" s="104"/>
      <c r="J763" s="130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2"/>
      <c r="BA763" s="12"/>
      <c r="BB763" s="12"/>
      <c r="BC763" s="11"/>
      <c r="BD763" s="11"/>
      <c r="BE763" s="11"/>
      <c r="BF763" s="11"/>
    </row>
    <row r="764" spans="1:58" x14ac:dyDescent="0.25">
      <c r="A764" s="13"/>
      <c r="B764" s="104"/>
      <c r="C764" s="104"/>
      <c r="D764" s="104"/>
      <c r="E764" s="104"/>
      <c r="F764" s="103"/>
      <c r="G764" s="104"/>
      <c r="H764" s="104"/>
      <c r="I764" s="104"/>
      <c r="J764" s="130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2"/>
      <c r="BA764" s="12"/>
      <c r="BB764" s="12"/>
      <c r="BC764" s="11"/>
      <c r="BD764" s="11"/>
      <c r="BE764" s="11"/>
      <c r="BF764" s="11"/>
    </row>
    <row r="765" spans="1:58" x14ac:dyDescent="0.25">
      <c r="A765" s="13"/>
      <c r="B765" s="104"/>
      <c r="C765" s="104"/>
      <c r="D765" s="104"/>
      <c r="E765" s="104"/>
      <c r="F765" s="103"/>
      <c r="G765" s="104"/>
      <c r="H765" s="104"/>
      <c r="I765" s="104"/>
      <c r="J765" s="130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2"/>
      <c r="BA765" s="12"/>
      <c r="BB765" s="12"/>
      <c r="BC765" s="11"/>
      <c r="BD765" s="11"/>
      <c r="BE765" s="11"/>
      <c r="BF765" s="11"/>
    </row>
    <row r="766" spans="1:58" x14ac:dyDescent="0.25">
      <c r="A766" s="13"/>
      <c r="B766" s="104"/>
      <c r="C766" s="104"/>
      <c r="D766" s="104"/>
      <c r="E766" s="104"/>
      <c r="F766" s="103"/>
      <c r="G766" s="104"/>
      <c r="H766" s="104"/>
      <c r="I766" s="104"/>
      <c r="J766" s="130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2"/>
      <c r="BA766" s="12"/>
      <c r="BB766" s="12"/>
      <c r="BC766" s="11"/>
      <c r="BD766" s="11"/>
      <c r="BE766" s="11"/>
      <c r="BF766" s="11"/>
    </row>
    <row r="767" spans="1:58" x14ac:dyDescent="0.25">
      <c r="A767" s="13"/>
      <c r="B767" s="104"/>
      <c r="C767" s="104"/>
      <c r="D767" s="104"/>
      <c r="E767" s="104"/>
      <c r="F767" s="103"/>
      <c r="G767" s="104"/>
      <c r="H767" s="104"/>
      <c r="I767" s="104"/>
      <c r="J767" s="130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2"/>
      <c r="BA767" s="12"/>
      <c r="BB767" s="12"/>
      <c r="BC767" s="11"/>
      <c r="BD767" s="11"/>
      <c r="BE767" s="11"/>
      <c r="BF767" s="11"/>
    </row>
    <row r="768" spans="1:58" x14ac:dyDescent="0.25">
      <c r="A768" s="13"/>
      <c r="B768" s="104"/>
      <c r="C768" s="104"/>
      <c r="D768" s="104"/>
      <c r="E768" s="104"/>
      <c r="F768" s="103"/>
      <c r="G768" s="104"/>
      <c r="H768" s="104"/>
      <c r="I768" s="104"/>
      <c r="J768" s="130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2"/>
      <c r="BA768" s="12"/>
      <c r="BB768" s="12"/>
      <c r="BC768" s="11"/>
      <c r="BD768" s="11"/>
      <c r="BE768" s="11"/>
      <c r="BF768" s="11"/>
    </row>
    <row r="769" spans="1:58" x14ac:dyDescent="0.25">
      <c r="A769" s="13"/>
      <c r="B769" s="104"/>
      <c r="C769" s="104"/>
      <c r="D769" s="104"/>
      <c r="E769" s="104"/>
      <c r="F769" s="103"/>
      <c r="G769" s="104"/>
      <c r="H769" s="104"/>
      <c r="I769" s="104"/>
      <c r="J769" s="130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2"/>
      <c r="BA769" s="12"/>
      <c r="BB769" s="12"/>
      <c r="BC769" s="11"/>
      <c r="BD769" s="11"/>
      <c r="BE769" s="11"/>
      <c r="BF769" s="11"/>
    </row>
    <row r="770" spans="1:58" x14ac:dyDescent="0.25">
      <c r="A770" s="13"/>
      <c r="B770" s="104"/>
      <c r="C770" s="104"/>
      <c r="D770" s="104"/>
      <c r="E770" s="104"/>
      <c r="F770" s="103"/>
      <c r="G770" s="104"/>
      <c r="H770" s="104"/>
      <c r="I770" s="104"/>
      <c r="J770" s="130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2"/>
      <c r="BA770" s="12"/>
      <c r="BB770" s="12"/>
      <c r="BC770" s="11"/>
      <c r="BD770" s="11"/>
      <c r="BE770" s="11"/>
      <c r="BF770" s="11"/>
    </row>
    <row r="771" spans="1:58" x14ac:dyDescent="0.25">
      <c r="A771" s="13"/>
      <c r="B771" s="104"/>
      <c r="C771" s="104"/>
      <c r="D771" s="104"/>
      <c r="E771" s="104"/>
      <c r="F771" s="103"/>
      <c r="G771" s="104"/>
      <c r="H771" s="104"/>
      <c r="I771" s="104"/>
      <c r="J771" s="130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2"/>
      <c r="BA771" s="12"/>
      <c r="BB771" s="12"/>
      <c r="BC771" s="11"/>
      <c r="BD771" s="11"/>
      <c r="BE771" s="11"/>
      <c r="BF771" s="11"/>
    </row>
    <row r="772" spans="1:58" x14ac:dyDescent="0.25">
      <c r="A772" s="13"/>
      <c r="B772" s="104"/>
      <c r="C772" s="104"/>
      <c r="D772" s="104"/>
      <c r="E772" s="104"/>
      <c r="F772" s="103"/>
      <c r="G772" s="104"/>
      <c r="H772" s="104"/>
      <c r="I772" s="104"/>
      <c r="J772" s="130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2"/>
      <c r="BA772" s="12"/>
      <c r="BB772" s="12"/>
      <c r="BC772" s="11"/>
      <c r="BD772" s="11"/>
      <c r="BE772" s="11"/>
      <c r="BF772" s="11"/>
    </row>
    <row r="773" spans="1:58" x14ac:dyDescent="0.25">
      <c r="A773" s="13"/>
      <c r="B773" s="104"/>
      <c r="C773" s="104"/>
      <c r="D773" s="104"/>
      <c r="E773" s="104"/>
      <c r="F773" s="103"/>
      <c r="G773" s="104"/>
      <c r="H773" s="104"/>
      <c r="I773" s="104"/>
      <c r="J773" s="130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2"/>
      <c r="BA773" s="12"/>
      <c r="BB773" s="12"/>
      <c r="BC773" s="11"/>
      <c r="BD773" s="11"/>
      <c r="BE773" s="11"/>
      <c r="BF773" s="11"/>
    </row>
    <row r="774" spans="1:58" x14ac:dyDescent="0.25">
      <c r="A774" s="13"/>
      <c r="B774" s="104"/>
      <c r="C774" s="104"/>
      <c r="D774" s="104"/>
      <c r="E774" s="104"/>
      <c r="F774" s="103"/>
      <c r="G774" s="104"/>
      <c r="H774" s="104"/>
      <c r="I774" s="104"/>
      <c r="J774" s="130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2"/>
      <c r="BA774" s="12"/>
      <c r="BB774" s="12"/>
      <c r="BC774" s="11"/>
      <c r="BD774" s="11"/>
      <c r="BE774" s="11"/>
      <c r="BF774" s="11"/>
    </row>
    <row r="775" spans="1:58" x14ac:dyDescent="0.25">
      <c r="A775" s="13"/>
      <c r="B775" s="104"/>
      <c r="C775" s="104"/>
      <c r="D775" s="104"/>
      <c r="E775" s="104"/>
      <c r="F775" s="103"/>
      <c r="G775" s="104"/>
      <c r="H775" s="104"/>
      <c r="I775" s="104"/>
      <c r="J775" s="130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2"/>
      <c r="BA775" s="12"/>
      <c r="BB775" s="12"/>
      <c r="BC775" s="11"/>
      <c r="BD775" s="11"/>
      <c r="BE775" s="11"/>
      <c r="BF775" s="11"/>
    </row>
    <row r="776" spans="1:58" x14ac:dyDescent="0.25">
      <c r="A776" s="13"/>
      <c r="B776" s="104"/>
      <c r="C776" s="104"/>
      <c r="D776" s="104"/>
      <c r="E776" s="104"/>
      <c r="F776" s="103"/>
      <c r="G776" s="104"/>
      <c r="H776" s="104"/>
      <c r="I776" s="104"/>
      <c r="J776" s="130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2"/>
      <c r="BA776" s="12"/>
      <c r="BB776" s="12"/>
      <c r="BC776" s="11"/>
      <c r="BD776" s="11"/>
      <c r="BE776" s="11"/>
      <c r="BF776" s="11"/>
    </row>
    <row r="777" spans="1:58" x14ac:dyDescent="0.25">
      <c r="A777" s="13"/>
      <c r="B777" s="104"/>
      <c r="C777" s="104"/>
      <c r="D777" s="104"/>
      <c r="E777" s="104"/>
      <c r="F777" s="103"/>
      <c r="G777" s="104"/>
      <c r="H777" s="104"/>
      <c r="I777" s="104"/>
      <c r="J777" s="130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2"/>
      <c r="BA777" s="12"/>
      <c r="BB777" s="12"/>
      <c r="BC777" s="11"/>
      <c r="BD777" s="11"/>
      <c r="BE777" s="11"/>
      <c r="BF777" s="11"/>
    </row>
    <row r="778" spans="1:58" x14ac:dyDescent="0.25">
      <c r="A778" s="13"/>
      <c r="B778" s="104"/>
      <c r="C778" s="104"/>
      <c r="D778" s="104"/>
      <c r="E778" s="104"/>
      <c r="F778" s="103"/>
      <c r="G778" s="104"/>
      <c r="H778" s="104"/>
      <c r="I778" s="104"/>
      <c r="J778" s="130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2"/>
      <c r="BA778" s="12"/>
      <c r="BB778" s="12"/>
      <c r="BC778" s="11"/>
      <c r="BD778" s="11"/>
      <c r="BE778" s="11"/>
      <c r="BF778" s="11"/>
    </row>
    <row r="779" spans="1:58" x14ac:dyDescent="0.25">
      <c r="A779" s="13"/>
      <c r="B779" s="104"/>
      <c r="C779" s="104"/>
      <c r="D779" s="104"/>
      <c r="E779" s="104"/>
      <c r="F779" s="103"/>
      <c r="G779" s="104"/>
      <c r="H779" s="104"/>
      <c r="I779" s="104"/>
      <c r="J779" s="130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2"/>
      <c r="BA779" s="12"/>
      <c r="BB779" s="12"/>
      <c r="BC779" s="11"/>
      <c r="BD779" s="11"/>
      <c r="BE779" s="11"/>
      <c r="BF779" s="11"/>
    </row>
    <row r="780" spans="1:58" x14ac:dyDescent="0.25">
      <c r="A780" s="13"/>
      <c r="B780" s="104"/>
      <c r="C780" s="104"/>
      <c r="D780" s="104"/>
      <c r="E780" s="104"/>
      <c r="F780" s="103"/>
      <c r="G780" s="104"/>
      <c r="H780" s="104"/>
      <c r="I780" s="104"/>
      <c r="J780" s="130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2"/>
      <c r="BA780" s="12"/>
      <c r="BB780" s="12"/>
      <c r="BC780" s="11"/>
      <c r="BD780" s="11"/>
      <c r="BE780" s="11"/>
      <c r="BF780" s="11"/>
    </row>
    <row r="781" spans="1:58" x14ac:dyDescent="0.25">
      <c r="A781" s="13"/>
      <c r="B781" s="104"/>
      <c r="C781" s="104"/>
      <c r="D781" s="104"/>
      <c r="E781" s="104"/>
      <c r="F781" s="103"/>
      <c r="G781" s="104"/>
      <c r="H781" s="104"/>
      <c r="I781" s="104"/>
      <c r="J781" s="130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2"/>
      <c r="BA781" s="12"/>
      <c r="BB781" s="12"/>
      <c r="BC781" s="11"/>
      <c r="BD781" s="11"/>
      <c r="BE781" s="11"/>
      <c r="BF781" s="11"/>
    </row>
    <row r="782" spans="1:58" x14ac:dyDescent="0.25">
      <c r="A782" s="13"/>
      <c r="B782" s="104"/>
      <c r="C782" s="104"/>
      <c r="D782" s="104"/>
      <c r="E782" s="104"/>
      <c r="F782" s="103"/>
      <c r="G782" s="104"/>
      <c r="H782" s="104"/>
      <c r="I782" s="104"/>
      <c r="J782" s="130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2"/>
      <c r="BA782" s="12"/>
      <c r="BB782" s="12"/>
      <c r="BC782" s="11"/>
      <c r="BD782" s="11"/>
      <c r="BE782" s="11"/>
      <c r="BF782" s="11"/>
    </row>
    <row r="783" spans="1:58" x14ac:dyDescent="0.25">
      <c r="A783" s="13"/>
      <c r="B783" s="104"/>
      <c r="C783" s="104"/>
      <c r="D783" s="104"/>
      <c r="E783" s="104"/>
      <c r="F783" s="103"/>
      <c r="G783" s="104"/>
      <c r="H783" s="104"/>
      <c r="I783" s="104"/>
      <c r="J783" s="130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2"/>
      <c r="BA783" s="12"/>
      <c r="BB783" s="12"/>
      <c r="BC783" s="11"/>
      <c r="BD783" s="11"/>
      <c r="BE783" s="11"/>
      <c r="BF783" s="11"/>
    </row>
    <row r="784" spans="1:58" x14ac:dyDescent="0.25">
      <c r="A784" s="13"/>
      <c r="B784" s="104"/>
      <c r="C784" s="104"/>
      <c r="D784" s="104"/>
      <c r="E784" s="104"/>
      <c r="F784" s="103"/>
      <c r="G784" s="104"/>
      <c r="H784" s="104"/>
      <c r="I784" s="104"/>
      <c r="J784" s="130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2"/>
      <c r="BA784" s="12"/>
      <c r="BB784" s="12"/>
      <c r="BC784" s="11"/>
      <c r="BD784" s="11"/>
      <c r="BE784" s="11"/>
      <c r="BF784" s="11"/>
    </row>
    <row r="785" spans="1:58" x14ac:dyDescent="0.25">
      <c r="A785" s="13"/>
      <c r="B785" s="104"/>
      <c r="C785" s="104"/>
      <c r="D785" s="104"/>
      <c r="E785" s="104"/>
      <c r="F785" s="103"/>
      <c r="G785" s="104"/>
      <c r="H785" s="104"/>
      <c r="I785" s="104"/>
      <c r="J785" s="130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2"/>
      <c r="BA785" s="12"/>
      <c r="BB785" s="12"/>
      <c r="BC785" s="11"/>
      <c r="BD785" s="11"/>
      <c r="BE785" s="11"/>
      <c r="BF785" s="11"/>
    </row>
    <row r="786" spans="1:58" x14ac:dyDescent="0.25">
      <c r="A786" s="13"/>
      <c r="B786" s="104"/>
      <c r="C786" s="104"/>
      <c r="D786" s="104"/>
      <c r="E786" s="104"/>
      <c r="F786" s="103"/>
      <c r="G786" s="104"/>
      <c r="H786" s="104"/>
      <c r="I786" s="104"/>
      <c r="J786" s="130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2"/>
      <c r="BA786" s="12"/>
      <c r="BB786" s="12"/>
      <c r="BC786" s="11"/>
      <c r="BD786" s="11"/>
      <c r="BE786" s="11"/>
      <c r="BF786" s="11"/>
    </row>
    <row r="787" spans="1:58" x14ac:dyDescent="0.25">
      <c r="A787" s="13"/>
      <c r="B787" s="104"/>
      <c r="C787" s="104"/>
      <c r="D787" s="104"/>
      <c r="E787" s="104"/>
      <c r="F787" s="103"/>
      <c r="G787" s="104"/>
      <c r="H787" s="104"/>
      <c r="I787" s="104"/>
      <c r="J787" s="130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2"/>
      <c r="BA787" s="12"/>
      <c r="BB787" s="12"/>
      <c r="BC787" s="11"/>
      <c r="BD787" s="11"/>
      <c r="BE787" s="11"/>
      <c r="BF787" s="11"/>
    </row>
    <row r="788" spans="1:58" x14ac:dyDescent="0.25">
      <c r="A788" s="13"/>
      <c r="B788" s="104"/>
      <c r="C788" s="104"/>
      <c r="D788" s="104"/>
      <c r="E788" s="104"/>
      <c r="F788" s="103"/>
      <c r="G788" s="104"/>
      <c r="H788" s="104"/>
      <c r="I788" s="104"/>
      <c r="J788" s="130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2"/>
      <c r="BA788" s="12"/>
      <c r="BB788" s="12"/>
      <c r="BC788" s="11"/>
      <c r="BD788" s="11"/>
      <c r="BE788" s="11"/>
      <c r="BF788" s="11"/>
    </row>
    <row r="789" spans="1:58" x14ac:dyDescent="0.25">
      <c r="A789" s="13"/>
      <c r="B789" s="104"/>
      <c r="C789" s="104"/>
      <c r="D789" s="104"/>
      <c r="E789" s="104"/>
      <c r="F789" s="103"/>
      <c r="G789" s="104"/>
      <c r="H789" s="104"/>
      <c r="I789" s="104"/>
      <c r="J789" s="130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2"/>
      <c r="BA789" s="12"/>
      <c r="BB789" s="12"/>
      <c r="BC789" s="11"/>
      <c r="BD789" s="11"/>
      <c r="BE789" s="11"/>
      <c r="BF789" s="11"/>
    </row>
    <row r="790" spans="1:58" x14ac:dyDescent="0.25">
      <c r="A790" s="13"/>
      <c r="B790" s="104"/>
      <c r="C790" s="104"/>
      <c r="D790" s="104"/>
      <c r="E790" s="104"/>
      <c r="F790" s="103"/>
      <c r="G790" s="104"/>
      <c r="H790" s="104"/>
      <c r="I790" s="104"/>
      <c r="J790" s="130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2"/>
      <c r="BA790" s="12"/>
      <c r="BB790" s="12"/>
      <c r="BC790" s="11"/>
      <c r="BD790" s="11"/>
      <c r="BE790" s="11"/>
      <c r="BF790" s="11"/>
    </row>
    <row r="791" spans="1:58" x14ac:dyDescent="0.25">
      <c r="A791" s="13"/>
      <c r="B791" s="104"/>
      <c r="C791" s="104"/>
      <c r="D791" s="104"/>
      <c r="E791" s="104"/>
      <c r="F791" s="103"/>
      <c r="G791" s="104"/>
      <c r="H791" s="104"/>
      <c r="I791" s="104"/>
      <c r="J791" s="130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2"/>
      <c r="BA791" s="12"/>
      <c r="BB791" s="12"/>
      <c r="BC791" s="11"/>
      <c r="BD791" s="11"/>
      <c r="BE791" s="11"/>
      <c r="BF791" s="11"/>
    </row>
    <row r="792" spans="1:58" x14ac:dyDescent="0.25">
      <c r="A792" s="13"/>
      <c r="B792" s="104"/>
      <c r="C792" s="104"/>
      <c r="D792" s="104"/>
      <c r="E792" s="104"/>
      <c r="F792" s="103"/>
      <c r="G792" s="104"/>
      <c r="H792" s="104"/>
      <c r="I792" s="104"/>
      <c r="J792" s="130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2"/>
      <c r="BA792" s="12"/>
      <c r="BB792" s="12"/>
      <c r="BC792" s="11"/>
      <c r="BD792" s="11"/>
      <c r="BE792" s="11"/>
      <c r="BF792" s="11"/>
    </row>
    <row r="793" spans="1:58" x14ac:dyDescent="0.25">
      <c r="A793" s="13"/>
      <c r="B793" s="104"/>
      <c r="C793" s="104"/>
      <c r="D793" s="104"/>
      <c r="E793" s="104"/>
      <c r="F793" s="103"/>
      <c r="G793" s="104"/>
      <c r="H793" s="104"/>
      <c r="I793" s="104"/>
      <c r="J793" s="130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2"/>
      <c r="BA793" s="12"/>
      <c r="BB793" s="12"/>
      <c r="BC793" s="11"/>
      <c r="BD793" s="11"/>
      <c r="BE793" s="11"/>
      <c r="BF793" s="11"/>
    </row>
    <row r="794" spans="1:58" x14ac:dyDescent="0.25">
      <c r="A794" s="13"/>
      <c r="B794" s="104"/>
      <c r="C794" s="104"/>
      <c r="D794" s="104"/>
      <c r="E794" s="104"/>
      <c r="F794" s="103"/>
      <c r="G794" s="104"/>
      <c r="H794" s="104"/>
      <c r="I794" s="104"/>
      <c r="J794" s="130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2"/>
      <c r="BA794" s="12"/>
      <c r="BB794" s="12"/>
      <c r="BC794" s="11"/>
      <c r="BD794" s="11"/>
      <c r="BE794" s="11"/>
      <c r="BF794" s="11"/>
    </row>
    <row r="795" spans="1:58" x14ac:dyDescent="0.25">
      <c r="A795" s="13"/>
      <c r="B795" s="104"/>
      <c r="C795" s="104"/>
      <c r="D795" s="104"/>
      <c r="E795" s="104"/>
      <c r="F795" s="103"/>
      <c r="G795" s="104"/>
      <c r="H795" s="104"/>
      <c r="I795" s="104"/>
      <c r="J795" s="130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2"/>
      <c r="BA795" s="12"/>
      <c r="BB795" s="12"/>
      <c r="BC795" s="11"/>
      <c r="BD795" s="11"/>
      <c r="BE795" s="11"/>
      <c r="BF795" s="11"/>
    </row>
    <row r="796" spans="1:58" x14ac:dyDescent="0.25">
      <c r="A796" s="13"/>
      <c r="B796" s="104"/>
      <c r="C796" s="104"/>
      <c r="D796" s="104"/>
      <c r="E796" s="104"/>
      <c r="F796" s="103"/>
      <c r="G796" s="104"/>
      <c r="H796" s="104"/>
      <c r="I796" s="104"/>
      <c r="J796" s="130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2"/>
      <c r="BA796" s="12"/>
      <c r="BB796" s="12"/>
      <c r="BC796" s="11"/>
      <c r="BD796" s="11"/>
      <c r="BE796" s="11"/>
      <c r="BF796" s="11"/>
    </row>
    <row r="797" spans="1:58" x14ac:dyDescent="0.25">
      <c r="A797" s="13"/>
      <c r="B797" s="104"/>
      <c r="C797" s="104"/>
      <c r="D797" s="104"/>
      <c r="E797" s="104"/>
      <c r="F797" s="103"/>
      <c r="G797" s="104"/>
      <c r="H797" s="104"/>
      <c r="I797" s="104"/>
      <c r="J797" s="130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2"/>
      <c r="BA797" s="12"/>
      <c r="BB797" s="12"/>
      <c r="BC797" s="11"/>
      <c r="BD797" s="11"/>
      <c r="BE797" s="11"/>
      <c r="BF797" s="11"/>
    </row>
    <row r="798" spans="1:58" x14ac:dyDescent="0.25">
      <c r="A798" s="13"/>
      <c r="B798" s="104"/>
      <c r="C798" s="104"/>
      <c r="D798" s="104"/>
      <c r="E798" s="104"/>
      <c r="F798" s="103"/>
      <c r="G798" s="104"/>
      <c r="H798" s="104"/>
      <c r="I798" s="104"/>
      <c r="J798" s="130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2"/>
      <c r="BA798" s="12"/>
      <c r="BB798" s="12"/>
      <c r="BC798" s="11"/>
      <c r="BD798" s="11"/>
      <c r="BE798" s="11"/>
      <c r="BF798" s="11"/>
    </row>
    <row r="799" spans="1:58" x14ac:dyDescent="0.25">
      <c r="A799" s="13"/>
      <c r="B799" s="104"/>
      <c r="C799" s="104"/>
      <c r="D799" s="104"/>
      <c r="E799" s="104"/>
      <c r="F799" s="103"/>
      <c r="G799" s="104"/>
      <c r="H799" s="104"/>
      <c r="I799" s="104"/>
      <c r="J799" s="130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2"/>
      <c r="BA799" s="12"/>
      <c r="BB799" s="12"/>
      <c r="BC799" s="11"/>
      <c r="BD799" s="11"/>
      <c r="BE799" s="11"/>
      <c r="BF799" s="11"/>
    </row>
    <row r="800" spans="1:58" x14ac:dyDescent="0.25">
      <c r="A800" s="13"/>
      <c r="B800" s="104"/>
      <c r="C800" s="104"/>
      <c r="D800" s="104"/>
      <c r="E800" s="104"/>
      <c r="F800" s="103"/>
      <c r="G800" s="104"/>
      <c r="H800" s="104"/>
      <c r="I800" s="104"/>
      <c r="J800" s="130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2"/>
      <c r="BA800" s="12"/>
      <c r="BB800" s="12"/>
      <c r="BC800" s="11"/>
      <c r="BD800" s="11"/>
      <c r="BE800" s="11"/>
      <c r="BF800" s="11"/>
    </row>
    <row r="801" spans="1:58" x14ac:dyDescent="0.25">
      <c r="A801" s="13"/>
      <c r="B801" s="104"/>
      <c r="C801" s="104"/>
      <c r="D801" s="104"/>
      <c r="E801" s="104"/>
      <c r="F801" s="103"/>
      <c r="G801" s="104"/>
      <c r="H801" s="104"/>
      <c r="I801" s="104"/>
      <c r="J801" s="130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2"/>
      <c r="BA801" s="12"/>
      <c r="BB801" s="12"/>
      <c r="BC801" s="11"/>
      <c r="BD801" s="11"/>
      <c r="BE801" s="11"/>
      <c r="BF801" s="11"/>
    </row>
    <row r="802" spans="1:58" x14ac:dyDescent="0.25">
      <c r="A802" s="13"/>
      <c r="B802" s="104"/>
      <c r="C802" s="104"/>
      <c r="D802" s="104"/>
      <c r="E802" s="104"/>
      <c r="F802" s="103"/>
      <c r="G802" s="104"/>
      <c r="H802" s="104"/>
      <c r="I802" s="104"/>
      <c r="J802" s="130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2"/>
      <c r="BA802" s="12"/>
      <c r="BB802" s="12"/>
      <c r="BC802" s="11"/>
      <c r="BD802" s="11"/>
      <c r="BE802" s="11"/>
      <c r="BF802" s="11"/>
    </row>
    <row r="803" spans="1:58" x14ac:dyDescent="0.25">
      <c r="A803" s="13"/>
      <c r="B803" s="104"/>
      <c r="C803" s="104"/>
      <c r="D803" s="104"/>
      <c r="E803" s="104"/>
      <c r="F803" s="103"/>
      <c r="G803" s="104"/>
      <c r="H803" s="104"/>
      <c r="I803" s="104"/>
      <c r="J803" s="130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2"/>
      <c r="BA803" s="12"/>
      <c r="BB803" s="12"/>
      <c r="BC803" s="11"/>
      <c r="BD803" s="11"/>
      <c r="BE803" s="11"/>
      <c r="BF803" s="11"/>
    </row>
    <row r="804" spans="1:58" x14ac:dyDescent="0.25">
      <c r="A804" s="13"/>
      <c r="B804" s="104"/>
      <c r="C804" s="104"/>
      <c r="D804" s="104"/>
      <c r="E804" s="104"/>
      <c r="F804" s="103"/>
      <c r="G804" s="104"/>
      <c r="H804" s="104"/>
      <c r="I804" s="104"/>
      <c r="J804" s="130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2"/>
      <c r="BA804" s="12"/>
      <c r="BB804" s="12"/>
      <c r="BC804" s="11"/>
      <c r="BD804" s="11"/>
      <c r="BE804" s="11"/>
      <c r="BF804" s="11"/>
    </row>
    <row r="805" spans="1:58" x14ac:dyDescent="0.25">
      <c r="A805" s="13"/>
      <c r="B805" s="104"/>
      <c r="C805" s="104"/>
      <c r="D805" s="104"/>
      <c r="E805" s="104"/>
      <c r="F805" s="103"/>
      <c r="G805" s="104"/>
      <c r="H805" s="104"/>
      <c r="I805" s="104"/>
      <c r="J805" s="130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2"/>
      <c r="BA805" s="12"/>
      <c r="BB805" s="12"/>
      <c r="BC805" s="11"/>
      <c r="BD805" s="11"/>
      <c r="BE805" s="11"/>
      <c r="BF805" s="11"/>
    </row>
    <row r="806" spans="1:58" x14ac:dyDescent="0.25">
      <c r="A806" s="13"/>
      <c r="B806" s="104"/>
      <c r="C806" s="104"/>
      <c r="D806" s="104"/>
      <c r="E806" s="104"/>
      <c r="F806" s="103"/>
      <c r="G806" s="104"/>
      <c r="H806" s="104"/>
      <c r="I806" s="104"/>
      <c r="J806" s="130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2"/>
      <c r="BA806" s="12"/>
      <c r="BB806" s="12"/>
      <c r="BC806" s="11"/>
      <c r="BD806" s="11"/>
      <c r="BE806" s="11"/>
      <c r="BF806" s="11"/>
    </row>
    <row r="807" spans="1:58" x14ac:dyDescent="0.25">
      <c r="A807" s="13"/>
      <c r="B807" s="104"/>
      <c r="C807" s="104"/>
      <c r="D807" s="104"/>
      <c r="E807" s="104"/>
      <c r="F807" s="103"/>
      <c r="G807" s="104"/>
      <c r="H807" s="104"/>
      <c r="I807" s="104"/>
      <c r="J807" s="130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2"/>
      <c r="BA807" s="12"/>
      <c r="BB807" s="12"/>
      <c r="BC807" s="11"/>
      <c r="BD807" s="11"/>
      <c r="BE807" s="11"/>
      <c r="BF807" s="11"/>
    </row>
    <row r="808" spans="1:58" x14ac:dyDescent="0.25">
      <c r="A808" s="13"/>
      <c r="B808" s="104"/>
      <c r="C808" s="104"/>
      <c r="D808" s="104"/>
      <c r="E808" s="104"/>
      <c r="F808" s="103"/>
      <c r="G808" s="104"/>
      <c r="H808" s="104"/>
      <c r="I808" s="104"/>
      <c r="J808" s="130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2"/>
      <c r="BA808" s="12"/>
      <c r="BB808" s="12"/>
      <c r="BC808" s="11"/>
      <c r="BD808" s="11"/>
      <c r="BE808" s="11"/>
      <c r="BF808" s="11"/>
    </row>
    <row r="809" spans="1:58" x14ac:dyDescent="0.25">
      <c r="A809" s="13"/>
      <c r="B809" s="104"/>
      <c r="C809" s="104"/>
      <c r="D809" s="104"/>
      <c r="E809" s="104"/>
      <c r="F809" s="103"/>
      <c r="G809" s="104"/>
      <c r="H809" s="104"/>
      <c r="I809" s="104"/>
      <c r="J809" s="130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2"/>
      <c r="BA809" s="12"/>
      <c r="BB809" s="12"/>
      <c r="BC809" s="11"/>
      <c r="BD809" s="11"/>
      <c r="BE809" s="11"/>
      <c r="BF809" s="11"/>
    </row>
    <row r="810" spans="1:58" x14ac:dyDescent="0.25">
      <c r="A810" s="13"/>
      <c r="B810" s="104"/>
      <c r="C810" s="104"/>
      <c r="D810" s="104"/>
      <c r="E810" s="104"/>
      <c r="F810" s="103"/>
      <c r="G810" s="104"/>
      <c r="H810" s="104"/>
      <c r="I810" s="104"/>
      <c r="J810" s="130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2"/>
      <c r="BA810" s="12"/>
      <c r="BB810" s="12"/>
      <c r="BC810" s="11"/>
      <c r="BD810" s="11"/>
      <c r="BE810" s="11"/>
      <c r="BF810" s="11"/>
    </row>
    <row r="811" spans="1:58" x14ac:dyDescent="0.25">
      <c r="A811" s="13"/>
      <c r="B811" s="104"/>
      <c r="C811" s="104"/>
      <c r="D811" s="104"/>
      <c r="E811" s="104"/>
      <c r="F811" s="103"/>
      <c r="G811" s="104"/>
      <c r="H811" s="104"/>
      <c r="I811" s="104"/>
      <c r="J811" s="130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2"/>
      <c r="BA811" s="12"/>
      <c r="BB811" s="12"/>
      <c r="BC811" s="11"/>
      <c r="BD811" s="11"/>
      <c r="BE811" s="11"/>
      <c r="BF811" s="11"/>
    </row>
    <row r="812" spans="1:58" x14ac:dyDescent="0.25">
      <c r="A812" s="13"/>
      <c r="B812" s="104"/>
      <c r="C812" s="104"/>
      <c r="D812" s="104"/>
      <c r="E812" s="104"/>
      <c r="F812" s="103"/>
      <c r="G812" s="104"/>
      <c r="H812" s="104"/>
      <c r="I812" s="104"/>
      <c r="J812" s="130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2"/>
      <c r="BA812" s="12"/>
      <c r="BB812" s="12"/>
      <c r="BC812" s="11"/>
      <c r="BD812" s="11"/>
      <c r="BE812" s="11"/>
      <c r="BF812" s="11"/>
    </row>
    <row r="813" spans="1:58" x14ac:dyDescent="0.25">
      <c r="A813" s="13"/>
      <c r="B813" s="104"/>
      <c r="C813" s="104"/>
      <c r="D813" s="104"/>
      <c r="E813" s="104"/>
      <c r="F813" s="103"/>
      <c r="G813" s="104"/>
      <c r="H813" s="104"/>
      <c r="I813" s="104"/>
      <c r="J813" s="130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2"/>
      <c r="BA813" s="12"/>
      <c r="BB813" s="12"/>
      <c r="BC813" s="11"/>
      <c r="BD813" s="11"/>
      <c r="BE813" s="11"/>
      <c r="BF813" s="11"/>
    </row>
    <row r="814" spans="1:58" x14ac:dyDescent="0.25">
      <c r="A814" s="13"/>
      <c r="B814" s="104"/>
      <c r="C814" s="104"/>
      <c r="D814" s="104"/>
      <c r="E814" s="104"/>
      <c r="F814" s="103"/>
      <c r="G814" s="104"/>
      <c r="H814" s="104"/>
      <c r="I814" s="104"/>
      <c r="J814" s="130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2"/>
      <c r="BA814" s="12"/>
      <c r="BB814" s="12"/>
      <c r="BC814" s="11"/>
      <c r="BD814" s="11"/>
      <c r="BE814" s="11"/>
      <c r="BF814" s="11"/>
    </row>
    <row r="815" spans="1:58" x14ac:dyDescent="0.25">
      <c r="A815" s="13"/>
      <c r="B815" s="104"/>
      <c r="C815" s="104"/>
      <c r="D815" s="104"/>
      <c r="E815" s="104"/>
      <c r="F815" s="103"/>
      <c r="G815" s="104"/>
      <c r="H815" s="104"/>
      <c r="I815" s="104"/>
      <c r="J815" s="130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2"/>
      <c r="BA815" s="12"/>
      <c r="BB815" s="12"/>
      <c r="BC815" s="11"/>
      <c r="BD815" s="11"/>
      <c r="BE815" s="11"/>
      <c r="BF815" s="11"/>
    </row>
    <row r="816" spans="1:58" x14ac:dyDescent="0.25">
      <c r="A816" s="13"/>
      <c r="B816" s="104"/>
      <c r="C816" s="104"/>
      <c r="D816" s="104"/>
      <c r="E816" s="104"/>
      <c r="F816" s="103"/>
      <c r="G816" s="104"/>
      <c r="H816" s="104"/>
      <c r="I816" s="104"/>
      <c r="J816" s="130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2"/>
      <c r="BA816" s="12"/>
      <c r="BB816" s="12"/>
      <c r="BC816" s="11"/>
      <c r="BD816" s="11"/>
      <c r="BE816" s="11"/>
      <c r="BF816" s="11"/>
    </row>
    <row r="817" spans="1:58" x14ac:dyDescent="0.25">
      <c r="A817" s="13"/>
      <c r="B817" s="104"/>
      <c r="C817" s="104"/>
      <c r="D817" s="104"/>
      <c r="E817" s="104"/>
      <c r="F817" s="103"/>
      <c r="G817" s="104"/>
      <c r="H817" s="104"/>
      <c r="I817" s="104"/>
      <c r="J817" s="130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2"/>
      <c r="BA817" s="12"/>
      <c r="BB817" s="12"/>
      <c r="BC817" s="11"/>
      <c r="BD817" s="11"/>
      <c r="BE817" s="11"/>
      <c r="BF817" s="11"/>
    </row>
    <row r="818" spans="1:58" x14ac:dyDescent="0.25">
      <c r="A818" s="13"/>
      <c r="B818" s="104"/>
      <c r="C818" s="104"/>
      <c r="D818" s="104"/>
      <c r="E818" s="104"/>
      <c r="F818" s="103"/>
      <c r="G818" s="104"/>
      <c r="H818" s="104"/>
      <c r="I818" s="104"/>
      <c r="J818" s="130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2"/>
      <c r="BA818" s="12"/>
      <c r="BB818" s="12"/>
      <c r="BC818" s="11"/>
      <c r="BD818" s="11"/>
      <c r="BE818" s="11"/>
      <c r="BF818" s="11"/>
    </row>
    <row r="819" spans="1:58" x14ac:dyDescent="0.25">
      <c r="A819" s="13"/>
      <c r="B819" s="104"/>
      <c r="C819" s="104"/>
      <c r="D819" s="104"/>
      <c r="E819" s="104"/>
      <c r="F819" s="103"/>
      <c r="G819" s="104"/>
      <c r="H819" s="104"/>
      <c r="I819" s="104"/>
      <c r="J819" s="130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2"/>
      <c r="BA819" s="12"/>
      <c r="BB819" s="12"/>
      <c r="BC819" s="11"/>
      <c r="BD819" s="11"/>
      <c r="BE819" s="11"/>
      <c r="BF819" s="11"/>
    </row>
    <row r="820" spans="1:58" x14ac:dyDescent="0.25">
      <c r="A820" s="13"/>
      <c r="B820" s="104"/>
      <c r="C820" s="104"/>
      <c r="D820" s="104"/>
      <c r="E820" s="104"/>
      <c r="F820" s="103"/>
      <c r="G820" s="104"/>
      <c r="H820" s="104"/>
      <c r="I820" s="104"/>
      <c r="J820" s="130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2"/>
      <c r="BA820" s="12"/>
      <c r="BB820" s="12"/>
      <c r="BC820" s="11"/>
      <c r="BD820" s="11"/>
      <c r="BE820" s="11"/>
      <c r="BF820" s="11"/>
    </row>
    <row r="821" spans="1:58" x14ac:dyDescent="0.25">
      <c r="A821" s="13"/>
      <c r="B821" s="104"/>
      <c r="C821" s="104"/>
      <c r="D821" s="104"/>
      <c r="E821" s="104"/>
      <c r="F821" s="103"/>
      <c r="G821" s="104"/>
      <c r="H821" s="104"/>
      <c r="I821" s="104"/>
      <c r="J821" s="130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2"/>
      <c r="BA821" s="12"/>
      <c r="BB821" s="12"/>
      <c r="BC821" s="11"/>
      <c r="BD821" s="11"/>
      <c r="BE821" s="11"/>
      <c r="BF821" s="11"/>
    </row>
    <row r="822" spans="1:58" x14ac:dyDescent="0.25">
      <c r="A822" s="13"/>
      <c r="B822" s="104"/>
      <c r="C822" s="104"/>
      <c r="D822" s="104"/>
      <c r="E822" s="104"/>
      <c r="F822" s="103"/>
      <c r="G822" s="104"/>
      <c r="H822" s="104"/>
      <c r="I822" s="104"/>
      <c r="J822" s="130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2"/>
      <c r="BA822" s="12"/>
      <c r="BB822" s="12"/>
      <c r="BC822" s="11"/>
      <c r="BD822" s="11"/>
      <c r="BE822" s="11"/>
      <c r="BF822" s="11"/>
    </row>
    <row r="823" spans="1:58" x14ac:dyDescent="0.25">
      <c r="A823" s="13"/>
      <c r="B823" s="104"/>
      <c r="C823" s="104"/>
      <c r="D823" s="104"/>
      <c r="E823" s="104"/>
      <c r="F823" s="103"/>
      <c r="G823" s="104"/>
      <c r="H823" s="104"/>
      <c r="I823" s="104"/>
      <c r="J823" s="130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2"/>
      <c r="BA823" s="12"/>
      <c r="BB823" s="12"/>
      <c r="BC823" s="11"/>
      <c r="BD823" s="11"/>
      <c r="BE823" s="11"/>
      <c r="BF823" s="11"/>
    </row>
    <row r="824" spans="1:58" x14ac:dyDescent="0.25">
      <c r="A824" s="13"/>
      <c r="B824" s="104"/>
      <c r="C824" s="104"/>
      <c r="D824" s="104"/>
      <c r="E824" s="104"/>
      <c r="F824" s="103"/>
      <c r="G824" s="104"/>
      <c r="H824" s="104"/>
      <c r="I824" s="104"/>
      <c r="J824" s="130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2"/>
      <c r="BA824" s="12"/>
      <c r="BB824" s="12"/>
      <c r="BC824" s="11"/>
      <c r="BD824" s="11"/>
      <c r="BE824" s="11"/>
      <c r="BF824" s="11"/>
    </row>
    <row r="825" spans="1:58" x14ac:dyDescent="0.25">
      <c r="A825" s="13"/>
      <c r="B825" s="104"/>
      <c r="C825" s="104"/>
      <c r="D825" s="104"/>
      <c r="E825" s="104"/>
      <c r="F825" s="103"/>
      <c r="G825" s="104"/>
      <c r="H825" s="104"/>
      <c r="I825" s="104"/>
      <c r="J825" s="130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2"/>
      <c r="BA825" s="12"/>
      <c r="BB825" s="12"/>
      <c r="BC825" s="11"/>
      <c r="BD825" s="11"/>
      <c r="BE825" s="11"/>
      <c r="BF825" s="11"/>
    </row>
    <row r="826" spans="1:58" x14ac:dyDescent="0.25">
      <c r="A826" s="13"/>
      <c r="B826" s="104"/>
      <c r="C826" s="104"/>
      <c r="D826" s="104"/>
      <c r="E826" s="104"/>
      <c r="F826" s="103"/>
      <c r="G826" s="104"/>
      <c r="H826" s="104"/>
      <c r="I826" s="104"/>
      <c r="J826" s="130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2"/>
      <c r="BA826" s="12"/>
      <c r="BB826" s="12"/>
      <c r="BC826" s="11"/>
      <c r="BD826" s="11"/>
      <c r="BE826" s="11"/>
      <c r="BF826" s="11"/>
    </row>
    <row r="827" spans="1:58" x14ac:dyDescent="0.25">
      <c r="A827" s="13"/>
      <c r="B827" s="104"/>
      <c r="C827" s="104"/>
      <c r="D827" s="104"/>
      <c r="E827" s="104"/>
      <c r="F827" s="103"/>
      <c r="G827" s="104"/>
      <c r="H827" s="104"/>
      <c r="I827" s="104"/>
      <c r="J827" s="130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2"/>
      <c r="BA827" s="12"/>
      <c r="BB827" s="12"/>
      <c r="BC827" s="11"/>
      <c r="BD827" s="11"/>
      <c r="BE827" s="11"/>
      <c r="BF827" s="11"/>
    </row>
    <row r="828" spans="1:58" x14ac:dyDescent="0.25">
      <c r="A828" s="13"/>
      <c r="B828" s="104"/>
      <c r="C828" s="104"/>
      <c r="D828" s="104"/>
      <c r="E828" s="104"/>
      <c r="F828" s="103"/>
      <c r="G828" s="104"/>
      <c r="H828" s="104"/>
      <c r="I828" s="104"/>
      <c r="J828" s="130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2"/>
      <c r="BA828" s="12"/>
      <c r="BB828" s="12"/>
      <c r="BC828" s="11"/>
      <c r="BD828" s="11"/>
      <c r="BE828" s="11"/>
      <c r="BF828" s="11"/>
    </row>
    <row r="829" spans="1:58" x14ac:dyDescent="0.25">
      <c r="A829" s="13"/>
      <c r="B829" s="104"/>
      <c r="C829" s="104"/>
      <c r="D829" s="104"/>
      <c r="E829" s="104"/>
      <c r="F829" s="103"/>
      <c r="G829" s="104"/>
      <c r="H829" s="104"/>
      <c r="I829" s="104"/>
      <c r="J829" s="130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2"/>
      <c r="BA829" s="12"/>
      <c r="BB829" s="12"/>
      <c r="BC829" s="11"/>
      <c r="BD829" s="11"/>
      <c r="BE829" s="11"/>
      <c r="BF829" s="11"/>
    </row>
    <row r="830" spans="1:58" x14ac:dyDescent="0.25">
      <c r="A830" s="13"/>
      <c r="B830" s="104"/>
      <c r="C830" s="104"/>
      <c r="D830" s="104"/>
      <c r="E830" s="104"/>
      <c r="F830" s="103"/>
      <c r="G830" s="104"/>
      <c r="H830" s="104"/>
      <c r="I830" s="104"/>
      <c r="J830" s="130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2"/>
      <c r="BA830" s="12"/>
      <c r="BB830" s="12"/>
      <c r="BC830" s="11"/>
      <c r="BD830" s="11"/>
      <c r="BE830" s="11"/>
      <c r="BF830" s="11"/>
    </row>
    <row r="831" spans="1:58" x14ac:dyDescent="0.25">
      <c r="A831" s="13"/>
      <c r="B831" s="104"/>
      <c r="C831" s="104"/>
      <c r="D831" s="104"/>
      <c r="E831" s="104"/>
      <c r="F831" s="103"/>
      <c r="G831" s="104"/>
      <c r="H831" s="104"/>
      <c r="I831" s="104"/>
      <c r="J831" s="130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2"/>
      <c r="BA831" s="12"/>
      <c r="BB831" s="12"/>
      <c r="BC831" s="11"/>
      <c r="BD831" s="11"/>
      <c r="BE831" s="11"/>
      <c r="BF831" s="11"/>
    </row>
    <row r="832" spans="1:58" x14ac:dyDescent="0.25">
      <c r="A832" s="13"/>
      <c r="B832" s="104"/>
      <c r="C832" s="104"/>
      <c r="D832" s="104"/>
      <c r="E832" s="104"/>
      <c r="F832" s="103"/>
      <c r="G832" s="104"/>
      <c r="H832" s="104"/>
      <c r="I832" s="104"/>
      <c r="J832" s="130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2"/>
      <c r="BA832" s="12"/>
      <c r="BB832" s="12"/>
      <c r="BC832" s="11"/>
      <c r="BD832" s="11"/>
      <c r="BE832" s="11"/>
      <c r="BF832" s="11"/>
    </row>
    <row r="833" spans="1:58" x14ac:dyDescent="0.25">
      <c r="A833" s="13"/>
      <c r="B833" s="104"/>
      <c r="C833" s="104"/>
      <c r="D833" s="104"/>
      <c r="E833" s="104"/>
      <c r="F833" s="103"/>
      <c r="G833" s="104"/>
      <c r="H833" s="104"/>
      <c r="I833" s="104"/>
      <c r="J833" s="130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2"/>
      <c r="BA833" s="12"/>
      <c r="BB833" s="12"/>
      <c r="BC833" s="11"/>
      <c r="BD833" s="11"/>
      <c r="BE833" s="11"/>
      <c r="BF833" s="11"/>
    </row>
    <row r="834" spans="1:58" x14ac:dyDescent="0.25">
      <c r="A834" s="13"/>
      <c r="B834" s="104"/>
      <c r="C834" s="104"/>
      <c r="D834" s="104"/>
      <c r="E834" s="104"/>
      <c r="F834" s="103"/>
      <c r="G834" s="104"/>
      <c r="H834" s="104"/>
      <c r="I834" s="104"/>
      <c r="J834" s="130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2"/>
      <c r="BA834" s="12"/>
      <c r="BB834" s="12"/>
      <c r="BC834" s="11"/>
      <c r="BD834" s="11"/>
      <c r="BE834" s="11"/>
      <c r="BF834" s="11"/>
    </row>
    <row r="835" spans="1:58" x14ac:dyDescent="0.25">
      <c r="A835" s="13"/>
      <c r="B835" s="104"/>
      <c r="C835" s="104"/>
      <c r="D835" s="104"/>
      <c r="E835" s="104"/>
      <c r="F835" s="103"/>
      <c r="G835" s="104"/>
      <c r="H835" s="104"/>
      <c r="I835" s="104"/>
      <c r="J835" s="130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2"/>
      <c r="BA835" s="12"/>
      <c r="BB835" s="12"/>
      <c r="BC835" s="11"/>
      <c r="BD835" s="11"/>
      <c r="BE835" s="11"/>
      <c r="BF835" s="11"/>
    </row>
    <row r="836" spans="1:58" x14ac:dyDescent="0.25">
      <c r="A836" s="13"/>
      <c r="B836" s="104"/>
      <c r="C836" s="104"/>
      <c r="D836" s="104"/>
      <c r="E836" s="104"/>
      <c r="F836" s="103"/>
      <c r="G836" s="104"/>
      <c r="H836" s="104"/>
      <c r="I836" s="104"/>
      <c r="J836" s="130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2"/>
      <c r="BA836" s="12"/>
      <c r="BB836" s="12"/>
      <c r="BC836" s="11"/>
      <c r="BD836" s="11"/>
      <c r="BE836" s="11"/>
      <c r="BF836" s="11"/>
    </row>
    <row r="837" spans="1:58" x14ac:dyDescent="0.25">
      <c r="A837" s="13"/>
      <c r="B837" s="104"/>
      <c r="C837" s="104"/>
      <c r="D837" s="104"/>
      <c r="E837" s="104"/>
      <c r="F837" s="103"/>
      <c r="G837" s="104"/>
      <c r="H837" s="104"/>
      <c r="I837" s="104"/>
      <c r="J837" s="130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2"/>
      <c r="BA837" s="12"/>
      <c r="BB837" s="12"/>
      <c r="BC837" s="11"/>
      <c r="BD837" s="11"/>
      <c r="BE837" s="11"/>
      <c r="BF837" s="11"/>
    </row>
    <row r="838" spans="1:58" x14ac:dyDescent="0.25">
      <c r="A838" s="13"/>
      <c r="B838" s="104"/>
      <c r="C838" s="104"/>
      <c r="D838" s="104"/>
      <c r="E838" s="104"/>
      <c r="F838" s="103"/>
      <c r="G838" s="104"/>
      <c r="H838" s="104"/>
      <c r="I838" s="104"/>
      <c r="J838" s="130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2"/>
      <c r="BA838" s="12"/>
      <c r="BB838" s="12"/>
      <c r="BC838" s="11"/>
      <c r="BD838" s="11"/>
      <c r="BE838" s="11"/>
      <c r="BF838" s="11"/>
    </row>
    <row r="839" spans="1:58" x14ac:dyDescent="0.25">
      <c r="A839" s="13"/>
      <c r="B839" s="104"/>
      <c r="C839" s="104"/>
      <c r="D839" s="104"/>
      <c r="E839" s="104"/>
      <c r="F839" s="103"/>
      <c r="G839" s="104"/>
      <c r="H839" s="104"/>
      <c r="I839" s="104"/>
      <c r="J839" s="130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2"/>
      <c r="BA839" s="12"/>
      <c r="BB839" s="12"/>
      <c r="BC839" s="11"/>
      <c r="BD839" s="11"/>
      <c r="BE839" s="11"/>
      <c r="BF839" s="11"/>
    </row>
    <row r="840" spans="1:58" x14ac:dyDescent="0.25">
      <c r="A840" s="13"/>
      <c r="B840" s="104"/>
      <c r="C840" s="104"/>
      <c r="D840" s="104"/>
      <c r="E840" s="104"/>
      <c r="F840" s="103"/>
      <c r="G840" s="104"/>
      <c r="H840" s="104"/>
      <c r="I840" s="104"/>
      <c r="J840" s="130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2"/>
      <c r="BA840" s="12"/>
      <c r="BB840" s="12"/>
      <c r="BC840" s="11"/>
      <c r="BD840" s="11"/>
      <c r="BE840" s="11"/>
      <c r="BF840" s="11"/>
    </row>
    <row r="841" spans="1:58" x14ac:dyDescent="0.25">
      <c r="A841" s="13"/>
      <c r="B841" s="104"/>
      <c r="C841" s="104"/>
      <c r="D841" s="104"/>
      <c r="E841" s="104"/>
      <c r="F841" s="103"/>
      <c r="G841" s="104"/>
      <c r="H841" s="104"/>
      <c r="I841" s="104"/>
      <c r="J841" s="130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2"/>
      <c r="BA841" s="12"/>
      <c r="BB841" s="12"/>
      <c r="BC841" s="11"/>
      <c r="BD841" s="11"/>
      <c r="BE841" s="11"/>
      <c r="BF841" s="11"/>
    </row>
    <row r="842" spans="1:58" x14ac:dyDescent="0.25">
      <c r="A842" s="13"/>
      <c r="B842" s="104"/>
      <c r="C842" s="104"/>
      <c r="D842" s="104"/>
      <c r="E842" s="104"/>
      <c r="F842" s="103"/>
      <c r="G842" s="104"/>
      <c r="H842" s="104"/>
      <c r="I842" s="104"/>
      <c r="J842" s="130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2"/>
      <c r="BA842" s="12"/>
      <c r="BB842" s="12"/>
      <c r="BC842" s="11"/>
      <c r="BD842" s="11"/>
      <c r="BE842" s="11"/>
      <c r="BF842" s="11"/>
    </row>
    <row r="843" spans="1:58" x14ac:dyDescent="0.25">
      <c r="A843" s="13"/>
      <c r="B843" s="104"/>
      <c r="C843" s="104"/>
      <c r="D843" s="104"/>
      <c r="E843" s="104"/>
      <c r="F843" s="103"/>
      <c r="G843" s="104"/>
      <c r="H843" s="104"/>
      <c r="I843" s="104"/>
      <c r="J843" s="130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2"/>
      <c r="BA843" s="12"/>
      <c r="BB843" s="12"/>
      <c r="BC843" s="11"/>
      <c r="BD843" s="11"/>
      <c r="BE843" s="11"/>
      <c r="BF843" s="11"/>
    </row>
    <row r="844" spans="1:58" x14ac:dyDescent="0.25">
      <c r="A844" s="13"/>
      <c r="B844" s="104"/>
      <c r="C844" s="104"/>
      <c r="D844" s="104"/>
      <c r="E844" s="104"/>
      <c r="F844" s="103"/>
      <c r="G844" s="104"/>
      <c r="H844" s="104"/>
      <c r="I844" s="104"/>
      <c r="J844" s="130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2"/>
      <c r="BA844" s="12"/>
      <c r="BB844" s="12"/>
      <c r="BC844" s="11"/>
      <c r="BD844" s="11"/>
      <c r="BE844" s="11"/>
      <c r="BF844" s="11"/>
    </row>
    <row r="845" spans="1:58" x14ac:dyDescent="0.25">
      <c r="A845" s="13"/>
      <c r="B845" s="104"/>
      <c r="C845" s="104"/>
      <c r="D845" s="104"/>
      <c r="E845" s="104"/>
      <c r="F845" s="103"/>
      <c r="G845" s="104"/>
      <c r="H845" s="104"/>
      <c r="I845" s="104"/>
      <c r="J845" s="130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2"/>
      <c r="BA845" s="12"/>
      <c r="BB845" s="12"/>
      <c r="BC845" s="11"/>
      <c r="BD845" s="11"/>
      <c r="BE845" s="11"/>
      <c r="BF845" s="11"/>
    </row>
    <row r="846" spans="1:58" x14ac:dyDescent="0.25">
      <c r="A846" s="13"/>
      <c r="B846" s="104"/>
      <c r="C846" s="104"/>
      <c r="D846" s="104"/>
      <c r="E846" s="104"/>
      <c r="F846" s="103"/>
      <c r="G846" s="104"/>
      <c r="H846" s="104"/>
      <c r="I846" s="104"/>
      <c r="J846" s="130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2"/>
      <c r="BA846" s="12"/>
      <c r="BB846" s="12"/>
      <c r="BC846" s="11"/>
      <c r="BD846" s="11"/>
      <c r="BE846" s="11"/>
      <c r="BF846" s="11"/>
    </row>
    <row r="847" spans="1:58" x14ac:dyDescent="0.25">
      <c r="A847" s="13"/>
      <c r="B847" s="104"/>
      <c r="C847" s="104"/>
      <c r="D847" s="104"/>
      <c r="E847" s="104"/>
      <c r="F847" s="103"/>
      <c r="G847" s="104"/>
      <c r="H847" s="104"/>
      <c r="I847" s="104"/>
      <c r="J847" s="130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2"/>
      <c r="BA847" s="12"/>
      <c r="BB847" s="12"/>
      <c r="BC847" s="11"/>
      <c r="BD847" s="11"/>
      <c r="BE847" s="11"/>
      <c r="BF847" s="11"/>
    </row>
    <row r="848" spans="1:58" x14ac:dyDescent="0.25">
      <c r="A848" s="13"/>
      <c r="B848" s="104"/>
      <c r="C848" s="104"/>
      <c r="D848" s="104"/>
      <c r="E848" s="104"/>
      <c r="F848" s="103"/>
      <c r="G848" s="104"/>
      <c r="H848" s="104"/>
      <c r="I848" s="104"/>
      <c r="J848" s="130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2"/>
      <c r="BA848" s="12"/>
      <c r="BB848" s="12"/>
      <c r="BC848" s="11"/>
      <c r="BD848" s="11"/>
      <c r="BE848" s="11"/>
      <c r="BF848" s="11"/>
    </row>
    <row r="849" spans="1:58" x14ac:dyDescent="0.25">
      <c r="A849" s="13"/>
      <c r="B849" s="104"/>
      <c r="C849" s="104"/>
      <c r="D849" s="104"/>
      <c r="E849" s="104"/>
      <c r="F849" s="103"/>
      <c r="G849" s="104"/>
      <c r="H849" s="104"/>
      <c r="I849" s="104"/>
      <c r="J849" s="130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2"/>
      <c r="BA849" s="12"/>
      <c r="BB849" s="12"/>
      <c r="BC849" s="11"/>
      <c r="BD849" s="11"/>
      <c r="BE849" s="11"/>
      <c r="BF849" s="11"/>
    </row>
    <row r="850" spans="1:58" x14ac:dyDescent="0.25">
      <c r="A850" s="13"/>
      <c r="B850" s="104"/>
      <c r="C850" s="104"/>
      <c r="D850" s="104"/>
      <c r="E850" s="104"/>
      <c r="F850" s="103"/>
      <c r="G850" s="104"/>
      <c r="H850" s="104"/>
      <c r="I850" s="104"/>
      <c r="J850" s="130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2"/>
      <c r="BA850" s="12"/>
      <c r="BB850" s="12"/>
      <c r="BC850" s="11"/>
      <c r="BD850" s="11"/>
      <c r="BE850" s="11"/>
      <c r="BF850" s="11"/>
    </row>
    <row r="851" spans="1:58" x14ac:dyDescent="0.25">
      <c r="A851" s="13"/>
      <c r="B851" s="104"/>
      <c r="C851" s="104"/>
      <c r="D851" s="104"/>
      <c r="E851" s="104"/>
      <c r="F851" s="103"/>
      <c r="G851" s="104"/>
      <c r="H851" s="104"/>
      <c r="I851" s="104"/>
      <c r="J851" s="130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2"/>
      <c r="BA851" s="12"/>
      <c r="BB851" s="12"/>
      <c r="BC851" s="11"/>
      <c r="BD851" s="11"/>
      <c r="BE851" s="11"/>
      <c r="BF851" s="11"/>
    </row>
    <row r="852" spans="1:58" x14ac:dyDescent="0.25">
      <c r="A852" s="13"/>
      <c r="B852" s="104"/>
      <c r="C852" s="104"/>
      <c r="D852" s="104"/>
      <c r="E852" s="104"/>
      <c r="F852" s="103"/>
      <c r="G852" s="104"/>
      <c r="H852" s="104"/>
      <c r="I852" s="104"/>
      <c r="J852" s="130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2"/>
      <c r="BA852" s="12"/>
      <c r="BB852" s="12"/>
      <c r="BC852" s="11"/>
      <c r="BD852" s="11"/>
      <c r="BE852" s="11"/>
      <c r="BF852" s="11"/>
    </row>
    <row r="853" spans="1:58" x14ac:dyDescent="0.25">
      <c r="A853" s="13"/>
      <c r="B853" s="104"/>
      <c r="C853" s="104"/>
      <c r="D853" s="104"/>
      <c r="E853" s="104"/>
      <c r="F853" s="103"/>
      <c r="G853" s="104"/>
      <c r="H853" s="104"/>
      <c r="I853" s="104"/>
      <c r="J853" s="130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2"/>
      <c r="BA853" s="12"/>
      <c r="BB853" s="12"/>
      <c r="BC853" s="11"/>
      <c r="BD853" s="11"/>
      <c r="BE853" s="11"/>
      <c r="BF853" s="11"/>
    </row>
    <row r="854" spans="1:58" x14ac:dyDescent="0.25">
      <c r="A854" s="13"/>
      <c r="B854" s="104"/>
      <c r="C854" s="104"/>
      <c r="D854" s="104"/>
      <c r="E854" s="104"/>
      <c r="F854" s="103"/>
      <c r="G854" s="104"/>
      <c r="H854" s="104"/>
      <c r="I854" s="104"/>
      <c r="J854" s="130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2"/>
      <c r="BA854" s="12"/>
      <c r="BB854" s="12"/>
      <c r="BC854" s="11"/>
      <c r="BD854" s="11"/>
      <c r="BE854" s="11"/>
      <c r="BF854" s="11"/>
    </row>
    <row r="855" spans="1:58" x14ac:dyDescent="0.25">
      <c r="A855" s="13"/>
      <c r="B855" s="104"/>
      <c r="C855" s="104"/>
      <c r="D855" s="104"/>
      <c r="E855" s="104"/>
      <c r="F855" s="103"/>
      <c r="G855" s="104"/>
      <c r="H855" s="104"/>
      <c r="I855" s="104"/>
      <c r="J855" s="130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2"/>
      <c r="BA855" s="12"/>
      <c r="BB855" s="12"/>
      <c r="BC855" s="11"/>
      <c r="BD855" s="11"/>
      <c r="BE855" s="11"/>
      <c r="BF855" s="11"/>
    </row>
    <row r="856" spans="1:58" x14ac:dyDescent="0.25">
      <c r="A856" s="13"/>
      <c r="B856" s="104"/>
      <c r="C856" s="104"/>
      <c r="D856" s="104"/>
      <c r="E856" s="104"/>
      <c r="F856" s="103"/>
      <c r="G856" s="104"/>
      <c r="H856" s="104"/>
      <c r="I856" s="104"/>
      <c r="J856" s="130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2"/>
      <c r="BA856" s="12"/>
      <c r="BB856" s="12"/>
      <c r="BC856" s="11"/>
      <c r="BD856" s="11"/>
      <c r="BE856" s="11"/>
      <c r="BF856" s="11"/>
    </row>
    <row r="857" spans="1:58" x14ac:dyDescent="0.25">
      <c r="A857" s="13"/>
      <c r="B857" s="104"/>
      <c r="C857" s="104"/>
      <c r="D857" s="104"/>
      <c r="E857" s="104"/>
      <c r="F857" s="103"/>
      <c r="G857" s="104"/>
      <c r="H857" s="104"/>
      <c r="I857" s="104"/>
      <c r="J857" s="130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2"/>
      <c r="BA857" s="12"/>
      <c r="BB857" s="12"/>
      <c r="BC857" s="11"/>
      <c r="BD857" s="11"/>
      <c r="BE857" s="11"/>
      <c r="BF857" s="11"/>
    </row>
    <row r="858" spans="1:58" x14ac:dyDescent="0.25">
      <c r="A858" s="13"/>
      <c r="B858" s="104"/>
      <c r="C858" s="104"/>
      <c r="D858" s="104"/>
      <c r="E858" s="104"/>
      <c r="F858" s="103"/>
      <c r="G858" s="104"/>
      <c r="H858" s="104"/>
      <c r="I858" s="104"/>
      <c r="J858" s="130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2"/>
      <c r="BA858" s="12"/>
      <c r="BB858" s="12"/>
      <c r="BC858" s="11"/>
      <c r="BD858" s="11"/>
      <c r="BE858" s="11"/>
      <c r="BF858" s="11"/>
    </row>
    <row r="859" spans="1:58" x14ac:dyDescent="0.25">
      <c r="A859" s="13"/>
      <c r="B859" s="104"/>
      <c r="C859" s="104"/>
      <c r="D859" s="104"/>
      <c r="E859" s="104"/>
      <c r="F859" s="103"/>
      <c r="G859" s="104"/>
      <c r="H859" s="104"/>
      <c r="I859" s="104"/>
      <c r="J859" s="130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2"/>
      <c r="BA859" s="12"/>
      <c r="BB859" s="12"/>
      <c r="BC859" s="11"/>
      <c r="BD859" s="11"/>
      <c r="BE859" s="11"/>
      <c r="BF859" s="11"/>
    </row>
    <row r="860" spans="1:58" x14ac:dyDescent="0.25">
      <c r="A860" s="13"/>
      <c r="B860" s="104"/>
      <c r="C860" s="104"/>
      <c r="D860" s="104"/>
      <c r="E860" s="104"/>
      <c r="F860" s="103"/>
      <c r="G860" s="104"/>
      <c r="H860" s="104"/>
      <c r="I860" s="104"/>
      <c r="J860" s="130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2"/>
      <c r="BA860" s="12"/>
      <c r="BB860" s="12"/>
      <c r="BC860" s="11"/>
      <c r="BD860" s="11"/>
      <c r="BE860" s="11"/>
      <c r="BF860" s="11"/>
    </row>
    <row r="861" spans="1:58" x14ac:dyDescent="0.25">
      <c r="A861" s="13"/>
      <c r="B861" s="104"/>
      <c r="C861" s="104"/>
      <c r="D861" s="104"/>
      <c r="E861" s="104"/>
      <c r="F861" s="103"/>
      <c r="G861" s="104"/>
      <c r="H861" s="104"/>
      <c r="I861" s="104"/>
      <c r="J861" s="130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2"/>
      <c r="BA861" s="12"/>
      <c r="BB861" s="12"/>
      <c r="BC861" s="11"/>
      <c r="BD861" s="11"/>
      <c r="BE861" s="11"/>
      <c r="BF861" s="11"/>
    </row>
    <row r="862" spans="1:58" x14ac:dyDescent="0.25">
      <c r="A862" s="13"/>
      <c r="B862" s="104"/>
      <c r="C862" s="104"/>
      <c r="D862" s="104"/>
      <c r="E862" s="104"/>
      <c r="F862" s="103"/>
      <c r="G862" s="104"/>
      <c r="H862" s="104"/>
      <c r="I862" s="104"/>
      <c r="J862" s="130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2"/>
      <c r="BA862" s="12"/>
      <c r="BB862" s="12"/>
      <c r="BC862" s="11"/>
      <c r="BD862" s="11"/>
      <c r="BE862" s="11"/>
      <c r="BF862" s="11"/>
    </row>
    <row r="863" spans="1:58" x14ac:dyDescent="0.25">
      <c r="A863" s="13"/>
      <c r="B863" s="104"/>
      <c r="C863" s="104"/>
      <c r="D863" s="104"/>
      <c r="E863" s="104"/>
      <c r="F863" s="103"/>
      <c r="G863" s="104"/>
      <c r="H863" s="104"/>
      <c r="I863" s="104"/>
      <c r="J863" s="130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2"/>
      <c r="BA863" s="12"/>
      <c r="BB863" s="12"/>
      <c r="BC863" s="11"/>
      <c r="BD863" s="11"/>
      <c r="BE863" s="11"/>
      <c r="BF863" s="11"/>
    </row>
    <row r="864" spans="1:58" x14ac:dyDescent="0.25">
      <c r="A864" s="13"/>
      <c r="B864" s="104"/>
      <c r="C864" s="104"/>
      <c r="D864" s="104"/>
      <c r="E864" s="104"/>
      <c r="F864" s="103"/>
      <c r="G864" s="104"/>
      <c r="H864" s="104"/>
      <c r="I864" s="104"/>
      <c r="J864" s="130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2"/>
      <c r="BA864" s="12"/>
      <c r="BB864" s="12"/>
      <c r="BC864" s="11"/>
      <c r="BD864" s="11"/>
      <c r="BE864" s="11"/>
      <c r="BF864" s="11"/>
    </row>
    <row r="865" spans="1:58" x14ac:dyDescent="0.25">
      <c r="A865" s="13"/>
      <c r="B865" s="104"/>
      <c r="C865" s="104"/>
      <c r="D865" s="104"/>
      <c r="E865" s="104"/>
      <c r="F865" s="103"/>
      <c r="G865" s="104"/>
      <c r="H865" s="104"/>
      <c r="I865" s="104"/>
      <c r="J865" s="130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2"/>
      <c r="BA865" s="12"/>
      <c r="BB865" s="12"/>
      <c r="BC865" s="11"/>
      <c r="BD865" s="11"/>
      <c r="BE865" s="11"/>
      <c r="BF865" s="11"/>
    </row>
    <row r="866" spans="1:58" x14ac:dyDescent="0.25">
      <c r="A866" s="13"/>
      <c r="B866" s="104"/>
      <c r="C866" s="104"/>
      <c r="D866" s="104"/>
      <c r="E866" s="104"/>
      <c r="F866" s="103"/>
      <c r="G866" s="104"/>
      <c r="H866" s="104"/>
      <c r="I866" s="104"/>
      <c r="J866" s="130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2"/>
      <c r="BA866" s="12"/>
      <c r="BB866" s="12"/>
      <c r="BC866" s="11"/>
      <c r="BD866" s="11"/>
      <c r="BE866" s="11"/>
      <c r="BF866" s="11"/>
    </row>
    <row r="867" spans="1:58" x14ac:dyDescent="0.25">
      <c r="A867" s="13"/>
      <c r="B867" s="104"/>
      <c r="C867" s="104"/>
      <c r="D867" s="104"/>
      <c r="E867" s="104"/>
      <c r="F867" s="103"/>
      <c r="G867" s="104"/>
      <c r="H867" s="104"/>
      <c r="I867" s="104"/>
      <c r="J867" s="130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2"/>
      <c r="BA867" s="12"/>
      <c r="BB867" s="12"/>
      <c r="BC867" s="11"/>
      <c r="BD867" s="11"/>
      <c r="BE867" s="11"/>
      <c r="BF867" s="11"/>
    </row>
    <row r="868" spans="1:58" x14ac:dyDescent="0.25">
      <c r="A868" s="13"/>
      <c r="B868" s="104"/>
      <c r="C868" s="104"/>
      <c r="D868" s="104"/>
      <c r="E868" s="104"/>
      <c r="F868" s="103"/>
      <c r="G868" s="104"/>
      <c r="H868" s="104"/>
      <c r="I868" s="104"/>
      <c r="J868" s="130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2"/>
      <c r="BA868" s="12"/>
      <c r="BB868" s="12"/>
      <c r="BC868" s="11"/>
      <c r="BD868" s="11"/>
      <c r="BE868" s="11"/>
      <c r="BF868" s="11"/>
    </row>
    <row r="869" spans="1:58" x14ac:dyDescent="0.25">
      <c r="A869" s="13"/>
      <c r="B869" s="104"/>
      <c r="C869" s="104"/>
      <c r="D869" s="104"/>
      <c r="E869" s="104"/>
      <c r="F869" s="103"/>
      <c r="G869" s="104"/>
      <c r="H869" s="104"/>
      <c r="I869" s="104"/>
      <c r="J869" s="130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2"/>
      <c r="BA869" s="12"/>
      <c r="BB869" s="12"/>
      <c r="BC869" s="11"/>
      <c r="BD869" s="11"/>
      <c r="BE869" s="11"/>
      <c r="BF869" s="11"/>
    </row>
    <row r="870" spans="1:58" x14ac:dyDescent="0.25">
      <c r="A870" s="13"/>
      <c r="B870" s="104"/>
      <c r="C870" s="104"/>
      <c r="D870" s="104"/>
      <c r="E870" s="104"/>
      <c r="F870" s="103"/>
      <c r="G870" s="104"/>
      <c r="H870" s="104"/>
      <c r="I870" s="104"/>
      <c r="J870" s="130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2"/>
      <c r="BA870" s="12"/>
      <c r="BB870" s="12"/>
      <c r="BC870" s="11"/>
      <c r="BD870" s="11"/>
      <c r="BE870" s="11"/>
      <c r="BF870" s="11"/>
    </row>
    <row r="871" spans="1:58" x14ac:dyDescent="0.25">
      <c r="A871" s="13"/>
      <c r="B871" s="104"/>
      <c r="C871" s="104"/>
      <c r="D871" s="104"/>
      <c r="E871" s="104"/>
      <c r="F871" s="103"/>
      <c r="G871" s="104"/>
      <c r="H871" s="104"/>
      <c r="I871" s="104"/>
      <c r="J871" s="130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2"/>
      <c r="BA871" s="12"/>
      <c r="BB871" s="12"/>
      <c r="BC871" s="11"/>
      <c r="BD871" s="11"/>
      <c r="BE871" s="11"/>
      <c r="BF871" s="11"/>
    </row>
    <row r="872" spans="1:58" x14ac:dyDescent="0.25">
      <c r="A872" s="13"/>
      <c r="B872" s="104"/>
      <c r="C872" s="104"/>
      <c r="D872" s="104"/>
      <c r="E872" s="104"/>
      <c r="F872" s="103"/>
      <c r="G872" s="104"/>
      <c r="H872" s="104"/>
      <c r="I872" s="104"/>
      <c r="J872" s="130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2"/>
      <c r="BA872" s="12"/>
      <c r="BB872" s="12"/>
      <c r="BC872" s="11"/>
      <c r="BD872" s="11"/>
      <c r="BE872" s="11"/>
      <c r="BF872" s="11"/>
    </row>
    <row r="873" spans="1:58" x14ac:dyDescent="0.25">
      <c r="A873" s="13"/>
      <c r="B873" s="104"/>
      <c r="C873" s="104"/>
      <c r="D873" s="104"/>
      <c r="E873" s="104"/>
      <c r="F873" s="103"/>
      <c r="G873" s="104"/>
      <c r="H873" s="104"/>
      <c r="I873" s="104"/>
      <c r="J873" s="130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2"/>
      <c r="BA873" s="12"/>
      <c r="BB873" s="12"/>
      <c r="BC873" s="11"/>
      <c r="BD873" s="11"/>
      <c r="BE873" s="11"/>
      <c r="BF873" s="11"/>
    </row>
    <row r="874" spans="1:58" x14ac:dyDescent="0.25">
      <c r="A874" s="13"/>
      <c r="B874" s="104"/>
      <c r="C874" s="104"/>
      <c r="D874" s="104"/>
      <c r="E874" s="104"/>
      <c r="F874" s="103"/>
      <c r="G874" s="104"/>
      <c r="H874" s="104"/>
      <c r="I874" s="104"/>
      <c r="J874" s="130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2"/>
      <c r="BA874" s="12"/>
      <c r="BB874" s="12"/>
      <c r="BC874" s="11"/>
      <c r="BD874" s="11"/>
      <c r="BE874" s="11"/>
      <c r="BF874" s="11"/>
    </row>
    <row r="875" spans="1:58" x14ac:dyDescent="0.25">
      <c r="A875" s="13"/>
      <c r="B875" s="104"/>
      <c r="C875" s="104"/>
      <c r="D875" s="104"/>
      <c r="E875" s="104"/>
      <c r="F875" s="103"/>
      <c r="G875" s="104"/>
      <c r="H875" s="104"/>
      <c r="I875" s="104"/>
      <c r="J875" s="130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2"/>
      <c r="BA875" s="12"/>
      <c r="BB875" s="12"/>
      <c r="BC875" s="11"/>
      <c r="BD875" s="11"/>
      <c r="BE875" s="11"/>
      <c r="BF875" s="11"/>
    </row>
    <row r="876" spans="1:58" x14ac:dyDescent="0.25">
      <c r="A876" s="13"/>
      <c r="B876" s="104"/>
      <c r="C876" s="104"/>
      <c r="D876" s="104"/>
      <c r="E876" s="104"/>
      <c r="F876" s="103"/>
      <c r="G876" s="104"/>
      <c r="H876" s="104"/>
      <c r="I876" s="104"/>
      <c r="J876" s="130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2"/>
      <c r="BA876" s="12"/>
      <c r="BB876" s="12"/>
      <c r="BC876" s="11"/>
      <c r="BD876" s="11"/>
      <c r="BE876" s="11"/>
      <c r="BF876" s="11"/>
    </row>
    <row r="877" spans="1:58" x14ac:dyDescent="0.25">
      <c r="A877" s="13"/>
      <c r="B877" s="104"/>
      <c r="C877" s="104"/>
      <c r="D877" s="104"/>
      <c r="E877" s="104"/>
      <c r="F877" s="103"/>
      <c r="G877" s="104"/>
      <c r="H877" s="104"/>
      <c r="I877" s="104"/>
      <c r="J877" s="130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2"/>
      <c r="BA877" s="12"/>
      <c r="BB877" s="12"/>
      <c r="BC877" s="11"/>
      <c r="BD877" s="11"/>
      <c r="BE877" s="11"/>
      <c r="BF877" s="11"/>
    </row>
    <row r="878" spans="1:58" x14ac:dyDescent="0.25">
      <c r="A878" s="13"/>
      <c r="B878" s="104"/>
      <c r="C878" s="104"/>
      <c r="D878" s="104"/>
      <c r="E878" s="104"/>
      <c r="F878" s="103"/>
      <c r="G878" s="104"/>
      <c r="H878" s="104"/>
      <c r="I878" s="104"/>
      <c r="J878" s="130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2"/>
      <c r="BA878" s="12"/>
      <c r="BB878" s="12"/>
      <c r="BC878" s="11"/>
      <c r="BD878" s="11"/>
      <c r="BE878" s="11"/>
      <c r="BF878" s="11"/>
    </row>
    <row r="879" spans="1:58" x14ac:dyDescent="0.25">
      <c r="A879" s="13"/>
      <c r="B879" s="104"/>
      <c r="C879" s="104"/>
      <c r="D879" s="104"/>
      <c r="E879" s="104"/>
      <c r="F879" s="103"/>
      <c r="G879" s="104"/>
      <c r="H879" s="104"/>
      <c r="I879" s="104"/>
      <c r="J879" s="130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2"/>
      <c r="BA879" s="12"/>
      <c r="BB879" s="12"/>
      <c r="BC879" s="11"/>
      <c r="BD879" s="11"/>
      <c r="BE879" s="11"/>
      <c r="BF879" s="11"/>
    </row>
    <row r="880" spans="1:58" x14ac:dyDescent="0.25">
      <c r="A880" s="13"/>
      <c r="B880" s="104"/>
      <c r="C880" s="104"/>
      <c r="D880" s="104"/>
      <c r="E880" s="104"/>
      <c r="F880" s="103"/>
      <c r="G880" s="104"/>
      <c r="H880" s="104"/>
      <c r="I880" s="104"/>
      <c r="J880" s="130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2"/>
      <c r="BA880" s="12"/>
      <c r="BB880" s="12"/>
      <c r="BC880" s="11"/>
      <c r="BD880" s="11"/>
      <c r="BE880" s="11"/>
      <c r="BF880" s="11"/>
    </row>
    <row r="881" spans="1:58" x14ac:dyDescent="0.25">
      <c r="A881" s="13"/>
      <c r="B881" s="104"/>
      <c r="C881" s="104"/>
      <c r="D881" s="104"/>
      <c r="E881" s="104"/>
      <c r="F881" s="103"/>
      <c r="G881" s="104"/>
      <c r="H881" s="104"/>
      <c r="I881" s="104"/>
      <c r="J881" s="130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2"/>
      <c r="BA881" s="12"/>
      <c r="BB881" s="12"/>
      <c r="BC881" s="11"/>
      <c r="BD881" s="11"/>
      <c r="BE881" s="11"/>
      <c r="BF881" s="11"/>
    </row>
    <row r="882" spans="1:58" x14ac:dyDescent="0.25">
      <c r="A882" s="13"/>
      <c r="B882" s="104"/>
      <c r="C882" s="104"/>
      <c r="D882" s="104"/>
      <c r="E882" s="104"/>
      <c r="F882" s="103"/>
      <c r="G882" s="104"/>
      <c r="H882" s="104"/>
      <c r="I882" s="104"/>
      <c r="J882" s="130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2"/>
      <c r="BA882" s="12"/>
      <c r="BB882" s="12"/>
      <c r="BC882" s="11"/>
      <c r="BD882" s="11"/>
      <c r="BE882" s="11"/>
      <c r="BF882" s="11"/>
    </row>
    <row r="883" spans="1:58" x14ac:dyDescent="0.25">
      <c r="A883" s="13"/>
      <c r="B883" s="104"/>
      <c r="C883" s="104"/>
      <c r="D883" s="104"/>
      <c r="E883" s="104"/>
      <c r="F883" s="103"/>
      <c r="G883" s="104"/>
      <c r="H883" s="104"/>
      <c r="I883" s="104"/>
      <c r="J883" s="130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2"/>
      <c r="BA883" s="12"/>
      <c r="BB883" s="12"/>
      <c r="BC883" s="11"/>
      <c r="BD883" s="11"/>
      <c r="BE883" s="11"/>
      <c r="BF883" s="11"/>
    </row>
    <row r="884" spans="1:58" x14ac:dyDescent="0.25">
      <c r="A884" s="13"/>
      <c r="B884" s="104"/>
      <c r="C884" s="104"/>
      <c r="D884" s="104"/>
      <c r="E884" s="104"/>
      <c r="F884" s="103"/>
      <c r="G884" s="104"/>
      <c r="H884" s="104"/>
      <c r="I884" s="104"/>
      <c r="J884" s="130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2"/>
      <c r="BA884" s="12"/>
      <c r="BB884" s="12"/>
      <c r="BC884" s="11"/>
      <c r="BD884" s="11"/>
      <c r="BE884" s="11"/>
      <c r="BF884" s="11"/>
    </row>
    <row r="885" spans="1:58" x14ac:dyDescent="0.25">
      <c r="A885" s="13"/>
      <c r="B885" s="104"/>
      <c r="C885" s="104"/>
      <c r="D885" s="104"/>
      <c r="E885" s="104"/>
      <c r="F885" s="103"/>
      <c r="G885" s="104"/>
      <c r="H885" s="104"/>
      <c r="I885" s="104"/>
      <c r="J885" s="130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2"/>
      <c r="BA885" s="12"/>
      <c r="BB885" s="12"/>
      <c r="BC885" s="11"/>
      <c r="BD885" s="11"/>
      <c r="BE885" s="11"/>
      <c r="BF885" s="11"/>
    </row>
    <row r="886" spans="1:58" x14ac:dyDescent="0.25">
      <c r="A886" s="13"/>
      <c r="B886" s="104"/>
      <c r="C886" s="104"/>
      <c r="D886" s="104"/>
      <c r="E886" s="104"/>
      <c r="F886" s="103"/>
      <c r="G886" s="104"/>
      <c r="H886" s="104"/>
      <c r="I886" s="104"/>
      <c r="J886" s="130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2"/>
      <c r="BA886" s="12"/>
      <c r="BB886" s="12"/>
      <c r="BC886" s="11"/>
      <c r="BD886" s="11"/>
      <c r="BE886" s="11"/>
      <c r="BF886" s="11"/>
    </row>
    <row r="887" spans="1:58" x14ac:dyDescent="0.25">
      <c r="A887" s="13"/>
      <c r="B887" s="104"/>
      <c r="C887" s="104"/>
      <c r="D887" s="104"/>
      <c r="E887" s="104"/>
      <c r="F887" s="103"/>
      <c r="G887" s="104"/>
      <c r="H887" s="104"/>
      <c r="I887" s="104"/>
      <c r="J887" s="130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2"/>
      <c r="BA887" s="12"/>
      <c r="BB887" s="12"/>
      <c r="BC887" s="11"/>
      <c r="BD887" s="11"/>
      <c r="BE887" s="11"/>
      <c r="BF887" s="11"/>
    </row>
    <row r="888" spans="1:58" x14ac:dyDescent="0.25">
      <c r="A888" s="13"/>
      <c r="B888" s="104"/>
      <c r="C888" s="104"/>
      <c r="D888" s="104"/>
      <c r="E888" s="104"/>
      <c r="F888" s="103"/>
      <c r="G888" s="104"/>
      <c r="H888" s="104"/>
      <c r="I888" s="104"/>
      <c r="J888" s="130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2"/>
      <c r="BA888" s="12"/>
      <c r="BB888" s="12"/>
      <c r="BC888" s="11"/>
      <c r="BD888" s="11"/>
      <c r="BE888" s="11"/>
      <c r="BF888" s="11"/>
    </row>
    <row r="889" spans="1:58" x14ac:dyDescent="0.25">
      <c r="A889" s="13"/>
      <c r="B889" s="104"/>
      <c r="C889" s="104"/>
      <c r="D889" s="104"/>
      <c r="E889" s="104"/>
      <c r="F889" s="103"/>
      <c r="G889" s="104"/>
      <c r="H889" s="104"/>
      <c r="I889" s="104"/>
      <c r="J889" s="130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2"/>
      <c r="BA889" s="12"/>
      <c r="BB889" s="12"/>
      <c r="BC889" s="11"/>
      <c r="BD889" s="11"/>
      <c r="BE889" s="11"/>
      <c r="BF889" s="11"/>
    </row>
    <row r="890" spans="1:58" x14ac:dyDescent="0.25">
      <c r="A890" s="13"/>
      <c r="B890" s="104"/>
      <c r="C890" s="104"/>
      <c r="D890" s="104"/>
      <c r="E890" s="104"/>
      <c r="F890" s="103"/>
      <c r="G890" s="104"/>
      <c r="H890" s="104"/>
      <c r="I890" s="104"/>
      <c r="J890" s="130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2"/>
      <c r="BA890" s="12"/>
      <c r="BB890" s="12"/>
      <c r="BC890" s="11"/>
      <c r="BD890" s="11"/>
      <c r="BE890" s="11"/>
      <c r="BF890" s="11"/>
    </row>
    <row r="891" spans="1:58" x14ac:dyDescent="0.25">
      <c r="A891" s="13"/>
      <c r="B891" s="104"/>
      <c r="C891" s="104"/>
      <c r="D891" s="104"/>
      <c r="E891" s="104"/>
      <c r="F891" s="103"/>
      <c r="G891" s="104"/>
      <c r="H891" s="104"/>
      <c r="I891" s="104"/>
      <c r="J891" s="130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2"/>
      <c r="BA891" s="12"/>
      <c r="BB891" s="12"/>
      <c r="BC891" s="11"/>
      <c r="BD891" s="11"/>
      <c r="BE891" s="11"/>
      <c r="BF891" s="11"/>
    </row>
    <row r="892" spans="1:58" x14ac:dyDescent="0.25">
      <c r="A892" s="13"/>
      <c r="B892" s="104"/>
      <c r="C892" s="104"/>
      <c r="D892" s="104"/>
      <c r="E892" s="104"/>
      <c r="F892" s="103"/>
      <c r="G892" s="104"/>
      <c r="H892" s="104"/>
      <c r="I892" s="104"/>
      <c r="J892" s="130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2"/>
      <c r="BA892" s="12"/>
      <c r="BB892" s="12"/>
      <c r="BC892" s="11"/>
      <c r="BD892" s="11"/>
      <c r="BE892" s="11"/>
      <c r="BF892" s="11"/>
    </row>
    <row r="893" spans="1:58" x14ac:dyDescent="0.25">
      <c r="A893" s="13"/>
      <c r="B893" s="104"/>
      <c r="C893" s="104"/>
      <c r="D893" s="104"/>
      <c r="E893" s="104"/>
      <c r="F893" s="103"/>
      <c r="G893" s="104"/>
      <c r="H893" s="104"/>
      <c r="I893" s="104"/>
      <c r="J893" s="130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2"/>
      <c r="BA893" s="12"/>
      <c r="BB893" s="12"/>
      <c r="BC893" s="11"/>
      <c r="BD893" s="11"/>
      <c r="BE893" s="11"/>
      <c r="BF893" s="11"/>
    </row>
    <row r="894" spans="1:58" x14ac:dyDescent="0.25">
      <c r="A894" s="13"/>
      <c r="B894" s="104"/>
      <c r="C894" s="104"/>
      <c r="D894" s="104"/>
      <c r="E894" s="104"/>
      <c r="F894" s="103"/>
      <c r="G894" s="104"/>
      <c r="H894" s="104"/>
      <c r="I894" s="104"/>
      <c r="J894" s="130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2"/>
      <c r="BA894" s="12"/>
      <c r="BB894" s="12"/>
      <c r="BC894" s="11"/>
      <c r="BD894" s="11"/>
      <c r="BE894" s="11"/>
      <c r="BF894" s="11"/>
    </row>
    <row r="895" spans="1:58" x14ac:dyDescent="0.25">
      <c r="A895" s="13"/>
      <c r="B895" s="104"/>
      <c r="C895" s="104"/>
      <c r="D895" s="104"/>
      <c r="E895" s="104"/>
      <c r="F895" s="103"/>
      <c r="G895" s="104"/>
      <c r="H895" s="104"/>
      <c r="I895" s="104"/>
      <c r="J895" s="130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2"/>
      <c r="BA895" s="12"/>
      <c r="BB895" s="12"/>
      <c r="BC895" s="11"/>
      <c r="BD895" s="11"/>
      <c r="BE895" s="11"/>
      <c r="BF895" s="11"/>
    </row>
    <row r="896" spans="1:58" x14ac:dyDescent="0.25">
      <c r="A896" s="13"/>
      <c r="B896" s="104"/>
      <c r="C896" s="104"/>
      <c r="D896" s="104"/>
      <c r="E896" s="104"/>
      <c r="F896" s="103"/>
      <c r="G896" s="104"/>
      <c r="H896" s="104"/>
      <c r="I896" s="104"/>
      <c r="J896" s="130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2"/>
      <c r="BA896" s="12"/>
      <c r="BB896" s="12"/>
      <c r="BC896" s="11"/>
      <c r="BD896" s="11"/>
      <c r="BE896" s="11"/>
      <c r="BF896" s="11"/>
    </row>
    <row r="897" spans="1:58" x14ac:dyDescent="0.25">
      <c r="A897" s="13"/>
      <c r="B897" s="104"/>
      <c r="C897" s="104"/>
      <c r="D897" s="104"/>
      <c r="E897" s="104"/>
      <c r="F897" s="103"/>
      <c r="G897" s="104"/>
      <c r="H897" s="104"/>
      <c r="I897" s="104"/>
      <c r="J897" s="130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2"/>
      <c r="BA897" s="12"/>
      <c r="BB897" s="12"/>
      <c r="BC897" s="11"/>
      <c r="BD897" s="11"/>
      <c r="BE897" s="11"/>
      <c r="BF897" s="11"/>
    </row>
    <row r="898" spans="1:58" x14ac:dyDescent="0.25">
      <c r="A898" s="13"/>
      <c r="B898" s="104"/>
      <c r="C898" s="104"/>
      <c r="D898" s="104"/>
      <c r="E898" s="104"/>
      <c r="F898" s="103"/>
      <c r="G898" s="104"/>
      <c r="H898" s="104"/>
      <c r="I898" s="104"/>
      <c r="J898" s="130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2"/>
      <c r="BA898" s="12"/>
      <c r="BB898" s="12"/>
      <c r="BC898" s="11"/>
      <c r="BD898" s="11"/>
      <c r="BE898" s="11"/>
      <c r="BF898" s="11"/>
    </row>
    <row r="899" spans="1:58" x14ac:dyDescent="0.25">
      <c r="A899" s="13"/>
      <c r="B899" s="104"/>
      <c r="C899" s="104"/>
      <c r="D899" s="104"/>
      <c r="E899" s="104"/>
      <c r="F899" s="103"/>
      <c r="G899" s="104"/>
      <c r="H899" s="104"/>
      <c r="I899" s="104"/>
      <c r="J899" s="130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2"/>
      <c r="BA899" s="12"/>
      <c r="BB899" s="12"/>
      <c r="BC899" s="11"/>
      <c r="BD899" s="11"/>
      <c r="BE899" s="11"/>
      <c r="BF899" s="11"/>
    </row>
    <row r="900" spans="1:58" x14ac:dyDescent="0.25">
      <c r="A900" s="13"/>
      <c r="B900" s="104"/>
      <c r="C900" s="104"/>
      <c r="D900" s="104"/>
      <c r="E900" s="104"/>
      <c r="F900" s="103"/>
      <c r="G900" s="104"/>
      <c r="H900" s="104"/>
      <c r="I900" s="104"/>
      <c r="J900" s="130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2"/>
      <c r="BA900" s="12"/>
      <c r="BB900" s="12"/>
      <c r="BC900" s="11"/>
      <c r="BD900" s="11"/>
      <c r="BE900" s="11"/>
      <c r="BF900" s="11"/>
    </row>
    <row r="901" spans="1:58" x14ac:dyDescent="0.25">
      <c r="A901" s="13"/>
      <c r="B901" s="104"/>
      <c r="C901" s="104"/>
      <c r="D901" s="104"/>
      <c r="E901" s="104"/>
      <c r="F901" s="103"/>
      <c r="G901" s="104"/>
      <c r="H901" s="104"/>
      <c r="I901" s="104"/>
      <c r="J901" s="130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2"/>
      <c r="BA901" s="12"/>
      <c r="BB901" s="12"/>
      <c r="BC901" s="11"/>
      <c r="BD901" s="11"/>
      <c r="BE901" s="11"/>
      <c r="BF901" s="11"/>
    </row>
    <row r="902" spans="1:58" x14ac:dyDescent="0.25">
      <c r="A902" s="13"/>
      <c r="B902" s="104"/>
      <c r="C902" s="104"/>
      <c r="D902" s="104"/>
      <c r="E902" s="104"/>
      <c r="F902" s="103"/>
      <c r="G902" s="104"/>
      <c r="H902" s="104"/>
      <c r="I902" s="104"/>
      <c r="J902" s="130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2"/>
      <c r="BA902" s="12"/>
      <c r="BB902" s="12"/>
      <c r="BC902" s="11"/>
      <c r="BD902" s="11"/>
      <c r="BE902" s="11"/>
      <c r="BF902" s="11"/>
    </row>
    <row r="903" spans="1:58" x14ac:dyDescent="0.25">
      <c r="A903" s="13"/>
      <c r="B903" s="104"/>
      <c r="C903" s="104"/>
      <c r="D903" s="104"/>
      <c r="E903" s="104"/>
      <c r="F903" s="103"/>
      <c r="G903" s="104"/>
      <c r="H903" s="104"/>
      <c r="I903" s="104"/>
      <c r="J903" s="130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2"/>
      <c r="BA903" s="12"/>
      <c r="BB903" s="12"/>
      <c r="BC903" s="11"/>
      <c r="BD903" s="11"/>
      <c r="BE903" s="11"/>
      <c r="BF903" s="11"/>
    </row>
    <row r="904" spans="1:58" x14ac:dyDescent="0.25">
      <c r="A904" s="13"/>
      <c r="B904" s="104"/>
      <c r="C904" s="104"/>
      <c r="D904" s="104"/>
      <c r="E904" s="104"/>
      <c r="F904" s="103"/>
      <c r="G904" s="104"/>
      <c r="H904" s="104"/>
      <c r="I904" s="104"/>
      <c r="J904" s="130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2"/>
      <c r="BA904" s="12"/>
      <c r="BB904" s="12"/>
      <c r="BC904" s="11"/>
      <c r="BD904" s="11"/>
      <c r="BE904" s="11"/>
      <c r="BF904" s="11"/>
    </row>
    <row r="905" spans="1:58" x14ac:dyDescent="0.25">
      <c r="A905" s="13"/>
      <c r="B905" s="104"/>
      <c r="C905" s="104"/>
      <c r="D905" s="104"/>
      <c r="E905" s="104"/>
      <c r="F905" s="103"/>
      <c r="G905" s="104"/>
      <c r="H905" s="104"/>
      <c r="I905" s="104"/>
      <c r="J905" s="130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2"/>
      <c r="BA905" s="12"/>
      <c r="BB905" s="12"/>
      <c r="BC905" s="11"/>
      <c r="BD905" s="11"/>
      <c r="BE905" s="11"/>
      <c r="BF905" s="11"/>
    </row>
    <row r="906" spans="1:58" x14ac:dyDescent="0.25">
      <c r="A906" s="13"/>
      <c r="B906" s="104"/>
      <c r="C906" s="104"/>
      <c r="D906" s="104"/>
      <c r="E906" s="104"/>
      <c r="F906" s="103"/>
      <c r="G906" s="104"/>
      <c r="H906" s="104"/>
      <c r="I906" s="104"/>
      <c r="J906" s="130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2"/>
      <c r="BA906" s="12"/>
      <c r="BB906" s="12"/>
      <c r="BC906" s="11"/>
      <c r="BD906" s="11"/>
      <c r="BE906" s="11"/>
      <c r="BF906" s="11"/>
    </row>
    <row r="907" spans="1:58" x14ac:dyDescent="0.25">
      <c r="A907" s="13"/>
      <c r="B907" s="104"/>
      <c r="C907" s="104"/>
      <c r="D907" s="104"/>
      <c r="E907" s="104"/>
      <c r="F907" s="103"/>
      <c r="G907" s="104"/>
      <c r="H907" s="104"/>
      <c r="I907" s="104"/>
      <c r="J907" s="130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2"/>
      <c r="BA907" s="12"/>
      <c r="BB907" s="12"/>
      <c r="BC907" s="11"/>
      <c r="BD907" s="11"/>
      <c r="BE907" s="11"/>
      <c r="BF907" s="11"/>
    </row>
    <row r="908" spans="1:58" x14ac:dyDescent="0.25">
      <c r="A908" s="13"/>
      <c r="B908" s="104"/>
      <c r="C908" s="104"/>
      <c r="D908" s="104"/>
      <c r="E908" s="104"/>
      <c r="F908" s="103"/>
      <c r="G908" s="104"/>
      <c r="H908" s="104"/>
      <c r="I908" s="104"/>
      <c r="J908" s="130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2"/>
      <c r="BA908" s="12"/>
      <c r="BB908" s="12"/>
      <c r="BC908" s="11"/>
      <c r="BD908" s="11"/>
      <c r="BE908" s="11"/>
      <c r="BF908" s="11"/>
    </row>
    <row r="909" spans="1:58" x14ac:dyDescent="0.25">
      <c r="A909" s="13"/>
      <c r="B909" s="104"/>
      <c r="C909" s="104"/>
      <c r="D909" s="104"/>
      <c r="E909" s="104"/>
      <c r="F909" s="103"/>
      <c r="G909" s="104"/>
      <c r="H909" s="104"/>
      <c r="I909" s="104"/>
      <c r="J909" s="130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2"/>
      <c r="BA909" s="12"/>
      <c r="BB909" s="12"/>
      <c r="BC909" s="11"/>
      <c r="BD909" s="11"/>
      <c r="BE909" s="11"/>
      <c r="BF909" s="11"/>
    </row>
    <row r="910" spans="1:58" x14ac:dyDescent="0.25">
      <c r="A910" s="13"/>
      <c r="B910" s="104"/>
      <c r="C910" s="104"/>
      <c r="D910" s="104"/>
      <c r="E910" s="104"/>
      <c r="F910" s="103"/>
      <c r="G910" s="104"/>
      <c r="H910" s="104"/>
      <c r="I910" s="104"/>
      <c r="J910" s="130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2"/>
      <c r="BA910" s="12"/>
      <c r="BB910" s="12"/>
      <c r="BC910" s="11"/>
      <c r="BD910" s="11"/>
      <c r="BE910" s="11"/>
      <c r="BF910" s="11"/>
    </row>
    <row r="911" spans="1:58" x14ac:dyDescent="0.25">
      <c r="A911" s="13"/>
      <c r="B911" s="104"/>
      <c r="C911" s="104"/>
      <c r="D911" s="104"/>
      <c r="E911" s="104"/>
      <c r="F911" s="103"/>
      <c r="G911" s="104"/>
      <c r="H911" s="104"/>
      <c r="I911" s="104"/>
      <c r="J911" s="130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2"/>
      <c r="BA911" s="12"/>
      <c r="BB911" s="12"/>
      <c r="BC911" s="11"/>
      <c r="BD911" s="11"/>
      <c r="BE911" s="11"/>
      <c r="BF911" s="11"/>
    </row>
    <row r="912" spans="1:58" x14ac:dyDescent="0.25">
      <c r="A912" s="13"/>
      <c r="B912" s="104"/>
      <c r="C912" s="104"/>
      <c r="D912" s="104"/>
      <c r="E912" s="104"/>
      <c r="F912" s="103"/>
      <c r="G912" s="104"/>
      <c r="H912" s="104"/>
      <c r="I912" s="104"/>
      <c r="J912" s="130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2"/>
      <c r="BA912" s="12"/>
      <c r="BB912" s="12"/>
      <c r="BC912" s="11"/>
      <c r="BD912" s="11"/>
      <c r="BE912" s="11"/>
      <c r="BF912" s="11"/>
    </row>
    <row r="913" spans="1:58" x14ac:dyDescent="0.25">
      <c r="A913" s="13"/>
      <c r="B913" s="104"/>
      <c r="C913" s="104"/>
      <c r="D913" s="104"/>
      <c r="E913" s="104"/>
      <c r="F913" s="103"/>
      <c r="G913" s="104"/>
      <c r="H913" s="104"/>
      <c r="I913" s="104"/>
      <c r="J913" s="130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2"/>
      <c r="BA913" s="12"/>
      <c r="BB913" s="12"/>
      <c r="BC913" s="11"/>
      <c r="BD913" s="11"/>
      <c r="BE913" s="11"/>
      <c r="BF913" s="11"/>
    </row>
    <row r="914" spans="1:58" x14ac:dyDescent="0.25">
      <c r="A914" s="13"/>
      <c r="B914" s="104"/>
      <c r="C914" s="104"/>
      <c r="D914" s="104"/>
      <c r="E914" s="104"/>
      <c r="F914" s="103"/>
      <c r="G914" s="104"/>
      <c r="H914" s="104"/>
      <c r="I914" s="104"/>
      <c r="J914" s="130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2"/>
      <c r="BA914" s="12"/>
      <c r="BB914" s="12"/>
      <c r="BC914" s="11"/>
      <c r="BD914" s="11"/>
      <c r="BE914" s="11"/>
      <c r="BF914" s="11"/>
    </row>
    <row r="915" spans="1:58" x14ac:dyDescent="0.25">
      <c r="A915" s="13"/>
      <c r="B915" s="104"/>
      <c r="C915" s="104"/>
      <c r="D915" s="104"/>
      <c r="E915" s="104"/>
      <c r="F915" s="103"/>
      <c r="G915" s="104"/>
      <c r="H915" s="104"/>
      <c r="I915" s="104"/>
      <c r="J915" s="130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2"/>
      <c r="BA915" s="12"/>
      <c r="BB915" s="12"/>
      <c r="BC915" s="11"/>
      <c r="BD915" s="11"/>
      <c r="BE915" s="11"/>
      <c r="BF915" s="11"/>
    </row>
    <row r="916" spans="1:58" x14ac:dyDescent="0.25">
      <c r="A916" s="13"/>
      <c r="B916" s="104"/>
      <c r="C916" s="104"/>
      <c r="D916" s="104"/>
      <c r="E916" s="104"/>
      <c r="F916" s="103"/>
      <c r="G916" s="104"/>
      <c r="H916" s="104"/>
      <c r="I916" s="104"/>
      <c r="J916" s="130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2"/>
      <c r="BA916" s="12"/>
      <c r="BB916" s="12"/>
      <c r="BC916" s="11"/>
      <c r="BD916" s="11"/>
      <c r="BE916" s="11"/>
      <c r="BF916" s="11"/>
    </row>
    <row r="917" spans="1:58" x14ac:dyDescent="0.25">
      <c r="A917" s="13"/>
      <c r="B917" s="104"/>
      <c r="C917" s="104"/>
      <c r="D917" s="104"/>
      <c r="E917" s="104"/>
      <c r="F917" s="103"/>
      <c r="G917" s="104"/>
      <c r="H917" s="104"/>
      <c r="I917" s="104"/>
      <c r="J917" s="130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2"/>
      <c r="BA917" s="12"/>
      <c r="BB917" s="12"/>
      <c r="BC917" s="11"/>
      <c r="BD917" s="11"/>
      <c r="BE917" s="11"/>
      <c r="BF917" s="11"/>
    </row>
    <row r="918" spans="1:58" x14ac:dyDescent="0.25">
      <c r="A918" s="13"/>
      <c r="B918" s="104"/>
      <c r="C918" s="104"/>
      <c r="D918" s="104"/>
      <c r="E918" s="104"/>
      <c r="F918" s="103"/>
      <c r="G918" s="104"/>
      <c r="H918" s="104"/>
      <c r="I918" s="104"/>
      <c r="J918" s="130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2"/>
      <c r="BA918" s="12"/>
      <c r="BB918" s="12"/>
      <c r="BC918" s="11"/>
      <c r="BD918" s="11"/>
      <c r="BE918" s="11"/>
      <c r="BF918" s="11"/>
    </row>
    <row r="919" spans="1:58" x14ac:dyDescent="0.25">
      <c r="A919" s="13"/>
      <c r="B919" s="104"/>
      <c r="C919" s="104"/>
      <c r="D919" s="104"/>
      <c r="E919" s="104"/>
      <c r="F919" s="103"/>
      <c r="G919" s="104"/>
      <c r="H919" s="104"/>
      <c r="I919" s="104"/>
      <c r="J919" s="130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2"/>
      <c r="BA919" s="12"/>
      <c r="BB919" s="12"/>
      <c r="BC919" s="11"/>
      <c r="BD919" s="11"/>
      <c r="BE919" s="11"/>
      <c r="BF919" s="11"/>
    </row>
    <row r="920" spans="1:58" x14ac:dyDescent="0.25">
      <c r="A920" s="13"/>
      <c r="B920" s="104"/>
      <c r="C920" s="104"/>
      <c r="D920" s="104"/>
      <c r="E920" s="104"/>
      <c r="F920" s="103"/>
      <c r="G920" s="104"/>
      <c r="H920" s="104"/>
      <c r="I920" s="104"/>
      <c r="J920" s="130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2"/>
      <c r="BA920" s="12"/>
      <c r="BB920" s="12"/>
      <c r="BC920" s="11"/>
      <c r="BD920" s="11"/>
      <c r="BE920" s="11"/>
      <c r="BF920" s="11"/>
    </row>
    <row r="921" spans="1:58" x14ac:dyDescent="0.25">
      <c r="A921" s="13"/>
      <c r="B921" s="104"/>
      <c r="C921" s="104"/>
      <c r="D921" s="104"/>
      <c r="E921" s="104"/>
      <c r="F921" s="103"/>
      <c r="G921" s="104"/>
      <c r="H921" s="104"/>
      <c r="I921" s="104"/>
      <c r="J921" s="130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2"/>
      <c r="BA921" s="12"/>
      <c r="BB921" s="12"/>
      <c r="BC921" s="11"/>
      <c r="BD921" s="11"/>
      <c r="BE921" s="11"/>
      <c r="BF921" s="11"/>
    </row>
    <row r="922" spans="1:58" x14ac:dyDescent="0.25">
      <c r="A922" s="13"/>
      <c r="B922" s="104"/>
      <c r="C922" s="104"/>
      <c r="D922" s="104"/>
      <c r="E922" s="104"/>
      <c r="F922" s="103"/>
      <c r="G922" s="104"/>
      <c r="H922" s="104"/>
      <c r="I922" s="104"/>
      <c r="J922" s="130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2"/>
      <c r="BA922" s="12"/>
      <c r="BB922" s="12"/>
      <c r="BC922" s="11"/>
      <c r="BD922" s="11"/>
      <c r="BE922" s="11"/>
      <c r="BF922" s="11"/>
    </row>
    <row r="923" spans="1:58" x14ac:dyDescent="0.25">
      <c r="A923" s="13"/>
      <c r="B923" s="104"/>
      <c r="C923" s="104"/>
      <c r="D923" s="104"/>
      <c r="E923" s="104"/>
      <c r="F923" s="103"/>
      <c r="G923" s="104"/>
      <c r="H923" s="104"/>
      <c r="I923" s="104"/>
      <c r="J923" s="130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2"/>
      <c r="BA923" s="12"/>
      <c r="BB923" s="12"/>
      <c r="BC923" s="11"/>
      <c r="BD923" s="11"/>
      <c r="BE923" s="11"/>
      <c r="BF923" s="11"/>
    </row>
    <row r="924" spans="1:58" x14ac:dyDescent="0.25">
      <c r="A924" s="13"/>
      <c r="B924" s="104"/>
      <c r="C924" s="104"/>
      <c r="D924" s="104"/>
      <c r="E924" s="104"/>
      <c r="F924" s="103"/>
      <c r="G924" s="104"/>
      <c r="H924" s="104"/>
      <c r="I924" s="104"/>
      <c r="J924" s="130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2"/>
      <c r="BA924" s="12"/>
      <c r="BB924" s="12"/>
      <c r="BC924" s="11"/>
      <c r="BD924" s="11"/>
      <c r="BE924" s="11"/>
      <c r="BF924" s="11"/>
    </row>
    <row r="925" spans="1:58" x14ac:dyDescent="0.25">
      <c r="A925" s="13"/>
      <c r="B925" s="104"/>
      <c r="C925" s="104"/>
      <c r="D925" s="104"/>
      <c r="E925" s="104"/>
      <c r="F925" s="103"/>
      <c r="G925" s="104"/>
      <c r="H925" s="104"/>
      <c r="I925" s="104"/>
      <c r="J925" s="130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2"/>
      <c r="BA925" s="12"/>
      <c r="BB925" s="12"/>
      <c r="BC925" s="11"/>
      <c r="BD925" s="11"/>
      <c r="BE925" s="11"/>
      <c r="BF925" s="11"/>
    </row>
    <row r="926" spans="1:58" x14ac:dyDescent="0.25">
      <c r="A926" s="13"/>
      <c r="B926" s="104"/>
      <c r="C926" s="104"/>
      <c r="D926" s="104"/>
      <c r="E926" s="104"/>
      <c r="F926" s="103"/>
      <c r="G926" s="104"/>
      <c r="H926" s="104"/>
      <c r="I926" s="104"/>
      <c r="J926" s="130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2"/>
      <c r="BA926" s="12"/>
      <c r="BB926" s="12"/>
      <c r="BC926" s="11"/>
      <c r="BD926" s="11"/>
      <c r="BE926" s="11"/>
      <c r="BF926" s="11"/>
    </row>
    <row r="927" spans="1:58" x14ac:dyDescent="0.25">
      <c r="A927" s="13"/>
      <c r="B927" s="104"/>
      <c r="C927" s="104"/>
      <c r="D927" s="104"/>
      <c r="E927" s="104"/>
      <c r="F927" s="103"/>
      <c r="G927" s="104"/>
      <c r="H927" s="104"/>
      <c r="I927" s="104"/>
      <c r="J927" s="130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2"/>
      <c r="BA927" s="12"/>
      <c r="BB927" s="12"/>
      <c r="BC927" s="11"/>
      <c r="BD927" s="11"/>
      <c r="BE927" s="11"/>
      <c r="BF927" s="11"/>
    </row>
    <row r="928" spans="1:58" x14ac:dyDescent="0.25">
      <c r="A928" s="13"/>
      <c r="B928" s="104"/>
      <c r="C928" s="104"/>
      <c r="D928" s="104"/>
      <c r="E928" s="104"/>
      <c r="F928" s="103"/>
      <c r="G928" s="104"/>
      <c r="H928" s="104"/>
      <c r="I928" s="104"/>
      <c r="J928" s="130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2"/>
      <c r="BA928" s="12"/>
      <c r="BB928" s="12"/>
      <c r="BC928" s="11"/>
      <c r="BD928" s="11"/>
      <c r="BE928" s="11"/>
      <c r="BF928" s="11"/>
    </row>
    <row r="929" spans="1:58" x14ac:dyDescent="0.25">
      <c r="A929" s="13"/>
      <c r="B929" s="104"/>
      <c r="C929" s="104"/>
      <c r="D929" s="104"/>
      <c r="E929" s="104"/>
      <c r="F929" s="103"/>
      <c r="G929" s="104"/>
      <c r="H929" s="104"/>
      <c r="I929" s="104"/>
      <c r="J929" s="130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2"/>
      <c r="BA929" s="12"/>
      <c r="BB929" s="12"/>
      <c r="BC929" s="11"/>
      <c r="BD929" s="11"/>
      <c r="BE929" s="11"/>
      <c r="BF929" s="11"/>
    </row>
    <row r="930" spans="1:58" x14ac:dyDescent="0.25">
      <c r="A930" s="13"/>
      <c r="B930" s="104"/>
      <c r="C930" s="104"/>
      <c r="D930" s="104"/>
      <c r="E930" s="104"/>
      <c r="F930" s="103"/>
      <c r="G930" s="104"/>
      <c r="H930" s="104"/>
      <c r="I930" s="104"/>
      <c r="J930" s="130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2"/>
      <c r="BA930" s="12"/>
      <c r="BB930" s="12"/>
      <c r="BC930" s="11"/>
      <c r="BD930" s="11"/>
      <c r="BE930" s="11"/>
      <c r="BF930" s="11"/>
    </row>
    <row r="931" spans="1:58" x14ac:dyDescent="0.25">
      <c r="A931" s="13"/>
      <c r="B931" s="104"/>
      <c r="C931" s="104"/>
      <c r="D931" s="104"/>
      <c r="E931" s="104"/>
      <c r="F931" s="103"/>
      <c r="G931" s="104"/>
      <c r="H931" s="104"/>
      <c r="I931" s="104"/>
      <c r="J931" s="130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2"/>
      <c r="BA931" s="12"/>
      <c r="BB931" s="12"/>
      <c r="BC931" s="11"/>
      <c r="BD931" s="11"/>
      <c r="BE931" s="11"/>
      <c r="BF931" s="11"/>
    </row>
    <row r="932" spans="1:58" x14ac:dyDescent="0.25">
      <c r="A932" s="13"/>
      <c r="B932" s="104"/>
      <c r="C932" s="104"/>
      <c r="D932" s="104"/>
      <c r="E932" s="104"/>
      <c r="F932" s="103"/>
      <c r="G932" s="104"/>
      <c r="H932" s="104"/>
      <c r="I932" s="104"/>
      <c r="J932" s="130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2"/>
      <c r="BA932" s="12"/>
      <c r="BB932" s="12"/>
      <c r="BC932" s="11"/>
      <c r="BD932" s="11"/>
      <c r="BE932" s="11"/>
      <c r="BF932" s="11"/>
    </row>
    <row r="933" spans="1:58" x14ac:dyDescent="0.25">
      <c r="A933" s="13"/>
      <c r="B933" s="104"/>
      <c r="C933" s="104"/>
      <c r="D933" s="104"/>
      <c r="E933" s="104"/>
      <c r="F933" s="103"/>
      <c r="G933" s="104"/>
      <c r="H933" s="104"/>
      <c r="I933" s="104"/>
      <c r="J933" s="130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2"/>
      <c r="BA933" s="12"/>
      <c r="BB933" s="12"/>
      <c r="BC933" s="11"/>
      <c r="BD933" s="11"/>
      <c r="BE933" s="11"/>
      <c r="BF933" s="11"/>
    </row>
    <row r="934" spans="1:58" x14ac:dyDescent="0.25">
      <c r="A934" s="13"/>
      <c r="B934" s="104"/>
      <c r="C934" s="104"/>
      <c r="D934" s="104"/>
      <c r="E934" s="104"/>
      <c r="F934" s="103"/>
      <c r="G934" s="104"/>
      <c r="H934" s="104"/>
      <c r="I934" s="104"/>
      <c r="J934" s="130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2"/>
      <c r="BA934" s="12"/>
      <c r="BB934" s="12"/>
      <c r="BC934" s="11"/>
      <c r="BD934" s="11"/>
      <c r="BE934" s="11"/>
      <c r="BF934" s="11"/>
    </row>
    <row r="935" spans="1:58" x14ac:dyDescent="0.25">
      <c r="A935" s="13"/>
      <c r="B935" s="104"/>
      <c r="C935" s="104"/>
      <c r="D935" s="104"/>
      <c r="E935" s="104"/>
      <c r="F935" s="103"/>
      <c r="G935" s="104"/>
      <c r="H935" s="104"/>
      <c r="I935" s="104"/>
      <c r="J935" s="130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2"/>
      <c r="BA935" s="12"/>
      <c r="BB935" s="12"/>
      <c r="BC935" s="11"/>
      <c r="BD935" s="11"/>
      <c r="BE935" s="11"/>
      <c r="BF935" s="11"/>
    </row>
    <row r="936" spans="1:58" x14ac:dyDescent="0.25">
      <c r="A936" s="13"/>
      <c r="B936" s="104"/>
      <c r="C936" s="104"/>
      <c r="D936" s="104"/>
      <c r="E936" s="104"/>
      <c r="F936" s="103"/>
      <c r="G936" s="104"/>
      <c r="H936" s="104"/>
      <c r="I936" s="104"/>
      <c r="J936" s="130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2"/>
      <c r="BA936" s="12"/>
      <c r="BB936" s="12"/>
      <c r="BC936" s="11"/>
      <c r="BD936" s="11"/>
      <c r="BE936" s="11"/>
      <c r="BF936" s="11"/>
    </row>
    <row r="937" spans="1:58" x14ac:dyDescent="0.25">
      <c r="A937" s="13"/>
      <c r="B937" s="104"/>
      <c r="C937" s="104"/>
      <c r="D937" s="104"/>
      <c r="E937" s="104"/>
      <c r="F937" s="103"/>
      <c r="G937" s="104"/>
      <c r="H937" s="104"/>
      <c r="I937" s="104"/>
      <c r="J937" s="130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2"/>
      <c r="BA937" s="12"/>
      <c r="BB937" s="12"/>
      <c r="BC937" s="11"/>
      <c r="BD937" s="11"/>
      <c r="BE937" s="11"/>
      <c r="BF937" s="11"/>
    </row>
    <row r="938" spans="1:58" x14ac:dyDescent="0.25">
      <c r="A938" s="13"/>
      <c r="B938" s="104"/>
      <c r="C938" s="104"/>
      <c r="D938" s="104"/>
      <c r="E938" s="104"/>
      <c r="F938" s="103"/>
      <c r="G938" s="104"/>
      <c r="H938" s="104"/>
      <c r="I938" s="104"/>
      <c r="J938" s="130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2"/>
      <c r="BA938" s="12"/>
      <c r="BB938" s="12"/>
      <c r="BC938" s="11"/>
      <c r="BD938" s="11"/>
      <c r="BE938" s="11"/>
      <c r="BF938" s="11"/>
    </row>
    <row r="939" spans="1:58" x14ac:dyDescent="0.25">
      <c r="A939" s="13"/>
      <c r="B939" s="104"/>
      <c r="C939" s="104"/>
      <c r="D939" s="104"/>
      <c r="E939" s="104"/>
      <c r="F939" s="103"/>
      <c r="G939" s="104"/>
      <c r="H939" s="104"/>
      <c r="I939" s="104"/>
      <c r="J939" s="130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2"/>
      <c r="BA939" s="12"/>
      <c r="BB939" s="12"/>
      <c r="BC939" s="11"/>
      <c r="BD939" s="11"/>
      <c r="BE939" s="11"/>
      <c r="BF939" s="11"/>
    </row>
    <row r="940" spans="1:58" x14ac:dyDescent="0.25">
      <c r="A940" s="13"/>
      <c r="B940" s="104"/>
      <c r="C940" s="104"/>
      <c r="D940" s="104"/>
      <c r="E940" s="104"/>
      <c r="F940" s="103"/>
      <c r="G940" s="104"/>
      <c r="H940" s="104"/>
      <c r="I940" s="104"/>
      <c r="J940" s="130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2"/>
      <c r="BA940" s="12"/>
      <c r="BB940" s="12"/>
      <c r="BC940" s="11"/>
      <c r="BD940" s="11"/>
      <c r="BE940" s="11"/>
      <c r="BF940" s="11"/>
    </row>
    <row r="941" spans="1:58" x14ac:dyDescent="0.25">
      <c r="A941" s="13"/>
      <c r="B941" s="104"/>
      <c r="C941" s="104"/>
      <c r="D941" s="104"/>
      <c r="E941" s="104"/>
      <c r="F941" s="103"/>
      <c r="G941" s="104"/>
      <c r="H941" s="104"/>
      <c r="I941" s="104"/>
      <c r="J941" s="130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2"/>
      <c r="BA941" s="12"/>
      <c r="BB941" s="12"/>
      <c r="BC941" s="11"/>
      <c r="BD941" s="11"/>
      <c r="BE941" s="11"/>
      <c r="BF941" s="11"/>
    </row>
    <row r="942" spans="1:58" x14ac:dyDescent="0.25">
      <c r="A942" s="13"/>
      <c r="B942" s="104"/>
      <c r="C942" s="104"/>
      <c r="D942" s="104"/>
      <c r="E942" s="104"/>
      <c r="F942" s="103"/>
      <c r="G942" s="104"/>
      <c r="H942" s="104"/>
      <c r="I942" s="104"/>
      <c r="J942" s="130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2"/>
      <c r="BA942" s="12"/>
      <c r="BB942" s="12"/>
      <c r="BC942" s="11"/>
      <c r="BD942" s="11"/>
      <c r="BE942" s="11"/>
      <c r="BF942" s="11"/>
    </row>
    <row r="943" spans="1:58" x14ac:dyDescent="0.25">
      <c r="A943" s="13"/>
      <c r="B943" s="104"/>
      <c r="C943" s="104"/>
      <c r="D943" s="104"/>
      <c r="E943" s="104"/>
      <c r="F943" s="103"/>
      <c r="G943" s="104"/>
      <c r="H943" s="104"/>
      <c r="I943" s="104"/>
      <c r="J943" s="130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2"/>
      <c r="BA943" s="12"/>
      <c r="BB943" s="12"/>
      <c r="BC943" s="11"/>
      <c r="BD943" s="11"/>
      <c r="BE943" s="11"/>
      <c r="BF943" s="11"/>
    </row>
    <row r="944" spans="1:58" x14ac:dyDescent="0.25">
      <c r="A944" s="13"/>
      <c r="B944" s="104"/>
      <c r="C944" s="104"/>
      <c r="D944" s="104"/>
      <c r="E944" s="104"/>
      <c r="F944" s="103"/>
      <c r="G944" s="104"/>
      <c r="H944" s="104"/>
      <c r="I944" s="104"/>
      <c r="J944" s="130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2"/>
      <c r="BA944" s="12"/>
      <c r="BB944" s="12"/>
      <c r="BC944" s="11"/>
      <c r="BD944" s="11"/>
      <c r="BE944" s="11"/>
      <c r="BF944" s="11"/>
    </row>
    <row r="945" spans="1:58" x14ac:dyDescent="0.25">
      <c r="A945" s="13"/>
      <c r="B945" s="104"/>
      <c r="C945" s="104"/>
      <c r="D945" s="104"/>
      <c r="E945" s="104"/>
      <c r="F945" s="103"/>
      <c r="G945" s="104"/>
      <c r="H945" s="104"/>
      <c r="I945" s="104"/>
      <c r="J945" s="130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2"/>
      <c r="BA945" s="12"/>
      <c r="BB945" s="12"/>
      <c r="BC945" s="11"/>
      <c r="BD945" s="11"/>
      <c r="BE945" s="11"/>
      <c r="BF945" s="11"/>
    </row>
    <row r="946" spans="1:58" x14ac:dyDescent="0.25">
      <c r="A946" s="13"/>
      <c r="B946" s="104"/>
      <c r="C946" s="104"/>
      <c r="D946" s="104"/>
      <c r="E946" s="104"/>
      <c r="F946" s="103"/>
      <c r="G946" s="104"/>
      <c r="H946" s="104"/>
      <c r="I946" s="104"/>
      <c r="J946" s="130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2"/>
      <c r="BA946" s="12"/>
      <c r="BB946" s="12"/>
      <c r="BC946" s="11"/>
      <c r="BD946" s="11"/>
      <c r="BE946" s="11"/>
      <c r="BF946" s="11"/>
    </row>
    <row r="947" spans="1:58" x14ac:dyDescent="0.25">
      <c r="A947" s="13"/>
      <c r="B947" s="104"/>
      <c r="C947" s="104"/>
      <c r="D947" s="104"/>
      <c r="E947" s="104"/>
      <c r="F947" s="103"/>
      <c r="G947" s="104"/>
      <c r="H947" s="104"/>
      <c r="I947" s="104"/>
      <c r="J947" s="130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2"/>
      <c r="BA947" s="12"/>
      <c r="BB947" s="12"/>
      <c r="BC947" s="11"/>
      <c r="BD947" s="11"/>
      <c r="BE947" s="11"/>
      <c r="BF947" s="11"/>
    </row>
    <row r="948" spans="1:58" x14ac:dyDescent="0.25">
      <c r="A948" s="13"/>
      <c r="B948" s="104"/>
      <c r="C948" s="104"/>
      <c r="D948" s="104"/>
      <c r="E948" s="104"/>
      <c r="F948" s="103"/>
      <c r="G948" s="104"/>
      <c r="H948" s="104"/>
      <c r="I948" s="104"/>
      <c r="J948" s="130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2"/>
      <c r="BA948" s="12"/>
      <c r="BB948" s="12"/>
      <c r="BC948" s="11"/>
      <c r="BD948" s="11"/>
      <c r="BE948" s="11"/>
      <c r="BF948" s="11"/>
    </row>
    <row r="949" spans="1:58" x14ac:dyDescent="0.25">
      <c r="A949" s="13"/>
      <c r="B949" s="104"/>
      <c r="C949" s="104"/>
      <c r="D949" s="104"/>
      <c r="E949" s="104"/>
      <c r="F949" s="103"/>
      <c r="G949" s="104"/>
      <c r="H949" s="104"/>
      <c r="I949" s="104"/>
      <c r="J949" s="130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2"/>
      <c r="BA949" s="12"/>
      <c r="BB949" s="12"/>
      <c r="BC949" s="11"/>
      <c r="BD949" s="11"/>
      <c r="BE949" s="11"/>
      <c r="BF949" s="11"/>
    </row>
    <row r="950" spans="1:58" x14ac:dyDescent="0.25">
      <c r="A950" s="13"/>
      <c r="B950" s="104"/>
      <c r="C950" s="104"/>
      <c r="D950" s="104"/>
      <c r="E950" s="104"/>
      <c r="F950" s="103"/>
      <c r="G950" s="104"/>
      <c r="H950" s="104"/>
      <c r="I950" s="104"/>
      <c r="J950" s="130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2"/>
      <c r="BA950" s="12"/>
      <c r="BB950" s="12"/>
      <c r="BC950" s="11"/>
      <c r="BD950" s="11"/>
      <c r="BE950" s="11"/>
      <c r="BF950" s="11"/>
    </row>
    <row r="951" spans="1:58" x14ac:dyDescent="0.25">
      <c r="A951" s="13"/>
      <c r="B951" s="104"/>
      <c r="C951" s="104"/>
      <c r="D951" s="104"/>
      <c r="E951" s="104"/>
      <c r="F951" s="103"/>
      <c r="G951" s="104"/>
      <c r="H951" s="104"/>
      <c r="I951" s="104"/>
      <c r="J951" s="130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2"/>
      <c r="BA951" s="12"/>
      <c r="BB951" s="12"/>
      <c r="BC951" s="11"/>
      <c r="BD951" s="11"/>
      <c r="BE951" s="11"/>
      <c r="BF951" s="11"/>
    </row>
    <row r="952" spans="1:58" x14ac:dyDescent="0.25">
      <c r="A952" s="13"/>
      <c r="B952" s="104"/>
      <c r="C952" s="104"/>
      <c r="D952" s="104"/>
      <c r="E952" s="104"/>
      <c r="F952" s="103"/>
      <c r="G952" s="104"/>
      <c r="H952" s="104"/>
      <c r="I952" s="104"/>
      <c r="J952" s="130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2"/>
      <c r="BA952" s="12"/>
      <c r="BB952" s="12"/>
      <c r="BC952" s="11"/>
      <c r="BD952" s="11"/>
      <c r="BE952" s="11"/>
      <c r="BF952" s="11"/>
    </row>
    <row r="953" spans="1:58" x14ac:dyDescent="0.25">
      <c r="A953" s="13"/>
      <c r="B953" s="104"/>
      <c r="C953" s="104"/>
      <c r="D953" s="104"/>
      <c r="E953" s="104"/>
      <c r="F953" s="103"/>
      <c r="G953" s="104"/>
      <c r="H953" s="104"/>
      <c r="I953" s="104"/>
      <c r="J953" s="130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2"/>
      <c r="BA953" s="12"/>
      <c r="BB953" s="12"/>
      <c r="BC953" s="11"/>
      <c r="BD953" s="11"/>
      <c r="BE953" s="11"/>
      <c r="BF953" s="11"/>
    </row>
    <row r="954" spans="1:58" x14ac:dyDescent="0.25">
      <c r="A954" s="13"/>
      <c r="B954" s="104"/>
      <c r="C954" s="104"/>
      <c r="D954" s="104"/>
      <c r="E954" s="104"/>
      <c r="F954" s="103"/>
      <c r="G954" s="104"/>
      <c r="H954" s="104"/>
      <c r="I954" s="104"/>
      <c r="J954" s="130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2"/>
      <c r="BA954" s="12"/>
      <c r="BB954" s="12"/>
      <c r="BC954" s="11"/>
      <c r="BD954" s="11"/>
      <c r="BE954" s="11"/>
      <c r="BF954" s="11"/>
    </row>
    <row r="955" spans="1:58" x14ac:dyDescent="0.25">
      <c r="A955" s="13"/>
      <c r="B955" s="104"/>
      <c r="C955" s="104"/>
      <c r="D955" s="104"/>
      <c r="E955" s="104"/>
      <c r="F955" s="103"/>
      <c r="G955" s="104"/>
      <c r="H955" s="104"/>
      <c r="I955" s="104"/>
      <c r="J955" s="130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2"/>
      <c r="BA955" s="12"/>
      <c r="BB955" s="12"/>
      <c r="BC955" s="11"/>
      <c r="BD955" s="11"/>
      <c r="BE955" s="11"/>
      <c r="BF955" s="11"/>
    </row>
    <row r="956" spans="1:58" x14ac:dyDescent="0.25">
      <c r="A956" s="13"/>
      <c r="B956" s="104"/>
      <c r="C956" s="104"/>
      <c r="D956" s="104"/>
      <c r="E956" s="104"/>
      <c r="F956" s="103"/>
      <c r="G956" s="104"/>
      <c r="H956" s="104"/>
      <c r="I956" s="104"/>
      <c r="J956" s="130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2"/>
      <c r="BA956" s="12"/>
      <c r="BB956" s="12"/>
      <c r="BC956" s="11"/>
      <c r="BD956" s="11"/>
      <c r="BE956" s="11"/>
      <c r="BF956" s="11"/>
    </row>
    <row r="957" spans="1:58" x14ac:dyDescent="0.25">
      <c r="A957" s="13"/>
      <c r="B957" s="104"/>
      <c r="C957" s="104"/>
      <c r="D957" s="104"/>
      <c r="E957" s="104"/>
      <c r="F957" s="103"/>
      <c r="G957" s="104"/>
      <c r="H957" s="104"/>
      <c r="I957" s="104"/>
      <c r="J957" s="130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2"/>
      <c r="BA957" s="12"/>
      <c r="BB957" s="12"/>
      <c r="BC957" s="11"/>
      <c r="BD957" s="11"/>
      <c r="BE957" s="11"/>
      <c r="BF957" s="11"/>
    </row>
    <row r="958" spans="1:58" x14ac:dyDescent="0.25">
      <c r="A958" s="13"/>
      <c r="B958" s="104"/>
      <c r="C958" s="104"/>
      <c r="D958" s="104"/>
      <c r="E958" s="104"/>
      <c r="F958" s="103"/>
      <c r="G958" s="104"/>
      <c r="H958" s="104"/>
      <c r="I958" s="104"/>
      <c r="J958" s="130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2"/>
      <c r="BA958" s="12"/>
      <c r="BB958" s="12"/>
      <c r="BC958" s="11"/>
      <c r="BD958" s="11"/>
      <c r="BE958" s="11"/>
      <c r="BF958" s="11"/>
    </row>
    <row r="959" spans="1:58" x14ac:dyDescent="0.25">
      <c r="A959" s="13"/>
      <c r="B959" s="104"/>
      <c r="C959" s="104"/>
      <c r="D959" s="104"/>
      <c r="E959" s="104"/>
      <c r="F959" s="103"/>
      <c r="G959" s="104"/>
      <c r="H959" s="104"/>
      <c r="I959" s="104"/>
      <c r="J959" s="130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2"/>
      <c r="BA959" s="12"/>
      <c r="BB959" s="12"/>
      <c r="BC959" s="11"/>
      <c r="BD959" s="11"/>
      <c r="BE959" s="11"/>
      <c r="BF959" s="11"/>
    </row>
    <row r="960" spans="1:58" x14ac:dyDescent="0.25">
      <c r="A960" s="13"/>
      <c r="B960" s="104"/>
      <c r="C960" s="104"/>
      <c r="D960" s="104"/>
      <c r="E960" s="104"/>
      <c r="F960" s="103"/>
      <c r="G960" s="104"/>
      <c r="H960" s="104"/>
      <c r="I960" s="104"/>
      <c r="J960" s="130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2"/>
      <c r="BA960" s="12"/>
      <c r="BB960" s="12"/>
      <c r="BC960" s="11"/>
      <c r="BD960" s="11"/>
      <c r="BE960" s="11"/>
      <c r="BF960" s="11"/>
    </row>
    <row r="961" spans="1:58" x14ac:dyDescent="0.25">
      <c r="A961" s="13"/>
      <c r="B961" s="104"/>
      <c r="C961" s="104"/>
      <c r="D961" s="104"/>
      <c r="E961" s="104"/>
      <c r="F961" s="103"/>
      <c r="G961" s="104"/>
      <c r="H961" s="104"/>
      <c r="I961" s="104"/>
      <c r="J961" s="130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2"/>
      <c r="BA961" s="12"/>
      <c r="BB961" s="12"/>
      <c r="BC961" s="11"/>
      <c r="BD961" s="11"/>
      <c r="BE961" s="11"/>
      <c r="BF961" s="11"/>
    </row>
    <row r="962" spans="1:58" x14ac:dyDescent="0.25">
      <c r="A962" s="13"/>
      <c r="B962" s="104"/>
      <c r="C962" s="104"/>
      <c r="D962" s="104"/>
      <c r="E962" s="104"/>
      <c r="F962" s="103"/>
      <c r="G962" s="104"/>
      <c r="H962" s="104"/>
      <c r="I962" s="104"/>
      <c r="J962" s="130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2"/>
      <c r="BA962" s="12"/>
      <c r="BB962" s="12"/>
      <c r="BC962" s="11"/>
      <c r="BD962" s="11"/>
      <c r="BE962" s="11"/>
      <c r="BF962" s="11"/>
    </row>
    <row r="963" spans="1:58" x14ac:dyDescent="0.25">
      <c r="A963" s="13"/>
      <c r="B963" s="104"/>
      <c r="C963" s="104"/>
      <c r="D963" s="104"/>
      <c r="E963" s="104"/>
      <c r="F963" s="103"/>
      <c r="G963" s="104"/>
      <c r="H963" s="104"/>
      <c r="I963" s="104"/>
      <c r="J963" s="130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2"/>
      <c r="BA963" s="12"/>
      <c r="BB963" s="12"/>
      <c r="BC963" s="11"/>
      <c r="BD963" s="11"/>
      <c r="BE963" s="11"/>
      <c r="BF963" s="11"/>
    </row>
    <row r="964" spans="1:58" x14ac:dyDescent="0.25">
      <c r="A964" s="13"/>
      <c r="B964" s="104"/>
      <c r="C964" s="104"/>
      <c r="D964" s="104"/>
      <c r="E964" s="104"/>
      <c r="F964" s="103"/>
      <c r="G964" s="104"/>
      <c r="H964" s="104"/>
      <c r="I964" s="104"/>
      <c r="J964" s="130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2"/>
      <c r="BA964" s="12"/>
      <c r="BB964" s="12"/>
      <c r="BC964" s="11"/>
      <c r="BD964" s="11"/>
      <c r="BE964" s="11"/>
      <c r="BF964" s="11"/>
    </row>
    <row r="965" spans="1:58" x14ac:dyDescent="0.25">
      <c r="A965" s="13"/>
      <c r="B965" s="104"/>
      <c r="C965" s="104"/>
      <c r="D965" s="104"/>
      <c r="E965" s="104"/>
      <c r="F965" s="103"/>
      <c r="G965" s="104"/>
      <c r="H965" s="104"/>
      <c r="I965" s="104"/>
      <c r="J965" s="130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2"/>
      <c r="BA965" s="12"/>
      <c r="BB965" s="12"/>
      <c r="BC965" s="11"/>
      <c r="BD965" s="11"/>
      <c r="BE965" s="11"/>
      <c r="BF965" s="11"/>
    </row>
    <row r="966" spans="1:58" x14ac:dyDescent="0.25">
      <c r="A966" s="13"/>
      <c r="B966" s="104"/>
      <c r="C966" s="104"/>
      <c r="D966" s="104"/>
      <c r="E966" s="104"/>
      <c r="F966" s="103"/>
      <c r="G966" s="104"/>
      <c r="H966" s="104"/>
      <c r="I966" s="104"/>
      <c r="J966" s="130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2"/>
      <c r="BA966" s="12"/>
      <c r="BB966" s="12"/>
      <c r="BC966" s="11"/>
      <c r="BD966" s="11"/>
      <c r="BE966" s="11"/>
      <c r="BF966" s="11"/>
    </row>
    <row r="967" spans="1:58" x14ac:dyDescent="0.25">
      <c r="A967" s="13"/>
      <c r="B967" s="104"/>
      <c r="C967" s="104"/>
      <c r="D967" s="104"/>
      <c r="E967" s="104"/>
      <c r="F967" s="103"/>
      <c r="G967" s="104"/>
      <c r="H967" s="104"/>
      <c r="I967" s="104"/>
      <c r="J967" s="130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2"/>
      <c r="BA967" s="12"/>
      <c r="BB967" s="12"/>
      <c r="BC967" s="11"/>
      <c r="BD967" s="11"/>
      <c r="BE967" s="11"/>
      <c r="BF967" s="11"/>
    </row>
    <row r="968" spans="1:58" x14ac:dyDescent="0.25">
      <c r="A968" s="13"/>
      <c r="B968" s="104"/>
      <c r="C968" s="104"/>
      <c r="D968" s="104"/>
      <c r="E968" s="104"/>
      <c r="F968" s="103"/>
      <c r="G968" s="104"/>
      <c r="H968" s="104"/>
      <c r="I968" s="104"/>
      <c r="J968" s="130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2"/>
      <c r="BA968" s="12"/>
      <c r="BB968" s="12"/>
      <c r="BC968" s="11"/>
      <c r="BD968" s="11"/>
      <c r="BE968" s="11"/>
      <c r="BF968" s="11"/>
    </row>
    <row r="969" spans="1:58" x14ac:dyDescent="0.25">
      <c r="A969" s="13"/>
      <c r="B969" s="104"/>
      <c r="C969" s="104"/>
      <c r="D969" s="104"/>
      <c r="E969" s="104"/>
      <c r="F969" s="103"/>
      <c r="G969" s="104"/>
      <c r="H969" s="104"/>
      <c r="I969" s="104"/>
      <c r="J969" s="130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2"/>
      <c r="BA969" s="12"/>
      <c r="BB969" s="12"/>
      <c r="BC969" s="11"/>
      <c r="BD969" s="11"/>
      <c r="BE969" s="11"/>
      <c r="BF969" s="11"/>
    </row>
    <row r="970" spans="1:58" x14ac:dyDescent="0.25">
      <c r="A970" s="13"/>
      <c r="B970" s="104"/>
      <c r="C970" s="104"/>
      <c r="D970" s="104"/>
      <c r="E970" s="104"/>
      <c r="F970" s="103"/>
      <c r="G970" s="104"/>
      <c r="H970" s="104"/>
      <c r="I970" s="104"/>
      <c r="J970" s="130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2"/>
      <c r="BA970" s="12"/>
      <c r="BB970" s="12"/>
      <c r="BC970" s="11"/>
      <c r="BD970" s="11"/>
      <c r="BE970" s="11"/>
      <c r="BF970" s="11"/>
    </row>
    <row r="971" spans="1:58" x14ac:dyDescent="0.25">
      <c r="A971" s="13"/>
      <c r="B971" s="104"/>
      <c r="C971" s="104"/>
      <c r="D971" s="104"/>
      <c r="E971" s="104"/>
      <c r="F971" s="103"/>
      <c r="G971" s="104"/>
      <c r="H971" s="104"/>
      <c r="I971" s="104"/>
      <c r="J971" s="130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2"/>
      <c r="BA971" s="12"/>
      <c r="BB971" s="12"/>
      <c r="BC971" s="11"/>
      <c r="BD971" s="11"/>
      <c r="BE971" s="11"/>
      <c r="BF971" s="11"/>
    </row>
    <row r="972" spans="1:58" x14ac:dyDescent="0.25">
      <c r="A972" s="13"/>
      <c r="B972" s="104"/>
      <c r="C972" s="104"/>
      <c r="D972" s="104"/>
      <c r="E972" s="104"/>
      <c r="F972" s="103"/>
      <c r="G972" s="104"/>
      <c r="H972" s="104"/>
      <c r="I972" s="104"/>
      <c r="J972" s="130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2"/>
      <c r="BA972" s="12"/>
      <c r="BB972" s="12"/>
      <c r="BC972" s="11"/>
      <c r="BD972" s="11"/>
      <c r="BE972" s="11"/>
      <c r="BF972" s="11"/>
    </row>
    <row r="973" spans="1:58" x14ac:dyDescent="0.25">
      <c r="A973" s="13"/>
      <c r="B973" s="104"/>
      <c r="C973" s="104"/>
      <c r="D973" s="104"/>
      <c r="E973" s="104"/>
      <c r="F973" s="103"/>
      <c r="G973" s="104"/>
      <c r="H973" s="104"/>
      <c r="I973" s="104"/>
      <c r="J973" s="130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2"/>
      <c r="BA973" s="12"/>
      <c r="BB973" s="12"/>
      <c r="BC973" s="11"/>
      <c r="BD973" s="11"/>
      <c r="BE973" s="11"/>
      <c r="BF973" s="11"/>
    </row>
    <row r="974" spans="1:58" x14ac:dyDescent="0.25">
      <c r="A974" s="13"/>
      <c r="B974" s="104"/>
      <c r="C974" s="104"/>
      <c r="D974" s="104"/>
      <c r="E974" s="104"/>
      <c r="F974" s="103"/>
      <c r="G974" s="104"/>
      <c r="H974" s="104"/>
      <c r="I974" s="104"/>
      <c r="J974" s="130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2"/>
      <c r="BA974" s="12"/>
      <c r="BB974" s="12"/>
      <c r="BC974" s="11"/>
      <c r="BD974" s="11"/>
      <c r="BE974" s="11"/>
      <c r="BF974" s="11"/>
    </row>
    <row r="975" spans="1:58" x14ac:dyDescent="0.25">
      <c r="A975" s="13"/>
      <c r="B975" s="104"/>
      <c r="C975" s="104"/>
      <c r="D975" s="104"/>
      <c r="E975" s="104"/>
      <c r="F975" s="103"/>
      <c r="G975" s="104"/>
      <c r="H975" s="104"/>
      <c r="I975" s="104"/>
      <c r="J975" s="130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2"/>
      <c r="BA975" s="12"/>
      <c r="BB975" s="12"/>
      <c r="BC975" s="11"/>
      <c r="BD975" s="11"/>
      <c r="BE975" s="11"/>
      <c r="BF975" s="11"/>
    </row>
    <row r="976" spans="1:58" x14ac:dyDescent="0.25">
      <c r="A976" s="13"/>
      <c r="B976" s="104"/>
      <c r="C976" s="104"/>
      <c r="D976" s="104"/>
      <c r="E976" s="104"/>
      <c r="F976" s="103"/>
      <c r="G976" s="104"/>
      <c r="H976" s="104"/>
      <c r="I976" s="104"/>
      <c r="J976" s="130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2"/>
      <c r="BA976" s="12"/>
      <c r="BB976" s="12"/>
      <c r="BC976" s="11"/>
      <c r="BD976" s="11"/>
      <c r="BE976" s="11"/>
      <c r="BF976" s="11"/>
    </row>
    <row r="977" spans="1:58" x14ac:dyDescent="0.25">
      <c r="A977" s="13"/>
      <c r="B977" s="104"/>
      <c r="C977" s="104"/>
      <c r="D977" s="104"/>
      <c r="E977" s="104"/>
      <c r="F977" s="103"/>
      <c r="G977" s="104"/>
      <c r="H977" s="104"/>
      <c r="I977" s="104"/>
      <c r="J977" s="130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2"/>
      <c r="BA977" s="12"/>
      <c r="BB977" s="12"/>
      <c r="BC977" s="11"/>
      <c r="BD977" s="11"/>
      <c r="BE977" s="11"/>
      <c r="BF977" s="11"/>
    </row>
    <row r="978" spans="1:58" x14ac:dyDescent="0.25">
      <c r="A978" s="13"/>
      <c r="B978" s="104"/>
      <c r="C978" s="104"/>
      <c r="D978" s="104"/>
      <c r="E978" s="104"/>
      <c r="F978" s="103"/>
      <c r="G978" s="104"/>
      <c r="H978" s="104"/>
      <c r="I978" s="104"/>
      <c r="J978" s="130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2"/>
      <c r="BA978" s="12"/>
      <c r="BB978" s="12"/>
      <c r="BC978" s="11"/>
      <c r="BD978" s="11"/>
      <c r="BE978" s="11"/>
      <c r="BF978" s="11"/>
    </row>
    <row r="979" spans="1:58" x14ac:dyDescent="0.25">
      <c r="A979" s="13"/>
      <c r="B979" s="104"/>
      <c r="C979" s="104"/>
      <c r="D979" s="104"/>
      <c r="E979" s="104"/>
      <c r="F979" s="103"/>
      <c r="G979" s="104"/>
      <c r="H979" s="104"/>
      <c r="I979" s="104"/>
      <c r="J979" s="130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2"/>
      <c r="BA979" s="12"/>
      <c r="BB979" s="12"/>
      <c r="BC979" s="11"/>
      <c r="BD979" s="11"/>
      <c r="BE979" s="11"/>
      <c r="BF979" s="11"/>
    </row>
    <row r="980" spans="1:58" x14ac:dyDescent="0.25">
      <c r="A980" s="13"/>
      <c r="B980" s="104"/>
      <c r="C980" s="104"/>
      <c r="D980" s="104"/>
      <c r="E980" s="104"/>
      <c r="F980" s="103"/>
      <c r="G980" s="104"/>
      <c r="H980" s="104"/>
      <c r="I980" s="104"/>
      <c r="J980" s="130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2"/>
      <c r="BA980" s="12"/>
      <c r="BB980" s="12"/>
      <c r="BC980" s="11"/>
      <c r="BD980" s="11"/>
      <c r="BE980" s="11"/>
      <c r="BF980" s="11"/>
    </row>
    <row r="981" spans="1:58" x14ac:dyDescent="0.25">
      <c r="A981" s="13"/>
      <c r="B981" s="104"/>
      <c r="C981" s="104"/>
      <c r="D981" s="104"/>
      <c r="E981" s="104"/>
      <c r="F981" s="103"/>
      <c r="G981" s="104"/>
      <c r="H981" s="104"/>
      <c r="I981" s="104"/>
      <c r="J981" s="130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2"/>
      <c r="BA981" s="12"/>
      <c r="BB981" s="12"/>
      <c r="BC981" s="11"/>
      <c r="BD981" s="11"/>
      <c r="BE981" s="11"/>
      <c r="BF981" s="11"/>
    </row>
    <row r="982" spans="1:58" x14ac:dyDescent="0.25">
      <c r="A982" s="13"/>
      <c r="B982" s="104"/>
      <c r="C982" s="104"/>
      <c r="D982" s="104"/>
      <c r="E982" s="104"/>
      <c r="F982" s="103"/>
      <c r="G982" s="104"/>
      <c r="H982" s="104"/>
      <c r="I982" s="104"/>
      <c r="J982" s="130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2"/>
      <c r="BA982" s="12"/>
      <c r="BB982" s="12"/>
      <c r="BC982" s="11"/>
      <c r="BD982" s="11"/>
      <c r="BE982" s="11"/>
      <c r="BF982" s="11"/>
    </row>
    <row r="983" spans="1:58" x14ac:dyDescent="0.25">
      <c r="A983" s="13"/>
      <c r="B983" s="104"/>
      <c r="C983" s="104"/>
      <c r="D983" s="104"/>
      <c r="E983" s="104"/>
      <c r="F983" s="103"/>
      <c r="G983" s="104"/>
      <c r="H983" s="104"/>
      <c r="I983" s="104"/>
      <c r="J983" s="130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2"/>
      <c r="BA983" s="12"/>
      <c r="BB983" s="12"/>
      <c r="BC983" s="11"/>
      <c r="BD983" s="11"/>
      <c r="BE983" s="11"/>
      <c r="BF983" s="11"/>
    </row>
    <row r="984" spans="1:58" x14ac:dyDescent="0.25">
      <c r="A984" s="13"/>
      <c r="B984" s="104"/>
      <c r="C984" s="104"/>
      <c r="D984" s="104"/>
      <c r="E984" s="104"/>
      <c r="F984" s="103"/>
      <c r="G984" s="104"/>
      <c r="H984" s="104"/>
      <c r="I984" s="104"/>
      <c r="J984" s="130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2"/>
      <c r="BA984" s="12"/>
      <c r="BB984" s="12"/>
      <c r="BC984" s="11"/>
      <c r="BD984" s="11"/>
      <c r="BE984" s="11"/>
      <c r="BF984" s="11"/>
    </row>
    <row r="985" spans="1:58" x14ac:dyDescent="0.25">
      <c r="A985" s="13"/>
      <c r="B985" s="104"/>
      <c r="C985" s="104"/>
      <c r="D985" s="104"/>
      <c r="E985" s="104"/>
      <c r="F985" s="103"/>
      <c r="G985" s="104"/>
      <c r="H985" s="104"/>
      <c r="I985" s="104"/>
      <c r="J985" s="130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2"/>
      <c r="BA985" s="12"/>
      <c r="BB985" s="12"/>
      <c r="BC985" s="11"/>
      <c r="BD985" s="11"/>
      <c r="BE985" s="11"/>
      <c r="BF985" s="11"/>
    </row>
    <row r="986" spans="1:58" x14ac:dyDescent="0.25">
      <c r="A986" s="13"/>
      <c r="B986" s="104"/>
      <c r="C986" s="104"/>
      <c r="D986" s="104"/>
      <c r="E986" s="104"/>
      <c r="F986" s="103"/>
      <c r="G986" s="104"/>
      <c r="H986" s="104"/>
      <c r="I986" s="104"/>
      <c r="J986" s="130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2"/>
      <c r="BA986" s="12"/>
      <c r="BB986" s="12"/>
      <c r="BC986" s="11"/>
      <c r="BD986" s="11"/>
      <c r="BE986" s="11"/>
      <c r="BF986" s="11"/>
    </row>
    <row r="987" spans="1:58" x14ac:dyDescent="0.25">
      <c r="A987" s="13"/>
      <c r="B987" s="104"/>
      <c r="C987" s="104"/>
      <c r="D987" s="104"/>
      <c r="E987" s="104"/>
      <c r="F987" s="103"/>
      <c r="G987" s="104"/>
      <c r="H987" s="104"/>
      <c r="I987" s="104"/>
      <c r="J987" s="130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2"/>
      <c r="BA987" s="12"/>
      <c r="BB987" s="12"/>
      <c r="BC987" s="11"/>
      <c r="BD987" s="11"/>
      <c r="BE987" s="11"/>
      <c r="BF987" s="11"/>
    </row>
    <row r="988" spans="1:58" x14ac:dyDescent="0.25">
      <c r="A988" s="13"/>
      <c r="B988" s="104"/>
      <c r="C988" s="104"/>
      <c r="D988" s="104"/>
      <c r="E988" s="104"/>
      <c r="F988" s="103"/>
      <c r="G988" s="104"/>
      <c r="H988" s="104"/>
      <c r="I988" s="104"/>
      <c r="J988" s="130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2"/>
      <c r="BA988" s="12"/>
      <c r="BB988" s="12"/>
      <c r="BC988" s="11"/>
      <c r="BD988" s="11"/>
      <c r="BE988" s="11"/>
      <c r="BF988" s="11"/>
    </row>
    <row r="989" spans="1:58" x14ac:dyDescent="0.25">
      <c r="A989" s="13"/>
      <c r="B989" s="104"/>
      <c r="C989" s="104"/>
      <c r="D989" s="104"/>
      <c r="E989" s="104"/>
      <c r="F989" s="103"/>
      <c r="G989" s="104"/>
      <c r="H989" s="104"/>
      <c r="I989" s="104"/>
      <c r="J989" s="130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2"/>
      <c r="BA989" s="12"/>
      <c r="BB989" s="12"/>
      <c r="BC989" s="11"/>
      <c r="BD989" s="11"/>
      <c r="BE989" s="11"/>
      <c r="BF989" s="11"/>
    </row>
    <row r="990" spans="1:58" x14ac:dyDescent="0.25">
      <c r="A990" s="13"/>
      <c r="B990" s="104"/>
      <c r="C990" s="104"/>
      <c r="D990" s="104"/>
      <c r="E990" s="104"/>
      <c r="F990" s="103"/>
      <c r="G990" s="104"/>
      <c r="H990" s="104"/>
      <c r="I990" s="104"/>
      <c r="J990" s="130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2"/>
      <c r="BA990" s="12"/>
      <c r="BB990" s="12"/>
      <c r="BC990" s="11"/>
      <c r="BD990" s="11"/>
      <c r="BE990" s="11"/>
      <c r="BF990" s="11"/>
    </row>
    <row r="991" spans="1:58" x14ac:dyDescent="0.25">
      <c r="A991" s="13"/>
      <c r="B991" s="104"/>
      <c r="C991" s="104"/>
      <c r="D991" s="104"/>
      <c r="E991" s="104"/>
      <c r="F991" s="103"/>
      <c r="G991" s="104"/>
      <c r="H991" s="104"/>
      <c r="I991" s="104"/>
      <c r="J991" s="130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2"/>
      <c r="BA991" s="12"/>
      <c r="BB991" s="12"/>
      <c r="BC991" s="11"/>
      <c r="BD991" s="11"/>
      <c r="BE991" s="11"/>
      <c r="BF991" s="11"/>
    </row>
    <row r="992" spans="1:58" x14ac:dyDescent="0.25">
      <c r="A992" s="13"/>
      <c r="B992" s="104"/>
      <c r="C992" s="104"/>
      <c r="D992" s="104"/>
      <c r="E992" s="104"/>
      <c r="F992" s="103"/>
      <c r="G992" s="104"/>
      <c r="H992" s="104"/>
      <c r="I992" s="104"/>
      <c r="J992" s="130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2"/>
      <c r="BA992" s="12"/>
      <c r="BB992" s="12"/>
      <c r="BC992" s="11"/>
      <c r="BD992" s="11"/>
      <c r="BE992" s="11"/>
      <c r="BF992" s="11"/>
    </row>
    <row r="993" spans="1:58" x14ac:dyDescent="0.25">
      <c r="A993" s="13"/>
      <c r="B993" s="104"/>
      <c r="C993" s="104"/>
      <c r="D993" s="104"/>
      <c r="E993" s="104"/>
      <c r="F993" s="103"/>
      <c r="G993" s="104"/>
      <c r="H993" s="104"/>
      <c r="I993" s="104"/>
      <c r="J993" s="130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2"/>
      <c r="BA993" s="12"/>
      <c r="BB993" s="12"/>
      <c r="BC993" s="11"/>
      <c r="BD993" s="11"/>
      <c r="BE993" s="11"/>
      <c r="BF993" s="11"/>
    </row>
    <row r="994" spans="1:58" x14ac:dyDescent="0.25">
      <c r="A994" s="13"/>
      <c r="B994" s="104"/>
      <c r="C994" s="104"/>
      <c r="D994" s="104"/>
      <c r="E994" s="104"/>
      <c r="F994" s="103"/>
      <c r="G994" s="104"/>
      <c r="H994" s="104"/>
      <c r="I994" s="104"/>
      <c r="J994" s="130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2"/>
      <c r="BA994" s="12"/>
      <c r="BB994" s="12"/>
      <c r="BC994" s="11"/>
      <c r="BD994" s="11"/>
      <c r="BE994" s="11"/>
      <c r="BF994" s="11"/>
    </row>
    <row r="995" spans="1:58" x14ac:dyDescent="0.25">
      <c r="A995" s="13"/>
      <c r="B995" s="104"/>
      <c r="C995" s="104"/>
      <c r="D995" s="104"/>
      <c r="E995" s="104"/>
      <c r="F995" s="103"/>
      <c r="G995" s="104"/>
      <c r="H995" s="104"/>
      <c r="I995" s="104"/>
      <c r="J995" s="130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2"/>
      <c r="BA995" s="12"/>
      <c r="BB995" s="12"/>
      <c r="BC995" s="11"/>
      <c r="BD995" s="11"/>
      <c r="BE995" s="11"/>
      <c r="BF995" s="11"/>
    </row>
    <row r="996" spans="1:58" x14ac:dyDescent="0.25">
      <c r="A996" s="13"/>
      <c r="B996" s="104"/>
      <c r="C996" s="104"/>
      <c r="D996" s="104"/>
      <c r="E996" s="104"/>
      <c r="F996" s="103"/>
      <c r="G996" s="104"/>
      <c r="H996" s="104"/>
      <c r="I996" s="104"/>
      <c r="J996" s="130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2"/>
      <c r="BA996" s="12"/>
      <c r="BB996" s="12"/>
      <c r="BC996" s="11"/>
      <c r="BD996" s="11"/>
      <c r="BE996" s="11"/>
      <c r="BF996" s="11"/>
    </row>
    <row r="997" spans="1:58" x14ac:dyDescent="0.25">
      <c r="A997" s="13"/>
      <c r="B997" s="104"/>
      <c r="C997" s="104"/>
      <c r="D997" s="104"/>
      <c r="E997" s="104"/>
      <c r="F997" s="103"/>
      <c r="G997" s="104"/>
      <c r="H997" s="104"/>
      <c r="I997" s="104"/>
      <c r="J997" s="130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2"/>
      <c r="BA997" s="12"/>
      <c r="BB997" s="12"/>
      <c r="BC997" s="11"/>
      <c r="BD997" s="11"/>
      <c r="BE997" s="11"/>
      <c r="BF997" s="11"/>
    </row>
    <row r="998" spans="1:58" x14ac:dyDescent="0.25">
      <c r="A998" s="13"/>
      <c r="B998" s="104"/>
      <c r="C998" s="104"/>
      <c r="D998" s="104"/>
      <c r="E998" s="104"/>
      <c r="F998" s="103"/>
      <c r="G998" s="104"/>
      <c r="H998" s="104"/>
      <c r="I998" s="104"/>
      <c r="J998" s="130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2"/>
      <c r="BA998" s="12"/>
      <c r="BB998" s="12"/>
      <c r="BC998" s="11"/>
      <c r="BD998" s="11"/>
      <c r="BE998" s="11"/>
      <c r="BF998" s="11"/>
    </row>
    <row r="999" spans="1:58" x14ac:dyDescent="0.25">
      <c r="A999" s="13"/>
      <c r="B999" s="104"/>
      <c r="C999" s="104"/>
      <c r="D999" s="104"/>
      <c r="E999" s="104"/>
      <c r="F999" s="103"/>
      <c r="G999" s="104"/>
      <c r="H999" s="104"/>
      <c r="I999" s="104"/>
      <c r="J999" s="130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2"/>
      <c r="BA999" s="12"/>
      <c r="BB999" s="12"/>
      <c r="BC999" s="11"/>
      <c r="BD999" s="11"/>
      <c r="BE999" s="11"/>
      <c r="BF999" s="11"/>
    </row>
    <row r="1000" spans="1:58" x14ac:dyDescent="0.25">
      <c r="A1000" s="13"/>
      <c r="B1000" s="104"/>
      <c r="C1000" s="104"/>
      <c r="D1000" s="104"/>
      <c r="E1000" s="104"/>
      <c r="F1000" s="103"/>
      <c r="G1000" s="104"/>
      <c r="H1000" s="104"/>
      <c r="I1000" s="104"/>
      <c r="J1000" s="130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2"/>
      <c r="BA1000" s="12"/>
      <c r="BB1000" s="12"/>
      <c r="BC1000" s="11"/>
      <c r="BD1000" s="11"/>
      <c r="BE1000" s="11"/>
      <c r="BF1000" s="11"/>
    </row>
    <row r="1001" spans="1:58" x14ac:dyDescent="0.25">
      <c r="A1001" s="13"/>
      <c r="B1001" s="104"/>
      <c r="C1001" s="104"/>
      <c r="D1001" s="104"/>
      <c r="E1001" s="104"/>
      <c r="F1001" s="103"/>
      <c r="G1001" s="104"/>
      <c r="H1001" s="104"/>
      <c r="I1001" s="104"/>
      <c r="J1001" s="130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2"/>
      <c r="BA1001" s="12"/>
      <c r="BB1001" s="12"/>
      <c r="BC1001" s="11"/>
      <c r="BD1001" s="11"/>
      <c r="BE1001" s="11"/>
      <c r="BF1001" s="11"/>
    </row>
    <row r="1002" spans="1:58" x14ac:dyDescent="0.25">
      <c r="A1002" s="13"/>
      <c r="B1002" s="104"/>
      <c r="C1002" s="104"/>
      <c r="D1002" s="104"/>
      <c r="E1002" s="104"/>
      <c r="F1002" s="103"/>
      <c r="G1002" s="104"/>
      <c r="H1002" s="104"/>
      <c r="I1002" s="104"/>
      <c r="J1002" s="130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2"/>
      <c r="BA1002" s="12"/>
      <c r="BB1002" s="12"/>
      <c r="BC1002" s="11"/>
      <c r="BD1002" s="11"/>
      <c r="BE1002" s="11"/>
      <c r="BF1002" s="11"/>
    </row>
    <row r="1003" spans="1:58" x14ac:dyDescent="0.25">
      <c r="A1003" s="13"/>
      <c r="B1003" s="104"/>
      <c r="C1003" s="104"/>
      <c r="D1003" s="104"/>
      <c r="E1003" s="104"/>
      <c r="F1003" s="103"/>
      <c r="G1003" s="104"/>
      <c r="H1003" s="104"/>
      <c r="I1003" s="104"/>
      <c r="J1003" s="130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2"/>
      <c r="BA1003" s="12"/>
      <c r="BB1003" s="12"/>
      <c r="BC1003" s="11"/>
      <c r="BD1003" s="11"/>
      <c r="BE1003" s="11"/>
      <c r="BF1003" s="11"/>
    </row>
    <row r="1004" spans="1:58" x14ac:dyDescent="0.25">
      <c r="A1004" s="13"/>
      <c r="B1004" s="104"/>
      <c r="C1004" s="104"/>
      <c r="D1004" s="104"/>
      <c r="E1004" s="104"/>
      <c r="F1004" s="103"/>
      <c r="G1004" s="104"/>
      <c r="H1004" s="104"/>
      <c r="I1004" s="104"/>
      <c r="J1004" s="130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2"/>
      <c r="BA1004" s="12"/>
      <c r="BB1004" s="12"/>
      <c r="BC1004" s="11"/>
      <c r="BD1004" s="11"/>
      <c r="BE1004" s="11"/>
      <c r="BF1004" s="11"/>
    </row>
    <row r="1005" spans="1:58" x14ac:dyDescent="0.25">
      <c r="A1005" s="13"/>
      <c r="B1005" s="104"/>
      <c r="C1005" s="104"/>
      <c r="D1005" s="104"/>
      <c r="E1005" s="104"/>
      <c r="F1005" s="103"/>
      <c r="G1005" s="104"/>
      <c r="H1005" s="104"/>
      <c r="I1005" s="104"/>
      <c r="J1005" s="130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2"/>
      <c r="BA1005" s="12"/>
      <c r="BB1005" s="12"/>
      <c r="BC1005" s="11"/>
      <c r="BD1005" s="11"/>
      <c r="BE1005" s="11"/>
      <c r="BF1005" s="11"/>
    </row>
    <row r="1006" spans="1:58" x14ac:dyDescent="0.25">
      <c r="A1006" s="13"/>
      <c r="B1006" s="104"/>
      <c r="C1006" s="104"/>
      <c r="D1006" s="104"/>
      <c r="E1006" s="104"/>
      <c r="F1006" s="103"/>
      <c r="G1006" s="104"/>
      <c r="H1006" s="104"/>
      <c r="I1006" s="104"/>
      <c r="J1006" s="130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2"/>
      <c r="BA1006" s="12"/>
      <c r="BB1006" s="12"/>
      <c r="BC1006" s="11"/>
      <c r="BD1006" s="11"/>
      <c r="BE1006" s="11"/>
      <c r="BF1006" s="11"/>
    </row>
    <row r="1007" spans="1:58" x14ac:dyDescent="0.25">
      <c r="A1007" s="13"/>
      <c r="B1007" s="104"/>
      <c r="C1007" s="104"/>
      <c r="D1007" s="104"/>
      <c r="E1007" s="104"/>
      <c r="F1007" s="103"/>
      <c r="G1007" s="104"/>
      <c r="H1007" s="104"/>
      <c r="I1007" s="104"/>
      <c r="J1007" s="130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2"/>
      <c r="BA1007" s="12"/>
      <c r="BB1007" s="12"/>
      <c r="BC1007" s="11"/>
      <c r="BD1007" s="11"/>
      <c r="BE1007" s="11"/>
      <c r="BF1007" s="11"/>
    </row>
    <row r="1008" spans="1:58" x14ac:dyDescent="0.25">
      <c r="A1008" s="13"/>
      <c r="B1008" s="104"/>
      <c r="C1008" s="104"/>
      <c r="D1008" s="104"/>
      <c r="E1008" s="104"/>
      <c r="F1008" s="103"/>
      <c r="G1008" s="104"/>
      <c r="H1008" s="104"/>
      <c r="I1008" s="104"/>
      <c r="J1008" s="130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2"/>
      <c r="BA1008" s="12"/>
      <c r="BB1008" s="12"/>
      <c r="BC1008" s="11"/>
      <c r="BD1008" s="11"/>
      <c r="BE1008" s="11"/>
      <c r="BF1008" s="11"/>
    </row>
    <row r="1009" spans="1:58" x14ac:dyDescent="0.25">
      <c r="A1009" s="13"/>
      <c r="B1009" s="104"/>
      <c r="C1009" s="104"/>
      <c r="D1009" s="104"/>
      <c r="E1009" s="104"/>
      <c r="F1009" s="103"/>
      <c r="G1009" s="104"/>
      <c r="H1009" s="104"/>
      <c r="I1009" s="104"/>
      <c r="J1009" s="130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2"/>
      <c r="BA1009" s="12"/>
      <c r="BB1009" s="12"/>
      <c r="BC1009" s="11"/>
      <c r="BD1009" s="11"/>
      <c r="BE1009" s="11"/>
      <c r="BF1009" s="11"/>
    </row>
    <row r="1010" spans="1:58" x14ac:dyDescent="0.25">
      <c r="A1010" s="13"/>
      <c r="B1010" s="104"/>
      <c r="C1010" s="104"/>
      <c r="D1010" s="104"/>
      <c r="E1010" s="104"/>
      <c r="F1010" s="103"/>
      <c r="G1010" s="104"/>
      <c r="H1010" s="104"/>
      <c r="I1010" s="104"/>
      <c r="J1010" s="130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2"/>
      <c r="BA1010" s="12"/>
      <c r="BB1010" s="12"/>
      <c r="BC1010" s="11"/>
      <c r="BD1010" s="11"/>
      <c r="BE1010" s="11"/>
      <c r="BF1010" s="11"/>
    </row>
    <row r="1011" spans="1:58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2"/>
      <c r="BA1011" s="12"/>
      <c r="BB1011" s="12"/>
      <c r="BC1011" s="11"/>
      <c r="BD1011" s="11"/>
      <c r="BE1011" s="11"/>
      <c r="BF1011" s="11"/>
    </row>
    <row r="1012" spans="1:58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2"/>
      <c r="BA1012" s="12"/>
      <c r="BB1012" s="12"/>
      <c r="BC1012" s="11"/>
      <c r="BD1012" s="11"/>
      <c r="BE1012" s="11"/>
      <c r="BF1012" s="11"/>
    </row>
    <row r="1013" spans="1:58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2"/>
      <c r="BA1013" s="12"/>
      <c r="BB1013" s="12"/>
      <c r="BC1013" s="11"/>
      <c r="BD1013" s="11"/>
      <c r="BE1013" s="11"/>
      <c r="BF1013" s="11"/>
    </row>
    <row r="1014" spans="1:58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2"/>
      <c r="BA1014" s="12"/>
      <c r="BB1014" s="12"/>
      <c r="BC1014" s="11"/>
      <c r="BD1014" s="11"/>
      <c r="BE1014" s="11"/>
      <c r="BF1014" s="11"/>
    </row>
    <row r="1015" spans="1:58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2"/>
      <c r="BA1015" s="12"/>
      <c r="BB1015" s="12"/>
      <c r="BC1015" s="11"/>
      <c r="BD1015" s="11"/>
      <c r="BE1015" s="11"/>
      <c r="BF1015" s="11"/>
    </row>
    <row r="1016" spans="1:58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2"/>
      <c r="BA1016" s="12"/>
      <c r="BB1016" s="12"/>
      <c r="BC1016" s="11"/>
      <c r="BD1016" s="11"/>
      <c r="BE1016" s="11"/>
      <c r="BF1016" s="11"/>
    </row>
    <row r="1017" spans="1:58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2"/>
      <c r="BA1017" s="12"/>
      <c r="BB1017" s="12"/>
      <c r="BC1017" s="11"/>
      <c r="BD1017" s="11"/>
      <c r="BE1017" s="11"/>
      <c r="BF1017" s="11"/>
    </row>
    <row r="1018" spans="1:58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2"/>
      <c r="BA1018" s="12"/>
      <c r="BB1018" s="12"/>
      <c r="BC1018" s="11"/>
      <c r="BD1018" s="11"/>
      <c r="BE1018" s="11"/>
      <c r="BF1018" s="11"/>
    </row>
    <row r="1019" spans="1:58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2"/>
      <c r="BA1019" s="12"/>
      <c r="BB1019" s="12"/>
      <c r="BC1019" s="11"/>
      <c r="BD1019" s="11"/>
      <c r="BE1019" s="11"/>
      <c r="BF1019" s="11"/>
    </row>
    <row r="1020" spans="1:58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2"/>
      <c r="BA1020" s="12"/>
      <c r="BB1020" s="12"/>
      <c r="BC1020" s="11"/>
      <c r="BD1020" s="11"/>
      <c r="BE1020" s="11"/>
      <c r="BF1020" s="11"/>
    </row>
    <row r="1021" spans="1:58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2"/>
      <c r="BA1021" s="12"/>
      <c r="BB1021" s="12"/>
      <c r="BC1021" s="11"/>
      <c r="BD1021" s="11"/>
      <c r="BE1021" s="11"/>
      <c r="BF1021" s="11"/>
    </row>
    <row r="1022" spans="1:58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2"/>
      <c r="BA1022" s="12"/>
      <c r="BB1022" s="12"/>
      <c r="BC1022" s="11"/>
      <c r="BD1022" s="11"/>
      <c r="BE1022" s="11"/>
      <c r="BF1022" s="11"/>
    </row>
    <row r="1023" spans="1:58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2"/>
      <c r="BA1023" s="12"/>
      <c r="BB1023" s="12"/>
      <c r="BC1023" s="11"/>
      <c r="BD1023" s="11"/>
      <c r="BE1023" s="11"/>
      <c r="BF1023" s="11"/>
    </row>
    <row r="1024" spans="1:58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2"/>
      <c r="BA1024" s="12"/>
      <c r="BB1024" s="12"/>
      <c r="BC1024" s="11"/>
      <c r="BD1024" s="11"/>
      <c r="BE1024" s="11"/>
      <c r="BF1024" s="11"/>
    </row>
    <row r="1025" spans="1:58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2"/>
      <c r="BA1025" s="12"/>
      <c r="BB1025" s="12"/>
      <c r="BC1025" s="11"/>
      <c r="BD1025" s="11"/>
      <c r="BE1025" s="11"/>
      <c r="BF1025" s="11"/>
    </row>
    <row r="1026" spans="1:58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2"/>
      <c r="BA1026" s="12"/>
      <c r="BB1026" s="12"/>
      <c r="BC1026" s="11"/>
      <c r="BD1026" s="11"/>
      <c r="BE1026" s="11"/>
      <c r="BF1026" s="11"/>
    </row>
    <row r="1027" spans="1:58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2"/>
      <c r="BA1027" s="12"/>
      <c r="BB1027" s="12"/>
      <c r="BC1027" s="11"/>
      <c r="BD1027" s="11"/>
      <c r="BE1027" s="11"/>
      <c r="BF1027" s="11"/>
    </row>
    <row r="1028" spans="1:58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2"/>
      <c r="BA1028" s="12"/>
      <c r="BB1028" s="12"/>
      <c r="BC1028" s="11"/>
      <c r="BD1028" s="11"/>
      <c r="BE1028" s="11"/>
      <c r="BF1028" s="11"/>
    </row>
    <row r="1029" spans="1:58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2"/>
      <c r="BA1029" s="12"/>
      <c r="BB1029" s="12"/>
      <c r="BC1029" s="11"/>
      <c r="BD1029" s="11"/>
      <c r="BE1029" s="11"/>
      <c r="BF1029" s="11"/>
    </row>
    <row r="1030" spans="1:58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2"/>
      <c r="BA1030" s="12"/>
      <c r="BB1030" s="12"/>
      <c r="BC1030" s="11"/>
      <c r="BD1030" s="11"/>
      <c r="BE1030" s="11"/>
      <c r="BF1030" s="11"/>
    </row>
    <row r="1031" spans="1:58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2"/>
      <c r="BA1031" s="12"/>
      <c r="BB1031" s="12"/>
      <c r="BC1031" s="11"/>
      <c r="BD1031" s="11"/>
      <c r="BE1031" s="11"/>
      <c r="BF1031" s="11"/>
    </row>
    <row r="1032" spans="1:58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2"/>
      <c r="BA1032" s="12"/>
      <c r="BB1032" s="12"/>
      <c r="BC1032" s="11"/>
      <c r="BD1032" s="11"/>
      <c r="BE1032" s="11"/>
      <c r="BF1032" s="11"/>
    </row>
    <row r="1033" spans="1:58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2"/>
      <c r="BA1033" s="12"/>
      <c r="BB1033" s="12"/>
      <c r="BC1033" s="11"/>
      <c r="BD1033" s="11"/>
      <c r="BE1033" s="11"/>
      <c r="BF1033" s="11"/>
    </row>
    <row r="1034" spans="1:58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2"/>
      <c r="BA1034" s="12"/>
      <c r="BB1034" s="12"/>
      <c r="BC1034" s="11"/>
      <c r="BD1034" s="11"/>
      <c r="BE1034" s="11"/>
      <c r="BF1034" s="11"/>
    </row>
    <row r="1035" spans="1:58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2"/>
      <c r="BA1035" s="12"/>
      <c r="BB1035" s="12"/>
      <c r="BC1035" s="11"/>
      <c r="BD1035" s="11"/>
      <c r="BE1035" s="11"/>
      <c r="BF1035" s="11"/>
    </row>
    <row r="1036" spans="1:58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2"/>
      <c r="BA1036" s="12"/>
      <c r="BB1036" s="12"/>
      <c r="BC1036" s="11"/>
      <c r="BD1036" s="11"/>
      <c r="BE1036" s="11"/>
      <c r="BF1036" s="11"/>
    </row>
    <row r="1037" spans="1:58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2"/>
      <c r="BA1037" s="12"/>
      <c r="BB1037" s="12"/>
      <c r="BC1037" s="11"/>
      <c r="BD1037" s="11"/>
      <c r="BE1037" s="11"/>
      <c r="BF1037" s="11"/>
    </row>
    <row r="1038" spans="1:58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2"/>
      <c r="BA1038" s="12"/>
      <c r="BB1038" s="12"/>
      <c r="BC1038" s="11"/>
      <c r="BD1038" s="11"/>
      <c r="BE1038" s="11"/>
      <c r="BF1038" s="11"/>
    </row>
    <row r="1039" spans="1:58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2"/>
      <c r="BA1039" s="12"/>
      <c r="BB1039" s="12"/>
      <c r="BC1039" s="11"/>
      <c r="BD1039" s="11"/>
      <c r="BE1039" s="11"/>
      <c r="BF1039" s="11"/>
    </row>
    <row r="1040" spans="1:58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2"/>
      <c r="BA1040" s="12"/>
      <c r="BB1040" s="12"/>
      <c r="BC1040" s="11"/>
      <c r="BD1040" s="11"/>
      <c r="BE1040" s="11"/>
      <c r="BF1040" s="11"/>
    </row>
    <row r="1041" spans="1:58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2"/>
      <c r="BA1041" s="12"/>
      <c r="BB1041" s="12"/>
      <c r="BC1041" s="11"/>
      <c r="BD1041" s="11"/>
      <c r="BE1041" s="11"/>
      <c r="BF1041" s="11"/>
    </row>
    <row r="1042" spans="1:58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2"/>
      <c r="BA1042" s="12"/>
      <c r="BB1042" s="12"/>
      <c r="BC1042" s="11"/>
      <c r="BD1042" s="11"/>
      <c r="BE1042" s="11"/>
      <c r="BF1042" s="11"/>
    </row>
    <row r="1043" spans="1:58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2"/>
      <c r="BA1043" s="12"/>
      <c r="BB1043" s="12"/>
      <c r="BC1043" s="11"/>
      <c r="BD1043" s="11"/>
      <c r="BE1043" s="11"/>
      <c r="BF1043" s="11"/>
    </row>
    <row r="1044" spans="1:58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2"/>
      <c r="BA1044" s="12"/>
      <c r="BB1044" s="12"/>
      <c r="BC1044" s="11"/>
      <c r="BD1044" s="11"/>
      <c r="BE1044" s="11"/>
      <c r="BF1044" s="11"/>
    </row>
    <row r="1045" spans="1:58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2"/>
      <c r="BA1045" s="12"/>
      <c r="BB1045" s="12"/>
      <c r="BC1045" s="11"/>
      <c r="BD1045" s="11"/>
      <c r="BE1045" s="11"/>
      <c r="BF1045" s="11"/>
    </row>
    <row r="1046" spans="1:58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2"/>
      <c r="BA1046" s="12"/>
      <c r="BB1046" s="12"/>
      <c r="BC1046" s="11"/>
      <c r="BD1046" s="11"/>
      <c r="BE1046" s="11"/>
      <c r="BF1046" s="11"/>
    </row>
    <row r="1047" spans="1:58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2"/>
      <c r="BA1047" s="12"/>
      <c r="BB1047" s="12"/>
      <c r="BC1047" s="11"/>
      <c r="BD1047" s="11"/>
      <c r="BE1047" s="11"/>
      <c r="BF1047" s="11"/>
    </row>
    <row r="1048" spans="1:58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2"/>
      <c r="BA1048" s="12"/>
      <c r="BB1048" s="12"/>
      <c r="BC1048" s="11"/>
      <c r="BD1048" s="11"/>
      <c r="BE1048" s="11"/>
      <c r="BF1048" s="11"/>
    </row>
    <row r="1049" spans="1:58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2"/>
      <c r="BA1049" s="12"/>
      <c r="BB1049" s="12"/>
      <c r="BC1049" s="11"/>
      <c r="BD1049" s="11"/>
      <c r="BE1049" s="11"/>
      <c r="BF1049" s="11"/>
    </row>
    <row r="1050" spans="1:58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2"/>
      <c r="BA1050" s="12"/>
      <c r="BB1050" s="12"/>
      <c r="BC1050" s="11"/>
      <c r="BD1050" s="11"/>
      <c r="BE1050" s="11"/>
      <c r="BF1050" s="11"/>
    </row>
    <row r="1051" spans="1:58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2"/>
      <c r="BA1051" s="12"/>
      <c r="BB1051" s="12"/>
      <c r="BC1051" s="11"/>
      <c r="BD1051" s="11"/>
      <c r="BE1051" s="11"/>
      <c r="BF1051" s="11"/>
    </row>
    <row r="1052" spans="1:58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2"/>
      <c r="BA1052" s="12"/>
      <c r="BB1052" s="12"/>
      <c r="BC1052" s="11"/>
      <c r="BD1052" s="11"/>
      <c r="BE1052" s="11"/>
      <c r="BF1052" s="11"/>
    </row>
    <row r="1053" spans="1:58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2"/>
      <c r="BA1053" s="12"/>
      <c r="BB1053" s="12"/>
      <c r="BC1053" s="11"/>
      <c r="BD1053" s="11"/>
      <c r="BE1053" s="11"/>
      <c r="BF1053" s="11"/>
    </row>
    <row r="1054" spans="1:58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2"/>
      <c r="BA1054" s="12"/>
      <c r="BB1054" s="12"/>
      <c r="BC1054" s="11"/>
      <c r="BD1054" s="11"/>
      <c r="BE1054" s="11"/>
      <c r="BF1054" s="11"/>
    </row>
    <row r="1055" spans="1:58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2"/>
      <c r="BA1055" s="12"/>
      <c r="BB1055" s="12"/>
      <c r="BC1055" s="11"/>
      <c r="BD1055" s="11"/>
      <c r="BE1055" s="11"/>
      <c r="BF1055" s="11"/>
    </row>
    <row r="1056" spans="1:58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2"/>
      <c r="BA1056" s="12"/>
      <c r="BB1056" s="12"/>
      <c r="BC1056" s="11"/>
      <c r="BD1056" s="11"/>
      <c r="BE1056" s="11"/>
      <c r="BF1056" s="11"/>
    </row>
    <row r="1057" spans="1:58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2"/>
      <c r="BA1057" s="12"/>
      <c r="BB1057" s="12"/>
      <c r="BC1057" s="11"/>
      <c r="BD1057" s="11"/>
      <c r="BE1057" s="11"/>
      <c r="BF1057" s="11"/>
    </row>
    <row r="1058" spans="1:58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2"/>
      <c r="BA1058" s="12"/>
      <c r="BB1058" s="12"/>
      <c r="BC1058" s="11"/>
      <c r="BD1058" s="11"/>
      <c r="BE1058" s="11"/>
      <c r="BF1058" s="11"/>
    </row>
    <row r="1059" spans="1:58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2"/>
      <c r="BA1059" s="12"/>
      <c r="BB1059" s="12"/>
      <c r="BC1059" s="11"/>
      <c r="BD1059" s="11"/>
      <c r="BE1059" s="11"/>
      <c r="BF1059" s="11"/>
    </row>
    <row r="1060" spans="1:58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2"/>
      <c r="BA1060" s="12"/>
      <c r="BB1060" s="12"/>
      <c r="BC1060" s="11"/>
      <c r="BD1060" s="11"/>
      <c r="BE1060" s="11"/>
      <c r="BF1060" s="11"/>
    </row>
    <row r="1061" spans="1:58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2"/>
      <c r="BA1061" s="12"/>
      <c r="BB1061" s="12"/>
      <c r="BC1061" s="11"/>
      <c r="BD1061" s="11"/>
      <c r="BE1061" s="11"/>
      <c r="BF1061" s="11"/>
    </row>
    <row r="1062" spans="1:58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2"/>
      <c r="BA1062" s="12"/>
      <c r="BB1062" s="12"/>
      <c r="BC1062" s="11"/>
      <c r="BD1062" s="11"/>
      <c r="BE1062" s="11"/>
      <c r="BF1062" s="11"/>
    </row>
    <row r="1063" spans="1:58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2"/>
      <c r="BA1063" s="12"/>
      <c r="BB1063" s="12"/>
      <c r="BC1063" s="11"/>
      <c r="BD1063" s="11"/>
      <c r="BE1063" s="11"/>
      <c r="BF1063" s="11"/>
    </row>
    <row r="1064" spans="1:58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2"/>
      <c r="BA1064" s="12"/>
      <c r="BB1064" s="12"/>
      <c r="BC1064" s="11"/>
      <c r="BD1064" s="11"/>
      <c r="BE1064" s="11"/>
      <c r="BF1064" s="11"/>
    </row>
    <row r="1065" spans="1:58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2"/>
      <c r="BA1065" s="12"/>
      <c r="BB1065" s="12"/>
      <c r="BC1065" s="11"/>
      <c r="BD1065" s="11"/>
      <c r="BE1065" s="11"/>
      <c r="BF1065" s="11"/>
    </row>
    <row r="1066" spans="1:58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2"/>
      <c r="BA1066" s="12"/>
      <c r="BB1066" s="12"/>
      <c r="BC1066" s="11"/>
      <c r="BD1066" s="11"/>
      <c r="BE1066" s="11"/>
      <c r="BF1066" s="11"/>
    </row>
    <row r="1067" spans="1:58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2"/>
      <c r="BA1067" s="12"/>
      <c r="BB1067" s="12"/>
      <c r="BC1067" s="11"/>
      <c r="BD1067" s="11"/>
      <c r="BE1067" s="11"/>
      <c r="BF1067" s="11"/>
    </row>
    <row r="1068" spans="1:58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2"/>
      <c r="BA1068" s="12"/>
      <c r="BB1068" s="12"/>
      <c r="BC1068" s="11"/>
      <c r="BD1068" s="11"/>
      <c r="BE1068" s="11"/>
      <c r="BF1068" s="11"/>
    </row>
    <row r="1069" spans="1:58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2"/>
      <c r="BA1069" s="12"/>
      <c r="BB1069" s="12"/>
      <c r="BC1069" s="11"/>
      <c r="BD1069" s="11"/>
      <c r="BE1069" s="11"/>
      <c r="BF1069" s="11"/>
    </row>
    <row r="1070" spans="1:58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2"/>
      <c r="BA1070" s="12"/>
      <c r="BB1070" s="12"/>
      <c r="BC1070" s="11"/>
      <c r="BD1070" s="11"/>
      <c r="BE1070" s="11"/>
      <c r="BF1070" s="11"/>
    </row>
    <row r="1071" spans="1:58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2"/>
      <c r="BA1071" s="12"/>
      <c r="BB1071" s="12"/>
      <c r="BC1071" s="11"/>
      <c r="BD1071" s="11"/>
      <c r="BE1071" s="11"/>
      <c r="BF1071" s="11"/>
    </row>
    <row r="1072" spans="1:58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2"/>
      <c r="BA1072" s="12"/>
      <c r="BB1072" s="12"/>
      <c r="BC1072" s="11"/>
      <c r="BD1072" s="11"/>
      <c r="BE1072" s="11"/>
      <c r="BF1072" s="11"/>
    </row>
    <row r="1073" spans="1:58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2"/>
      <c r="BA1073" s="12"/>
      <c r="BB1073" s="12"/>
      <c r="BC1073" s="11"/>
      <c r="BD1073" s="11"/>
      <c r="BE1073" s="11"/>
      <c r="BF1073" s="11"/>
    </row>
    <row r="1074" spans="1:58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2"/>
      <c r="BA1074" s="12"/>
      <c r="BB1074" s="12"/>
      <c r="BC1074" s="11"/>
      <c r="BD1074" s="11"/>
      <c r="BE1074" s="11"/>
      <c r="BF1074" s="11"/>
    </row>
    <row r="1075" spans="1:58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2"/>
      <c r="BA1075" s="12"/>
      <c r="BB1075" s="12"/>
      <c r="BC1075" s="11"/>
      <c r="BD1075" s="11"/>
      <c r="BE1075" s="11"/>
      <c r="BF1075" s="11"/>
    </row>
    <row r="1076" spans="1:58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2"/>
      <c r="BA1076" s="12"/>
      <c r="BB1076" s="12"/>
      <c r="BC1076" s="11"/>
      <c r="BD1076" s="11"/>
      <c r="BE1076" s="11"/>
      <c r="BF1076" s="11"/>
    </row>
    <row r="1077" spans="1:58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2"/>
      <c r="BA1077" s="12"/>
      <c r="BB1077" s="12"/>
      <c r="BC1077" s="11"/>
      <c r="BD1077" s="11"/>
      <c r="BE1077" s="11"/>
      <c r="BF1077" s="11"/>
    </row>
    <row r="1078" spans="1:58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2"/>
      <c r="BA1078" s="12"/>
      <c r="BB1078" s="12"/>
      <c r="BC1078" s="11"/>
      <c r="BD1078" s="11"/>
      <c r="BE1078" s="11"/>
      <c r="BF1078" s="11"/>
    </row>
    <row r="1079" spans="1:58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2"/>
      <c r="BA1079" s="12"/>
      <c r="BB1079" s="12"/>
      <c r="BC1079" s="11"/>
      <c r="BD1079" s="11"/>
      <c r="BE1079" s="11"/>
      <c r="BF1079" s="11"/>
    </row>
    <row r="1080" spans="1:58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2"/>
      <c r="BA1080" s="12"/>
      <c r="BB1080" s="12"/>
      <c r="BC1080" s="11"/>
      <c r="BD1080" s="11"/>
      <c r="BE1080" s="11"/>
      <c r="BF1080" s="11"/>
    </row>
    <row r="1081" spans="1:58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2"/>
      <c r="BA1081" s="12"/>
      <c r="BB1081" s="12"/>
      <c r="BC1081" s="11"/>
      <c r="BD1081" s="11"/>
      <c r="BE1081" s="11"/>
      <c r="BF1081" s="11"/>
    </row>
    <row r="1082" spans="1:58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2"/>
      <c r="BA1082" s="12"/>
      <c r="BB1082" s="12"/>
      <c r="BC1082" s="11"/>
      <c r="BD1082" s="11"/>
      <c r="BE1082" s="11"/>
      <c r="BF1082" s="11"/>
    </row>
    <row r="1083" spans="1:58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2"/>
      <c r="BA1083" s="12"/>
      <c r="BB1083" s="12"/>
      <c r="BC1083" s="11"/>
      <c r="BD1083" s="11"/>
      <c r="BE1083" s="11"/>
      <c r="BF1083" s="11"/>
    </row>
    <row r="1084" spans="1:58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2"/>
      <c r="BA1084" s="12"/>
      <c r="BB1084" s="12"/>
      <c r="BC1084" s="11"/>
      <c r="BD1084" s="11"/>
      <c r="BE1084" s="11"/>
      <c r="BF1084" s="11"/>
    </row>
    <row r="1085" spans="1:58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2"/>
      <c r="BA1085" s="12"/>
      <c r="BB1085" s="12"/>
      <c r="BC1085" s="11"/>
      <c r="BD1085" s="11"/>
      <c r="BE1085" s="11"/>
      <c r="BF1085" s="11"/>
    </row>
    <row r="1086" spans="1:58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2"/>
      <c r="BA1086" s="12"/>
      <c r="BB1086" s="12"/>
      <c r="BC1086" s="11"/>
      <c r="BD1086" s="11"/>
      <c r="BE1086" s="11"/>
      <c r="BF1086" s="11"/>
    </row>
    <row r="1087" spans="1:58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2"/>
      <c r="BA1087" s="12"/>
      <c r="BB1087" s="12"/>
      <c r="BC1087" s="11"/>
      <c r="BD1087" s="11"/>
      <c r="BE1087" s="11"/>
      <c r="BF1087" s="11"/>
    </row>
    <row r="1088" spans="1:58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2"/>
      <c r="BA1088" s="12"/>
      <c r="BB1088" s="12"/>
      <c r="BC1088" s="11"/>
      <c r="BD1088" s="11"/>
      <c r="BE1088" s="11"/>
      <c r="BF1088" s="11"/>
    </row>
    <row r="1089" spans="1:58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2"/>
      <c r="BA1089" s="12"/>
      <c r="BB1089" s="12"/>
      <c r="BC1089" s="11"/>
      <c r="BD1089" s="11"/>
      <c r="BE1089" s="11"/>
      <c r="BF1089" s="11"/>
    </row>
    <row r="1090" spans="1:58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2"/>
      <c r="BA1090" s="12"/>
      <c r="BB1090" s="12"/>
      <c r="BC1090" s="11"/>
      <c r="BD1090" s="11"/>
      <c r="BE1090" s="11"/>
      <c r="BF1090" s="11"/>
    </row>
    <row r="1091" spans="1:58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2"/>
      <c r="BA1091" s="12"/>
      <c r="BB1091" s="12"/>
      <c r="BC1091" s="11"/>
      <c r="BD1091" s="11"/>
      <c r="BE1091" s="11"/>
      <c r="BF1091" s="11"/>
    </row>
    <row r="1092" spans="1:58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2"/>
      <c r="BA1092" s="12"/>
      <c r="BB1092" s="12"/>
      <c r="BC1092" s="11"/>
      <c r="BD1092" s="11"/>
      <c r="BE1092" s="11"/>
      <c r="BF1092" s="11"/>
    </row>
    <row r="1093" spans="1:58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2"/>
      <c r="BA1093" s="12"/>
      <c r="BB1093" s="12"/>
      <c r="BC1093" s="11"/>
      <c r="BD1093" s="11"/>
      <c r="BE1093" s="11"/>
      <c r="BF1093" s="11"/>
    </row>
    <row r="1094" spans="1:58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2"/>
      <c r="BA1094" s="12"/>
      <c r="BB1094" s="12"/>
      <c r="BC1094" s="11"/>
      <c r="BD1094" s="11"/>
      <c r="BE1094" s="11"/>
      <c r="BF1094" s="11"/>
    </row>
    <row r="1095" spans="1:58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2"/>
      <c r="BA1095" s="12"/>
      <c r="BB1095" s="12"/>
      <c r="BC1095" s="11"/>
      <c r="BD1095" s="11"/>
      <c r="BE1095" s="11"/>
      <c r="BF1095" s="11"/>
    </row>
    <row r="1096" spans="1:58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2"/>
      <c r="BA1096" s="12"/>
      <c r="BB1096" s="12"/>
      <c r="BC1096" s="11"/>
      <c r="BD1096" s="11"/>
      <c r="BE1096" s="11"/>
      <c r="BF1096" s="11"/>
    </row>
    <row r="1097" spans="1:58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2"/>
      <c r="BA1097" s="12"/>
      <c r="BB1097" s="12"/>
      <c r="BC1097" s="11"/>
      <c r="BD1097" s="11"/>
      <c r="BE1097" s="11"/>
      <c r="BF1097" s="11"/>
    </row>
    <row r="1098" spans="1:58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2"/>
      <c r="BA1098" s="12"/>
      <c r="BB1098" s="12"/>
      <c r="BC1098" s="11"/>
      <c r="BD1098" s="11"/>
      <c r="BE1098" s="11"/>
      <c r="BF1098" s="11"/>
    </row>
    <row r="1099" spans="1:58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2"/>
      <c r="BA1099" s="12"/>
      <c r="BB1099" s="12"/>
      <c r="BC1099" s="11"/>
      <c r="BD1099" s="11"/>
      <c r="BE1099" s="11"/>
      <c r="BF1099" s="11"/>
    </row>
    <row r="1100" spans="1:58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2"/>
      <c r="BA1100" s="12"/>
      <c r="BB1100" s="12"/>
      <c r="BC1100" s="11"/>
      <c r="BD1100" s="11"/>
      <c r="BE1100" s="11"/>
      <c r="BF1100" s="11"/>
    </row>
    <row r="1101" spans="1:58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2"/>
      <c r="BA1101" s="12"/>
      <c r="BB1101" s="12"/>
      <c r="BC1101" s="11"/>
      <c r="BD1101" s="11"/>
      <c r="BE1101" s="11"/>
      <c r="BF1101" s="11"/>
    </row>
    <row r="1102" spans="1:58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2"/>
      <c r="BA1102" s="12"/>
      <c r="BB1102" s="12"/>
      <c r="BC1102" s="11"/>
      <c r="BD1102" s="11"/>
      <c r="BE1102" s="11"/>
      <c r="BF1102" s="11"/>
    </row>
    <row r="1103" spans="1:58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2"/>
      <c r="BA1103" s="12"/>
      <c r="BB1103" s="12"/>
      <c r="BC1103" s="11"/>
      <c r="BD1103" s="11"/>
      <c r="BE1103" s="11"/>
      <c r="BF1103" s="11"/>
    </row>
    <row r="1104" spans="1:58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2"/>
      <c r="BA1104" s="12"/>
      <c r="BB1104" s="12"/>
      <c r="BC1104" s="11"/>
      <c r="BD1104" s="11"/>
      <c r="BE1104" s="11"/>
      <c r="BF1104" s="11"/>
    </row>
    <row r="1105" spans="1:58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2"/>
      <c r="BA1105" s="12"/>
      <c r="BB1105" s="12"/>
      <c r="BC1105" s="11"/>
      <c r="BD1105" s="11"/>
      <c r="BE1105" s="11"/>
      <c r="BF1105" s="11"/>
    </row>
    <row r="1106" spans="1:58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2"/>
      <c r="BA1106" s="12"/>
      <c r="BB1106" s="12"/>
      <c r="BC1106" s="11"/>
      <c r="BD1106" s="11"/>
      <c r="BE1106" s="11"/>
      <c r="BF1106" s="11"/>
    </row>
    <row r="1107" spans="1:58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2"/>
      <c r="BA1107" s="12"/>
      <c r="BB1107" s="12"/>
      <c r="BC1107" s="11"/>
      <c r="BD1107" s="11"/>
      <c r="BE1107" s="11"/>
      <c r="BF1107" s="11"/>
    </row>
    <row r="1108" spans="1:58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2"/>
      <c r="BA1108" s="12"/>
      <c r="BB1108" s="12"/>
      <c r="BC1108" s="11"/>
      <c r="BD1108" s="11"/>
      <c r="BE1108" s="11"/>
      <c r="BF1108" s="11"/>
    </row>
    <row r="1109" spans="1:58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2"/>
      <c r="BA1109" s="12"/>
      <c r="BB1109" s="12"/>
      <c r="BC1109" s="11"/>
      <c r="BD1109" s="11"/>
      <c r="BE1109" s="11"/>
      <c r="BF1109" s="11"/>
    </row>
    <row r="1110" spans="1:58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2"/>
      <c r="BA1110" s="12"/>
      <c r="BB1110" s="12"/>
      <c r="BC1110" s="11"/>
      <c r="BD1110" s="11"/>
      <c r="BE1110" s="11"/>
      <c r="BF1110" s="11"/>
    </row>
    <row r="1111" spans="1:58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2"/>
      <c r="BA1111" s="12"/>
      <c r="BB1111" s="12"/>
      <c r="BC1111" s="11"/>
      <c r="BD1111" s="11"/>
      <c r="BE1111" s="11"/>
      <c r="BF1111" s="11"/>
    </row>
    <row r="1112" spans="1:58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2"/>
      <c r="BA1112" s="12"/>
      <c r="BB1112" s="12"/>
      <c r="BC1112" s="11"/>
      <c r="BD1112" s="11"/>
      <c r="BE1112" s="11"/>
      <c r="BF1112" s="11"/>
    </row>
    <row r="1113" spans="1:58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2"/>
      <c r="BA1113" s="12"/>
      <c r="BB1113" s="12"/>
      <c r="BC1113" s="11"/>
      <c r="BD1113" s="11"/>
      <c r="BE1113" s="11"/>
      <c r="BF1113" s="11"/>
    </row>
    <row r="1114" spans="1:58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2"/>
      <c r="BA1114" s="12"/>
      <c r="BB1114" s="12"/>
      <c r="BC1114" s="11"/>
      <c r="BD1114" s="11"/>
      <c r="BE1114" s="11"/>
      <c r="BF1114" s="11"/>
    </row>
    <row r="1115" spans="1:58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2"/>
      <c r="BA1115" s="12"/>
      <c r="BB1115" s="12"/>
      <c r="BC1115" s="11"/>
      <c r="BD1115" s="11"/>
      <c r="BE1115" s="11"/>
      <c r="BF1115" s="11"/>
    </row>
    <row r="1116" spans="1:58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2"/>
      <c r="BA1116" s="12"/>
      <c r="BB1116" s="12"/>
      <c r="BC1116" s="11"/>
      <c r="BD1116" s="11"/>
      <c r="BE1116" s="11"/>
      <c r="BF1116" s="11"/>
    </row>
    <row r="1117" spans="1:58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2"/>
      <c r="BA1117" s="12"/>
      <c r="BB1117" s="12"/>
      <c r="BC1117" s="11"/>
      <c r="BD1117" s="11"/>
      <c r="BE1117" s="11"/>
      <c r="BF1117" s="11"/>
    </row>
    <row r="1118" spans="1:58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2"/>
      <c r="BA1118" s="12"/>
      <c r="BB1118" s="12"/>
      <c r="BC1118" s="11"/>
      <c r="BD1118" s="11"/>
      <c r="BE1118" s="11"/>
      <c r="BF1118" s="11"/>
    </row>
    <row r="1119" spans="1:58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2"/>
      <c r="BA1119" s="12"/>
      <c r="BB1119" s="12"/>
      <c r="BC1119" s="11"/>
      <c r="BD1119" s="11"/>
      <c r="BE1119" s="11"/>
      <c r="BF1119" s="11"/>
    </row>
    <row r="1120" spans="1:58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2"/>
      <c r="BA1120" s="12"/>
      <c r="BB1120" s="12"/>
      <c r="BC1120" s="11"/>
      <c r="BD1120" s="11"/>
      <c r="BE1120" s="11"/>
      <c r="BF1120" s="11"/>
    </row>
    <row r="1121" spans="1:58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2"/>
      <c r="BA1121" s="12"/>
      <c r="BB1121" s="12"/>
      <c r="BC1121" s="11"/>
      <c r="BD1121" s="11"/>
      <c r="BE1121" s="11"/>
      <c r="BF1121" s="11"/>
    </row>
    <row r="1122" spans="1:58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2"/>
      <c r="BA1122" s="12"/>
      <c r="BB1122" s="12"/>
      <c r="BC1122" s="11"/>
      <c r="BD1122" s="11"/>
      <c r="BE1122" s="11"/>
      <c r="BF1122" s="11"/>
    </row>
    <row r="1123" spans="1:58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2"/>
      <c r="BA1123" s="12"/>
      <c r="BB1123" s="12"/>
      <c r="BC1123" s="11"/>
      <c r="BD1123" s="11"/>
      <c r="BE1123" s="11"/>
      <c r="BF1123" s="11"/>
    </row>
    <row r="1124" spans="1:58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2"/>
      <c r="BA1124" s="12"/>
      <c r="BB1124" s="12"/>
      <c r="BC1124" s="11"/>
      <c r="BD1124" s="11"/>
      <c r="BE1124" s="11"/>
      <c r="BF1124" s="11"/>
    </row>
    <row r="1125" spans="1:58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2"/>
      <c r="BA1125" s="12"/>
      <c r="BB1125" s="12"/>
      <c r="BC1125" s="11"/>
      <c r="BD1125" s="11"/>
      <c r="BE1125" s="11"/>
      <c r="BF1125" s="11"/>
    </row>
    <row r="1126" spans="1:58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2"/>
      <c r="BA1126" s="12"/>
      <c r="BB1126" s="12"/>
      <c r="BC1126" s="11"/>
      <c r="BD1126" s="11"/>
      <c r="BE1126" s="11"/>
      <c r="BF1126" s="11"/>
    </row>
    <row r="1127" spans="1:58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2"/>
      <c r="BA1127" s="12"/>
      <c r="BB1127" s="12"/>
      <c r="BC1127" s="11"/>
      <c r="BD1127" s="11"/>
      <c r="BE1127" s="11"/>
      <c r="BF1127" s="11"/>
    </row>
    <row r="1128" spans="1:58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2"/>
      <c r="BA1128" s="12"/>
      <c r="BB1128" s="12"/>
      <c r="BC1128" s="11"/>
      <c r="BD1128" s="11"/>
      <c r="BE1128" s="11"/>
      <c r="BF1128" s="11"/>
    </row>
    <row r="1129" spans="1:58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2"/>
      <c r="BA1129" s="12"/>
      <c r="BB1129" s="12"/>
      <c r="BC1129" s="11"/>
      <c r="BD1129" s="11"/>
      <c r="BE1129" s="11"/>
      <c r="BF1129" s="11"/>
    </row>
    <row r="1130" spans="1:58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2"/>
      <c r="BA1130" s="12"/>
      <c r="BB1130" s="12"/>
      <c r="BC1130" s="11"/>
      <c r="BD1130" s="11"/>
      <c r="BE1130" s="11"/>
      <c r="BF1130" s="11"/>
    </row>
    <row r="1131" spans="1:58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2"/>
      <c r="BA1131" s="12"/>
      <c r="BB1131" s="12"/>
      <c r="BC1131" s="11"/>
      <c r="BD1131" s="11"/>
      <c r="BE1131" s="11"/>
      <c r="BF1131" s="11"/>
    </row>
    <row r="1132" spans="1:58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2"/>
      <c r="BA1132" s="12"/>
      <c r="BB1132" s="12"/>
      <c r="BC1132" s="11"/>
      <c r="BD1132" s="11"/>
      <c r="BE1132" s="11"/>
      <c r="BF1132" s="11"/>
    </row>
    <row r="1133" spans="1:58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2"/>
      <c r="BA1133" s="12"/>
      <c r="BB1133" s="12"/>
      <c r="BC1133" s="11"/>
      <c r="BD1133" s="11"/>
      <c r="BE1133" s="11"/>
      <c r="BF1133" s="11"/>
    </row>
    <row r="1134" spans="1:58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2"/>
      <c r="BA1134" s="12"/>
      <c r="BB1134" s="12"/>
      <c r="BC1134" s="11"/>
      <c r="BD1134" s="11"/>
      <c r="BE1134" s="11"/>
      <c r="BF1134" s="11"/>
    </row>
    <row r="1135" spans="1:58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2"/>
      <c r="BA1135" s="12"/>
      <c r="BB1135" s="12"/>
      <c r="BC1135" s="11"/>
      <c r="BD1135" s="11"/>
      <c r="BE1135" s="11"/>
      <c r="BF1135" s="11"/>
    </row>
    <row r="1136" spans="1:58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2"/>
      <c r="BA1136" s="12"/>
      <c r="BB1136" s="12"/>
      <c r="BC1136" s="11"/>
      <c r="BD1136" s="11"/>
      <c r="BE1136" s="11"/>
      <c r="BF1136" s="11"/>
    </row>
    <row r="1137" spans="1:58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2"/>
      <c r="BA1137" s="12"/>
      <c r="BB1137" s="12"/>
      <c r="BC1137" s="11"/>
      <c r="BD1137" s="11"/>
      <c r="BE1137" s="11"/>
      <c r="BF1137" s="11"/>
    </row>
    <row r="1138" spans="1:58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2"/>
      <c r="BA1138" s="12"/>
      <c r="BB1138" s="12"/>
      <c r="BC1138" s="11"/>
      <c r="BD1138" s="11"/>
      <c r="BE1138" s="11"/>
      <c r="BF1138" s="11"/>
    </row>
    <row r="1139" spans="1:58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2"/>
      <c r="BA1139" s="12"/>
      <c r="BB1139" s="12"/>
      <c r="BC1139" s="11"/>
      <c r="BD1139" s="11"/>
      <c r="BE1139" s="11"/>
      <c r="BF1139" s="11"/>
    </row>
    <row r="1140" spans="1:58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2"/>
      <c r="BA1140" s="12"/>
      <c r="BB1140" s="12"/>
      <c r="BC1140" s="11"/>
      <c r="BD1140" s="11"/>
      <c r="BE1140" s="11"/>
      <c r="BF1140" s="11"/>
    </row>
    <row r="1141" spans="1:58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2"/>
      <c r="BA1141" s="12"/>
      <c r="BB1141" s="12"/>
      <c r="BC1141" s="11"/>
      <c r="BD1141" s="11"/>
      <c r="BE1141" s="11"/>
      <c r="BF1141" s="11"/>
    </row>
    <row r="1142" spans="1:58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2"/>
      <c r="BA1142" s="12"/>
      <c r="BB1142" s="12"/>
      <c r="BC1142" s="11"/>
      <c r="BD1142" s="11"/>
      <c r="BE1142" s="11"/>
      <c r="BF1142" s="11"/>
    </row>
    <row r="1143" spans="1:58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2"/>
      <c r="BA1143" s="12"/>
      <c r="BB1143" s="12"/>
      <c r="BC1143" s="11"/>
      <c r="BD1143" s="11"/>
      <c r="BE1143" s="11"/>
      <c r="BF1143" s="11"/>
    </row>
    <row r="1144" spans="1:58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2"/>
      <c r="BA1144" s="12"/>
      <c r="BB1144" s="12"/>
      <c r="BC1144" s="11"/>
      <c r="BD1144" s="11"/>
      <c r="BE1144" s="11"/>
      <c r="BF1144" s="11"/>
    </row>
    <row r="1145" spans="1:58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2"/>
      <c r="BA1145" s="12"/>
      <c r="BB1145" s="12"/>
      <c r="BC1145" s="11"/>
      <c r="BD1145" s="11"/>
      <c r="BE1145" s="11"/>
      <c r="BF1145" s="11"/>
    </row>
    <row r="1146" spans="1:58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2"/>
      <c r="BA1146" s="12"/>
      <c r="BB1146" s="12"/>
      <c r="BC1146" s="11"/>
      <c r="BD1146" s="11"/>
      <c r="BE1146" s="11"/>
      <c r="BF1146" s="11"/>
    </row>
    <row r="1147" spans="1:58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2"/>
      <c r="BA1147" s="12"/>
      <c r="BB1147" s="12"/>
      <c r="BC1147" s="11"/>
      <c r="BD1147" s="11"/>
      <c r="BE1147" s="11"/>
      <c r="BF1147" s="11"/>
    </row>
    <row r="1148" spans="1:58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2"/>
      <c r="BA1148" s="12"/>
      <c r="BB1148" s="12"/>
      <c r="BC1148" s="11"/>
      <c r="BD1148" s="11"/>
      <c r="BE1148" s="11"/>
      <c r="BF1148" s="11"/>
    </row>
    <row r="1149" spans="1:58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2"/>
      <c r="BA1149" s="12"/>
      <c r="BB1149" s="12"/>
      <c r="BC1149" s="11"/>
      <c r="BD1149" s="11"/>
      <c r="BE1149" s="11"/>
      <c r="BF1149" s="11"/>
    </row>
    <row r="1150" spans="1:58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2"/>
      <c r="BA1150" s="12"/>
      <c r="BB1150" s="12"/>
      <c r="BC1150" s="11"/>
      <c r="BD1150" s="11"/>
      <c r="BE1150" s="11"/>
      <c r="BF1150" s="11"/>
    </row>
    <row r="1151" spans="1:58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2"/>
      <c r="BA1151" s="12"/>
      <c r="BB1151" s="12"/>
      <c r="BC1151" s="11"/>
      <c r="BD1151" s="11"/>
      <c r="BE1151" s="11"/>
      <c r="BF1151" s="11"/>
    </row>
    <row r="1152" spans="1:58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2"/>
      <c r="BA1152" s="12"/>
      <c r="BB1152" s="12"/>
      <c r="BC1152" s="11"/>
      <c r="BD1152" s="11"/>
      <c r="BE1152" s="11"/>
      <c r="BF1152" s="11"/>
    </row>
    <row r="1153" spans="1:58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2"/>
      <c r="BA1153" s="12"/>
      <c r="BB1153" s="12"/>
      <c r="BC1153" s="11"/>
      <c r="BD1153" s="11"/>
      <c r="BE1153" s="11"/>
      <c r="BF1153" s="11"/>
    </row>
    <row r="1154" spans="1:58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2"/>
      <c r="BA1154" s="12"/>
      <c r="BB1154" s="12"/>
      <c r="BC1154" s="11"/>
      <c r="BD1154" s="11"/>
      <c r="BE1154" s="11"/>
      <c r="BF1154" s="11"/>
    </row>
    <row r="1155" spans="1:58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2"/>
      <c r="BA1155" s="12"/>
      <c r="BB1155" s="12"/>
      <c r="BC1155" s="11"/>
      <c r="BD1155" s="11"/>
      <c r="BE1155" s="11"/>
      <c r="BF1155" s="11"/>
    </row>
    <row r="1156" spans="1:58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2"/>
      <c r="BA1156" s="12"/>
      <c r="BB1156" s="12"/>
      <c r="BC1156" s="11"/>
      <c r="BD1156" s="11"/>
      <c r="BE1156" s="11"/>
      <c r="BF1156" s="11"/>
    </row>
    <row r="1157" spans="1:58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2"/>
      <c r="BA1157" s="12"/>
      <c r="BB1157" s="12"/>
      <c r="BC1157" s="11"/>
      <c r="BD1157" s="11"/>
      <c r="BE1157" s="11"/>
      <c r="BF1157" s="11"/>
    </row>
    <row r="1158" spans="1:58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2"/>
      <c r="BA1158" s="12"/>
      <c r="BB1158" s="12"/>
      <c r="BC1158" s="11"/>
      <c r="BD1158" s="11"/>
      <c r="BE1158" s="11"/>
      <c r="BF1158" s="11"/>
    </row>
    <row r="1159" spans="1:58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2"/>
      <c r="BA1159" s="12"/>
      <c r="BB1159" s="12"/>
      <c r="BC1159" s="11"/>
      <c r="BD1159" s="11"/>
      <c r="BE1159" s="11"/>
      <c r="BF1159" s="11"/>
    </row>
    <row r="1160" spans="1:58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2"/>
      <c r="BA1160" s="12"/>
      <c r="BB1160" s="12"/>
      <c r="BC1160" s="11"/>
      <c r="BD1160" s="11"/>
      <c r="BE1160" s="11"/>
      <c r="BF1160" s="11"/>
    </row>
    <row r="1161" spans="1:58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2"/>
      <c r="BA1161" s="12"/>
      <c r="BB1161" s="12"/>
      <c r="BC1161" s="11"/>
      <c r="BD1161" s="11"/>
      <c r="BE1161" s="11"/>
      <c r="BF1161" s="11"/>
    </row>
    <row r="1162" spans="1:58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2"/>
      <c r="BA1162" s="12"/>
      <c r="BB1162" s="12"/>
      <c r="BC1162" s="11"/>
      <c r="BD1162" s="11"/>
      <c r="BE1162" s="11"/>
      <c r="BF1162" s="11"/>
    </row>
    <row r="1163" spans="1:58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2"/>
      <c r="BA1163" s="12"/>
      <c r="BB1163" s="12"/>
      <c r="BC1163" s="11"/>
      <c r="BD1163" s="11"/>
      <c r="BE1163" s="11"/>
      <c r="BF1163" s="11"/>
    </row>
    <row r="1164" spans="1:58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2"/>
      <c r="BA1164" s="12"/>
      <c r="BB1164" s="12"/>
      <c r="BC1164" s="11"/>
      <c r="BD1164" s="11"/>
      <c r="BE1164" s="11"/>
      <c r="BF1164" s="11"/>
    </row>
    <row r="1165" spans="1:58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2"/>
      <c r="BA1165" s="12"/>
      <c r="BB1165" s="12"/>
      <c r="BC1165" s="11"/>
      <c r="BD1165" s="11"/>
      <c r="BE1165" s="11"/>
      <c r="BF1165" s="11"/>
    </row>
    <row r="1166" spans="1:58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2"/>
      <c r="BA1166" s="12"/>
      <c r="BB1166" s="12"/>
      <c r="BC1166" s="11"/>
      <c r="BD1166" s="11"/>
      <c r="BE1166" s="11"/>
      <c r="BF1166" s="11"/>
    </row>
    <row r="1167" spans="1:58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2"/>
      <c r="BA1167" s="12"/>
      <c r="BB1167" s="12"/>
      <c r="BC1167" s="11"/>
      <c r="BD1167" s="11"/>
      <c r="BE1167" s="11"/>
      <c r="BF1167" s="11"/>
    </row>
    <row r="1168" spans="1:58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2"/>
      <c r="BA1168" s="12"/>
      <c r="BB1168" s="12"/>
      <c r="BC1168" s="11"/>
      <c r="BD1168" s="11"/>
      <c r="BE1168" s="11"/>
      <c r="BF1168" s="11"/>
    </row>
    <row r="1169" spans="1:58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2"/>
      <c r="BA1169" s="12"/>
      <c r="BB1169" s="12"/>
      <c r="BC1169" s="11"/>
      <c r="BD1169" s="11"/>
      <c r="BE1169" s="11"/>
      <c r="BF1169" s="11"/>
    </row>
    <row r="1170" spans="1:58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2"/>
      <c r="BA1170" s="12"/>
      <c r="BB1170" s="12"/>
      <c r="BC1170" s="11"/>
      <c r="BD1170" s="11"/>
      <c r="BE1170" s="11"/>
      <c r="BF1170" s="11"/>
    </row>
    <row r="1171" spans="1:58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2"/>
      <c r="BA1171" s="12"/>
      <c r="BB1171" s="12"/>
      <c r="BC1171" s="11"/>
      <c r="BD1171" s="11"/>
      <c r="BE1171" s="11"/>
      <c r="BF1171" s="11"/>
    </row>
    <row r="1172" spans="1:58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2"/>
      <c r="BA1172" s="12"/>
      <c r="BB1172" s="12"/>
      <c r="BC1172" s="11"/>
      <c r="BD1172" s="11"/>
      <c r="BE1172" s="11"/>
      <c r="BF1172" s="11"/>
    </row>
    <row r="1173" spans="1:58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2"/>
      <c r="BA1173" s="12"/>
      <c r="BB1173" s="12"/>
      <c r="BC1173" s="11"/>
      <c r="BD1173" s="11"/>
      <c r="BE1173" s="11"/>
      <c r="BF1173" s="11"/>
    </row>
    <row r="1174" spans="1:58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2"/>
      <c r="BA1174" s="12"/>
      <c r="BB1174" s="12"/>
      <c r="BC1174" s="11"/>
      <c r="BD1174" s="11"/>
      <c r="BE1174" s="11"/>
      <c r="BF1174" s="11"/>
    </row>
    <row r="1175" spans="1:58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2"/>
      <c r="BA1175" s="12"/>
      <c r="BB1175" s="12"/>
      <c r="BC1175" s="11"/>
      <c r="BD1175" s="11"/>
      <c r="BE1175" s="11"/>
      <c r="BF1175" s="11"/>
    </row>
    <row r="1176" spans="1:58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2"/>
      <c r="BA1176" s="12"/>
      <c r="BB1176" s="12"/>
      <c r="BC1176" s="11"/>
      <c r="BD1176" s="11"/>
      <c r="BE1176" s="11"/>
      <c r="BF1176" s="11"/>
    </row>
    <row r="1177" spans="1:58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2"/>
      <c r="BA1177" s="12"/>
      <c r="BB1177" s="12"/>
      <c r="BC1177" s="11"/>
      <c r="BD1177" s="11"/>
      <c r="BE1177" s="11"/>
      <c r="BF1177" s="11"/>
    </row>
    <row r="1178" spans="1:58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2"/>
      <c r="BA1178" s="12"/>
      <c r="BB1178" s="12"/>
      <c r="BC1178" s="11"/>
      <c r="BD1178" s="11"/>
      <c r="BE1178" s="11"/>
      <c r="BF1178" s="11"/>
    </row>
    <row r="1179" spans="1:58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2"/>
      <c r="BA1179" s="12"/>
      <c r="BB1179" s="12"/>
      <c r="BC1179" s="11"/>
      <c r="BD1179" s="11"/>
      <c r="BE1179" s="11"/>
      <c r="BF1179" s="11"/>
    </row>
    <row r="1180" spans="1:58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2"/>
      <c r="BA1180" s="12"/>
      <c r="BB1180" s="12"/>
      <c r="BC1180" s="11"/>
      <c r="BD1180" s="11"/>
      <c r="BE1180" s="11"/>
      <c r="BF1180" s="11"/>
    </row>
    <row r="1181" spans="1:58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2"/>
      <c r="BA1181" s="12"/>
      <c r="BB1181" s="12"/>
      <c r="BC1181" s="11"/>
      <c r="BD1181" s="11"/>
      <c r="BE1181" s="11"/>
      <c r="BF1181" s="11"/>
    </row>
    <row r="1182" spans="1:58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2"/>
      <c r="BA1182" s="12"/>
      <c r="BB1182" s="12"/>
      <c r="BC1182" s="11"/>
      <c r="BD1182" s="11"/>
      <c r="BE1182" s="11"/>
      <c r="BF1182" s="11"/>
    </row>
    <row r="1183" spans="1:58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2"/>
      <c r="BA1183" s="12"/>
      <c r="BB1183" s="12"/>
      <c r="BC1183" s="11"/>
      <c r="BD1183" s="11"/>
      <c r="BE1183" s="11"/>
      <c r="BF1183" s="11"/>
    </row>
    <row r="1184" spans="1:58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2"/>
      <c r="BA1184" s="12"/>
      <c r="BB1184" s="12"/>
      <c r="BC1184" s="11"/>
      <c r="BD1184" s="11"/>
      <c r="BE1184" s="11"/>
      <c r="BF1184" s="11"/>
    </row>
    <row r="1185" spans="1:58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2"/>
      <c r="BA1185" s="12"/>
      <c r="BB1185" s="12"/>
      <c r="BC1185" s="11"/>
      <c r="BD1185" s="11"/>
      <c r="BE1185" s="11"/>
      <c r="BF1185" s="11"/>
    </row>
    <row r="1186" spans="1:58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2"/>
      <c r="BA1186" s="12"/>
      <c r="BB1186" s="12"/>
      <c r="BC1186" s="11"/>
      <c r="BD1186" s="11"/>
      <c r="BE1186" s="11"/>
      <c r="BF1186" s="11"/>
    </row>
    <row r="1187" spans="1:58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2"/>
      <c r="BA1187" s="12"/>
      <c r="BB1187" s="12"/>
      <c r="BC1187" s="11"/>
      <c r="BD1187" s="11"/>
      <c r="BE1187" s="11"/>
      <c r="BF1187" s="11"/>
    </row>
    <row r="1188" spans="1:58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2"/>
      <c r="BA1188" s="12"/>
      <c r="BB1188" s="12"/>
      <c r="BC1188" s="11"/>
      <c r="BD1188" s="11"/>
      <c r="BE1188" s="11"/>
      <c r="BF1188" s="11"/>
    </row>
    <row r="1189" spans="1:58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2"/>
      <c r="BA1189" s="12"/>
      <c r="BB1189" s="12"/>
      <c r="BC1189" s="11"/>
      <c r="BD1189" s="11"/>
      <c r="BE1189" s="11"/>
      <c r="BF1189" s="11"/>
    </row>
    <row r="1190" spans="1:58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2"/>
      <c r="BA1190" s="12"/>
      <c r="BB1190" s="12"/>
      <c r="BC1190" s="11"/>
      <c r="BD1190" s="11"/>
      <c r="BE1190" s="11"/>
      <c r="BF1190" s="11"/>
    </row>
    <row r="1191" spans="1:58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2"/>
      <c r="BA1191" s="12"/>
      <c r="BB1191" s="12"/>
      <c r="BC1191" s="11"/>
      <c r="BD1191" s="11"/>
      <c r="BE1191" s="11"/>
      <c r="BF1191" s="11"/>
    </row>
    <row r="1192" spans="1:58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2"/>
      <c r="BA1192" s="12"/>
      <c r="BB1192" s="12"/>
      <c r="BC1192" s="11"/>
      <c r="BD1192" s="11"/>
      <c r="BE1192" s="11"/>
      <c r="BF1192" s="11"/>
    </row>
    <row r="1193" spans="1:58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2"/>
      <c r="BA1193" s="12"/>
      <c r="BB1193" s="12"/>
      <c r="BC1193" s="11"/>
      <c r="BD1193" s="11"/>
      <c r="BE1193" s="11"/>
      <c r="BF1193" s="11"/>
    </row>
    <row r="1194" spans="1:58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2"/>
      <c r="BA1194" s="12"/>
      <c r="BB1194" s="12"/>
      <c r="BC1194" s="11"/>
      <c r="BD1194" s="11"/>
      <c r="BE1194" s="11"/>
      <c r="BF1194" s="11"/>
    </row>
    <row r="1195" spans="1:58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2"/>
      <c r="BA1195" s="12"/>
      <c r="BB1195" s="12"/>
      <c r="BC1195" s="11"/>
      <c r="BD1195" s="11"/>
      <c r="BE1195" s="11"/>
      <c r="BF1195" s="11"/>
    </row>
    <row r="1196" spans="1:58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2"/>
      <c r="BA1196" s="12"/>
      <c r="BB1196" s="12"/>
      <c r="BC1196" s="11"/>
      <c r="BD1196" s="11"/>
      <c r="BE1196" s="11"/>
      <c r="BF1196" s="11"/>
    </row>
    <row r="1197" spans="1:58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2"/>
      <c r="BA1197" s="12"/>
      <c r="BB1197" s="12"/>
      <c r="BC1197" s="11"/>
      <c r="BD1197" s="11"/>
      <c r="BE1197" s="11"/>
      <c r="BF1197" s="11"/>
    </row>
    <row r="1198" spans="1:58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2"/>
      <c r="BA1198" s="12"/>
      <c r="BB1198" s="12"/>
      <c r="BC1198" s="11"/>
      <c r="BD1198" s="11"/>
      <c r="BE1198" s="11"/>
      <c r="BF1198" s="11"/>
    </row>
    <row r="1199" spans="1:58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2"/>
      <c r="BA1199" s="12"/>
      <c r="BB1199" s="12"/>
      <c r="BC1199" s="11"/>
      <c r="BD1199" s="11"/>
      <c r="BE1199" s="11"/>
      <c r="BF1199" s="11"/>
    </row>
    <row r="1200" spans="1:58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2"/>
      <c r="BA1200" s="12"/>
      <c r="BB1200" s="12"/>
      <c r="BC1200" s="11"/>
      <c r="BD1200" s="11"/>
      <c r="BE1200" s="11"/>
      <c r="BF1200" s="11"/>
    </row>
    <row r="1201" spans="1:58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2"/>
      <c r="BA1201" s="12"/>
      <c r="BB1201" s="12"/>
      <c r="BC1201" s="11"/>
      <c r="BD1201" s="11"/>
      <c r="BE1201" s="11"/>
      <c r="BF1201" s="11"/>
    </row>
    <row r="1202" spans="1:58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2"/>
      <c r="BA1202" s="12"/>
      <c r="BB1202" s="12"/>
      <c r="BC1202" s="11"/>
      <c r="BD1202" s="11"/>
      <c r="BE1202" s="11"/>
      <c r="BF1202" s="11"/>
    </row>
    <row r="1203" spans="1:58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2"/>
      <c r="BA1203" s="12"/>
      <c r="BB1203" s="12"/>
      <c r="BC1203" s="11"/>
      <c r="BD1203" s="11"/>
      <c r="BE1203" s="11"/>
      <c r="BF1203" s="11"/>
    </row>
    <row r="1204" spans="1:58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2"/>
      <c r="BA1204" s="12"/>
      <c r="BB1204" s="12"/>
      <c r="BC1204" s="11"/>
      <c r="BD1204" s="11"/>
      <c r="BE1204" s="11"/>
      <c r="BF1204" s="11"/>
    </row>
    <row r="1205" spans="1:58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2"/>
      <c r="BA1205" s="12"/>
      <c r="BB1205" s="12"/>
      <c r="BC1205" s="11"/>
      <c r="BD1205" s="11"/>
      <c r="BE1205" s="11"/>
      <c r="BF1205" s="11"/>
    </row>
    <row r="1206" spans="1:58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2"/>
      <c r="BA1206" s="12"/>
      <c r="BB1206" s="12"/>
      <c r="BC1206" s="11"/>
      <c r="BD1206" s="11"/>
      <c r="BE1206" s="11"/>
      <c r="BF1206" s="11"/>
    </row>
    <row r="1207" spans="1:58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2"/>
      <c r="BA1207" s="12"/>
      <c r="BB1207" s="12"/>
      <c r="BC1207" s="11"/>
      <c r="BD1207" s="11"/>
      <c r="BE1207" s="11"/>
      <c r="BF1207" s="11"/>
    </row>
    <row r="1208" spans="1:58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2"/>
      <c r="BA1208" s="12"/>
      <c r="BB1208" s="12"/>
      <c r="BC1208" s="11"/>
      <c r="BD1208" s="11"/>
      <c r="BE1208" s="11"/>
      <c r="BF1208" s="11"/>
    </row>
    <row r="1209" spans="1:58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2"/>
      <c r="BA1209" s="12"/>
      <c r="BB1209" s="12"/>
      <c r="BC1209" s="11"/>
      <c r="BD1209" s="11"/>
      <c r="BE1209" s="11"/>
      <c r="BF1209" s="11"/>
    </row>
    <row r="1210" spans="1:58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2"/>
      <c r="BA1210" s="12"/>
      <c r="BB1210" s="12"/>
      <c r="BC1210" s="11"/>
      <c r="BD1210" s="11"/>
      <c r="BE1210" s="11"/>
      <c r="BF1210" s="11"/>
    </row>
    <row r="1211" spans="1:58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2"/>
      <c r="BA1211" s="12"/>
      <c r="BB1211" s="12"/>
      <c r="BC1211" s="11"/>
      <c r="BD1211" s="11"/>
      <c r="BE1211" s="11"/>
      <c r="BF1211" s="11"/>
    </row>
    <row r="1212" spans="1:58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2"/>
      <c r="BA1212" s="12"/>
      <c r="BB1212" s="12"/>
      <c r="BC1212" s="11"/>
      <c r="BD1212" s="11"/>
      <c r="BE1212" s="11"/>
      <c r="BF1212" s="11"/>
    </row>
    <row r="1213" spans="1:58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2"/>
      <c r="BA1213" s="12"/>
      <c r="BB1213" s="12"/>
      <c r="BC1213" s="11"/>
      <c r="BD1213" s="11"/>
      <c r="BE1213" s="11"/>
      <c r="BF1213" s="11"/>
    </row>
    <row r="1214" spans="1:58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2"/>
      <c r="BA1214" s="12"/>
      <c r="BB1214" s="12"/>
      <c r="BC1214" s="11"/>
      <c r="BD1214" s="11"/>
      <c r="BE1214" s="11"/>
      <c r="BF1214" s="11"/>
    </row>
    <row r="1215" spans="1:58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2"/>
      <c r="BA1215" s="12"/>
      <c r="BB1215" s="12"/>
      <c r="BC1215" s="11"/>
      <c r="BD1215" s="11"/>
      <c r="BE1215" s="11"/>
      <c r="BF1215" s="11"/>
    </row>
    <row r="1216" spans="1:58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2"/>
      <c r="BA1216" s="12"/>
      <c r="BB1216" s="12"/>
      <c r="BC1216" s="11"/>
      <c r="BD1216" s="11"/>
      <c r="BE1216" s="11"/>
      <c r="BF1216" s="11"/>
    </row>
    <row r="1217" spans="1:58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2"/>
      <c r="BA1217" s="12"/>
      <c r="BB1217" s="12"/>
      <c r="BC1217" s="11"/>
      <c r="BD1217" s="11"/>
      <c r="BE1217" s="11"/>
      <c r="BF1217" s="11"/>
    </row>
    <row r="1218" spans="1:58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2"/>
      <c r="BA1218" s="12"/>
      <c r="BB1218" s="12"/>
      <c r="BC1218" s="11"/>
      <c r="BD1218" s="11"/>
      <c r="BE1218" s="11"/>
      <c r="BF1218" s="11"/>
    </row>
    <row r="1219" spans="1:58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2"/>
      <c r="BA1219" s="12"/>
      <c r="BB1219" s="12"/>
      <c r="BC1219" s="11"/>
      <c r="BD1219" s="11"/>
      <c r="BE1219" s="11"/>
      <c r="BF1219" s="11"/>
    </row>
    <row r="1220" spans="1:58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2"/>
      <c r="BA1220" s="12"/>
      <c r="BB1220" s="12"/>
      <c r="BC1220" s="11"/>
      <c r="BD1220" s="11"/>
      <c r="BE1220" s="11"/>
      <c r="BF1220" s="11"/>
    </row>
    <row r="1221" spans="1:58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2"/>
      <c r="BA1221" s="12"/>
      <c r="BB1221" s="12"/>
      <c r="BC1221" s="11"/>
      <c r="BD1221" s="11"/>
      <c r="BE1221" s="11"/>
      <c r="BF1221" s="11"/>
    </row>
    <row r="1222" spans="1:58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2"/>
      <c r="BA1222" s="12"/>
      <c r="BB1222" s="12"/>
      <c r="BC1222" s="11"/>
      <c r="BD1222" s="11"/>
      <c r="BE1222" s="11"/>
      <c r="BF1222" s="11"/>
    </row>
    <row r="1223" spans="1:58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2"/>
      <c r="BA1223" s="12"/>
      <c r="BB1223" s="12"/>
      <c r="BC1223" s="11"/>
      <c r="BD1223" s="11"/>
      <c r="BE1223" s="11"/>
      <c r="BF1223" s="11"/>
    </row>
    <row r="1224" spans="1:58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2"/>
      <c r="BA1224" s="12"/>
      <c r="BB1224" s="12"/>
      <c r="BC1224" s="11"/>
      <c r="BD1224" s="11"/>
      <c r="BE1224" s="11"/>
      <c r="BF1224" s="11"/>
    </row>
    <row r="1225" spans="1:58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2"/>
      <c r="BA1225" s="12"/>
      <c r="BB1225" s="12"/>
      <c r="BC1225" s="11"/>
      <c r="BD1225" s="11"/>
      <c r="BE1225" s="11"/>
      <c r="BF1225" s="11"/>
    </row>
    <row r="1226" spans="1:58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2"/>
      <c r="BA1226" s="12"/>
      <c r="BB1226" s="12"/>
      <c r="BC1226" s="11"/>
      <c r="BD1226" s="11"/>
      <c r="BE1226" s="11"/>
      <c r="BF1226" s="11"/>
    </row>
    <row r="1227" spans="1:58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2"/>
      <c r="BA1227" s="12"/>
      <c r="BB1227" s="12"/>
      <c r="BC1227" s="11"/>
      <c r="BD1227" s="11"/>
      <c r="BE1227" s="11"/>
      <c r="BF1227" s="11"/>
    </row>
    <row r="1228" spans="1:58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2"/>
      <c r="BA1228" s="12"/>
      <c r="BB1228" s="12"/>
      <c r="BC1228" s="11"/>
      <c r="BD1228" s="11"/>
      <c r="BE1228" s="11"/>
      <c r="BF1228" s="11"/>
    </row>
    <row r="1229" spans="1:58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2"/>
      <c r="BA1229" s="12"/>
      <c r="BB1229" s="12"/>
      <c r="BC1229" s="11"/>
      <c r="BD1229" s="11"/>
      <c r="BE1229" s="11"/>
      <c r="BF1229" s="11"/>
    </row>
    <row r="1230" spans="1:58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2"/>
      <c r="BA1230" s="12"/>
      <c r="BB1230" s="12"/>
      <c r="BC1230" s="11"/>
      <c r="BD1230" s="11"/>
      <c r="BE1230" s="11"/>
      <c r="BF1230" s="11"/>
    </row>
    <row r="1231" spans="1:58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2"/>
      <c r="BA1231" s="12"/>
      <c r="BB1231" s="12"/>
      <c r="BC1231" s="11"/>
      <c r="BD1231" s="11"/>
      <c r="BE1231" s="11"/>
      <c r="BF1231" s="11"/>
    </row>
    <row r="1232" spans="1:58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2"/>
      <c r="BA1232" s="12"/>
      <c r="BB1232" s="12"/>
      <c r="BC1232" s="11"/>
      <c r="BD1232" s="11"/>
      <c r="BE1232" s="11"/>
      <c r="BF1232" s="11"/>
    </row>
    <row r="1233" spans="1:58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2"/>
      <c r="BA1233" s="12"/>
      <c r="BB1233" s="12"/>
      <c r="BC1233" s="11"/>
      <c r="BD1233" s="11"/>
      <c r="BE1233" s="11"/>
      <c r="BF1233" s="11"/>
    </row>
    <row r="1234" spans="1:58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2"/>
      <c r="BA1234" s="12"/>
      <c r="BB1234" s="12"/>
      <c r="BC1234" s="11"/>
      <c r="BD1234" s="11"/>
      <c r="BE1234" s="11"/>
      <c r="BF1234" s="11"/>
    </row>
    <row r="1235" spans="1:58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2"/>
      <c r="BA1235" s="12"/>
      <c r="BB1235" s="12"/>
      <c r="BC1235" s="11"/>
      <c r="BD1235" s="11"/>
      <c r="BE1235" s="11"/>
      <c r="BF1235" s="11"/>
    </row>
    <row r="1236" spans="1:58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2"/>
      <c r="BA1236" s="12"/>
      <c r="BB1236" s="12"/>
      <c r="BC1236" s="11"/>
      <c r="BD1236" s="11"/>
      <c r="BE1236" s="11"/>
      <c r="BF1236" s="11"/>
    </row>
    <row r="1237" spans="1:58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2"/>
      <c r="BA1237" s="12"/>
      <c r="BB1237" s="12"/>
      <c r="BC1237" s="11"/>
      <c r="BD1237" s="11"/>
      <c r="BE1237" s="11"/>
      <c r="BF1237" s="11"/>
    </row>
    <row r="1238" spans="1:58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2"/>
      <c r="BA1238" s="12"/>
      <c r="BB1238" s="12"/>
      <c r="BC1238" s="11"/>
      <c r="BD1238" s="11"/>
      <c r="BE1238" s="11"/>
      <c r="BF1238" s="11"/>
    </row>
    <row r="1239" spans="1:58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2"/>
      <c r="BA1239" s="12"/>
      <c r="BB1239" s="12"/>
      <c r="BC1239" s="11"/>
      <c r="BD1239" s="11"/>
      <c r="BE1239" s="11"/>
      <c r="BF1239" s="11"/>
    </row>
    <row r="1240" spans="1:58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2"/>
      <c r="BA1240" s="12"/>
      <c r="BB1240" s="12"/>
      <c r="BC1240" s="11"/>
      <c r="BD1240" s="11"/>
      <c r="BE1240" s="11"/>
      <c r="BF1240" s="11"/>
    </row>
    <row r="1241" spans="1:58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2"/>
      <c r="BA1241" s="12"/>
      <c r="BB1241" s="12"/>
      <c r="BC1241" s="11"/>
      <c r="BD1241" s="11"/>
      <c r="BE1241" s="11"/>
      <c r="BF1241" s="11"/>
    </row>
    <row r="1242" spans="1:58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2"/>
      <c r="BA1242" s="12"/>
      <c r="BB1242" s="12"/>
      <c r="BC1242" s="11"/>
      <c r="BD1242" s="11"/>
      <c r="BE1242" s="11"/>
      <c r="BF1242" s="11"/>
    </row>
    <row r="1243" spans="1:58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2"/>
      <c r="BA1243" s="12"/>
      <c r="BB1243" s="12"/>
      <c r="BC1243" s="11"/>
      <c r="BD1243" s="11"/>
      <c r="BE1243" s="11"/>
      <c r="BF1243" s="11"/>
    </row>
    <row r="1244" spans="1:58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2"/>
      <c r="BA1244" s="12"/>
      <c r="BB1244" s="12"/>
      <c r="BC1244" s="11"/>
      <c r="BD1244" s="11"/>
      <c r="BE1244" s="11"/>
      <c r="BF1244" s="11"/>
    </row>
    <row r="1245" spans="1:58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2"/>
      <c r="BA1245" s="12"/>
      <c r="BB1245" s="12"/>
      <c r="BC1245" s="11"/>
      <c r="BD1245" s="11"/>
      <c r="BE1245" s="11"/>
      <c r="BF1245" s="11"/>
    </row>
    <row r="1246" spans="1:58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2"/>
      <c r="BA1246" s="12"/>
      <c r="BB1246" s="12"/>
      <c r="BC1246" s="11"/>
      <c r="BD1246" s="11"/>
      <c r="BE1246" s="11"/>
      <c r="BF1246" s="11"/>
    </row>
    <row r="1247" spans="1:58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2"/>
      <c r="BA1247" s="12"/>
      <c r="BB1247" s="12"/>
      <c r="BC1247" s="11"/>
      <c r="BD1247" s="11"/>
      <c r="BE1247" s="11"/>
      <c r="BF1247" s="11"/>
    </row>
    <row r="1248" spans="1:58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2"/>
      <c r="BA1248" s="12"/>
      <c r="BB1248" s="12"/>
      <c r="BC1248" s="11"/>
      <c r="BD1248" s="11"/>
      <c r="BE1248" s="11"/>
      <c r="BF1248" s="11"/>
    </row>
    <row r="1249" spans="1:58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2"/>
      <c r="BA1249" s="12"/>
      <c r="BB1249" s="12"/>
      <c r="BC1249" s="11"/>
      <c r="BD1249" s="11"/>
      <c r="BE1249" s="11"/>
      <c r="BF1249" s="11"/>
    </row>
    <row r="1250" spans="1:58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2"/>
      <c r="BA1250" s="12"/>
      <c r="BB1250" s="12"/>
      <c r="BC1250" s="11"/>
      <c r="BD1250" s="11"/>
      <c r="BE1250" s="11"/>
      <c r="BF1250" s="11"/>
    </row>
    <row r="1251" spans="1:58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2"/>
      <c r="BA1251" s="12"/>
      <c r="BB1251" s="12"/>
      <c r="BC1251" s="11"/>
      <c r="BD1251" s="11"/>
      <c r="BE1251" s="11"/>
      <c r="BF1251" s="11"/>
    </row>
    <row r="1252" spans="1:58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2"/>
      <c r="BA1252" s="12"/>
      <c r="BB1252" s="12"/>
      <c r="BC1252" s="11"/>
      <c r="BD1252" s="11"/>
      <c r="BE1252" s="11"/>
      <c r="BF1252" s="11"/>
    </row>
    <row r="1253" spans="1:58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2"/>
      <c r="BA1253" s="12"/>
      <c r="BB1253" s="12"/>
      <c r="BC1253" s="11"/>
      <c r="BD1253" s="11"/>
      <c r="BE1253" s="11"/>
      <c r="BF1253" s="11"/>
    </row>
    <row r="1254" spans="1:58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2"/>
      <c r="BA1254" s="12"/>
      <c r="BB1254" s="12"/>
      <c r="BC1254" s="11"/>
      <c r="BD1254" s="11"/>
      <c r="BE1254" s="11"/>
      <c r="BF1254" s="11"/>
    </row>
    <row r="1255" spans="1:58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2"/>
      <c r="BA1255" s="12"/>
      <c r="BB1255" s="12"/>
      <c r="BC1255" s="11"/>
      <c r="BD1255" s="11"/>
      <c r="BE1255" s="11"/>
      <c r="BF1255" s="11"/>
    </row>
    <row r="1256" spans="1:58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2"/>
      <c r="BA1256" s="12"/>
      <c r="BB1256" s="12"/>
      <c r="BC1256" s="11"/>
      <c r="BD1256" s="11"/>
      <c r="BE1256" s="11"/>
      <c r="BF1256" s="11"/>
    </row>
    <row r="1257" spans="1:58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2"/>
      <c r="BA1257" s="12"/>
      <c r="BB1257" s="12"/>
      <c r="BC1257" s="11"/>
      <c r="BD1257" s="11"/>
      <c r="BE1257" s="11"/>
      <c r="BF1257" s="11"/>
    </row>
    <row r="1258" spans="1:58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2"/>
      <c r="BA1258" s="12"/>
      <c r="BB1258" s="12"/>
      <c r="BC1258" s="11"/>
      <c r="BD1258" s="11"/>
      <c r="BE1258" s="11"/>
      <c r="BF1258" s="11"/>
    </row>
    <row r="1259" spans="1:58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2"/>
      <c r="BA1259" s="12"/>
      <c r="BB1259" s="12"/>
      <c r="BC1259" s="11"/>
      <c r="BD1259" s="11"/>
      <c r="BE1259" s="11"/>
      <c r="BF1259" s="11"/>
    </row>
    <row r="1260" spans="1:58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2"/>
      <c r="BA1260" s="12"/>
      <c r="BB1260" s="12"/>
      <c r="BC1260" s="11"/>
      <c r="BD1260" s="11"/>
      <c r="BE1260" s="11"/>
      <c r="BF1260" s="11"/>
    </row>
    <row r="1261" spans="1:58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2"/>
      <c r="BA1261" s="12"/>
      <c r="BB1261" s="12"/>
      <c r="BC1261" s="11"/>
      <c r="BD1261" s="11"/>
      <c r="BE1261" s="11"/>
      <c r="BF1261" s="11"/>
    </row>
    <row r="1262" spans="1:58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2"/>
      <c r="BA1262" s="12"/>
      <c r="BB1262" s="12"/>
      <c r="BC1262" s="11"/>
      <c r="BD1262" s="11"/>
      <c r="BE1262" s="11"/>
      <c r="BF1262" s="11"/>
    </row>
    <row r="1263" spans="1:58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2"/>
      <c r="BA1263" s="12"/>
      <c r="BB1263" s="12"/>
      <c r="BC1263" s="11"/>
      <c r="BD1263" s="11"/>
      <c r="BE1263" s="11"/>
      <c r="BF1263" s="11"/>
    </row>
    <row r="1264" spans="1:58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2"/>
      <c r="BA1264" s="12"/>
      <c r="BB1264" s="12"/>
      <c r="BC1264" s="11"/>
      <c r="BD1264" s="11"/>
      <c r="BE1264" s="11"/>
      <c r="BF1264" s="11"/>
    </row>
    <row r="1265" spans="1:58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2"/>
      <c r="BA1265" s="12"/>
      <c r="BB1265" s="12"/>
      <c r="BC1265" s="11"/>
      <c r="BD1265" s="11"/>
      <c r="BE1265" s="11"/>
      <c r="BF1265" s="11"/>
    </row>
    <row r="1266" spans="1:58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2"/>
      <c r="BA1266" s="12"/>
      <c r="BB1266" s="12"/>
      <c r="BC1266" s="11"/>
      <c r="BD1266" s="11"/>
      <c r="BE1266" s="11"/>
      <c r="BF1266" s="11"/>
    </row>
    <row r="1267" spans="1:58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2"/>
      <c r="BA1267" s="12"/>
      <c r="BB1267" s="12"/>
      <c r="BC1267" s="11"/>
      <c r="BD1267" s="11"/>
      <c r="BE1267" s="11"/>
      <c r="BF1267" s="11"/>
    </row>
    <row r="1268" spans="1:58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2"/>
      <c r="BA1268" s="12"/>
      <c r="BB1268" s="12"/>
      <c r="BC1268" s="11"/>
      <c r="BD1268" s="11"/>
      <c r="BE1268" s="11"/>
      <c r="BF1268" s="11"/>
    </row>
    <row r="1269" spans="1:58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2"/>
      <c r="BA1269" s="12"/>
      <c r="BB1269" s="12"/>
      <c r="BC1269" s="11"/>
      <c r="BD1269" s="11"/>
      <c r="BE1269" s="11"/>
      <c r="BF1269" s="11"/>
    </row>
    <row r="1270" spans="1:58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2"/>
      <c r="BA1270" s="12"/>
      <c r="BB1270" s="12"/>
      <c r="BC1270" s="11"/>
      <c r="BD1270" s="11"/>
      <c r="BE1270" s="11"/>
      <c r="BF1270" s="11"/>
    </row>
    <row r="1271" spans="1:58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2"/>
      <c r="BA1271" s="12"/>
      <c r="BB1271" s="12"/>
      <c r="BC1271" s="11"/>
      <c r="BD1271" s="11"/>
      <c r="BE1271" s="11"/>
      <c r="BF1271" s="11"/>
    </row>
    <row r="1272" spans="1:58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2"/>
      <c r="BA1272" s="12"/>
      <c r="BB1272" s="12"/>
      <c r="BC1272" s="11"/>
      <c r="BD1272" s="11"/>
      <c r="BE1272" s="11"/>
      <c r="BF1272" s="11"/>
    </row>
    <row r="1273" spans="1:58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2"/>
      <c r="BA1273" s="12"/>
      <c r="BB1273" s="12"/>
      <c r="BC1273" s="11"/>
      <c r="BD1273" s="11"/>
      <c r="BE1273" s="11"/>
      <c r="BF1273" s="11"/>
    </row>
    <row r="1274" spans="1:58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2"/>
      <c r="BA1274" s="12"/>
      <c r="BB1274" s="12"/>
      <c r="BC1274" s="11"/>
      <c r="BD1274" s="11"/>
      <c r="BE1274" s="11"/>
      <c r="BF1274" s="11"/>
    </row>
    <row r="1275" spans="1:58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2"/>
      <c r="BA1275" s="12"/>
      <c r="BB1275" s="12"/>
      <c r="BC1275" s="11"/>
      <c r="BD1275" s="11"/>
      <c r="BE1275" s="11"/>
      <c r="BF1275" s="11"/>
    </row>
    <row r="1276" spans="1:58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2"/>
      <c r="BA1276" s="12"/>
      <c r="BB1276" s="12"/>
      <c r="BC1276" s="11"/>
      <c r="BD1276" s="11"/>
      <c r="BE1276" s="11"/>
      <c r="BF1276" s="11"/>
    </row>
    <row r="1277" spans="1:58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2"/>
      <c r="BA1277" s="12"/>
      <c r="BB1277" s="12"/>
      <c r="BC1277" s="11"/>
      <c r="BD1277" s="11"/>
      <c r="BE1277" s="11"/>
      <c r="BF1277" s="11"/>
    </row>
    <row r="1278" spans="1:58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2"/>
      <c r="BA1278" s="12"/>
      <c r="BB1278" s="12"/>
      <c r="BC1278" s="11"/>
      <c r="BD1278" s="11"/>
      <c r="BE1278" s="11"/>
      <c r="BF1278" s="11"/>
    </row>
    <row r="1279" spans="1:58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2"/>
      <c r="BA1279" s="12"/>
      <c r="BB1279" s="12"/>
      <c r="BC1279" s="11"/>
      <c r="BD1279" s="11"/>
      <c r="BE1279" s="11"/>
      <c r="BF1279" s="11"/>
    </row>
    <row r="1280" spans="1:58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2"/>
      <c r="BA1280" s="12"/>
      <c r="BB1280" s="12"/>
      <c r="BC1280" s="11"/>
      <c r="BD1280" s="11"/>
      <c r="BE1280" s="11"/>
      <c r="BF1280" s="11"/>
    </row>
    <row r="1281" spans="1:58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2"/>
      <c r="BA1281" s="12"/>
      <c r="BB1281" s="12"/>
      <c r="BC1281" s="11"/>
      <c r="BD1281" s="11"/>
      <c r="BE1281" s="11"/>
      <c r="BF1281" s="11"/>
    </row>
    <row r="1282" spans="1:58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2"/>
      <c r="BA1282" s="12"/>
      <c r="BB1282" s="12"/>
      <c r="BC1282" s="11"/>
      <c r="BD1282" s="11"/>
      <c r="BE1282" s="11"/>
      <c r="BF1282" s="11"/>
    </row>
    <row r="1283" spans="1:58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2"/>
      <c r="BA1283" s="12"/>
      <c r="BB1283" s="12"/>
      <c r="BC1283" s="11"/>
      <c r="BD1283" s="11"/>
      <c r="BE1283" s="11"/>
      <c r="BF1283" s="11"/>
    </row>
    <row r="1284" spans="1:58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2"/>
      <c r="BA1284" s="12"/>
      <c r="BB1284" s="12"/>
      <c r="BC1284" s="11"/>
      <c r="BD1284" s="11"/>
      <c r="BE1284" s="11"/>
      <c r="BF1284" s="11"/>
    </row>
    <row r="1285" spans="1:58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2"/>
      <c r="BA1285" s="12"/>
      <c r="BB1285" s="12"/>
      <c r="BC1285" s="11"/>
      <c r="BD1285" s="11"/>
      <c r="BE1285" s="11"/>
      <c r="BF1285" s="11"/>
    </row>
    <row r="1286" spans="1:58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2"/>
      <c r="BA1286" s="12"/>
      <c r="BB1286" s="12"/>
      <c r="BC1286" s="11"/>
      <c r="BD1286" s="11"/>
      <c r="BE1286" s="11"/>
      <c r="BF1286" s="11"/>
    </row>
    <row r="1287" spans="1:58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2"/>
      <c r="BA1287" s="12"/>
      <c r="BB1287" s="12"/>
      <c r="BC1287" s="11"/>
      <c r="BD1287" s="11"/>
      <c r="BE1287" s="11"/>
      <c r="BF1287" s="11"/>
    </row>
    <row r="1288" spans="1:58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2"/>
      <c r="BA1288" s="12"/>
      <c r="BB1288" s="12"/>
      <c r="BC1288" s="11"/>
      <c r="BD1288" s="11"/>
      <c r="BE1288" s="11"/>
      <c r="BF1288" s="11"/>
    </row>
    <row r="1289" spans="1:58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2"/>
      <c r="BA1289" s="12"/>
      <c r="BB1289" s="12"/>
      <c r="BC1289" s="11"/>
      <c r="BD1289" s="11"/>
      <c r="BE1289" s="11"/>
      <c r="BF1289" s="11"/>
    </row>
    <row r="1290" spans="1:58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2"/>
      <c r="BA1290" s="12"/>
      <c r="BB1290" s="12"/>
      <c r="BC1290" s="11"/>
      <c r="BD1290" s="11"/>
      <c r="BE1290" s="11"/>
      <c r="BF1290" s="11"/>
    </row>
    <row r="1291" spans="1:58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2"/>
      <c r="BA1291" s="12"/>
      <c r="BB1291" s="12"/>
      <c r="BC1291" s="11"/>
      <c r="BD1291" s="11"/>
      <c r="BE1291" s="11"/>
      <c r="BF1291" s="11"/>
    </row>
    <row r="1292" spans="1:58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2"/>
      <c r="BA1292" s="12"/>
      <c r="BB1292" s="12"/>
      <c r="BC1292" s="11"/>
      <c r="BD1292" s="11"/>
      <c r="BE1292" s="11"/>
      <c r="BF1292" s="11"/>
    </row>
    <row r="1293" spans="1:58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2"/>
      <c r="BA1293" s="12"/>
      <c r="BB1293" s="12"/>
      <c r="BC1293" s="11"/>
      <c r="BD1293" s="11"/>
      <c r="BE1293" s="11"/>
      <c r="BF1293" s="11"/>
    </row>
    <row r="1294" spans="1:58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2"/>
      <c r="BA1294" s="12"/>
      <c r="BB1294" s="12"/>
      <c r="BC1294" s="11"/>
      <c r="BD1294" s="11"/>
      <c r="BE1294" s="11"/>
      <c r="BF1294" s="11"/>
    </row>
    <row r="1295" spans="1:58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2"/>
      <c r="BA1295" s="12"/>
      <c r="BB1295" s="12"/>
      <c r="BC1295" s="11"/>
      <c r="BD1295" s="11"/>
      <c r="BE1295" s="11"/>
      <c r="BF1295" s="11"/>
    </row>
    <row r="1296" spans="1:58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2"/>
      <c r="BA1296" s="12"/>
      <c r="BB1296" s="12"/>
      <c r="BC1296" s="11"/>
      <c r="BD1296" s="11"/>
      <c r="BE1296" s="11"/>
      <c r="BF1296" s="11"/>
    </row>
    <row r="1297" spans="1:58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2"/>
      <c r="BA1297" s="12"/>
      <c r="BB1297" s="12"/>
      <c r="BC1297" s="11"/>
      <c r="BD1297" s="11"/>
      <c r="BE1297" s="11"/>
      <c r="BF1297" s="11"/>
    </row>
    <row r="1298" spans="1:58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2"/>
      <c r="BA1298" s="12"/>
      <c r="BB1298" s="12"/>
      <c r="BC1298" s="11"/>
      <c r="BD1298" s="11"/>
      <c r="BE1298" s="11"/>
      <c r="BF1298" s="11"/>
    </row>
    <row r="1299" spans="1:58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2"/>
      <c r="BA1299" s="12"/>
      <c r="BB1299" s="12"/>
      <c r="BC1299" s="11"/>
      <c r="BD1299" s="11"/>
      <c r="BE1299" s="11"/>
      <c r="BF1299" s="11"/>
    </row>
    <row r="1300" spans="1:58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2"/>
      <c r="BA1300" s="12"/>
      <c r="BB1300" s="12"/>
      <c r="BC1300" s="11"/>
      <c r="BD1300" s="11"/>
      <c r="BE1300" s="11"/>
      <c r="BF1300" s="11"/>
    </row>
    <row r="1301" spans="1:58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2"/>
      <c r="BA1301" s="12"/>
      <c r="BB1301" s="12"/>
      <c r="BC1301" s="11"/>
      <c r="BD1301" s="11"/>
      <c r="BE1301" s="11"/>
      <c r="BF1301" s="11"/>
    </row>
    <row r="1302" spans="1:58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2"/>
      <c r="BA1302" s="12"/>
      <c r="BB1302" s="12"/>
      <c r="BC1302" s="11"/>
      <c r="BD1302" s="11"/>
      <c r="BE1302" s="11"/>
      <c r="BF1302" s="11"/>
    </row>
    <row r="1303" spans="1:58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2"/>
      <c r="BA1303" s="12"/>
      <c r="BB1303" s="12"/>
      <c r="BC1303" s="11"/>
      <c r="BD1303" s="11"/>
      <c r="BE1303" s="11"/>
      <c r="BF1303" s="11"/>
    </row>
    <row r="1304" spans="1:58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2"/>
      <c r="BA1304" s="12"/>
      <c r="BB1304" s="12"/>
      <c r="BC1304" s="11"/>
      <c r="BD1304" s="11"/>
      <c r="BE1304" s="11"/>
      <c r="BF1304" s="11"/>
    </row>
    <row r="1305" spans="1:58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2"/>
      <c r="BA1305" s="12"/>
      <c r="BB1305" s="12"/>
      <c r="BC1305" s="11"/>
      <c r="BD1305" s="11"/>
      <c r="BE1305" s="11"/>
      <c r="BF1305" s="11"/>
    </row>
    <row r="1306" spans="1:58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2"/>
      <c r="BA1306" s="12"/>
      <c r="BB1306" s="12"/>
      <c r="BC1306" s="11"/>
      <c r="BD1306" s="11"/>
      <c r="BE1306" s="11"/>
      <c r="BF1306" s="11"/>
    </row>
    <row r="1307" spans="1:58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2"/>
      <c r="BA1307" s="12"/>
      <c r="BB1307" s="12"/>
      <c r="BC1307" s="11"/>
      <c r="BD1307" s="11"/>
      <c r="BE1307" s="11"/>
      <c r="BF1307" s="11"/>
    </row>
    <row r="1308" spans="1:58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2"/>
      <c r="BA1308" s="12"/>
      <c r="BB1308" s="12"/>
      <c r="BC1308" s="11"/>
      <c r="BD1308" s="11"/>
      <c r="BE1308" s="11"/>
      <c r="BF1308" s="11"/>
    </row>
    <row r="1309" spans="1:58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2"/>
      <c r="BA1309" s="12"/>
      <c r="BB1309" s="12"/>
      <c r="BC1309" s="11"/>
      <c r="BD1309" s="11"/>
      <c r="BE1309" s="11"/>
      <c r="BF1309" s="11"/>
    </row>
    <row r="1310" spans="1:58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2"/>
      <c r="BA1310" s="12"/>
      <c r="BB1310" s="12"/>
      <c r="BC1310" s="11"/>
      <c r="BD1310" s="11"/>
      <c r="BE1310" s="11"/>
      <c r="BF1310" s="11"/>
    </row>
    <row r="1311" spans="1:58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2"/>
      <c r="BA1311" s="12"/>
      <c r="BB1311" s="12"/>
      <c r="BC1311" s="11"/>
      <c r="BD1311" s="11"/>
      <c r="BE1311" s="11"/>
      <c r="BF1311" s="11"/>
    </row>
    <row r="1312" spans="1:58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2"/>
      <c r="BA1312" s="12"/>
      <c r="BB1312" s="12"/>
      <c r="BC1312" s="11"/>
      <c r="BD1312" s="11"/>
      <c r="BE1312" s="11"/>
      <c r="BF1312" s="11"/>
    </row>
    <row r="1313" spans="1:58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2"/>
      <c r="BA1313" s="12"/>
      <c r="BB1313" s="12"/>
      <c r="BC1313" s="11"/>
      <c r="BD1313" s="11"/>
      <c r="BE1313" s="11"/>
      <c r="BF1313" s="11"/>
    </row>
    <row r="1314" spans="1:58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2"/>
      <c r="BA1314" s="12"/>
      <c r="BB1314" s="12"/>
      <c r="BC1314" s="11"/>
      <c r="BD1314" s="11"/>
      <c r="BE1314" s="11"/>
      <c r="BF1314" s="11"/>
    </row>
    <row r="1315" spans="1:58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2"/>
      <c r="BA1315" s="12"/>
      <c r="BB1315" s="12"/>
      <c r="BC1315" s="11"/>
      <c r="BD1315" s="11"/>
      <c r="BE1315" s="11"/>
      <c r="BF1315" s="11"/>
    </row>
    <row r="1316" spans="1:58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2"/>
      <c r="BA1316" s="12"/>
      <c r="BB1316" s="12"/>
      <c r="BC1316" s="11"/>
      <c r="BD1316" s="11"/>
      <c r="BE1316" s="11"/>
      <c r="BF1316" s="11"/>
    </row>
    <row r="1317" spans="1:58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2"/>
      <c r="BA1317" s="12"/>
      <c r="BB1317" s="12"/>
      <c r="BC1317" s="11"/>
      <c r="BD1317" s="11"/>
      <c r="BE1317" s="11"/>
      <c r="BF1317" s="11"/>
    </row>
    <row r="1318" spans="1:58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2"/>
      <c r="BA1318" s="12"/>
      <c r="BB1318" s="12"/>
      <c r="BC1318" s="11"/>
      <c r="BD1318" s="11"/>
      <c r="BE1318" s="11"/>
      <c r="BF1318" s="11"/>
    </row>
    <row r="1319" spans="1:58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2"/>
      <c r="BA1319" s="12"/>
      <c r="BB1319" s="12"/>
      <c r="BC1319" s="11"/>
      <c r="BD1319" s="11"/>
      <c r="BE1319" s="11"/>
      <c r="BF1319" s="11"/>
    </row>
    <row r="1320" spans="1:58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2"/>
      <c r="BA1320" s="12"/>
      <c r="BB1320" s="12"/>
      <c r="BC1320" s="11"/>
      <c r="BD1320" s="11"/>
      <c r="BE1320" s="11"/>
      <c r="BF1320" s="11"/>
    </row>
    <row r="1321" spans="1:58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2"/>
      <c r="BA1321" s="12"/>
      <c r="BB1321" s="12"/>
      <c r="BC1321" s="11"/>
      <c r="BD1321" s="11"/>
      <c r="BE1321" s="11"/>
      <c r="BF1321" s="11"/>
    </row>
    <row r="1322" spans="1:58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2"/>
      <c r="BA1322" s="12"/>
      <c r="BB1322" s="12"/>
      <c r="BC1322" s="11"/>
      <c r="BD1322" s="11"/>
      <c r="BE1322" s="11"/>
      <c r="BF1322" s="11"/>
    </row>
    <row r="1323" spans="1:58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2"/>
      <c r="BA1323" s="12"/>
      <c r="BB1323" s="12"/>
      <c r="BC1323" s="11"/>
      <c r="BD1323" s="11"/>
      <c r="BE1323" s="11"/>
      <c r="BF1323" s="11"/>
    </row>
    <row r="1324" spans="1:58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2"/>
      <c r="BA1324" s="12"/>
      <c r="BB1324" s="12"/>
      <c r="BC1324" s="11"/>
      <c r="BD1324" s="11"/>
      <c r="BE1324" s="11"/>
      <c r="BF1324" s="11"/>
    </row>
    <row r="1325" spans="1:58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2"/>
      <c r="BA1325" s="12"/>
      <c r="BB1325" s="12"/>
      <c r="BC1325" s="11"/>
      <c r="BD1325" s="11"/>
      <c r="BE1325" s="11"/>
      <c r="BF1325" s="11"/>
    </row>
    <row r="1326" spans="1:58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2"/>
      <c r="BA1326" s="12"/>
      <c r="BB1326" s="12"/>
      <c r="BC1326" s="11"/>
      <c r="BD1326" s="11"/>
      <c r="BE1326" s="11"/>
      <c r="BF1326" s="11"/>
    </row>
    <row r="1327" spans="1:58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2"/>
      <c r="BA1327" s="12"/>
      <c r="BB1327" s="12"/>
      <c r="BC1327" s="11"/>
      <c r="BD1327" s="11"/>
      <c r="BE1327" s="11"/>
      <c r="BF1327" s="11"/>
    </row>
    <row r="1328" spans="1:58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2"/>
      <c r="BA1328" s="12"/>
      <c r="BB1328" s="12"/>
      <c r="BC1328" s="11"/>
      <c r="BD1328" s="11"/>
      <c r="BE1328" s="11"/>
      <c r="BF1328" s="11"/>
    </row>
    <row r="1329" spans="1:58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2"/>
      <c r="BA1329" s="12"/>
      <c r="BB1329" s="12"/>
      <c r="BC1329" s="11"/>
      <c r="BD1329" s="11"/>
      <c r="BE1329" s="11"/>
      <c r="BF1329" s="11"/>
    </row>
    <row r="1330" spans="1:58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2"/>
      <c r="BA1330" s="12"/>
      <c r="BB1330" s="12"/>
      <c r="BC1330" s="11"/>
      <c r="BD1330" s="11"/>
      <c r="BE1330" s="11"/>
      <c r="BF1330" s="11"/>
    </row>
    <row r="1331" spans="1:58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2"/>
      <c r="BA1331" s="12"/>
      <c r="BB1331" s="12"/>
      <c r="BC1331" s="11"/>
      <c r="BD1331" s="11"/>
      <c r="BE1331" s="11"/>
      <c r="BF1331" s="11"/>
    </row>
    <row r="1332" spans="1:58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2"/>
      <c r="BA1332" s="12"/>
      <c r="BB1332" s="12"/>
      <c r="BC1332" s="11"/>
      <c r="BD1332" s="11"/>
      <c r="BE1332" s="11"/>
      <c r="BF1332" s="11"/>
    </row>
    <row r="1333" spans="1:58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2"/>
      <c r="BA1333" s="12"/>
      <c r="BB1333" s="12"/>
      <c r="BC1333" s="11"/>
      <c r="BD1333" s="11"/>
      <c r="BE1333" s="11"/>
      <c r="BF1333" s="11"/>
    </row>
    <row r="1334" spans="1:58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2"/>
      <c r="BA1334" s="12"/>
      <c r="BB1334" s="12"/>
      <c r="BC1334" s="11"/>
      <c r="BD1334" s="11"/>
      <c r="BE1334" s="11"/>
      <c r="BF1334" s="11"/>
    </row>
    <row r="1335" spans="1:58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2"/>
      <c r="BA1335" s="12"/>
      <c r="BB1335" s="12"/>
      <c r="BC1335" s="11"/>
      <c r="BD1335" s="11"/>
      <c r="BE1335" s="11"/>
      <c r="BF1335" s="11"/>
    </row>
    <row r="1336" spans="1:58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2"/>
      <c r="BA1336" s="12"/>
      <c r="BB1336" s="12"/>
      <c r="BC1336" s="11"/>
      <c r="BD1336" s="11"/>
      <c r="BE1336" s="11"/>
      <c r="BF1336" s="11"/>
    </row>
    <row r="1337" spans="1:58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2"/>
      <c r="BA1337" s="12"/>
      <c r="BB1337" s="12"/>
      <c r="BC1337" s="11"/>
      <c r="BD1337" s="11"/>
      <c r="BE1337" s="11"/>
      <c r="BF1337" s="11"/>
    </row>
    <row r="1338" spans="1:58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2"/>
      <c r="BA1338" s="12"/>
      <c r="BB1338" s="12"/>
      <c r="BC1338" s="11"/>
      <c r="BD1338" s="11"/>
      <c r="BE1338" s="11"/>
      <c r="BF1338" s="11"/>
    </row>
    <row r="1339" spans="1:58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2"/>
      <c r="BA1339" s="12"/>
      <c r="BB1339" s="12"/>
      <c r="BC1339" s="11"/>
      <c r="BD1339" s="11"/>
      <c r="BE1339" s="11"/>
      <c r="BF1339" s="11"/>
    </row>
    <row r="1340" spans="1:58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2"/>
      <c r="BA1340" s="12"/>
      <c r="BB1340" s="12"/>
      <c r="BC1340" s="11"/>
      <c r="BD1340" s="11"/>
      <c r="BE1340" s="11"/>
      <c r="BF1340" s="11"/>
    </row>
    <row r="1341" spans="1:58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2"/>
      <c r="BA1341" s="12"/>
      <c r="BB1341" s="12"/>
      <c r="BC1341" s="11"/>
      <c r="BD1341" s="11"/>
      <c r="BE1341" s="11"/>
      <c r="BF1341" s="11"/>
    </row>
    <row r="1342" spans="1:58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2"/>
      <c r="BA1342" s="12"/>
      <c r="BB1342" s="12"/>
      <c r="BC1342" s="11"/>
      <c r="BD1342" s="11"/>
      <c r="BE1342" s="11"/>
      <c r="BF1342" s="11"/>
    </row>
    <row r="1343" spans="1:58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2"/>
      <c r="BA1343" s="12"/>
      <c r="BB1343" s="12"/>
      <c r="BC1343" s="11"/>
      <c r="BD1343" s="11"/>
      <c r="BE1343" s="11"/>
      <c r="BF1343" s="11"/>
    </row>
    <row r="1344" spans="1:58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2"/>
      <c r="BA1344" s="12"/>
      <c r="BB1344" s="12"/>
      <c r="BC1344" s="11"/>
      <c r="BD1344" s="11"/>
      <c r="BE1344" s="11"/>
      <c r="BF1344" s="11"/>
    </row>
    <row r="1345" spans="1:58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2"/>
      <c r="BA1345" s="12"/>
      <c r="BB1345" s="12"/>
      <c r="BC1345" s="11"/>
      <c r="BD1345" s="11"/>
      <c r="BE1345" s="11"/>
      <c r="BF1345" s="11"/>
    </row>
    <row r="1346" spans="1:58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2"/>
      <c r="BA1346" s="12"/>
      <c r="BB1346" s="12"/>
      <c r="BC1346" s="11"/>
      <c r="BD1346" s="11"/>
      <c r="BE1346" s="11"/>
      <c r="BF1346" s="11"/>
    </row>
    <row r="1347" spans="1:58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2"/>
      <c r="BA1347" s="12"/>
      <c r="BB1347" s="12"/>
      <c r="BC1347" s="11"/>
      <c r="BD1347" s="11"/>
      <c r="BE1347" s="11"/>
      <c r="BF1347" s="11"/>
    </row>
    <row r="1348" spans="1:58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2"/>
      <c r="BA1348" s="12"/>
      <c r="BB1348" s="12"/>
      <c r="BC1348" s="11"/>
      <c r="BD1348" s="11"/>
      <c r="BE1348" s="11"/>
      <c r="BF1348" s="11"/>
    </row>
    <row r="1349" spans="1:58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2"/>
      <c r="BA1349" s="12"/>
      <c r="BB1349" s="12"/>
      <c r="BC1349" s="11"/>
      <c r="BD1349" s="11"/>
      <c r="BE1349" s="11"/>
      <c r="BF1349" s="11"/>
    </row>
    <row r="1350" spans="1:58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2"/>
      <c r="BA1350" s="12"/>
      <c r="BB1350" s="12"/>
      <c r="BC1350" s="11"/>
      <c r="BD1350" s="11"/>
      <c r="BE1350" s="11"/>
      <c r="BF1350" s="11"/>
    </row>
    <row r="1351" spans="1:58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2"/>
      <c r="BA1351" s="12"/>
      <c r="BB1351" s="12"/>
      <c r="BC1351" s="11"/>
      <c r="BD1351" s="11"/>
      <c r="BE1351" s="11"/>
      <c r="BF1351" s="11"/>
    </row>
    <row r="1352" spans="1:58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2"/>
      <c r="BA1352" s="12"/>
      <c r="BB1352" s="12"/>
      <c r="BC1352" s="11"/>
      <c r="BD1352" s="11"/>
      <c r="BE1352" s="11"/>
      <c r="BF1352" s="11"/>
    </row>
    <row r="1353" spans="1:58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2"/>
      <c r="BA1353" s="12"/>
      <c r="BB1353" s="12"/>
      <c r="BC1353" s="11"/>
      <c r="BD1353" s="11"/>
      <c r="BE1353" s="11"/>
      <c r="BF1353" s="11"/>
    </row>
    <row r="1354" spans="1:58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2"/>
      <c r="BA1354" s="12"/>
      <c r="BB1354" s="12"/>
      <c r="BC1354" s="11"/>
      <c r="BD1354" s="11"/>
      <c r="BE1354" s="11"/>
      <c r="BF1354" s="11"/>
    </row>
    <row r="1355" spans="1:58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2"/>
      <c r="BA1355" s="12"/>
      <c r="BB1355" s="12"/>
      <c r="BC1355" s="11"/>
      <c r="BD1355" s="11"/>
      <c r="BE1355" s="11"/>
      <c r="BF1355" s="11"/>
    </row>
    <row r="1356" spans="1:58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2"/>
      <c r="BA1356" s="12"/>
      <c r="BB1356" s="12"/>
      <c r="BC1356" s="11"/>
      <c r="BD1356" s="11"/>
      <c r="BE1356" s="11"/>
      <c r="BF1356" s="11"/>
    </row>
    <row r="1357" spans="1:58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2"/>
      <c r="BA1357" s="12"/>
      <c r="BB1357" s="12"/>
      <c r="BC1357" s="11"/>
      <c r="BD1357" s="11"/>
      <c r="BE1357" s="11"/>
      <c r="BF1357" s="11"/>
    </row>
    <row r="1358" spans="1:58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2"/>
      <c r="BA1358" s="12"/>
      <c r="BB1358" s="12"/>
      <c r="BC1358" s="11"/>
      <c r="BD1358" s="11"/>
      <c r="BE1358" s="11"/>
      <c r="BF1358" s="11"/>
    </row>
    <row r="1359" spans="1:58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2"/>
      <c r="BA1359" s="12"/>
      <c r="BB1359" s="12"/>
      <c r="BC1359" s="11"/>
      <c r="BD1359" s="11"/>
      <c r="BE1359" s="11"/>
      <c r="BF1359" s="11"/>
    </row>
    <row r="1360" spans="1:58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2"/>
      <c r="BA1360" s="12"/>
      <c r="BB1360" s="12"/>
      <c r="BC1360" s="11"/>
      <c r="BD1360" s="11"/>
      <c r="BE1360" s="11"/>
      <c r="BF1360" s="11"/>
    </row>
    <row r="1361" spans="1:58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2"/>
      <c r="BA1361" s="12"/>
      <c r="BB1361" s="12"/>
      <c r="BC1361" s="11"/>
      <c r="BD1361" s="11"/>
      <c r="BE1361" s="11"/>
      <c r="BF1361" s="11"/>
    </row>
    <row r="1362" spans="1:58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2"/>
      <c r="BA1362" s="12"/>
      <c r="BB1362" s="12"/>
      <c r="BC1362" s="11"/>
      <c r="BD1362" s="11"/>
      <c r="BE1362" s="11"/>
      <c r="BF1362" s="11"/>
    </row>
    <row r="1363" spans="1:58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2"/>
      <c r="BA1363" s="12"/>
      <c r="BB1363" s="12"/>
      <c r="BC1363" s="11"/>
      <c r="BD1363" s="11"/>
      <c r="BE1363" s="11"/>
      <c r="BF1363" s="11"/>
    </row>
    <row r="1364" spans="1:58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2"/>
      <c r="BA1364" s="12"/>
      <c r="BB1364" s="12"/>
      <c r="BC1364" s="11"/>
      <c r="BD1364" s="11"/>
      <c r="BE1364" s="11"/>
      <c r="BF1364" s="11"/>
    </row>
    <row r="1365" spans="1:58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2"/>
      <c r="BA1365" s="12"/>
      <c r="BB1365" s="12"/>
      <c r="BC1365" s="11"/>
      <c r="BD1365" s="11"/>
      <c r="BE1365" s="11"/>
      <c r="BF1365" s="11"/>
    </row>
    <row r="1366" spans="1:58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2"/>
      <c r="BA1366" s="12"/>
      <c r="BB1366" s="12"/>
      <c r="BC1366" s="11"/>
      <c r="BD1366" s="11"/>
      <c r="BE1366" s="11"/>
      <c r="BF1366" s="11"/>
    </row>
    <row r="1367" spans="1:58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2"/>
      <c r="BA1367" s="12"/>
      <c r="BB1367" s="12"/>
      <c r="BC1367" s="11"/>
      <c r="BD1367" s="11"/>
      <c r="BE1367" s="11"/>
      <c r="BF1367" s="11"/>
    </row>
    <row r="1368" spans="1:58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2"/>
      <c r="BA1368" s="12"/>
      <c r="BB1368" s="12"/>
      <c r="BC1368" s="11"/>
      <c r="BD1368" s="11"/>
      <c r="BE1368" s="11"/>
      <c r="BF1368" s="11"/>
    </row>
    <row r="1369" spans="1:58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2"/>
      <c r="BA1369" s="12"/>
      <c r="BB1369" s="12"/>
      <c r="BC1369" s="11"/>
      <c r="BD1369" s="11"/>
      <c r="BE1369" s="11"/>
      <c r="BF1369" s="11"/>
    </row>
    <row r="1370" spans="1:58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2"/>
      <c r="BA1370" s="12"/>
      <c r="BB1370" s="12"/>
      <c r="BC1370" s="11"/>
      <c r="BD1370" s="11"/>
      <c r="BE1370" s="11"/>
      <c r="BF1370" s="11"/>
    </row>
    <row r="1371" spans="1:58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2"/>
      <c r="BA1371" s="12"/>
      <c r="BB1371" s="12"/>
      <c r="BC1371" s="11"/>
      <c r="BD1371" s="11"/>
      <c r="BE1371" s="11"/>
      <c r="BF1371" s="11"/>
    </row>
    <row r="1372" spans="1:58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2"/>
      <c r="BA1372" s="12"/>
      <c r="BB1372" s="12"/>
      <c r="BC1372" s="11"/>
      <c r="BD1372" s="11"/>
      <c r="BE1372" s="11"/>
      <c r="BF1372" s="11"/>
    </row>
    <row r="1373" spans="1:58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2"/>
      <c r="BA1373" s="12"/>
      <c r="BB1373" s="12"/>
      <c r="BC1373" s="11"/>
      <c r="BD1373" s="11"/>
      <c r="BE1373" s="11"/>
      <c r="BF1373" s="11"/>
    </row>
    <row r="1374" spans="1:58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2"/>
      <c r="BA1374" s="12"/>
      <c r="BB1374" s="12"/>
      <c r="BC1374" s="11"/>
      <c r="BD1374" s="11"/>
      <c r="BE1374" s="11"/>
      <c r="BF1374" s="11"/>
    </row>
    <row r="1375" spans="1:58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2"/>
      <c r="BA1375" s="12"/>
      <c r="BB1375" s="12"/>
      <c r="BC1375" s="11"/>
      <c r="BD1375" s="11"/>
      <c r="BE1375" s="11"/>
      <c r="BF1375" s="11"/>
    </row>
    <row r="1376" spans="1:58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2"/>
      <c r="BA1376" s="12"/>
      <c r="BB1376" s="12"/>
      <c r="BC1376" s="11"/>
      <c r="BD1376" s="11"/>
      <c r="BE1376" s="11"/>
      <c r="BF1376" s="11"/>
    </row>
    <row r="1377" spans="1:58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2"/>
      <c r="BA1377" s="12"/>
      <c r="BB1377" s="12"/>
      <c r="BC1377" s="11"/>
      <c r="BD1377" s="11"/>
      <c r="BE1377" s="11"/>
      <c r="BF1377" s="11"/>
    </row>
    <row r="1378" spans="1:58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2"/>
      <c r="BA1378" s="12"/>
      <c r="BB1378" s="12"/>
      <c r="BC1378" s="11"/>
      <c r="BD1378" s="11"/>
      <c r="BE1378" s="11"/>
      <c r="BF1378" s="11"/>
    </row>
    <row r="1379" spans="1:58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2"/>
      <c r="BA1379" s="12"/>
      <c r="BB1379" s="12"/>
      <c r="BC1379" s="11"/>
      <c r="BD1379" s="11"/>
      <c r="BE1379" s="11"/>
      <c r="BF1379" s="11"/>
    </row>
    <row r="1380" spans="1:58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2"/>
      <c r="BA1380" s="12"/>
      <c r="BB1380" s="12"/>
      <c r="BC1380" s="11"/>
      <c r="BD1380" s="11"/>
      <c r="BE1380" s="11"/>
      <c r="BF1380" s="11"/>
    </row>
    <row r="1381" spans="1:58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2"/>
      <c r="BA1381" s="12"/>
      <c r="BB1381" s="12"/>
      <c r="BC1381" s="11"/>
      <c r="BD1381" s="11"/>
      <c r="BE1381" s="11"/>
      <c r="BF1381" s="11"/>
    </row>
    <row r="1382" spans="1:58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2"/>
      <c r="BA1382" s="12"/>
      <c r="BB1382" s="12"/>
      <c r="BC1382" s="11"/>
      <c r="BD1382" s="11"/>
      <c r="BE1382" s="11"/>
      <c r="BF1382" s="11"/>
    </row>
    <row r="1383" spans="1:58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2"/>
      <c r="BA1383" s="12"/>
      <c r="BB1383" s="12"/>
      <c r="BC1383" s="11"/>
      <c r="BD1383" s="11"/>
      <c r="BE1383" s="11"/>
      <c r="BF1383" s="11"/>
    </row>
    <row r="1384" spans="1:58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2"/>
      <c r="BA1384" s="12"/>
      <c r="BB1384" s="12"/>
      <c r="BC1384" s="11"/>
      <c r="BD1384" s="11"/>
      <c r="BE1384" s="11"/>
      <c r="BF1384" s="11"/>
    </row>
    <row r="1385" spans="1:58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2"/>
      <c r="BA1385" s="12"/>
      <c r="BB1385" s="12"/>
      <c r="BC1385" s="11"/>
      <c r="BD1385" s="11"/>
      <c r="BE1385" s="11"/>
      <c r="BF1385" s="11"/>
    </row>
    <row r="1386" spans="1:58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2"/>
      <c r="BA1386" s="12"/>
      <c r="BB1386" s="12"/>
      <c r="BC1386" s="11"/>
      <c r="BD1386" s="11"/>
      <c r="BE1386" s="11"/>
      <c r="BF1386" s="11"/>
    </row>
    <row r="1387" spans="1:58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2"/>
      <c r="BA1387" s="12"/>
      <c r="BB1387" s="12"/>
      <c r="BC1387" s="11"/>
      <c r="BD1387" s="11"/>
      <c r="BE1387" s="11"/>
      <c r="BF1387" s="11"/>
    </row>
    <row r="1388" spans="1:58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2"/>
      <c r="BA1388" s="12"/>
      <c r="BB1388" s="12"/>
      <c r="BC1388" s="11"/>
      <c r="BD1388" s="11"/>
      <c r="BE1388" s="11"/>
      <c r="BF1388" s="11"/>
    </row>
    <row r="1389" spans="1:58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2"/>
      <c r="BA1389" s="12"/>
      <c r="BB1389" s="12"/>
      <c r="BC1389" s="11"/>
      <c r="BD1389" s="11"/>
      <c r="BE1389" s="11"/>
      <c r="BF1389" s="11"/>
    </row>
    <row r="1390" spans="1:58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2"/>
      <c r="BA1390" s="12"/>
      <c r="BB1390" s="12"/>
      <c r="BC1390" s="11"/>
      <c r="BD1390" s="11"/>
      <c r="BE1390" s="11"/>
      <c r="BF1390" s="11"/>
    </row>
    <row r="1391" spans="1:58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2"/>
      <c r="BA1391" s="12"/>
      <c r="BB1391" s="12"/>
      <c r="BC1391" s="11"/>
      <c r="BD1391" s="11"/>
      <c r="BE1391" s="11"/>
      <c r="BF1391" s="11"/>
    </row>
    <row r="1392" spans="1:58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2"/>
      <c r="BA1392" s="12"/>
      <c r="BB1392" s="12"/>
      <c r="BC1392" s="11"/>
      <c r="BD1392" s="11"/>
      <c r="BE1392" s="11"/>
      <c r="BF1392" s="11"/>
    </row>
    <row r="1393" spans="1:58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2"/>
      <c r="BA1393" s="12"/>
      <c r="BB1393" s="12"/>
      <c r="BC1393" s="11"/>
      <c r="BD1393" s="11"/>
      <c r="BE1393" s="11"/>
      <c r="BF1393" s="11"/>
    </row>
    <row r="1394" spans="1:58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2"/>
      <c r="BA1394" s="12"/>
      <c r="BB1394" s="12"/>
      <c r="BC1394" s="11"/>
      <c r="BD1394" s="11"/>
      <c r="BE1394" s="11"/>
      <c r="BF1394" s="11"/>
    </row>
    <row r="1395" spans="1:58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2"/>
      <c r="BA1395" s="12"/>
      <c r="BB1395" s="12"/>
      <c r="BC1395" s="11"/>
      <c r="BD1395" s="11"/>
      <c r="BE1395" s="11"/>
      <c r="BF1395" s="11"/>
    </row>
    <row r="1396" spans="1:58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2"/>
      <c r="BA1396" s="12"/>
      <c r="BB1396" s="12"/>
      <c r="BC1396" s="11"/>
      <c r="BD1396" s="11"/>
      <c r="BE1396" s="11"/>
      <c r="BF1396" s="11"/>
    </row>
    <row r="1397" spans="1:58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2"/>
      <c r="BA1397" s="12"/>
      <c r="BB1397" s="12"/>
      <c r="BC1397" s="11"/>
      <c r="BD1397" s="11"/>
      <c r="BE1397" s="11"/>
      <c r="BF1397" s="11"/>
    </row>
    <row r="1398" spans="1:58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2"/>
      <c r="BA1398" s="12"/>
      <c r="BB1398" s="12"/>
      <c r="BC1398" s="11"/>
      <c r="BD1398" s="11"/>
      <c r="BE1398" s="11"/>
      <c r="BF1398" s="11"/>
    </row>
    <row r="1399" spans="1:58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2"/>
      <c r="BA1399" s="12"/>
      <c r="BB1399" s="12"/>
      <c r="BC1399" s="11"/>
      <c r="BD1399" s="11"/>
      <c r="BE1399" s="11"/>
      <c r="BF1399" s="11"/>
    </row>
    <row r="1400" spans="1:58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2"/>
      <c r="BA1400" s="12"/>
      <c r="BB1400" s="12"/>
      <c r="BC1400" s="11"/>
      <c r="BD1400" s="11"/>
      <c r="BE1400" s="11"/>
      <c r="BF1400" s="11"/>
    </row>
    <row r="1401" spans="1:58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2"/>
      <c r="BA1401" s="12"/>
      <c r="BB1401" s="12"/>
      <c r="BC1401" s="11"/>
      <c r="BD1401" s="11"/>
      <c r="BE1401" s="11"/>
      <c r="BF1401" s="11"/>
    </row>
    <row r="1402" spans="1:58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2"/>
      <c r="BA1402" s="12"/>
      <c r="BB1402" s="12"/>
      <c r="BC1402" s="11"/>
      <c r="BD1402" s="11"/>
      <c r="BE1402" s="11"/>
      <c r="BF1402" s="11"/>
    </row>
    <row r="1403" spans="1:58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2"/>
      <c r="BA1403" s="12"/>
      <c r="BB1403" s="12"/>
      <c r="BC1403" s="11"/>
      <c r="BD1403" s="11"/>
      <c r="BE1403" s="11"/>
      <c r="BF1403" s="11"/>
    </row>
    <row r="1404" spans="1:58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2"/>
      <c r="BA1404" s="12"/>
      <c r="BB1404" s="12"/>
      <c r="BC1404" s="11"/>
      <c r="BD1404" s="11"/>
      <c r="BE1404" s="11"/>
      <c r="BF1404" s="11"/>
    </row>
    <row r="1405" spans="1:58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2"/>
      <c r="BA1405" s="12"/>
      <c r="BB1405" s="12"/>
      <c r="BC1405" s="11"/>
      <c r="BD1405" s="11"/>
      <c r="BE1405" s="11"/>
      <c r="BF1405" s="11"/>
    </row>
    <row r="1406" spans="1:58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2"/>
      <c r="BA1406" s="12"/>
      <c r="BB1406" s="12"/>
      <c r="BC1406" s="11"/>
      <c r="BD1406" s="11"/>
      <c r="BE1406" s="11"/>
      <c r="BF1406" s="11"/>
    </row>
    <row r="1407" spans="1:58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2"/>
      <c r="BA1407" s="12"/>
      <c r="BB1407" s="12"/>
      <c r="BC1407" s="11"/>
      <c r="BD1407" s="11"/>
      <c r="BE1407" s="11"/>
      <c r="BF1407" s="11"/>
    </row>
    <row r="1408" spans="1:58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2"/>
      <c r="BA1408" s="12"/>
      <c r="BB1408" s="12"/>
      <c r="BC1408" s="11"/>
      <c r="BD1408" s="11"/>
      <c r="BE1408" s="11"/>
      <c r="BF1408" s="11"/>
    </row>
    <row r="1409" spans="1:58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2"/>
      <c r="BA1409" s="12"/>
      <c r="BB1409" s="12"/>
      <c r="BC1409" s="11"/>
      <c r="BD1409" s="11"/>
      <c r="BE1409" s="11"/>
      <c r="BF1409" s="11"/>
    </row>
    <row r="1410" spans="1:58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2"/>
      <c r="BA1410" s="12"/>
      <c r="BB1410" s="12"/>
      <c r="BC1410" s="11"/>
      <c r="BD1410" s="11"/>
      <c r="BE1410" s="11"/>
      <c r="BF1410" s="11"/>
    </row>
    <row r="1411" spans="1:58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2"/>
      <c r="BA1411" s="12"/>
      <c r="BB1411" s="12"/>
      <c r="BC1411" s="11"/>
      <c r="BD1411" s="11"/>
      <c r="BE1411" s="11"/>
      <c r="BF1411" s="11"/>
    </row>
    <row r="1412" spans="1:58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2"/>
      <c r="BA1412" s="12"/>
      <c r="BB1412" s="12"/>
      <c r="BC1412" s="11"/>
      <c r="BD1412" s="11"/>
      <c r="BE1412" s="11"/>
      <c r="BF1412" s="11"/>
    </row>
    <row r="1413" spans="1:58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2"/>
      <c r="BA1413" s="12"/>
      <c r="BB1413" s="12"/>
      <c r="BC1413" s="11"/>
      <c r="BD1413" s="11"/>
      <c r="BE1413" s="11"/>
      <c r="BF1413" s="11"/>
    </row>
    <row r="1414" spans="1:58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2"/>
      <c r="BA1414" s="12"/>
      <c r="BB1414" s="12"/>
      <c r="BC1414" s="11"/>
      <c r="BD1414" s="11"/>
      <c r="BE1414" s="11"/>
      <c r="BF1414" s="11"/>
    </row>
    <row r="1415" spans="1:58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2"/>
      <c r="BA1415" s="12"/>
      <c r="BB1415" s="12"/>
      <c r="BC1415" s="11"/>
      <c r="BD1415" s="11"/>
      <c r="BE1415" s="11"/>
      <c r="BF1415" s="11"/>
    </row>
    <row r="1416" spans="1:58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2"/>
      <c r="BA1416" s="12"/>
      <c r="BB1416" s="12"/>
      <c r="BC1416" s="11"/>
      <c r="BD1416" s="11"/>
      <c r="BE1416" s="11"/>
      <c r="BF1416" s="11"/>
    </row>
    <row r="1417" spans="1:58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2"/>
      <c r="BA1417" s="12"/>
      <c r="BB1417" s="12"/>
      <c r="BC1417" s="11"/>
      <c r="BD1417" s="11"/>
      <c r="BE1417" s="11"/>
      <c r="BF1417" s="11"/>
    </row>
    <row r="1418" spans="1:58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2"/>
      <c r="BA1418" s="12"/>
      <c r="BB1418" s="12"/>
      <c r="BC1418" s="11"/>
      <c r="BD1418" s="11"/>
      <c r="BE1418" s="11"/>
      <c r="BF1418" s="11"/>
    </row>
    <row r="1419" spans="1:58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2"/>
      <c r="BA1419" s="12"/>
      <c r="BB1419" s="12"/>
      <c r="BC1419" s="11"/>
      <c r="BD1419" s="11"/>
      <c r="BE1419" s="11"/>
      <c r="BF1419" s="11"/>
    </row>
    <row r="1420" spans="1:58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2"/>
      <c r="BA1420" s="12"/>
      <c r="BB1420" s="12"/>
      <c r="BC1420" s="11"/>
      <c r="BD1420" s="11"/>
      <c r="BE1420" s="11"/>
      <c r="BF1420" s="11"/>
    </row>
    <row r="1421" spans="1:58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2"/>
      <c r="BA1421" s="12"/>
      <c r="BB1421" s="12"/>
      <c r="BC1421" s="11"/>
      <c r="BD1421" s="11"/>
      <c r="BE1421" s="11"/>
      <c r="BF1421" s="11"/>
    </row>
    <row r="1422" spans="1:58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2"/>
      <c r="BA1422" s="12"/>
      <c r="BB1422" s="12"/>
      <c r="BC1422" s="11"/>
      <c r="BD1422" s="11"/>
      <c r="BE1422" s="11"/>
      <c r="BF1422" s="11"/>
    </row>
    <row r="1423" spans="1:58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2"/>
      <c r="BA1423" s="12"/>
      <c r="BB1423" s="12"/>
      <c r="BC1423" s="11"/>
      <c r="BD1423" s="11"/>
      <c r="BE1423" s="11"/>
      <c r="BF1423" s="11"/>
    </row>
    <row r="1424" spans="1:58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2"/>
      <c r="BA1424" s="12"/>
      <c r="BB1424" s="12"/>
      <c r="BC1424" s="11"/>
      <c r="BD1424" s="11"/>
      <c r="BE1424" s="11"/>
      <c r="BF1424" s="11"/>
    </row>
    <row r="1425" spans="1:58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2"/>
      <c r="BA1425" s="12"/>
      <c r="BB1425" s="12"/>
      <c r="BC1425" s="11"/>
      <c r="BD1425" s="11"/>
      <c r="BE1425" s="11"/>
      <c r="BF1425" s="11"/>
    </row>
    <row r="1426" spans="1:58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2"/>
      <c r="BA1426" s="12"/>
      <c r="BB1426" s="12"/>
      <c r="BC1426" s="11"/>
      <c r="BD1426" s="11"/>
      <c r="BE1426" s="11"/>
      <c r="BF1426" s="11"/>
    </row>
    <row r="1427" spans="1:58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2"/>
      <c r="BA1427" s="12"/>
      <c r="BB1427" s="12"/>
      <c r="BC1427" s="11"/>
      <c r="BD1427" s="11"/>
      <c r="BE1427" s="11"/>
      <c r="BF1427" s="11"/>
    </row>
    <row r="1428" spans="1:58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2"/>
      <c r="BA1428" s="12"/>
      <c r="BB1428" s="12"/>
      <c r="BC1428" s="11"/>
      <c r="BD1428" s="11"/>
      <c r="BE1428" s="11"/>
      <c r="BF1428" s="11"/>
    </row>
    <row r="1429" spans="1:58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2"/>
      <c r="BA1429" s="12"/>
      <c r="BB1429" s="12"/>
      <c r="BC1429" s="11"/>
      <c r="BD1429" s="11"/>
      <c r="BE1429" s="11"/>
      <c r="BF1429" s="11"/>
    </row>
    <row r="1430" spans="1:58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2"/>
      <c r="BA1430" s="12"/>
      <c r="BB1430" s="12"/>
      <c r="BC1430" s="11"/>
      <c r="BD1430" s="11"/>
      <c r="BE1430" s="11"/>
      <c r="BF1430" s="11"/>
    </row>
    <row r="1431" spans="1:58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2"/>
      <c r="BA1431" s="12"/>
      <c r="BB1431" s="12"/>
      <c r="BC1431" s="11"/>
      <c r="BD1431" s="11"/>
      <c r="BE1431" s="11"/>
      <c r="BF1431" s="11"/>
    </row>
    <row r="1432" spans="1:58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2"/>
      <c r="BA1432" s="12"/>
      <c r="BB1432" s="12"/>
      <c r="BC1432" s="11"/>
      <c r="BD1432" s="11"/>
      <c r="BE1432" s="11"/>
      <c r="BF1432" s="11"/>
    </row>
    <row r="1433" spans="1:58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2"/>
      <c r="BA1433" s="12"/>
      <c r="BB1433" s="12"/>
      <c r="BC1433" s="11"/>
      <c r="BD1433" s="11"/>
      <c r="BE1433" s="11"/>
      <c r="BF1433" s="11"/>
    </row>
    <row r="1434" spans="1:58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2"/>
      <c r="BA1434" s="12"/>
      <c r="BB1434" s="12"/>
      <c r="BC1434" s="11"/>
      <c r="BD1434" s="11"/>
      <c r="BE1434" s="11"/>
      <c r="BF1434" s="11"/>
    </row>
    <row r="1435" spans="1:58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2"/>
      <c r="BA1435" s="12"/>
      <c r="BB1435" s="12"/>
      <c r="BC1435" s="11"/>
      <c r="BD1435" s="11"/>
      <c r="BE1435" s="11"/>
      <c r="BF1435" s="11"/>
    </row>
    <row r="1436" spans="1:58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2"/>
      <c r="BA1436" s="12"/>
      <c r="BB1436" s="12"/>
      <c r="BC1436" s="11"/>
      <c r="BD1436" s="11"/>
      <c r="BE1436" s="11"/>
      <c r="BF1436" s="11"/>
    </row>
    <row r="1437" spans="1:58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2"/>
      <c r="BA1437" s="12"/>
      <c r="BB1437" s="12"/>
      <c r="BC1437" s="11"/>
      <c r="BD1437" s="11"/>
      <c r="BE1437" s="11"/>
      <c r="BF1437" s="11"/>
    </row>
    <row r="1438" spans="1:58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2"/>
      <c r="BA1438" s="12"/>
      <c r="BB1438" s="12"/>
      <c r="BC1438" s="11"/>
      <c r="BD1438" s="11"/>
      <c r="BE1438" s="11"/>
      <c r="BF1438" s="11"/>
    </row>
    <row r="1439" spans="1:58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2"/>
      <c r="BA1439" s="12"/>
      <c r="BB1439" s="12"/>
      <c r="BC1439" s="11"/>
      <c r="BD1439" s="11"/>
      <c r="BE1439" s="11"/>
      <c r="BF1439" s="11"/>
    </row>
    <row r="1440" spans="1:58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2"/>
      <c r="BA1440" s="12"/>
      <c r="BB1440" s="12"/>
      <c r="BC1440" s="11"/>
      <c r="BD1440" s="11"/>
      <c r="BE1440" s="11"/>
      <c r="BF1440" s="11"/>
    </row>
    <row r="1441" spans="1:58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2"/>
      <c r="BA1441" s="12"/>
      <c r="BB1441" s="12"/>
      <c r="BC1441" s="11"/>
      <c r="BD1441" s="11"/>
      <c r="BE1441" s="11"/>
      <c r="BF1441" s="11"/>
    </row>
    <row r="1442" spans="1:58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2"/>
      <c r="BA1442" s="12"/>
      <c r="BB1442" s="12"/>
      <c r="BC1442" s="11"/>
      <c r="BD1442" s="11"/>
      <c r="BE1442" s="11"/>
      <c r="BF1442" s="11"/>
    </row>
    <row r="1443" spans="1:58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2"/>
      <c r="BA1443" s="12"/>
      <c r="BB1443" s="12"/>
      <c r="BC1443" s="11"/>
      <c r="BD1443" s="11"/>
      <c r="BE1443" s="11"/>
      <c r="BF1443" s="11"/>
    </row>
    <row r="1444" spans="1:58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2"/>
      <c r="BA1444" s="12"/>
      <c r="BB1444" s="12"/>
      <c r="BC1444" s="11"/>
      <c r="BD1444" s="11"/>
      <c r="BE1444" s="11"/>
      <c r="BF1444" s="11"/>
    </row>
    <row r="1445" spans="1:58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2"/>
      <c r="BA1445" s="12"/>
      <c r="BB1445" s="12"/>
      <c r="BC1445" s="11"/>
      <c r="BD1445" s="11"/>
      <c r="BE1445" s="11"/>
      <c r="BF1445" s="11"/>
    </row>
    <row r="1446" spans="1:58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2"/>
      <c r="BA1446" s="12"/>
      <c r="BB1446" s="12"/>
      <c r="BC1446" s="11"/>
      <c r="BD1446" s="11"/>
      <c r="BE1446" s="11"/>
      <c r="BF1446" s="11"/>
    </row>
    <row r="1447" spans="1:58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2"/>
      <c r="BA1447" s="12"/>
      <c r="BB1447" s="12"/>
      <c r="BC1447" s="11"/>
      <c r="BD1447" s="11"/>
      <c r="BE1447" s="11"/>
      <c r="BF1447" s="11"/>
    </row>
    <row r="1448" spans="1:58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2"/>
      <c r="BA1448" s="12"/>
      <c r="BB1448" s="12"/>
      <c r="BC1448" s="11"/>
      <c r="BD1448" s="11"/>
      <c r="BE1448" s="11"/>
      <c r="BF1448" s="11"/>
    </row>
    <row r="1449" spans="1:58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2"/>
      <c r="BA1449" s="12"/>
      <c r="BB1449" s="12"/>
      <c r="BC1449" s="11"/>
      <c r="BD1449" s="11"/>
      <c r="BE1449" s="11"/>
      <c r="BF1449" s="11"/>
    </row>
    <row r="1450" spans="1:58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2"/>
      <c r="BA1450" s="12"/>
      <c r="BB1450" s="12"/>
      <c r="BC1450" s="11"/>
      <c r="BD1450" s="11"/>
      <c r="BE1450" s="11"/>
      <c r="BF1450" s="11"/>
    </row>
    <row r="1451" spans="1:58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2"/>
      <c r="BA1451" s="12"/>
      <c r="BB1451" s="12"/>
      <c r="BC1451" s="11"/>
      <c r="BD1451" s="11"/>
      <c r="BE1451" s="11"/>
      <c r="BF1451" s="11"/>
    </row>
    <row r="1452" spans="1:58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2"/>
      <c r="BA1452" s="12"/>
      <c r="BB1452" s="12"/>
      <c r="BC1452" s="11"/>
      <c r="BD1452" s="11"/>
      <c r="BE1452" s="11"/>
      <c r="BF1452" s="11"/>
    </row>
    <row r="1453" spans="1:58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2"/>
      <c r="BA1453" s="12"/>
      <c r="BB1453" s="12"/>
      <c r="BC1453" s="11"/>
      <c r="BD1453" s="11"/>
      <c r="BE1453" s="11"/>
      <c r="BF1453" s="11"/>
    </row>
    <row r="1454" spans="1:58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2"/>
      <c r="BA1454" s="12"/>
      <c r="BB1454" s="12"/>
      <c r="BC1454" s="11"/>
      <c r="BD1454" s="11"/>
      <c r="BE1454" s="11"/>
      <c r="BF1454" s="11"/>
    </row>
    <row r="1455" spans="1:58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2"/>
      <c r="BA1455" s="12"/>
      <c r="BB1455" s="12"/>
      <c r="BC1455" s="11"/>
      <c r="BD1455" s="11"/>
      <c r="BE1455" s="11"/>
      <c r="BF1455" s="11"/>
    </row>
    <row r="1456" spans="1:58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2"/>
      <c r="BA1456" s="12"/>
      <c r="BB1456" s="12"/>
      <c r="BC1456" s="11"/>
      <c r="BD1456" s="11"/>
      <c r="BE1456" s="11"/>
      <c r="BF1456" s="11"/>
    </row>
    <row r="1457" spans="1:58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2"/>
      <c r="BA1457" s="12"/>
      <c r="BB1457" s="12"/>
      <c r="BC1457" s="11"/>
      <c r="BD1457" s="11"/>
      <c r="BE1457" s="11"/>
      <c r="BF1457" s="11"/>
    </row>
    <row r="1458" spans="1:58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2"/>
      <c r="BA1458" s="12"/>
      <c r="BB1458" s="12"/>
      <c r="BC1458" s="11"/>
      <c r="BD1458" s="11"/>
      <c r="BE1458" s="11"/>
      <c r="BF1458" s="11"/>
    </row>
    <row r="1459" spans="1:58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2"/>
      <c r="BA1459" s="12"/>
      <c r="BB1459" s="12"/>
      <c r="BC1459" s="11"/>
      <c r="BD1459" s="11"/>
      <c r="BE1459" s="11"/>
      <c r="BF1459" s="11"/>
    </row>
    <row r="1460" spans="1:58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2"/>
      <c r="BA1460" s="12"/>
      <c r="BB1460" s="12"/>
      <c r="BC1460" s="11"/>
      <c r="BD1460" s="11"/>
      <c r="BE1460" s="11"/>
      <c r="BF1460" s="11"/>
    </row>
    <row r="1461" spans="1:58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2"/>
      <c r="BA1461" s="12"/>
      <c r="BB1461" s="12"/>
      <c r="BC1461" s="11"/>
      <c r="BD1461" s="11"/>
      <c r="BE1461" s="11"/>
      <c r="BF1461" s="11"/>
    </row>
    <row r="1462" spans="1:58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2"/>
      <c r="BA1462" s="12"/>
      <c r="BB1462" s="12"/>
      <c r="BC1462" s="11"/>
      <c r="BD1462" s="11"/>
      <c r="BE1462" s="11"/>
      <c r="BF1462" s="11"/>
    </row>
    <row r="1463" spans="1:58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2"/>
      <c r="BA1463" s="12"/>
      <c r="BB1463" s="12"/>
      <c r="BC1463" s="11"/>
      <c r="BD1463" s="11"/>
      <c r="BE1463" s="11"/>
      <c r="BF1463" s="11"/>
    </row>
    <row r="1464" spans="1:58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2"/>
      <c r="BA1464" s="12"/>
      <c r="BB1464" s="12"/>
      <c r="BC1464" s="11"/>
      <c r="BD1464" s="11"/>
      <c r="BE1464" s="11"/>
      <c r="BF1464" s="11"/>
    </row>
    <row r="1465" spans="1:58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2"/>
      <c r="BA1465" s="12"/>
      <c r="BB1465" s="12"/>
      <c r="BC1465" s="11"/>
      <c r="BD1465" s="11"/>
      <c r="BE1465" s="11"/>
      <c r="BF1465" s="11"/>
    </row>
    <row r="1466" spans="1:58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2"/>
      <c r="BA1466" s="12"/>
      <c r="BB1466" s="12"/>
      <c r="BC1466" s="11"/>
      <c r="BD1466" s="11"/>
      <c r="BE1466" s="11"/>
      <c r="BF1466" s="11"/>
    </row>
    <row r="1467" spans="1:58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2"/>
      <c r="BA1467" s="12"/>
      <c r="BB1467" s="12"/>
      <c r="BC1467" s="11"/>
      <c r="BD1467" s="11"/>
      <c r="BE1467" s="11"/>
      <c r="BF1467" s="11"/>
    </row>
    <row r="1468" spans="1:58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2"/>
      <c r="BA1468" s="12"/>
      <c r="BB1468" s="12"/>
      <c r="BC1468" s="11"/>
      <c r="BD1468" s="11"/>
      <c r="BE1468" s="11"/>
      <c r="BF1468" s="11"/>
    </row>
    <row r="1469" spans="1:58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2"/>
      <c r="BA1469" s="12"/>
      <c r="BB1469" s="12"/>
      <c r="BC1469" s="11"/>
      <c r="BD1469" s="11"/>
      <c r="BE1469" s="11"/>
      <c r="BF1469" s="11"/>
    </row>
    <row r="1470" spans="1:58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2"/>
      <c r="BA1470" s="12"/>
      <c r="BB1470" s="12"/>
      <c r="BC1470" s="11"/>
      <c r="BD1470" s="11"/>
      <c r="BE1470" s="11"/>
      <c r="BF1470" s="11"/>
    </row>
    <row r="1471" spans="1:58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2"/>
      <c r="BA1471" s="12"/>
      <c r="BB1471" s="12"/>
      <c r="BC1471" s="11"/>
      <c r="BD1471" s="11"/>
      <c r="BE1471" s="11"/>
      <c r="BF1471" s="11"/>
    </row>
    <row r="1472" spans="1:58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2"/>
      <c r="BA1472" s="12"/>
      <c r="BB1472" s="12"/>
      <c r="BC1472" s="11"/>
      <c r="BD1472" s="11"/>
      <c r="BE1472" s="11"/>
      <c r="BF1472" s="11"/>
    </row>
    <row r="1473" spans="1:58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2"/>
      <c r="BA1473" s="12"/>
      <c r="BB1473" s="12"/>
      <c r="BC1473" s="11"/>
      <c r="BD1473" s="11"/>
      <c r="BE1473" s="11"/>
      <c r="BF1473" s="11"/>
    </row>
    <row r="1474" spans="1:58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2"/>
      <c r="BA1474" s="12"/>
      <c r="BB1474" s="12"/>
      <c r="BC1474" s="11"/>
      <c r="BD1474" s="11"/>
      <c r="BE1474" s="11"/>
      <c r="BF1474" s="11"/>
    </row>
    <row r="1475" spans="1:58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2"/>
      <c r="BA1475" s="12"/>
      <c r="BB1475" s="12"/>
      <c r="BC1475" s="11"/>
      <c r="BD1475" s="11"/>
      <c r="BE1475" s="11"/>
      <c r="BF1475" s="11"/>
    </row>
    <row r="1476" spans="1:58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2"/>
      <c r="BA1476" s="12"/>
      <c r="BB1476" s="12"/>
      <c r="BC1476" s="11"/>
      <c r="BD1476" s="11"/>
      <c r="BE1476" s="11"/>
      <c r="BF1476" s="11"/>
    </row>
    <row r="1477" spans="1:58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2"/>
      <c r="BA1477" s="12"/>
      <c r="BB1477" s="12"/>
      <c r="BC1477" s="11"/>
      <c r="BD1477" s="11"/>
      <c r="BE1477" s="11"/>
      <c r="BF1477" s="11"/>
    </row>
    <row r="1478" spans="1:58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2"/>
      <c r="BA1478" s="12"/>
      <c r="BB1478" s="12"/>
      <c r="BC1478" s="11"/>
      <c r="BD1478" s="11"/>
      <c r="BE1478" s="11"/>
      <c r="BF1478" s="11"/>
    </row>
    <row r="1479" spans="1:58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2"/>
      <c r="BA1479" s="12"/>
      <c r="BB1479" s="12"/>
      <c r="BC1479" s="11"/>
      <c r="BD1479" s="11"/>
      <c r="BE1479" s="11"/>
      <c r="BF1479" s="11"/>
    </row>
    <row r="1480" spans="1:58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2"/>
      <c r="BA1480" s="12"/>
      <c r="BB1480" s="12"/>
      <c r="BC1480" s="11"/>
      <c r="BD1480" s="11"/>
      <c r="BE1480" s="11"/>
      <c r="BF1480" s="11"/>
    </row>
    <row r="1481" spans="1:58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2"/>
      <c r="BA1481" s="12"/>
      <c r="BB1481" s="12"/>
      <c r="BC1481" s="11"/>
      <c r="BD1481" s="11"/>
      <c r="BE1481" s="11"/>
      <c r="BF1481" s="11"/>
    </row>
    <row r="1482" spans="1:58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2"/>
      <c r="BA1482" s="12"/>
      <c r="BB1482" s="12"/>
      <c r="BC1482" s="11"/>
      <c r="BD1482" s="11"/>
      <c r="BE1482" s="11"/>
      <c r="BF1482" s="11"/>
    </row>
    <row r="1483" spans="1:58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2"/>
      <c r="BA1483" s="12"/>
      <c r="BB1483" s="12"/>
      <c r="BC1483" s="11"/>
      <c r="BD1483" s="11"/>
      <c r="BE1483" s="11"/>
      <c r="BF1483" s="11"/>
    </row>
    <row r="1484" spans="1:58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2"/>
      <c r="BA1484" s="12"/>
      <c r="BB1484" s="12"/>
      <c r="BC1484" s="11"/>
      <c r="BD1484" s="11"/>
      <c r="BE1484" s="11"/>
      <c r="BF1484" s="11"/>
    </row>
    <row r="1485" spans="1:58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2"/>
      <c r="BA1485" s="12"/>
      <c r="BB1485" s="12"/>
      <c r="BC1485" s="11"/>
      <c r="BD1485" s="11"/>
      <c r="BE1485" s="11"/>
      <c r="BF1485" s="11"/>
    </row>
    <row r="1486" spans="1:58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2"/>
      <c r="BA1486" s="12"/>
      <c r="BB1486" s="12"/>
      <c r="BC1486" s="11"/>
      <c r="BD1486" s="11"/>
      <c r="BE1486" s="11"/>
      <c r="BF1486" s="11"/>
    </row>
    <row r="1487" spans="1:58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2"/>
      <c r="BA1487" s="12"/>
      <c r="BB1487" s="12"/>
      <c r="BC1487" s="11"/>
      <c r="BD1487" s="11"/>
      <c r="BE1487" s="11"/>
      <c r="BF1487" s="11"/>
    </row>
    <row r="1488" spans="1:58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2"/>
      <c r="BA1488" s="12"/>
      <c r="BB1488" s="12"/>
      <c r="BC1488" s="11"/>
      <c r="BD1488" s="11"/>
      <c r="BE1488" s="11"/>
      <c r="BF1488" s="11"/>
    </row>
    <row r="1489" spans="1:58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2"/>
      <c r="BA1489" s="12"/>
      <c r="BB1489" s="12"/>
      <c r="BC1489" s="11"/>
      <c r="BD1489" s="11"/>
      <c r="BE1489" s="11"/>
      <c r="BF1489" s="11"/>
    </row>
    <row r="1490" spans="1:58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2"/>
      <c r="BA1490" s="12"/>
      <c r="BB1490" s="12"/>
      <c r="BC1490" s="11"/>
      <c r="BD1490" s="11"/>
      <c r="BE1490" s="11"/>
      <c r="BF1490" s="11"/>
    </row>
    <row r="1491" spans="1:58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2"/>
      <c r="BA1491" s="12"/>
      <c r="BB1491" s="12"/>
      <c r="BC1491" s="11"/>
      <c r="BD1491" s="11"/>
      <c r="BE1491" s="11"/>
      <c r="BF1491" s="11"/>
    </row>
    <row r="1492" spans="1:58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2"/>
      <c r="BA1492" s="12"/>
      <c r="BB1492" s="12"/>
      <c r="BC1492" s="11"/>
      <c r="BD1492" s="11"/>
      <c r="BE1492" s="11"/>
      <c r="BF1492" s="11"/>
    </row>
    <row r="1493" spans="1:58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2"/>
      <c r="BA1493" s="12"/>
      <c r="BB1493" s="12"/>
      <c r="BC1493" s="11"/>
      <c r="BD1493" s="11"/>
      <c r="BE1493" s="11"/>
      <c r="BF1493" s="11"/>
    </row>
    <row r="1494" spans="1:58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2"/>
      <c r="BA1494" s="12"/>
      <c r="BB1494" s="12"/>
      <c r="BC1494" s="11"/>
      <c r="BD1494" s="11"/>
      <c r="BE1494" s="11"/>
      <c r="BF1494" s="11"/>
    </row>
    <row r="1495" spans="1:58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2"/>
      <c r="BA1495" s="12"/>
      <c r="BB1495" s="12"/>
      <c r="BC1495" s="11"/>
      <c r="BD1495" s="11"/>
      <c r="BE1495" s="11"/>
      <c r="BF1495" s="11"/>
    </row>
    <row r="1496" spans="1:58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2"/>
      <c r="BA1496" s="12"/>
      <c r="BB1496" s="12"/>
      <c r="BC1496" s="11"/>
      <c r="BD1496" s="11"/>
      <c r="BE1496" s="11"/>
      <c r="BF1496" s="11"/>
    </row>
    <row r="1497" spans="1:58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2"/>
      <c r="BA1497" s="12"/>
      <c r="BB1497" s="12"/>
      <c r="BC1497" s="11"/>
      <c r="BD1497" s="11"/>
      <c r="BE1497" s="11"/>
      <c r="BF1497" s="11"/>
    </row>
    <row r="1498" spans="1:58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2"/>
      <c r="BA1498" s="12"/>
      <c r="BB1498" s="12"/>
      <c r="BC1498" s="11"/>
      <c r="BD1498" s="11"/>
      <c r="BE1498" s="11"/>
      <c r="BF1498" s="11"/>
    </row>
    <row r="1499" spans="1:58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2"/>
      <c r="BA1499" s="12"/>
      <c r="BB1499" s="12"/>
      <c r="BC1499" s="11"/>
      <c r="BD1499" s="11"/>
      <c r="BE1499" s="11"/>
      <c r="BF1499" s="11"/>
    </row>
    <row r="1500" spans="1:58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2"/>
      <c r="BA1500" s="12"/>
      <c r="BB1500" s="12"/>
      <c r="BC1500" s="11"/>
      <c r="BD1500" s="11"/>
      <c r="BE1500" s="11"/>
      <c r="BF1500" s="11"/>
    </row>
    <row r="1501" spans="1:58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2"/>
      <c r="BA1501" s="12"/>
      <c r="BB1501" s="12"/>
      <c r="BC1501" s="11"/>
      <c r="BD1501" s="11"/>
      <c r="BE1501" s="11"/>
      <c r="BF1501" s="11"/>
    </row>
    <row r="1502" spans="1:58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2"/>
      <c r="BA1502" s="12"/>
      <c r="BB1502" s="12"/>
      <c r="BC1502" s="11"/>
      <c r="BD1502" s="11"/>
      <c r="BE1502" s="11"/>
      <c r="BF1502" s="11"/>
    </row>
    <row r="1503" spans="1:58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2"/>
      <c r="BA1503" s="12"/>
      <c r="BB1503" s="12"/>
      <c r="BC1503" s="11"/>
      <c r="BD1503" s="11"/>
      <c r="BE1503" s="11"/>
      <c r="BF1503" s="11"/>
    </row>
    <row r="1504" spans="1:58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2"/>
      <c r="BA1504" s="12"/>
      <c r="BB1504" s="12"/>
      <c r="BC1504" s="11"/>
      <c r="BD1504" s="11"/>
      <c r="BE1504" s="11"/>
      <c r="BF1504" s="11"/>
    </row>
    <row r="1505" spans="1:58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2"/>
      <c r="BA1505" s="12"/>
      <c r="BB1505" s="12"/>
      <c r="BC1505" s="11"/>
      <c r="BD1505" s="11"/>
      <c r="BE1505" s="11"/>
      <c r="BF1505" s="11"/>
    </row>
    <row r="1506" spans="1:58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2"/>
      <c r="BA1506" s="12"/>
      <c r="BB1506" s="12"/>
      <c r="BC1506" s="11"/>
      <c r="BD1506" s="11"/>
      <c r="BE1506" s="11"/>
      <c r="BF1506" s="11"/>
    </row>
    <row r="1507" spans="1:58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2"/>
      <c r="BA1507" s="12"/>
      <c r="BB1507" s="12"/>
      <c r="BC1507" s="11"/>
      <c r="BD1507" s="11"/>
      <c r="BE1507" s="11"/>
      <c r="BF1507" s="11"/>
    </row>
    <row r="1508" spans="1:58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2"/>
      <c r="BA1508" s="12"/>
      <c r="BB1508" s="12"/>
      <c r="BC1508" s="11"/>
      <c r="BD1508" s="11"/>
      <c r="BE1508" s="11"/>
      <c r="BF1508" s="11"/>
    </row>
    <row r="1509" spans="1:58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2"/>
      <c r="BA1509" s="12"/>
      <c r="BB1509" s="12"/>
      <c r="BC1509" s="11"/>
      <c r="BD1509" s="11"/>
      <c r="BE1509" s="11"/>
      <c r="BF1509" s="11"/>
    </row>
    <row r="1510" spans="1:58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2"/>
      <c r="BA1510" s="12"/>
      <c r="BB1510" s="12"/>
      <c r="BC1510" s="11"/>
      <c r="BD1510" s="11"/>
      <c r="BE1510" s="11"/>
      <c r="BF1510" s="11"/>
    </row>
    <row r="1511" spans="1:58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2"/>
      <c r="BA1511" s="12"/>
      <c r="BB1511" s="12"/>
      <c r="BC1511" s="11"/>
      <c r="BD1511" s="11"/>
      <c r="BE1511" s="11"/>
      <c r="BF1511" s="11"/>
    </row>
    <row r="1512" spans="1:58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2"/>
      <c r="BA1512" s="12"/>
      <c r="BB1512" s="12"/>
      <c r="BC1512" s="11"/>
      <c r="BD1512" s="11"/>
      <c r="BE1512" s="11"/>
      <c r="BF1512" s="11"/>
    </row>
    <row r="1513" spans="1:58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2"/>
      <c r="BA1513" s="12"/>
      <c r="BB1513" s="12"/>
      <c r="BC1513" s="11"/>
      <c r="BD1513" s="11"/>
      <c r="BE1513" s="11"/>
      <c r="BF1513" s="11"/>
    </row>
    <row r="1514" spans="1:58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2"/>
      <c r="BA1514" s="12"/>
      <c r="BB1514" s="12"/>
      <c r="BC1514" s="11"/>
      <c r="BD1514" s="11"/>
      <c r="BE1514" s="11"/>
      <c r="BF1514" s="11"/>
    </row>
    <row r="1515" spans="1:58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2"/>
      <c r="BA1515" s="12"/>
      <c r="BB1515" s="12"/>
      <c r="BC1515" s="11"/>
      <c r="BD1515" s="11"/>
      <c r="BE1515" s="11"/>
      <c r="BF1515" s="11"/>
    </row>
    <row r="1516" spans="1:58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2"/>
      <c r="BA1516" s="12"/>
      <c r="BB1516" s="12"/>
      <c r="BC1516" s="11"/>
      <c r="BD1516" s="11"/>
      <c r="BE1516" s="11"/>
      <c r="BF1516" s="11"/>
    </row>
    <row r="1517" spans="1:58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2"/>
      <c r="BA1517" s="12"/>
      <c r="BB1517" s="12"/>
      <c r="BC1517" s="11"/>
      <c r="BD1517" s="11"/>
      <c r="BE1517" s="11"/>
      <c r="BF1517" s="11"/>
    </row>
    <row r="1518" spans="1:58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2"/>
      <c r="BA1518" s="12"/>
      <c r="BB1518" s="12"/>
      <c r="BC1518" s="11"/>
      <c r="BD1518" s="11"/>
      <c r="BE1518" s="11"/>
      <c r="BF1518" s="11"/>
    </row>
    <row r="1519" spans="1:58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2"/>
      <c r="BA1519" s="12"/>
      <c r="BB1519" s="12"/>
      <c r="BC1519" s="11"/>
      <c r="BD1519" s="11"/>
      <c r="BE1519" s="11"/>
      <c r="BF1519" s="11"/>
    </row>
    <row r="1520" spans="1:58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2"/>
      <c r="BA1520" s="12"/>
      <c r="BB1520" s="12"/>
      <c r="BC1520" s="11"/>
      <c r="BD1520" s="11"/>
      <c r="BE1520" s="11"/>
      <c r="BF1520" s="11"/>
    </row>
    <row r="1521" spans="1:58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2"/>
      <c r="BA1521" s="12"/>
      <c r="BB1521" s="12"/>
      <c r="BC1521" s="11"/>
      <c r="BD1521" s="11"/>
      <c r="BE1521" s="11"/>
      <c r="BF1521" s="11"/>
    </row>
    <row r="1522" spans="1:58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2"/>
      <c r="BA1522" s="12"/>
      <c r="BB1522" s="12"/>
      <c r="BC1522" s="11"/>
      <c r="BD1522" s="11"/>
      <c r="BE1522" s="11"/>
      <c r="BF1522" s="11"/>
    </row>
    <row r="1523" spans="1:58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2"/>
      <c r="BA1523" s="12"/>
      <c r="BB1523" s="12"/>
      <c r="BC1523" s="11"/>
      <c r="BD1523" s="11"/>
      <c r="BE1523" s="11"/>
      <c r="BF1523" s="11"/>
    </row>
    <row r="1524" spans="1:58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2"/>
      <c r="BA1524" s="12"/>
      <c r="BB1524" s="12"/>
      <c r="BC1524" s="11"/>
      <c r="BD1524" s="11"/>
      <c r="BE1524" s="11"/>
      <c r="BF1524" s="11"/>
    </row>
    <row r="1525" spans="1:58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2"/>
      <c r="BA1525" s="12"/>
      <c r="BB1525" s="12"/>
      <c r="BC1525" s="11"/>
      <c r="BD1525" s="11"/>
      <c r="BE1525" s="11"/>
      <c r="BF1525" s="11"/>
    </row>
    <row r="1526" spans="1:58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2"/>
      <c r="BA1526" s="12"/>
      <c r="BB1526" s="12"/>
      <c r="BC1526" s="11"/>
      <c r="BD1526" s="11"/>
      <c r="BE1526" s="11"/>
      <c r="BF1526" s="11"/>
    </row>
    <row r="1527" spans="1:58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2"/>
      <c r="BA1527" s="12"/>
      <c r="BB1527" s="12"/>
      <c r="BC1527" s="11"/>
      <c r="BD1527" s="11"/>
      <c r="BE1527" s="11"/>
      <c r="BF1527" s="11"/>
    </row>
    <row r="1528" spans="1:58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2"/>
      <c r="BA1528" s="12"/>
      <c r="BB1528" s="12"/>
      <c r="BC1528" s="11"/>
      <c r="BD1528" s="11"/>
      <c r="BE1528" s="11"/>
      <c r="BF1528" s="11"/>
    </row>
    <row r="1529" spans="1:58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2"/>
      <c r="BA1529" s="12"/>
      <c r="BB1529" s="12"/>
      <c r="BC1529" s="11"/>
      <c r="BD1529" s="11"/>
      <c r="BE1529" s="11"/>
      <c r="BF1529" s="11"/>
    </row>
    <row r="1530" spans="1:58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2"/>
      <c r="BA1530" s="12"/>
      <c r="BB1530" s="12"/>
      <c r="BC1530" s="11"/>
      <c r="BD1530" s="11"/>
      <c r="BE1530" s="11"/>
      <c r="BF1530" s="11"/>
    </row>
    <row r="1531" spans="1:58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2"/>
      <c r="BA1531" s="12"/>
      <c r="BB1531" s="12"/>
      <c r="BC1531" s="11"/>
      <c r="BD1531" s="11"/>
      <c r="BE1531" s="11"/>
      <c r="BF1531" s="11"/>
    </row>
    <row r="1532" spans="1:58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2"/>
      <c r="BA1532" s="12"/>
      <c r="BB1532" s="12"/>
      <c r="BC1532" s="11"/>
      <c r="BD1532" s="11"/>
      <c r="BE1532" s="11"/>
      <c r="BF1532" s="11"/>
    </row>
    <row r="1533" spans="1:58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2"/>
      <c r="BA1533" s="12"/>
      <c r="BB1533" s="12"/>
      <c r="BC1533" s="11"/>
      <c r="BD1533" s="11"/>
      <c r="BE1533" s="11"/>
      <c r="BF1533" s="11"/>
    </row>
    <row r="1534" spans="1:58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2"/>
      <c r="BA1534" s="12"/>
      <c r="BB1534" s="12"/>
      <c r="BC1534" s="11"/>
      <c r="BD1534" s="11"/>
      <c r="BE1534" s="11"/>
      <c r="BF1534" s="11"/>
    </row>
    <row r="1535" spans="1:58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2"/>
      <c r="BA1535" s="12"/>
      <c r="BB1535" s="12"/>
      <c r="BC1535" s="11"/>
      <c r="BD1535" s="11"/>
      <c r="BE1535" s="11"/>
      <c r="BF1535" s="11"/>
    </row>
    <row r="1536" spans="1:58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2"/>
      <c r="BA1536" s="12"/>
      <c r="BB1536" s="12"/>
      <c r="BC1536" s="11"/>
      <c r="BD1536" s="11"/>
      <c r="BE1536" s="11"/>
      <c r="BF1536" s="11"/>
    </row>
    <row r="1537" spans="1:58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2"/>
      <c r="BA1537" s="12"/>
      <c r="BB1537" s="12"/>
      <c r="BC1537" s="11"/>
      <c r="BD1537" s="11"/>
      <c r="BE1537" s="11"/>
      <c r="BF1537" s="11"/>
    </row>
    <row r="1538" spans="1:58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2"/>
      <c r="BA1538" s="12"/>
      <c r="BB1538" s="12"/>
      <c r="BC1538" s="11"/>
      <c r="BD1538" s="11"/>
      <c r="BE1538" s="11"/>
      <c r="BF1538" s="11"/>
    </row>
    <row r="1539" spans="1:58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2"/>
      <c r="BA1539" s="12"/>
      <c r="BB1539" s="12"/>
      <c r="BC1539" s="11"/>
      <c r="BD1539" s="11"/>
      <c r="BE1539" s="11"/>
      <c r="BF1539" s="11"/>
    </row>
    <row r="1540" spans="1:58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2"/>
      <c r="BA1540" s="12"/>
      <c r="BB1540" s="12"/>
      <c r="BC1540" s="11"/>
      <c r="BD1540" s="11"/>
      <c r="BE1540" s="11"/>
      <c r="BF1540" s="11"/>
    </row>
    <row r="1541" spans="1:58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2"/>
      <c r="BA1541" s="12"/>
      <c r="BB1541" s="12"/>
      <c r="BC1541" s="11"/>
      <c r="BD1541" s="11"/>
      <c r="BE1541" s="11"/>
      <c r="BF1541" s="11"/>
    </row>
    <row r="1542" spans="1:58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2"/>
      <c r="BA1542" s="12"/>
      <c r="BB1542" s="12"/>
      <c r="BC1542" s="11"/>
      <c r="BD1542" s="11"/>
      <c r="BE1542" s="11"/>
      <c r="BF1542" s="11"/>
    </row>
    <row r="1543" spans="1:58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2"/>
      <c r="BA1543" s="12"/>
      <c r="BB1543" s="12"/>
      <c r="BC1543" s="11"/>
      <c r="BD1543" s="11"/>
      <c r="BE1543" s="11"/>
      <c r="BF1543" s="11"/>
    </row>
    <row r="1544" spans="1:58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2"/>
      <c r="BA1544" s="12"/>
      <c r="BB1544" s="12"/>
      <c r="BC1544" s="11"/>
      <c r="BD1544" s="11"/>
      <c r="BE1544" s="11"/>
      <c r="BF1544" s="11"/>
    </row>
    <row r="1545" spans="1:58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2"/>
      <c r="BA1545" s="12"/>
      <c r="BB1545" s="12"/>
      <c r="BC1545" s="11"/>
      <c r="BD1545" s="11"/>
      <c r="BE1545" s="11"/>
      <c r="BF1545" s="11"/>
    </row>
    <row r="1546" spans="1:58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2"/>
      <c r="BA1546" s="12"/>
      <c r="BB1546" s="12"/>
      <c r="BC1546" s="11"/>
      <c r="BD1546" s="11"/>
      <c r="BE1546" s="11"/>
      <c r="BF1546" s="11"/>
    </row>
    <row r="1547" spans="1:58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2"/>
      <c r="BA1547" s="12"/>
      <c r="BB1547" s="12"/>
      <c r="BC1547" s="11"/>
      <c r="BD1547" s="11"/>
      <c r="BE1547" s="11"/>
      <c r="BF1547" s="11"/>
    </row>
    <row r="1548" spans="1:58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2"/>
      <c r="BA1548" s="12"/>
      <c r="BB1548" s="12"/>
      <c r="BC1548" s="11"/>
      <c r="BD1548" s="11"/>
      <c r="BE1548" s="11"/>
      <c r="BF1548" s="11"/>
    </row>
    <row r="1549" spans="1:58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2"/>
      <c r="BA1549" s="12"/>
      <c r="BB1549" s="12"/>
      <c r="BC1549" s="11"/>
      <c r="BD1549" s="11"/>
      <c r="BE1549" s="11"/>
      <c r="BF1549" s="11"/>
    </row>
    <row r="1550" spans="1:58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2"/>
      <c r="BA1550" s="12"/>
      <c r="BB1550" s="12"/>
      <c r="BC1550" s="11"/>
      <c r="BD1550" s="11"/>
      <c r="BE1550" s="11"/>
      <c r="BF1550" s="11"/>
    </row>
    <row r="1551" spans="1:58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2"/>
      <c r="BA1551" s="12"/>
      <c r="BB1551" s="12"/>
      <c r="BC1551" s="11"/>
      <c r="BD1551" s="11"/>
      <c r="BE1551" s="11"/>
      <c r="BF1551" s="11"/>
    </row>
    <row r="1552" spans="1:58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2"/>
      <c r="BA1552" s="12"/>
      <c r="BB1552" s="12"/>
      <c r="BC1552" s="11"/>
      <c r="BD1552" s="11"/>
      <c r="BE1552" s="11"/>
      <c r="BF1552" s="11"/>
    </row>
    <row r="1553" spans="1:58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2"/>
      <c r="BA1553" s="12"/>
      <c r="BB1553" s="12"/>
      <c r="BC1553" s="11"/>
      <c r="BD1553" s="11"/>
      <c r="BE1553" s="11"/>
      <c r="BF1553" s="11"/>
    </row>
    <row r="1554" spans="1:58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2"/>
      <c r="BA1554" s="12"/>
      <c r="BB1554" s="12"/>
      <c r="BC1554" s="11"/>
      <c r="BD1554" s="11"/>
      <c r="BE1554" s="11"/>
      <c r="BF1554" s="11"/>
    </row>
    <row r="1555" spans="1:58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2"/>
      <c r="BA1555" s="12"/>
      <c r="BB1555" s="12"/>
      <c r="BC1555" s="11"/>
      <c r="BD1555" s="11"/>
      <c r="BE1555" s="11"/>
      <c r="BF1555" s="11"/>
    </row>
    <row r="1556" spans="1:58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2"/>
      <c r="BA1556" s="12"/>
      <c r="BB1556" s="12"/>
      <c r="BC1556" s="11"/>
      <c r="BD1556" s="11"/>
      <c r="BE1556" s="11"/>
      <c r="BF1556" s="11"/>
    </row>
    <row r="1557" spans="1:58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2"/>
      <c r="BA1557" s="12"/>
      <c r="BB1557" s="12"/>
      <c r="BC1557" s="11"/>
      <c r="BD1557" s="11"/>
      <c r="BE1557" s="11"/>
      <c r="BF1557" s="11"/>
    </row>
    <row r="1558" spans="1:58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2"/>
      <c r="BA1558" s="12"/>
      <c r="BB1558" s="12"/>
      <c r="BC1558" s="11"/>
      <c r="BD1558" s="11"/>
      <c r="BE1558" s="11"/>
      <c r="BF1558" s="11"/>
    </row>
    <row r="1559" spans="1:58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2"/>
      <c r="BA1559" s="12"/>
      <c r="BB1559" s="12"/>
      <c r="BC1559" s="11"/>
      <c r="BD1559" s="11"/>
      <c r="BE1559" s="11"/>
      <c r="BF1559" s="11"/>
    </row>
    <row r="1560" spans="1:58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2"/>
      <c r="BA1560" s="12"/>
      <c r="BB1560" s="12"/>
      <c r="BC1560" s="11"/>
      <c r="BD1560" s="11"/>
      <c r="BE1560" s="11"/>
      <c r="BF1560" s="11"/>
    </row>
    <row r="1561" spans="1:58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2"/>
      <c r="BA1561" s="12"/>
      <c r="BB1561" s="12"/>
      <c r="BC1561" s="11"/>
      <c r="BD1561" s="11"/>
      <c r="BE1561" s="11"/>
      <c r="BF1561" s="11"/>
    </row>
    <row r="1562" spans="1:58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2"/>
      <c r="BA1562" s="12"/>
      <c r="BB1562" s="12"/>
      <c r="BC1562" s="11"/>
      <c r="BD1562" s="11"/>
      <c r="BE1562" s="11"/>
      <c r="BF1562" s="11"/>
    </row>
    <row r="1563" spans="1:58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2"/>
      <c r="BA1563" s="12"/>
      <c r="BB1563" s="12"/>
      <c r="BC1563" s="11"/>
      <c r="BD1563" s="11"/>
      <c r="BE1563" s="11"/>
      <c r="BF1563" s="11"/>
    </row>
    <row r="1564" spans="1:58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2"/>
      <c r="BA1564" s="12"/>
      <c r="BB1564" s="12"/>
      <c r="BC1564" s="11"/>
      <c r="BD1564" s="11"/>
      <c r="BE1564" s="11"/>
      <c r="BF1564" s="11"/>
    </row>
    <row r="1565" spans="1:58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2"/>
      <c r="BA1565" s="12"/>
      <c r="BB1565" s="12"/>
      <c r="BC1565" s="11"/>
      <c r="BD1565" s="11"/>
      <c r="BE1565" s="11"/>
      <c r="BF1565" s="11"/>
    </row>
    <row r="1566" spans="1:58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2"/>
      <c r="BA1566" s="12"/>
      <c r="BB1566" s="12"/>
      <c r="BC1566" s="11"/>
      <c r="BD1566" s="11"/>
      <c r="BE1566" s="11"/>
      <c r="BF1566" s="11"/>
    </row>
    <row r="1567" spans="1:58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2"/>
      <c r="BA1567" s="12"/>
      <c r="BB1567" s="12"/>
      <c r="BC1567" s="11"/>
      <c r="BD1567" s="11"/>
      <c r="BE1567" s="11"/>
      <c r="BF1567" s="11"/>
    </row>
    <row r="1568" spans="1:58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2"/>
      <c r="BA1568" s="12"/>
      <c r="BB1568" s="12"/>
      <c r="BC1568" s="11"/>
      <c r="BD1568" s="11"/>
      <c r="BE1568" s="11"/>
      <c r="BF1568" s="11"/>
    </row>
    <row r="1569" spans="1:58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2"/>
      <c r="BA1569" s="12"/>
      <c r="BB1569" s="12"/>
      <c r="BC1569" s="11"/>
      <c r="BD1569" s="11"/>
      <c r="BE1569" s="11"/>
      <c r="BF1569" s="11"/>
    </row>
    <row r="1570" spans="1:58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2"/>
      <c r="BA1570" s="12"/>
      <c r="BB1570" s="12"/>
      <c r="BC1570" s="11"/>
      <c r="BD1570" s="11"/>
      <c r="BE1570" s="11"/>
      <c r="BF1570" s="11"/>
    </row>
    <row r="1571" spans="1:58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2"/>
      <c r="BA1571" s="12"/>
      <c r="BB1571" s="12"/>
      <c r="BC1571" s="11"/>
      <c r="BD1571" s="11"/>
      <c r="BE1571" s="11"/>
      <c r="BF1571" s="11"/>
    </row>
    <row r="1572" spans="1:58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2"/>
      <c r="BA1572" s="12"/>
      <c r="BB1572" s="12"/>
      <c r="BC1572" s="11"/>
      <c r="BD1572" s="11"/>
      <c r="BE1572" s="11"/>
      <c r="BF1572" s="11"/>
    </row>
    <row r="1573" spans="1:58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2"/>
      <c r="BA1573" s="12"/>
      <c r="BB1573" s="12"/>
      <c r="BC1573" s="11"/>
      <c r="BD1573" s="11"/>
      <c r="BE1573" s="11"/>
      <c r="BF1573" s="11"/>
    </row>
    <row r="1574" spans="1:58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2"/>
      <c r="BA1574" s="12"/>
      <c r="BB1574" s="12"/>
      <c r="BC1574" s="11"/>
      <c r="BD1574" s="11"/>
      <c r="BE1574" s="11"/>
      <c r="BF1574" s="11"/>
    </row>
    <row r="1575" spans="1:58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2"/>
      <c r="BA1575" s="12"/>
      <c r="BB1575" s="12"/>
      <c r="BC1575" s="11"/>
      <c r="BD1575" s="11"/>
      <c r="BE1575" s="11"/>
      <c r="BF1575" s="11"/>
    </row>
    <row r="1576" spans="1:58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2"/>
      <c r="BA1576" s="12"/>
      <c r="BB1576" s="12"/>
      <c r="BC1576" s="11"/>
      <c r="BD1576" s="11"/>
      <c r="BE1576" s="11"/>
      <c r="BF1576" s="11"/>
    </row>
    <row r="1577" spans="1:58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2"/>
      <c r="BA1577" s="12"/>
      <c r="BB1577" s="12"/>
      <c r="BC1577" s="11"/>
      <c r="BD1577" s="11"/>
      <c r="BE1577" s="11"/>
      <c r="BF1577" s="11"/>
    </row>
    <row r="1578" spans="1:58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2"/>
      <c r="BA1578" s="12"/>
      <c r="BB1578" s="12"/>
      <c r="BC1578" s="11"/>
      <c r="BD1578" s="11"/>
      <c r="BE1578" s="11"/>
      <c r="BF1578" s="11"/>
    </row>
    <row r="1579" spans="1:58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2"/>
      <c r="BA1579" s="12"/>
      <c r="BB1579" s="12"/>
      <c r="BC1579" s="11"/>
      <c r="BD1579" s="11"/>
      <c r="BE1579" s="11"/>
      <c r="BF1579" s="11"/>
    </row>
    <row r="1580" spans="1:58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2"/>
      <c r="BA1580" s="12"/>
      <c r="BB1580" s="12"/>
      <c r="BC1580" s="11"/>
      <c r="BD1580" s="11"/>
      <c r="BE1580" s="11"/>
      <c r="BF1580" s="11"/>
    </row>
    <row r="1581" spans="1:58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2"/>
      <c r="BA1581" s="12"/>
      <c r="BB1581" s="12"/>
      <c r="BC1581" s="11"/>
      <c r="BD1581" s="11"/>
      <c r="BE1581" s="11"/>
      <c r="BF1581" s="11"/>
    </row>
    <row r="1582" spans="1:58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2"/>
      <c r="BA1582" s="12"/>
      <c r="BB1582" s="12"/>
      <c r="BC1582" s="11"/>
      <c r="BD1582" s="11"/>
      <c r="BE1582" s="11"/>
      <c r="BF1582" s="11"/>
    </row>
    <row r="1583" spans="1:58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2"/>
      <c r="BA1583" s="12"/>
      <c r="BB1583" s="12"/>
      <c r="BC1583" s="11"/>
      <c r="BD1583" s="11"/>
      <c r="BE1583" s="11"/>
      <c r="BF1583" s="11"/>
    </row>
    <row r="1584" spans="1:58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2"/>
      <c r="BA1584" s="12"/>
      <c r="BB1584" s="12"/>
      <c r="BC1584" s="11"/>
      <c r="BD1584" s="11"/>
      <c r="BE1584" s="11"/>
      <c r="BF1584" s="11"/>
    </row>
    <row r="1585" spans="1:58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2"/>
      <c r="BA1585" s="12"/>
      <c r="BB1585" s="12"/>
      <c r="BC1585" s="11"/>
      <c r="BD1585" s="11"/>
      <c r="BE1585" s="11"/>
      <c r="BF1585" s="11"/>
    </row>
    <row r="1586" spans="1:58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2"/>
      <c r="BA1586" s="12"/>
      <c r="BB1586" s="12"/>
      <c r="BC1586" s="11"/>
      <c r="BD1586" s="11"/>
      <c r="BE1586" s="11"/>
      <c r="BF1586" s="11"/>
    </row>
    <row r="1587" spans="1:58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2"/>
      <c r="BA1587" s="12"/>
      <c r="BB1587" s="12"/>
      <c r="BC1587" s="11"/>
      <c r="BD1587" s="11"/>
      <c r="BE1587" s="11"/>
      <c r="BF1587" s="11"/>
    </row>
    <row r="1588" spans="1:58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2"/>
      <c r="BA1588" s="12"/>
      <c r="BB1588" s="12"/>
      <c r="BC1588" s="11"/>
      <c r="BD1588" s="11"/>
      <c r="BE1588" s="11"/>
      <c r="BF1588" s="11"/>
    </row>
    <row r="1589" spans="1:58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2"/>
      <c r="BA1589" s="12"/>
      <c r="BB1589" s="12"/>
      <c r="BC1589" s="11"/>
      <c r="BD1589" s="11"/>
      <c r="BE1589" s="11"/>
      <c r="BF1589" s="11"/>
    </row>
    <row r="1590" spans="1:58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2"/>
      <c r="BA1590" s="12"/>
      <c r="BB1590" s="12"/>
      <c r="BC1590" s="11"/>
      <c r="BD1590" s="11"/>
      <c r="BE1590" s="11"/>
      <c r="BF1590" s="11"/>
    </row>
    <row r="1591" spans="1:58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2"/>
      <c r="BA1591" s="12"/>
      <c r="BB1591" s="12"/>
      <c r="BC1591" s="11"/>
      <c r="BD1591" s="11"/>
      <c r="BE1591" s="11"/>
      <c r="BF1591" s="11"/>
    </row>
    <row r="1592" spans="1:58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2"/>
      <c r="BA1592" s="12"/>
      <c r="BB1592" s="12"/>
      <c r="BC1592" s="11"/>
      <c r="BD1592" s="11"/>
      <c r="BE1592" s="11"/>
      <c r="BF1592" s="11"/>
    </row>
    <row r="1593" spans="1:58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2"/>
      <c r="BA1593" s="12"/>
      <c r="BB1593" s="12"/>
      <c r="BC1593" s="11"/>
      <c r="BD1593" s="11"/>
      <c r="BE1593" s="11"/>
      <c r="BF1593" s="11"/>
    </row>
    <row r="1594" spans="1:58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2"/>
      <c r="BA1594" s="12"/>
      <c r="BB1594" s="12"/>
      <c r="BC1594" s="11"/>
      <c r="BD1594" s="11"/>
      <c r="BE1594" s="11"/>
      <c r="BF1594" s="11"/>
    </row>
    <row r="1595" spans="1:58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2"/>
      <c r="BA1595" s="12"/>
      <c r="BB1595" s="12"/>
      <c r="BC1595" s="11"/>
      <c r="BD1595" s="11"/>
      <c r="BE1595" s="11"/>
      <c r="BF1595" s="11"/>
    </row>
    <row r="1596" spans="1:58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2"/>
      <c r="BA1596" s="12"/>
      <c r="BB1596" s="12"/>
      <c r="BC1596" s="11"/>
      <c r="BD1596" s="11"/>
      <c r="BE1596" s="11"/>
      <c r="BF1596" s="11"/>
    </row>
    <row r="1597" spans="1:58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2"/>
      <c r="BA1597" s="12"/>
      <c r="BB1597" s="12"/>
      <c r="BC1597" s="11"/>
      <c r="BD1597" s="11"/>
      <c r="BE1597" s="11"/>
      <c r="BF1597" s="11"/>
    </row>
    <row r="1598" spans="1:58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2"/>
      <c r="BA1598" s="12"/>
      <c r="BB1598" s="12"/>
      <c r="BC1598" s="11"/>
      <c r="BD1598" s="11"/>
      <c r="BE1598" s="11"/>
      <c r="BF1598" s="11"/>
    </row>
    <row r="1599" spans="1:58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2"/>
      <c r="BA1599" s="12"/>
      <c r="BB1599" s="12"/>
      <c r="BC1599" s="11"/>
      <c r="BD1599" s="11"/>
      <c r="BE1599" s="11"/>
      <c r="BF1599" s="11"/>
    </row>
    <row r="1600" spans="1:58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2"/>
      <c r="BA1600" s="12"/>
      <c r="BB1600" s="12"/>
      <c r="BC1600" s="11"/>
      <c r="BD1600" s="11"/>
      <c r="BE1600" s="11"/>
      <c r="BF1600" s="11"/>
    </row>
    <row r="1601" spans="1:58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2"/>
      <c r="BA1601" s="12"/>
      <c r="BB1601" s="12"/>
      <c r="BC1601" s="11"/>
      <c r="BD1601" s="11"/>
      <c r="BE1601" s="11"/>
      <c r="BF1601" s="11"/>
    </row>
    <row r="1602" spans="1:58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2"/>
      <c r="BA1602" s="12"/>
      <c r="BB1602" s="12"/>
      <c r="BC1602" s="11"/>
      <c r="BD1602" s="11"/>
      <c r="BE1602" s="11"/>
      <c r="BF1602" s="11"/>
    </row>
    <row r="1603" spans="1:58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2"/>
      <c r="BA1603" s="12"/>
      <c r="BB1603" s="12"/>
      <c r="BC1603" s="11"/>
      <c r="BD1603" s="11"/>
      <c r="BE1603" s="11"/>
      <c r="BF1603" s="11"/>
    </row>
    <row r="1604" spans="1:58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2"/>
      <c r="BA1604" s="12"/>
      <c r="BB1604" s="12"/>
      <c r="BC1604" s="11"/>
      <c r="BD1604" s="11"/>
      <c r="BE1604" s="11"/>
      <c r="BF1604" s="11"/>
    </row>
    <row r="1605" spans="1:58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2"/>
      <c r="BA1605" s="12"/>
      <c r="BB1605" s="12"/>
      <c r="BC1605" s="11"/>
      <c r="BD1605" s="11"/>
      <c r="BE1605" s="11"/>
      <c r="BF1605" s="11"/>
    </row>
    <row r="1606" spans="1:58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2"/>
      <c r="BA1606" s="12"/>
      <c r="BB1606" s="12"/>
      <c r="BC1606" s="11"/>
      <c r="BD1606" s="11"/>
      <c r="BE1606" s="11"/>
      <c r="BF1606" s="11"/>
    </row>
    <row r="1607" spans="1:58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2"/>
      <c r="BA1607" s="12"/>
      <c r="BB1607" s="12"/>
      <c r="BC1607" s="11"/>
      <c r="BD1607" s="11"/>
      <c r="BE1607" s="11"/>
      <c r="BF1607" s="11"/>
    </row>
    <row r="1608" spans="1:58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2"/>
      <c r="BA1608" s="12"/>
      <c r="BB1608" s="12"/>
      <c r="BC1608" s="11"/>
      <c r="BD1608" s="11"/>
      <c r="BE1608" s="11"/>
      <c r="BF1608" s="11"/>
    </row>
    <row r="1609" spans="1:58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2"/>
      <c r="BA1609" s="12"/>
      <c r="BB1609" s="12"/>
      <c r="BC1609" s="11"/>
      <c r="BD1609" s="11"/>
      <c r="BE1609" s="11"/>
      <c r="BF1609" s="11"/>
    </row>
    <row r="1610" spans="1:58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2"/>
      <c r="BA1610" s="12"/>
      <c r="BB1610" s="12"/>
      <c r="BC1610" s="11"/>
      <c r="BD1610" s="11"/>
      <c r="BE1610" s="11"/>
      <c r="BF1610" s="11"/>
    </row>
    <row r="1611" spans="1:58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2"/>
      <c r="BA1611" s="12"/>
      <c r="BB1611" s="12"/>
      <c r="BC1611" s="11"/>
      <c r="BD1611" s="11"/>
      <c r="BE1611" s="11"/>
      <c r="BF1611" s="11"/>
    </row>
    <row r="1612" spans="1:58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2"/>
      <c r="BA1612" s="12"/>
      <c r="BB1612" s="12"/>
      <c r="BC1612" s="11"/>
      <c r="BD1612" s="11"/>
      <c r="BE1612" s="11"/>
      <c r="BF1612" s="11"/>
    </row>
    <row r="1613" spans="1:58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2"/>
      <c r="BA1613" s="12"/>
      <c r="BB1613" s="12"/>
      <c r="BC1613" s="11"/>
      <c r="BD1613" s="11"/>
      <c r="BE1613" s="11"/>
      <c r="BF1613" s="11"/>
    </row>
    <row r="1614" spans="1:58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2"/>
      <c r="BA1614" s="12"/>
      <c r="BB1614" s="12"/>
      <c r="BC1614" s="11"/>
      <c r="BD1614" s="11"/>
      <c r="BE1614" s="11"/>
      <c r="BF1614" s="11"/>
    </row>
    <row r="1615" spans="1:58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2"/>
      <c r="BA1615" s="12"/>
      <c r="BB1615" s="12"/>
      <c r="BC1615" s="11"/>
      <c r="BD1615" s="11"/>
      <c r="BE1615" s="11"/>
      <c r="BF1615" s="11"/>
    </row>
    <row r="1616" spans="1:58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2"/>
      <c r="BA1616" s="12"/>
      <c r="BB1616" s="12"/>
      <c r="BC1616" s="11"/>
      <c r="BD1616" s="11"/>
      <c r="BE1616" s="11"/>
      <c r="BF1616" s="11"/>
    </row>
    <row r="1617" spans="1:58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2"/>
      <c r="BA1617" s="12"/>
      <c r="BB1617" s="12"/>
      <c r="BC1617" s="11"/>
      <c r="BD1617" s="11"/>
      <c r="BE1617" s="11"/>
      <c r="BF1617" s="11"/>
    </row>
    <row r="1618" spans="1:58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2"/>
      <c r="BA1618" s="12"/>
      <c r="BB1618" s="12"/>
      <c r="BC1618" s="11"/>
      <c r="BD1618" s="11"/>
      <c r="BE1618" s="11"/>
      <c r="BF1618" s="11"/>
    </row>
    <row r="1619" spans="1:58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2"/>
      <c r="BA1619" s="12"/>
      <c r="BB1619" s="12"/>
      <c r="BC1619" s="11"/>
      <c r="BD1619" s="11"/>
      <c r="BE1619" s="11"/>
      <c r="BF1619" s="11"/>
    </row>
    <row r="1620" spans="1:58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2"/>
      <c r="BA1620" s="12"/>
      <c r="BB1620" s="12"/>
      <c r="BC1620" s="11"/>
      <c r="BD1620" s="11"/>
      <c r="BE1620" s="11"/>
      <c r="BF1620" s="11"/>
    </row>
    <row r="1621" spans="1:58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2"/>
      <c r="BA1621" s="12"/>
      <c r="BB1621" s="12"/>
      <c r="BC1621" s="11"/>
      <c r="BD1621" s="11"/>
      <c r="BE1621" s="11"/>
      <c r="BF1621" s="11"/>
    </row>
    <row r="1622" spans="1:58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2"/>
      <c r="BA1622" s="12"/>
      <c r="BB1622" s="12"/>
      <c r="BC1622" s="11"/>
      <c r="BD1622" s="11"/>
      <c r="BE1622" s="11"/>
      <c r="BF1622" s="11"/>
    </row>
    <row r="1623" spans="1:58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2"/>
      <c r="BA1623" s="12"/>
      <c r="BB1623" s="12"/>
      <c r="BC1623" s="11"/>
      <c r="BD1623" s="11"/>
      <c r="BE1623" s="11"/>
      <c r="BF1623" s="11"/>
    </row>
    <row r="1624" spans="1:58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2"/>
      <c r="BA1624" s="12"/>
      <c r="BB1624" s="12"/>
      <c r="BC1624" s="11"/>
      <c r="BD1624" s="11"/>
      <c r="BE1624" s="11"/>
      <c r="BF1624" s="11"/>
    </row>
    <row r="1625" spans="1:58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2"/>
      <c r="BA1625" s="12"/>
      <c r="BB1625" s="12"/>
      <c r="BC1625" s="11"/>
      <c r="BD1625" s="11"/>
      <c r="BE1625" s="11"/>
      <c r="BF1625" s="11"/>
    </row>
    <row r="1626" spans="1:58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2"/>
      <c r="BA1626" s="12"/>
      <c r="BB1626" s="12"/>
      <c r="BC1626" s="11"/>
      <c r="BD1626" s="11"/>
      <c r="BE1626" s="11"/>
      <c r="BF1626" s="11"/>
    </row>
    <row r="1627" spans="1:58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2"/>
      <c r="BA1627" s="12"/>
      <c r="BB1627" s="12"/>
      <c r="BC1627" s="11"/>
      <c r="BD1627" s="11"/>
      <c r="BE1627" s="11"/>
      <c r="BF1627" s="11"/>
    </row>
    <row r="1628" spans="1:58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2"/>
      <c r="BA1628" s="12"/>
      <c r="BB1628" s="12"/>
      <c r="BC1628" s="11"/>
      <c r="BD1628" s="11"/>
      <c r="BE1628" s="11"/>
      <c r="BF1628" s="11"/>
    </row>
    <row r="1629" spans="1:58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2"/>
      <c r="BA1629" s="12"/>
      <c r="BB1629" s="12"/>
      <c r="BC1629" s="11"/>
      <c r="BD1629" s="11"/>
      <c r="BE1629" s="11"/>
      <c r="BF1629" s="11"/>
    </row>
    <row r="1630" spans="1:58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2"/>
      <c r="BA1630" s="12"/>
      <c r="BB1630" s="12"/>
      <c r="BC1630" s="11"/>
      <c r="BD1630" s="11"/>
      <c r="BE1630" s="11"/>
      <c r="BF1630" s="11"/>
    </row>
    <row r="1631" spans="1:58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2"/>
      <c r="BA1631" s="12"/>
      <c r="BB1631" s="12"/>
      <c r="BC1631" s="11"/>
      <c r="BD1631" s="11"/>
      <c r="BE1631" s="11"/>
      <c r="BF1631" s="11"/>
    </row>
    <row r="1632" spans="1:58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2"/>
      <c r="BA1632" s="12"/>
      <c r="BB1632" s="12"/>
      <c r="BC1632" s="11"/>
      <c r="BD1632" s="11"/>
      <c r="BE1632" s="11"/>
      <c r="BF1632" s="11"/>
    </row>
    <row r="1633" spans="1:58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2"/>
      <c r="BA1633" s="12"/>
      <c r="BB1633" s="12"/>
      <c r="BC1633" s="11"/>
      <c r="BD1633" s="11"/>
      <c r="BE1633" s="11"/>
      <c r="BF1633" s="11"/>
    </row>
    <row r="1634" spans="1:58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2"/>
      <c r="BA1634" s="12"/>
      <c r="BB1634" s="12"/>
      <c r="BC1634" s="11"/>
      <c r="BD1634" s="11"/>
      <c r="BE1634" s="11"/>
      <c r="BF1634" s="11"/>
    </row>
    <row r="1635" spans="1:58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2"/>
      <c r="BA1635" s="12"/>
      <c r="BB1635" s="12"/>
      <c r="BC1635" s="11"/>
      <c r="BD1635" s="11"/>
      <c r="BE1635" s="11"/>
      <c r="BF1635" s="11"/>
    </row>
    <row r="1636" spans="1:58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2"/>
      <c r="BA1636" s="12"/>
      <c r="BB1636" s="12"/>
      <c r="BC1636" s="11"/>
      <c r="BD1636" s="11"/>
      <c r="BE1636" s="11"/>
      <c r="BF1636" s="11"/>
    </row>
    <row r="1637" spans="1:58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2"/>
      <c r="BA1637" s="12"/>
      <c r="BB1637" s="12"/>
      <c r="BC1637" s="11"/>
      <c r="BD1637" s="11"/>
      <c r="BE1637" s="11"/>
      <c r="BF1637" s="11"/>
    </row>
    <row r="1638" spans="1:58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2"/>
      <c r="BA1638" s="12"/>
      <c r="BB1638" s="12"/>
      <c r="BC1638" s="11"/>
      <c r="BD1638" s="11"/>
      <c r="BE1638" s="11"/>
      <c r="BF1638" s="11"/>
    </row>
    <row r="1639" spans="1:58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2"/>
      <c r="BA1639" s="12"/>
      <c r="BB1639" s="12"/>
      <c r="BC1639" s="11"/>
      <c r="BD1639" s="11"/>
      <c r="BE1639" s="11"/>
      <c r="BF1639" s="11"/>
    </row>
    <row r="1640" spans="1:58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2"/>
      <c r="BA1640" s="12"/>
      <c r="BB1640" s="12"/>
      <c r="BC1640" s="11"/>
      <c r="BD1640" s="11"/>
      <c r="BE1640" s="11"/>
      <c r="BF1640" s="11"/>
    </row>
    <row r="1641" spans="1:58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2"/>
      <c r="BA1641" s="12"/>
      <c r="BB1641" s="12"/>
      <c r="BC1641" s="11"/>
      <c r="BD1641" s="11"/>
      <c r="BE1641" s="11"/>
      <c r="BF1641" s="11"/>
    </row>
    <row r="1642" spans="1:58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2"/>
      <c r="BA1642" s="12"/>
      <c r="BB1642" s="12"/>
      <c r="BC1642" s="11"/>
      <c r="BD1642" s="11"/>
      <c r="BE1642" s="11"/>
      <c r="BF1642" s="11"/>
    </row>
    <row r="1643" spans="1:58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2"/>
      <c r="BA1643" s="12"/>
      <c r="BB1643" s="12"/>
      <c r="BC1643" s="11"/>
      <c r="BD1643" s="11"/>
      <c r="BE1643" s="11"/>
      <c r="BF1643" s="11"/>
    </row>
    <row r="1644" spans="1:58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2"/>
      <c r="BA1644" s="12"/>
      <c r="BB1644" s="12"/>
      <c r="BC1644" s="11"/>
      <c r="BD1644" s="11"/>
      <c r="BE1644" s="11"/>
      <c r="BF1644" s="11"/>
    </row>
    <row r="1645" spans="1:58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2"/>
      <c r="BA1645" s="12"/>
      <c r="BB1645" s="12"/>
      <c r="BC1645" s="11"/>
      <c r="BD1645" s="11"/>
      <c r="BE1645" s="11"/>
      <c r="BF1645" s="11"/>
    </row>
    <row r="1646" spans="1:58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2"/>
      <c r="BA1646" s="12"/>
      <c r="BB1646" s="12"/>
      <c r="BC1646" s="11"/>
      <c r="BD1646" s="11"/>
      <c r="BE1646" s="11"/>
      <c r="BF1646" s="11"/>
    </row>
    <row r="1647" spans="1:58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2"/>
      <c r="BA1647" s="12"/>
      <c r="BB1647" s="12"/>
      <c r="BC1647" s="11"/>
      <c r="BD1647" s="11"/>
      <c r="BE1647" s="11"/>
      <c r="BF1647" s="11"/>
    </row>
    <row r="1648" spans="1:58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2"/>
      <c r="BA1648" s="12"/>
      <c r="BB1648" s="12"/>
      <c r="BC1648" s="11"/>
      <c r="BD1648" s="11"/>
      <c r="BE1648" s="11"/>
      <c r="BF1648" s="11"/>
    </row>
    <row r="1649" spans="1:58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2"/>
      <c r="BA1649" s="12"/>
      <c r="BB1649" s="12"/>
      <c r="BC1649" s="11"/>
      <c r="BD1649" s="11"/>
      <c r="BE1649" s="11"/>
      <c r="BF1649" s="11"/>
    </row>
    <row r="1650" spans="1:58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2"/>
      <c r="BA1650" s="12"/>
      <c r="BB1650" s="12"/>
      <c r="BC1650" s="11"/>
      <c r="BD1650" s="11"/>
      <c r="BE1650" s="11"/>
      <c r="BF1650" s="11"/>
    </row>
    <row r="1651" spans="1:58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2"/>
      <c r="BA1651" s="12"/>
      <c r="BB1651" s="12"/>
      <c r="BC1651" s="11"/>
      <c r="BD1651" s="11"/>
      <c r="BE1651" s="11"/>
      <c r="BF1651" s="11"/>
    </row>
    <row r="1652" spans="1:58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2"/>
      <c r="BA1652" s="12"/>
      <c r="BB1652" s="12"/>
      <c r="BC1652" s="11"/>
      <c r="BD1652" s="11"/>
      <c r="BE1652" s="11"/>
      <c r="BF1652" s="11"/>
    </row>
    <row r="1653" spans="1:58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2"/>
      <c r="BA1653" s="12"/>
      <c r="BB1653" s="12"/>
      <c r="BC1653" s="11"/>
      <c r="BD1653" s="11"/>
      <c r="BE1653" s="11"/>
      <c r="BF1653" s="11"/>
    </row>
    <row r="1654" spans="1:58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2"/>
      <c r="BA1654" s="12"/>
      <c r="BB1654" s="12"/>
      <c r="BC1654" s="11"/>
      <c r="BD1654" s="11"/>
      <c r="BE1654" s="11"/>
      <c r="BF1654" s="11"/>
    </row>
    <row r="1655" spans="1:58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2"/>
      <c r="BA1655" s="12"/>
      <c r="BB1655" s="12"/>
      <c r="BC1655" s="11"/>
      <c r="BD1655" s="11"/>
      <c r="BE1655" s="11"/>
      <c r="BF1655" s="11"/>
    </row>
    <row r="1656" spans="1:58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2"/>
      <c r="BA1656" s="12"/>
      <c r="BB1656" s="12"/>
      <c r="BC1656" s="11"/>
      <c r="BD1656" s="11"/>
      <c r="BE1656" s="11"/>
      <c r="BF1656" s="11"/>
    </row>
    <row r="1657" spans="1:58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2"/>
      <c r="BA1657" s="12"/>
      <c r="BB1657" s="12"/>
      <c r="BC1657" s="11"/>
      <c r="BD1657" s="11"/>
      <c r="BE1657" s="11"/>
      <c r="BF1657" s="11"/>
    </row>
    <row r="1658" spans="1:58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2"/>
      <c r="BA1658" s="12"/>
      <c r="BB1658" s="12"/>
      <c r="BC1658" s="11"/>
      <c r="BD1658" s="11"/>
      <c r="BE1658" s="11"/>
      <c r="BF1658" s="11"/>
    </row>
    <row r="1659" spans="1:58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2"/>
      <c r="BA1659" s="12"/>
      <c r="BB1659" s="12"/>
      <c r="BC1659" s="11"/>
      <c r="BD1659" s="11"/>
      <c r="BE1659" s="11"/>
      <c r="BF1659" s="11"/>
    </row>
    <row r="1660" spans="1:58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2"/>
      <c r="BA1660" s="12"/>
      <c r="BB1660" s="12"/>
      <c r="BC1660" s="11"/>
      <c r="BD1660" s="11"/>
      <c r="BE1660" s="11"/>
      <c r="BF1660" s="11"/>
    </row>
    <row r="1661" spans="1:58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2"/>
      <c r="BA1661" s="12"/>
      <c r="BB1661" s="12"/>
      <c r="BC1661" s="11"/>
      <c r="BD1661" s="11"/>
      <c r="BE1661" s="11"/>
      <c r="BF1661" s="11"/>
    </row>
    <row r="1662" spans="1:58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2"/>
      <c r="BA1662" s="12"/>
      <c r="BB1662" s="12"/>
      <c r="BC1662" s="11"/>
      <c r="BD1662" s="11"/>
      <c r="BE1662" s="11"/>
      <c r="BF1662" s="11"/>
    </row>
    <row r="1663" spans="1:58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2"/>
      <c r="BA1663" s="12"/>
      <c r="BB1663" s="12"/>
      <c r="BC1663" s="11"/>
      <c r="BD1663" s="11"/>
      <c r="BE1663" s="11"/>
      <c r="BF1663" s="11"/>
    </row>
    <row r="1664" spans="1:58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2"/>
      <c r="BA1664" s="12"/>
      <c r="BB1664" s="12"/>
      <c r="BC1664" s="11"/>
      <c r="BD1664" s="11"/>
      <c r="BE1664" s="11"/>
      <c r="BF1664" s="11"/>
    </row>
    <row r="1665" spans="1:58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2"/>
      <c r="BA1665" s="12"/>
      <c r="BB1665" s="12"/>
      <c r="BC1665" s="11"/>
      <c r="BD1665" s="11"/>
      <c r="BE1665" s="11"/>
      <c r="BF1665" s="11"/>
    </row>
    <row r="1666" spans="1:58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2"/>
      <c r="BA1666" s="12"/>
      <c r="BB1666" s="12"/>
      <c r="BC1666" s="11"/>
      <c r="BD1666" s="11"/>
      <c r="BE1666" s="11"/>
      <c r="BF1666" s="11"/>
    </row>
    <row r="1667" spans="1:58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2"/>
      <c r="BA1667" s="12"/>
      <c r="BB1667" s="12"/>
      <c r="BC1667" s="11"/>
      <c r="BD1667" s="11"/>
      <c r="BE1667" s="11"/>
      <c r="BF1667" s="11"/>
    </row>
    <row r="1668" spans="1:58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2"/>
      <c r="BA1668" s="12"/>
      <c r="BB1668" s="12"/>
      <c r="BC1668" s="11"/>
      <c r="BD1668" s="11"/>
      <c r="BE1668" s="11"/>
      <c r="BF1668" s="11"/>
    </row>
    <row r="1669" spans="1:58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2"/>
      <c r="BA1669" s="12"/>
      <c r="BB1669" s="12"/>
      <c r="BC1669" s="11"/>
      <c r="BD1669" s="11"/>
      <c r="BE1669" s="11"/>
      <c r="BF1669" s="11"/>
    </row>
    <row r="1670" spans="1:58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2"/>
      <c r="BA1670" s="12"/>
      <c r="BB1670" s="12"/>
      <c r="BC1670" s="11"/>
      <c r="BD1670" s="11"/>
      <c r="BE1670" s="11"/>
      <c r="BF1670" s="11"/>
    </row>
    <row r="1671" spans="1:58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2"/>
      <c r="BA1671" s="12"/>
      <c r="BB1671" s="12"/>
      <c r="BC1671" s="11"/>
      <c r="BD1671" s="11"/>
      <c r="BE1671" s="11"/>
      <c r="BF1671" s="11"/>
    </row>
    <row r="1672" spans="1:58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2"/>
      <c r="BA1672" s="12"/>
      <c r="BB1672" s="12"/>
      <c r="BC1672" s="11"/>
      <c r="BD1672" s="11"/>
      <c r="BE1672" s="11"/>
      <c r="BF1672" s="11"/>
    </row>
    <row r="1673" spans="1:58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2"/>
      <c r="BA1673" s="12"/>
      <c r="BB1673" s="12"/>
      <c r="BC1673" s="11"/>
      <c r="BD1673" s="11"/>
      <c r="BE1673" s="11"/>
      <c r="BF1673" s="11"/>
    </row>
    <row r="1674" spans="1:58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2"/>
      <c r="BA1674" s="12"/>
      <c r="BB1674" s="12"/>
      <c r="BC1674" s="11"/>
      <c r="BD1674" s="11"/>
      <c r="BE1674" s="11"/>
      <c r="BF1674" s="11"/>
    </row>
    <row r="1675" spans="1:58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2"/>
      <c r="BA1675" s="12"/>
      <c r="BB1675" s="12"/>
      <c r="BC1675" s="11"/>
      <c r="BD1675" s="11"/>
      <c r="BE1675" s="11"/>
      <c r="BF1675" s="11"/>
    </row>
    <row r="1676" spans="1:58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2"/>
      <c r="BA1676" s="12"/>
      <c r="BB1676" s="12"/>
      <c r="BC1676" s="11"/>
      <c r="BD1676" s="11"/>
      <c r="BE1676" s="11"/>
      <c r="BF1676" s="11"/>
    </row>
    <row r="1677" spans="1:58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2"/>
      <c r="BA1677" s="12"/>
      <c r="BB1677" s="12"/>
      <c r="BC1677" s="11"/>
      <c r="BD1677" s="11"/>
      <c r="BE1677" s="11"/>
      <c r="BF1677" s="11"/>
    </row>
    <row r="1678" spans="1:58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2"/>
      <c r="BA1678" s="12"/>
      <c r="BB1678" s="12"/>
      <c r="BC1678" s="11"/>
      <c r="BD1678" s="11"/>
      <c r="BE1678" s="11"/>
      <c r="BF1678" s="11"/>
    </row>
    <row r="1679" spans="1:58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2"/>
      <c r="BA1679" s="12"/>
      <c r="BB1679" s="12"/>
      <c r="BC1679" s="11"/>
      <c r="BD1679" s="11"/>
      <c r="BE1679" s="11"/>
      <c r="BF1679" s="11"/>
    </row>
    <row r="1680" spans="1:58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2"/>
      <c r="BA1680" s="12"/>
      <c r="BB1680" s="12"/>
      <c r="BC1680" s="11"/>
      <c r="BD1680" s="11"/>
      <c r="BE1680" s="11"/>
      <c r="BF1680" s="11"/>
    </row>
    <row r="1681" spans="1:58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2"/>
      <c r="BA1681" s="12"/>
      <c r="BB1681" s="12"/>
      <c r="BC1681" s="11"/>
      <c r="BD1681" s="11"/>
      <c r="BE1681" s="11"/>
      <c r="BF1681" s="11"/>
    </row>
    <row r="1682" spans="1:58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2"/>
      <c r="BA1682" s="12"/>
      <c r="BB1682" s="12"/>
      <c r="BC1682" s="11"/>
      <c r="BD1682" s="11"/>
      <c r="BE1682" s="11"/>
      <c r="BF1682" s="11"/>
    </row>
    <row r="1683" spans="1:58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2"/>
      <c r="BA1683" s="12"/>
      <c r="BB1683" s="12"/>
      <c r="BC1683" s="11"/>
      <c r="BD1683" s="11"/>
      <c r="BE1683" s="11"/>
      <c r="BF1683" s="11"/>
    </row>
    <row r="1684" spans="1:58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2"/>
      <c r="BA1684" s="12"/>
      <c r="BB1684" s="12"/>
      <c r="BC1684" s="11"/>
      <c r="BD1684" s="11"/>
      <c r="BE1684" s="11"/>
      <c r="BF1684" s="11"/>
    </row>
    <row r="1685" spans="1:58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2"/>
      <c r="BA1685" s="12"/>
      <c r="BB1685" s="12"/>
      <c r="BC1685" s="11"/>
      <c r="BD1685" s="11"/>
      <c r="BE1685" s="11"/>
      <c r="BF1685" s="11"/>
    </row>
    <row r="1686" spans="1:58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2"/>
      <c r="BA1686" s="12"/>
      <c r="BB1686" s="12"/>
      <c r="BC1686" s="11"/>
      <c r="BD1686" s="11"/>
      <c r="BE1686" s="11"/>
      <c r="BF1686" s="11"/>
    </row>
    <row r="1687" spans="1:58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2"/>
      <c r="BA1687" s="12"/>
      <c r="BB1687" s="12"/>
      <c r="BC1687" s="11"/>
      <c r="BD1687" s="11"/>
      <c r="BE1687" s="11"/>
      <c r="BF1687" s="11"/>
    </row>
    <row r="1688" spans="1:58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2"/>
      <c r="BA1688" s="12"/>
      <c r="BB1688" s="12"/>
      <c r="BC1688" s="11"/>
      <c r="BD1688" s="11"/>
      <c r="BE1688" s="11"/>
      <c r="BF1688" s="11"/>
    </row>
    <row r="1689" spans="1:58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2"/>
      <c r="BA1689" s="12"/>
      <c r="BB1689" s="12"/>
      <c r="BC1689" s="11"/>
      <c r="BD1689" s="11"/>
      <c r="BE1689" s="11"/>
      <c r="BF1689" s="11"/>
    </row>
    <row r="1690" spans="1:58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2"/>
      <c r="BA1690" s="12"/>
      <c r="BB1690" s="12"/>
      <c r="BC1690" s="11"/>
      <c r="BD1690" s="11"/>
      <c r="BE1690" s="11"/>
      <c r="BF1690" s="11"/>
    </row>
    <row r="1691" spans="1:58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2"/>
      <c r="BA1691" s="12"/>
      <c r="BB1691" s="12"/>
      <c r="BC1691" s="11"/>
      <c r="BD1691" s="11"/>
      <c r="BE1691" s="11"/>
      <c r="BF1691" s="11"/>
    </row>
    <row r="1692" spans="1:58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2"/>
      <c r="BA1692" s="12"/>
      <c r="BB1692" s="12"/>
      <c r="BC1692" s="11"/>
      <c r="BD1692" s="11"/>
      <c r="BE1692" s="11"/>
      <c r="BF1692" s="11"/>
    </row>
    <row r="1693" spans="1:58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2"/>
      <c r="BA1693" s="12"/>
      <c r="BB1693" s="12"/>
      <c r="BC1693" s="11"/>
      <c r="BD1693" s="11"/>
      <c r="BE1693" s="11"/>
      <c r="BF1693" s="11"/>
    </row>
    <row r="1694" spans="1:58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2"/>
      <c r="BA1694" s="12"/>
      <c r="BB1694" s="12"/>
      <c r="BC1694" s="11"/>
      <c r="BD1694" s="11"/>
      <c r="BE1694" s="11"/>
      <c r="BF1694" s="11"/>
    </row>
    <row r="1695" spans="1:58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2"/>
      <c r="BA1695" s="12"/>
      <c r="BB1695" s="12"/>
      <c r="BC1695" s="11"/>
      <c r="BD1695" s="11"/>
      <c r="BE1695" s="11"/>
      <c r="BF1695" s="11"/>
    </row>
    <row r="1696" spans="1:58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2"/>
      <c r="BA1696" s="12"/>
      <c r="BB1696" s="12"/>
      <c r="BC1696" s="11"/>
      <c r="BD1696" s="11"/>
      <c r="BE1696" s="11"/>
      <c r="BF1696" s="11"/>
    </row>
    <row r="1697" spans="1:58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2"/>
      <c r="BA1697" s="12"/>
      <c r="BB1697" s="12"/>
      <c r="BC1697" s="11"/>
      <c r="BD1697" s="11"/>
      <c r="BE1697" s="11"/>
      <c r="BF1697" s="11"/>
    </row>
    <row r="1698" spans="1:58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2"/>
      <c r="BA1698" s="12"/>
      <c r="BB1698" s="12"/>
      <c r="BC1698" s="11"/>
      <c r="BD1698" s="11"/>
      <c r="BE1698" s="11"/>
      <c r="BF1698" s="11"/>
    </row>
    <row r="1699" spans="1:58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2"/>
      <c r="BA1699" s="12"/>
      <c r="BB1699" s="12"/>
      <c r="BC1699" s="11"/>
      <c r="BD1699" s="11"/>
      <c r="BE1699" s="11"/>
      <c r="BF1699" s="11"/>
    </row>
    <row r="1700" spans="1:58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2"/>
      <c r="BA1700" s="12"/>
      <c r="BB1700" s="12"/>
      <c r="BC1700" s="11"/>
      <c r="BD1700" s="11"/>
      <c r="BE1700" s="11"/>
      <c r="BF1700" s="11"/>
    </row>
    <row r="1701" spans="1:58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2"/>
      <c r="BA1701" s="12"/>
      <c r="BB1701" s="12"/>
      <c r="BC1701" s="11"/>
      <c r="BD1701" s="11"/>
      <c r="BE1701" s="11"/>
      <c r="BF1701" s="11"/>
    </row>
    <row r="1702" spans="1:58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2"/>
      <c r="BA1702" s="12"/>
      <c r="BB1702" s="12"/>
      <c r="BC1702" s="11"/>
      <c r="BD1702" s="11"/>
      <c r="BE1702" s="11"/>
      <c r="BF1702" s="11"/>
    </row>
    <row r="1703" spans="1:58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2"/>
      <c r="BA1703" s="12"/>
      <c r="BB1703" s="12"/>
      <c r="BC1703" s="11"/>
      <c r="BD1703" s="11"/>
      <c r="BE1703" s="11"/>
      <c r="BF1703" s="11"/>
    </row>
    <row r="1704" spans="1:58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2"/>
      <c r="BA1704" s="12"/>
      <c r="BB1704" s="12"/>
      <c r="BC1704" s="11"/>
      <c r="BD1704" s="11"/>
      <c r="BE1704" s="11"/>
      <c r="BF1704" s="11"/>
    </row>
    <row r="1705" spans="1:58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2"/>
      <c r="BA1705" s="12"/>
      <c r="BB1705" s="12"/>
      <c r="BC1705" s="11"/>
      <c r="BD1705" s="11"/>
      <c r="BE1705" s="11"/>
      <c r="BF1705" s="11"/>
    </row>
    <row r="1706" spans="1:58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2"/>
      <c r="BA1706" s="12"/>
      <c r="BB1706" s="12"/>
      <c r="BC1706" s="11"/>
      <c r="BD1706" s="11"/>
      <c r="BE1706" s="11"/>
      <c r="BF1706" s="11"/>
    </row>
    <row r="1707" spans="1:58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2"/>
      <c r="BA1707" s="12"/>
      <c r="BB1707" s="12"/>
      <c r="BC1707" s="11"/>
      <c r="BD1707" s="11"/>
      <c r="BE1707" s="11"/>
      <c r="BF1707" s="11"/>
    </row>
    <row r="1708" spans="1:58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2"/>
      <c r="BA1708" s="12"/>
      <c r="BB1708" s="12"/>
      <c r="BC1708" s="11"/>
      <c r="BD1708" s="11"/>
      <c r="BE1708" s="11"/>
      <c r="BF1708" s="11"/>
    </row>
    <row r="1709" spans="1:58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2"/>
      <c r="BA1709" s="12"/>
      <c r="BB1709" s="12"/>
      <c r="BC1709" s="11"/>
      <c r="BD1709" s="11"/>
      <c r="BE1709" s="11"/>
      <c r="BF1709" s="11"/>
    </row>
    <row r="1710" spans="1:58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2"/>
      <c r="BA1710" s="12"/>
      <c r="BB1710" s="12"/>
      <c r="BC1710" s="11"/>
      <c r="BD1710" s="11"/>
      <c r="BE1710" s="11"/>
      <c r="BF1710" s="11"/>
    </row>
    <row r="1711" spans="1:58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2"/>
      <c r="BA1711" s="12"/>
      <c r="BB1711" s="12"/>
      <c r="BC1711" s="11"/>
      <c r="BD1711" s="11"/>
      <c r="BE1711" s="11"/>
      <c r="BF1711" s="11"/>
    </row>
    <row r="1712" spans="1:58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2"/>
      <c r="BA1712" s="12"/>
      <c r="BB1712" s="12"/>
      <c r="BC1712" s="11"/>
      <c r="BD1712" s="11"/>
      <c r="BE1712" s="11"/>
      <c r="BF1712" s="11"/>
    </row>
    <row r="1713" spans="1:58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2"/>
      <c r="BA1713" s="12"/>
      <c r="BB1713" s="12"/>
      <c r="BC1713" s="11"/>
      <c r="BD1713" s="11"/>
      <c r="BE1713" s="11"/>
      <c r="BF1713" s="11"/>
    </row>
    <row r="1714" spans="1:58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2"/>
      <c r="BA1714" s="12"/>
      <c r="BB1714" s="12"/>
      <c r="BC1714" s="11"/>
      <c r="BD1714" s="11"/>
      <c r="BE1714" s="11"/>
      <c r="BF1714" s="11"/>
    </row>
    <row r="1715" spans="1:58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2"/>
      <c r="BA1715" s="12"/>
      <c r="BB1715" s="12"/>
      <c r="BC1715" s="11"/>
      <c r="BD1715" s="11"/>
      <c r="BE1715" s="11"/>
      <c r="BF1715" s="11"/>
    </row>
    <row r="1716" spans="1:58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2"/>
      <c r="BA1716" s="12"/>
      <c r="BB1716" s="12"/>
      <c r="BC1716" s="11"/>
      <c r="BD1716" s="11"/>
      <c r="BE1716" s="11"/>
      <c r="BF1716" s="11"/>
    </row>
    <row r="1717" spans="1:58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2"/>
      <c r="BA1717" s="12"/>
      <c r="BB1717" s="12"/>
      <c r="BC1717" s="11"/>
      <c r="BD1717" s="11"/>
      <c r="BE1717" s="11"/>
      <c r="BF1717" s="11"/>
    </row>
    <row r="1718" spans="1:58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2"/>
      <c r="BA1718" s="12"/>
      <c r="BB1718" s="12"/>
      <c r="BC1718" s="11"/>
      <c r="BD1718" s="11"/>
      <c r="BE1718" s="11"/>
      <c r="BF1718" s="11"/>
    </row>
    <row r="1719" spans="1:58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2"/>
      <c r="BA1719" s="12"/>
      <c r="BB1719" s="12"/>
      <c r="BC1719" s="11"/>
      <c r="BD1719" s="11"/>
      <c r="BE1719" s="11"/>
      <c r="BF1719" s="11"/>
    </row>
    <row r="1720" spans="1:58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2"/>
      <c r="BA1720" s="12"/>
      <c r="BB1720" s="12"/>
      <c r="BC1720" s="11"/>
      <c r="BD1720" s="11"/>
      <c r="BE1720" s="11"/>
      <c r="BF1720" s="11"/>
    </row>
    <row r="1721" spans="1:58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2"/>
      <c r="BA1721" s="12"/>
      <c r="BB1721" s="12"/>
      <c r="BC1721" s="11"/>
      <c r="BD1721" s="11"/>
      <c r="BE1721" s="11"/>
      <c r="BF1721" s="11"/>
    </row>
    <row r="1722" spans="1:58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2"/>
      <c r="BA1722" s="12"/>
      <c r="BB1722" s="12"/>
      <c r="BC1722" s="11"/>
      <c r="BD1722" s="11"/>
      <c r="BE1722" s="11"/>
      <c r="BF1722" s="11"/>
    </row>
    <row r="1723" spans="1:58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2"/>
      <c r="BA1723" s="12"/>
      <c r="BB1723" s="12"/>
      <c r="BC1723" s="11"/>
      <c r="BD1723" s="11"/>
      <c r="BE1723" s="11"/>
      <c r="BF1723" s="11"/>
    </row>
    <row r="1724" spans="1:58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2"/>
      <c r="BA1724" s="12"/>
      <c r="BB1724" s="12"/>
      <c r="BC1724" s="11"/>
      <c r="BD1724" s="11"/>
      <c r="BE1724" s="11"/>
      <c r="BF1724" s="11"/>
    </row>
    <row r="1725" spans="1:58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2"/>
      <c r="BA1725" s="12"/>
      <c r="BB1725" s="12"/>
      <c r="BC1725" s="11"/>
      <c r="BD1725" s="11"/>
      <c r="BE1725" s="11"/>
      <c r="BF1725" s="11"/>
    </row>
    <row r="1726" spans="1:58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2"/>
      <c r="BA1726" s="12"/>
      <c r="BB1726" s="12"/>
      <c r="BC1726" s="11"/>
      <c r="BD1726" s="11"/>
      <c r="BE1726" s="11"/>
      <c r="BF1726" s="11"/>
    </row>
    <row r="1727" spans="1:58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2"/>
      <c r="BA1727" s="12"/>
      <c r="BB1727" s="12"/>
      <c r="BC1727" s="11"/>
      <c r="BD1727" s="11"/>
      <c r="BE1727" s="11"/>
      <c r="BF1727" s="11"/>
    </row>
    <row r="1728" spans="1:58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2"/>
      <c r="BA1728" s="12"/>
      <c r="BB1728" s="12"/>
      <c r="BC1728" s="11"/>
      <c r="BD1728" s="11"/>
      <c r="BE1728" s="11"/>
      <c r="BF1728" s="11"/>
    </row>
    <row r="1729" spans="1:58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2"/>
      <c r="BA1729" s="12"/>
      <c r="BB1729" s="12"/>
      <c r="BC1729" s="11"/>
      <c r="BD1729" s="11"/>
      <c r="BE1729" s="11"/>
      <c r="BF1729" s="11"/>
    </row>
    <row r="1730" spans="1:58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2"/>
      <c r="BA1730" s="12"/>
      <c r="BB1730" s="12"/>
      <c r="BC1730" s="11"/>
      <c r="BD1730" s="11"/>
      <c r="BE1730" s="11"/>
      <c r="BF1730" s="11"/>
    </row>
    <row r="1731" spans="1:58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2"/>
      <c r="BA1731" s="12"/>
      <c r="BB1731" s="12"/>
      <c r="BC1731" s="11"/>
      <c r="BD1731" s="11"/>
      <c r="BE1731" s="11"/>
      <c r="BF1731" s="11"/>
    </row>
    <row r="1732" spans="1:58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2"/>
      <c r="BA1732" s="12"/>
      <c r="BB1732" s="12"/>
      <c r="BC1732" s="11"/>
      <c r="BD1732" s="11"/>
      <c r="BE1732" s="11"/>
      <c r="BF1732" s="11"/>
    </row>
    <row r="1733" spans="1:58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2"/>
      <c r="BA1733" s="12"/>
      <c r="BB1733" s="12"/>
      <c r="BC1733" s="11"/>
      <c r="BD1733" s="11"/>
      <c r="BE1733" s="11"/>
      <c r="BF1733" s="11"/>
    </row>
    <row r="1734" spans="1:58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2"/>
      <c r="BA1734" s="12"/>
      <c r="BB1734" s="12"/>
      <c r="BC1734" s="11"/>
      <c r="BD1734" s="11"/>
      <c r="BE1734" s="11"/>
      <c r="BF1734" s="11"/>
    </row>
    <row r="1735" spans="1:58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2"/>
      <c r="BA1735" s="12"/>
      <c r="BB1735" s="12"/>
      <c r="BC1735" s="11"/>
      <c r="BD1735" s="11"/>
      <c r="BE1735" s="11"/>
      <c r="BF1735" s="11"/>
    </row>
    <row r="1736" spans="1:58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2"/>
      <c r="BA1736" s="12"/>
      <c r="BB1736" s="12"/>
      <c r="BC1736" s="11"/>
      <c r="BD1736" s="11"/>
      <c r="BE1736" s="11"/>
      <c r="BF1736" s="11"/>
    </row>
    <row r="1737" spans="1:58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2"/>
      <c r="BA1737" s="12"/>
      <c r="BB1737" s="12"/>
      <c r="BC1737" s="11"/>
      <c r="BD1737" s="11"/>
      <c r="BE1737" s="11"/>
      <c r="BF1737" s="11"/>
    </row>
    <row r="1738" spans="1:58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2"/>
      <c r="BA1738" s="12"/>
      <c r="BB1738" s="12"/>
      <c r="BC1738" s="11"/>
      <c r="BD1738" s="11"/>
      <c r="BE1738" s="11"/>
      <c r="BF1738" s="11"/>
    </row>
    <row r="1739" spans="1:58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2"/>
      <c r="BA1739" s="12"/>
      <c r="BB1739" s="12"/>
      <c r="BC1739" s="11"/>
      <c r="BD1739" s="11"/>
      <c r="BE1739" s="11"/>
      <c r="BF1739" s="11"/>
    </row>
    <row r="1740" spans="1:58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2"/>
      <c r="BA1740" s="12"/>
      <c r="BB1740" s="12"/>
      <c r="BC1740" s="11"/>
      <c r="BD1740" s="11"/>
      <c r="BE1740" s="11"/>
      <c r="BF1740" s="11"/>
    </row>
    <row r="1741" spans="1:58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2"/>
      <c r="BA1741" s="12"/>
      <c r="BB1741" s="12"/>
      <c r="BC1741" s="11"/>
      <c r="BD1741" s="11"/>
      <c r="BE1741" s="11"/>
      <c r="BF1741" s="11"/>
    </row>
    <row r="1742" spans="1:58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2"/>
      <c r="BA1742" s="12"/>
      <c r="BB1742" s="12"/>
      <c r="BC1742" s="11"/>
      <c r="BD1742" s="11"/>
      <c r="BE1742" s="11"/>
      <c r="BF1742" s="11"/>
    </row>
    <row r="1743" spans="1:58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2"/>
      <c r="BA1743" s="12"/>
      <c r="BB1743" s="12"/>
      <c r="BC1743" s="11"/>
      <c r="BD1743" s="11"/>
      <c r="BE1743" s="11"/>
      <c r="BF1743" s="11"/>
    </row>
    <row r="1744" spans="1:58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2"/>
      <c r="BA1744" s="12"/>
      <c r="BB1744" s="12"/>
      <c r="BC1744" s="11"/>
      <c r="BD1744" s="11"/>
      <c r="BE1744" s="11"/>
      <c r="BF1744" s="11"/>
    </row>
    <row r="1745" spans="1:58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2"/>
      <c r="BA1745" s="12"/>
      <c r="BB1745" s="12"/>
      <c r="BC1745" s="11"/>
      <c r="BD1745" s="11"/>
      <c r="BE1745" s="11"/>
      <c r="BF1745" s="11"/>
    </row>
    <row r="1746" spans="1:58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2"/>
      <c r="BA1746" s="12"/>
      <c r="BB1746" s="12"/>
      <c r="BC1746" s="11"/>
      <c r="BD1746" s="11"/>
      <c r="BE1746" s="11"/>
      <c r="BF1746" s="11"/>
    </row>
    <row r="1747" spans="1:58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2"/>
      <c r="BA1747" s="12"/>
      <c r="BB1747" s="12"/>
      <c r="BC1747" s="11"/>
      <c r="BD1747" s="11"/>
      <c r="BE1747" s="11"/>
      <c r="BF1747" s="11"/>
    </row>
    <row r="1748" spans="1:58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2"/>
      <c r="BA1748" s="12"/>
      <c r="BB1748" s="12"/>
      <c r="BC1748" s="11"/>
      <c r="BD1748" s="11"/>
      <c r="BE1748" s="11"/>
      <c r="BF1748" s="11"/>
    </row>
    <row r="1749" spans="1:58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2"/>
      <c r="BA1749" s="12"/>
      <c r="BB1749" s="12"/>
      <c r="BC1749" s="11"/>
      <c r="BD1749" s="11"/>
      <c r="BE1749" s="11"/>
      <c r="BF1749" s="11"/>
    </row>
    <row r="1750" spans="1:58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2"/>
      <c r="BA1750" s="12"/>
      <c r="BB1750" s="12"/>
      <c r="BC1750" s="11"/>
      <c r="BD1750" s="11"/>
      <c r="BE1750" s="11"/>
      <c r="BF1750" s="11"/>
    </row>
    <row r="1751" spans="1:58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2"/>
      <c r="BA1751" s="12"/>
      <c r="BB1751" s="12"/>
      <c r="BC1751" s="11"/>
      <c r="BD1751" s="11"/>
      <c r="BE1751" s="11"/>
      <c r="BF1751" s="11"/>
    </row>
    <row r="1752" spans="1:58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2"/>
      <c r="BA1752" s="12"/>
      <c r="BB1752" s="12"/>
      <c r="BC1752" s="11"/>
      <c r="BD1752" s="11"/>
      <c r="BE1752" s="11"/>
      <c r="BF1752" s="11"/>
    </row>
    <row r="1753" spans="1:58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2"/>
      <c r="BA1753" s="12"/>
      <c r="BB1753" s="12"/>
      <c r="BC1753" s="11"/>
      <c r="BD1753" s="11"/>
      <c r="BE1753" s="11"/>
      <c r="BF1753" s="11"/>
    </row>
    <row r="1754" spans="1:58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2"/>
      <c r="BA1754" s="12"/>
      <c r="BB1754" s="12"/>
      <c r="BC1754" s="11"/>
      <c r="BD1754" s="11"/>
      <c r="BE1754" s="11"/>
      <c r="BF1754" s="11"/>
    </row>
    <row r="1755" spans="1:58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2"/>
      <c r="BA1755" s="12"/>
      <c r="BB1755" s="12"/>
      <c r="BC1755" s="11"/>
      <c r="BD1755" s="11"/>
      <c r="BE1755" s="11"/>
      <c r="BF1755" s="11"/>
    </row>
    <row r="1756" spans="1:58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2"/>
      <c r="BA1756" s="12"/>
      <c r="BB1756" s="12"/>
      <c r="BC1756" s="11"/>
      <c r="BD1756" s="11"/>
      <c r="BE1756" s="11"/>
      <c r="BF1756" s="11"/>
    </row>
    <row r="1757" spans="1:58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2"/>
      <c r="BA1757" s="12"/>
      <c r="BB1757" s="12"/>
      <c r="BC1757" s="11"/>
      <c r="BD1757" s="11"/>
      <c r="BE1757" s="11"/>
      <c r="BF1757" s="11"/>
    </row>
    <row r="1758" spans="1:58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2"/>
      <c r="BA1758" s="12"/>
      <c r="BB1758" s="12"/>
      <c r="BC1758" s="11"/>
      <c r="BD1758" s="11"/>
      <c r="BE1758" s="11"/>
      <c r="BF1758" s="11"/>
    </row>
    <row r="1759" spans="1:58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2"/>
      <c r="BA1759" s="12"/>
      <c r="BB1759" s="12"/>
      <c r="BC1759" s="11"/>
      <c r="BD1759" s="11"/>
      <c r="BE1759" s="11"/>
      <c r="BF1759" s="11"/>
    </row>
    <row r="1760" spans="1:58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2"/>
      <c r="BA1760" s="12"/>
      <c r="BB1760" s="12"/>
      <c r="BC1760" s="11"/>
      <c r="BD1760" s="11"/>
      <c r="BE1760" s="11"/>
      <c r="BF1760" s="11"/>
    </row>
    <row r="1761" spans="1:58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2"/>
      <c r="BA1761" s="12"/>
      <c r="BB1761" s="12"/>
      <c r="BC1761" s="11"/>
      <c r="BD1761" s="11"/>
      <c r="BE1761" s="11"/>
      <c r="BF1761" s="11"/>
    </row>
    <row r="1762" spans="1:58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2"/>
      <c r="BA1762" s="12"/>
      <c r="BB1762" s="12"/>
      <c r="BC1762" s="11"/>
      <c r="BD1762" s="11"/>
      <c r="BE1762" s="11"/>
      <c r="BF1762" s="11"/>
    </row>
    <row r="1763" spans="1:58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2"/>
      <c r="BA1763" s="12"/>
      <c r="BB1763" s="12"/>
      <c r="BC1763" s="11"/>
      <c r="BD1763" s="11"/>
      <c r="BE1763" s="11"/>
      <c r="BF1763" s="11"/>
    </row>
    <row r="1764" spans="1:58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2"/>
      <c r="BA1764" s="12"/>
      <c r="BB1764" s="12"/>
      <c r="BC1764" s="11"/>
      <c r="BD1764" s="11"/>
      <c r="BE1764" s="11"/>
      <c r="BF1764" s="11"/>
    </row>
    <row r="1765" spans="1:58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2"/>
      <c r="BA1765" s="12"/>
      <c r="BB1765" s="12"/>
      <c r="BC1765" s="11"/>
      <c r="BD1765" s="11"/>
      <c r="BE1765" s="11"/>
      <c r="BF1765" s="11"/>
    </row>
    <row r="1766" spans="1:58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2"/>
      <c r="BA1766" s="12"/>
      <c r="BB1766" s="12"/>
      <c r="BC1766" s="11"/>
      <c r="BD1766" s="11"/>
      <c r="BE1766" s="11"/>
      <c r="BF1766" s="11"/>
    </row>
    <row r="1767" spans="1:58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2"/>
      <c r="BA1767" s="12"/>
      <c r="BB1767" s="12"/>
      <c r="BC1767" s="11"/>
      <c r="BD1767" s="11"/>
      <c r="BE1767" s="11"/>
      <c r="BF1767" s="11"/>
    </row>
    <row r="1768" spans="1:58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2"/>
      <c r="BA1768" s="12"/>
      <c r="BB1768" s="12"/>
      <c r="BC1768" s="11"/>
      <c r="BD1768" s="11"/>
      <c r="BE1768" s="11"/>
      <c r="BF1768" s="11"/>
    </row>
    <row r="1769" spans="1:58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2"/>
      <c r="BA1769" s="12"/>
      <c r="BB1769" s="12"/>
      <c r="BC1769" s="11"/>
      <c r="BD1769" s="11"/>
      <c r="BE1769" s="11"/>
      <c r="BF1769" s="11"/>
    </row>
    <row r="1770" spans="1:58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2"/>
      <c r="BA1770" s="12"/>
      <c r="BB1770" s="12"/>
      <c r="BC1770" s="11"/>
      <c r="BD1770" s="11"/>
      <c r="BE1770" s="11"/>
      <c r="BF1770" s="11"/>
    </row>
    <row r="1771" spans="1:58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2"/>
      <c r="BA1771" s="12"/>
      <c r="BB1771" s="12"/>
      <c r="BC1771" s="11"/>
      <c r="BD1771" s="11"/>
      <c r="BE1771" s="11"/>
      <c r="BF1771" s="11"/>
    </row>
    <row r="1772" spans="1:58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2"/>
      <c r="BA1772" s="12"/>
      <c r="BB1772" s="12"/>
      <c r="BC1772" s="11"/>
      <c r="BD1772" s="11"/>
      <c r="BE1772" s="11"/>
      <c r="BF1772" s="11"/>
    </row>
    <row r="1773" spans="1:58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2"/>
      <c r="BA1773" s="12"/>
      <c r="BB1773" s="12"/>
      <c r="BC1773" s="11"/>
      <c r="BD1773" s="11"/>
      <c r="BE1773" s="11"/>
      <c r="BF1773" s="11"/>
    </row>
    <row r="1774" spans="1:58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2"/>
      <c r="BA1774" s="12"/>
      <c r="BB1774" s="12"/>
      <c r="BC1774" s="11"/>
      <c r="BD1774" s="11"/>
      <c r="BE1774" s="11"/>
      <c r="BF1774" s="11"/>
    </row>
    <row r="1775" spans="1:58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2"/>
      <c r="BA1775" s="12"/>
      <c r="BB1775" s="12"/>
      <c r="BC1775" s="11"/>
      <c r="BD1775" s="11"/>
      <c r="BE1775" s="11"/>
      <c r="BF1775" s="11"/>
    </row>
    <row r="1776" spans="1:58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2"/>
      <c r="BA1776" s="12"/>
      <c r="BB1776" s="12"/>
      <c r="BC1776" s="11"/>
      <c r="BD1776" s="11"/>
      <c r="BE1776" s="11"/>
      <c r="BF1776" s="11"/>
    </row>
    <row r="1777" spans="1:58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2"/>
      <c r="BA1777" s="12"/>
      <c r="BB1777" s="12"/>
      <c r="BC1777" s="11"/>
      <c r="BD1777" s="11"/>
      <c r="BE1777" s="11"/>
      <c r="BF1777" s="11"/>
    </row>
    <row r="1778" spans="1:58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2"/>
      <c r="BA1778" s="12"/>
      <c r="BB1778" s="12"/>
      <c r="BC1778" s="11"/>
      <c r="BD1778" s="11"/>
      <c r="BE1778" s="11"/>
      <c r="BF1778" s="11"/>
    </row>
    <row r="1779" spans="1:58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2"/>
      <c r="BA1779" s="12"/>
      <c r="BB1779" s="12"/>
      <c r="BC1779" s="11"/>
      <c r="BD1779" s="11"/>
      <c r="BE1779" s="11"/>
      <c r="BF1779" s="11"/>
    </row>
    <row r="1780" spans="1:58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2"/>
      <c r="BA1780" s="12"/>
      <c r="BB1780" s="12"/>
      <c r="BC1780" s="11"/>
      <c r="BD1780" s="11"/>
      <c r="BE1780" s="11"/>
      <c r="BF1780" s="11"/>
    </row>
    <row r="1781" spans="1:58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2"/>
      <c r="BA1781" s="12"/>
      <c r="BB1781" s="12"/>
      <c r="BC1781" s="11"/>
      <c r="BD1781" s="11"/>
      <c r="BE1781" s="11"/>
      <c r="BF1781" s="11"/>
    </row>
    <row r="1782" spans="1:58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2"/>
      <c r="BA1782" s="12"/>
      <c r="BB1782" s="12"/>
      <c r="BC1782" s="11"/>
      <c r="BD1782" s="11"/>
      <c r="BE1782" s="11"/>
      <c r="BF1782" s="11"/>
    </row>
    <row r="1783" spans="1:58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2"/>
      <c r="BA1783" s="12"/>
      <c r="BB1783" s="12"/>
      <c r="BC1783" s="11"/>
      <c r="BD1783" s="11"/>
      <c r="BE1783" s="11"/>
      <c r="BF1783" s="11"/>
    </row>
    <row r="1784" spans="1:58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2"/>
      <c r="BA1784" s="12"/>
      <c r="BB1784" s="12"/>
      <c r="BC1784" s="11"/>
      <c r="BD1784" s="11"/>
      <c r="BE1784" s="11"/>
      <c r="BF1784" s="11"/>
    </row>
    <row r="1785" spans="1:58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2"/>
      <c r="BA1785" s="12"/>
      <c r="BB1785" s="12"/>
      <c r="BC1785" s="11"/>
      <c r="BD1785" s="11"/>
      <c r="BE1785" s="11"/>
      <c r="BF1785" s="11"/>
    </row>
    <row r="1786" spans="1:58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2"/>
      <c r="BA1786" s="12"/>
      <c r="BB1786" s="12"/>
      <c r="BC1786" s="11"/>
      <c r="BD1786" s="11"/>
      <c r="BE1786" s="11"/>
      <c r="BF1786" s="11"/>
    </row>
    <row r="1787" spans="1:58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2"/>
      <c r="BA1787" s="12"/>
      <c r="BB1787" s="12"/>
      <c r="BC1787" s="11"/>
      <c r="BD1787" s="11"/>
      <c r="BE1787" s="11"/>
      <c r="BF1787" s="11"/>
    </row>
    <row r="1788" spans="1:58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2"/>
      <c r="BA1788" s="12"/>
      <c r="BB1788" s="12"/>
      <c r="BC1788" s="11"/>
      <c r="BD1788" s="11"/>
      <c r="BE1788" s="11"/>
      <c r="BF1788" s="11"/>
    </row>
    <row r="1789" spans="1:58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2"/>
      <c r="BA1789" s="12"/>
      <c r="BB1789" s="12"/>
      <c r="BC1789" s="11"/>
      <c r="BD1789" s="11"/>
      <c r="BE1789" s="11"/>
      <c r="BF1789" s="11"/>
    </row>
    <row r="1790" spans="1:58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2"/>
      <c r="BA1790" s="12"/>
      <c r="BB1790" s="12"/>
      <c r="BC1790" s="11"/>
      <c r="BD1790" s="11"/>
      <c r="BE1790" s="11"/>
      <c r="BF1790" s="11"/>
    </row>
    <row r="1791" spans="1:58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2"/>
      <c r="BA1791" s="12"/>
      <c r="BB1791" s="12"/>
      <c r="BC1791" s="11"/>
      <c r="BD1791" s="11"/>
      <c r="BE1791" s="11"/>
      <c r="BF1791" s="11"/>
    </row>
    <row r="1792" spans="1:58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2"/>
      <c r="BA1792" s="12"/>
      <c r="BB1792" s="12"/>
      <c r="BC1792" s="11"/>
      <c r="BD1792" s="11"/>
      <c r="BE1792" s="11"/>
      <c r="BF1792" s="11"/>
    </row>
    <row r="1793" spans="1:58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2"/>
      <c r="BA1793" s="12"/>
      <c r="BB1793" s="12"/>
      <c r="BC1793" s="11"/>
      <c r="BD1793" s="11"/>
      <c r="BE1793" s="11"/>
      <c r="BF1793" s="11"/>
    </row>
    <row r="1794" spans="1:58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2"/>
      <c r="BA1794" s="12"/>
      <c r="BB1794" s="12"/>
      <c r="BC1794" s="11"/>
      <c r="BD1794" s="11"/>
      <c r="BE1794" s="11"/>
      <c r="BF1794" s="11"/>
    </row>
    <row r="1795" spans="1:58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2"/>
      <c r="BA1795" s="12"/>
      <c r="BB1795" s="12"/>
      <c r="BC1795" s="11"/>
      <c r="BD1795" s="11"/>
      <c r="BE1795" s="11"/>
      <c r="BF1795" s="11"/>
    </row>
    <row r="1796" spans="1:58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2"/>
      <c r="BA1796" s="12"/>
      <c r="BB1796" s="12"/>
      <c r="BC1796" s="11"/>
      <c r="BD1796" s="11"/>
      <c r="BE1796" s="11"/>
      <c r="BF1796" s="11"/>
    </row>
    <row r="1797" spans="1:58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2"/>
      <c r="BA1797" s="12"/>
      <c r="BB1797" s="12"/>
      <c r="BC1797" s="11"/>
      <c r="BD1797" s="11"/>
      <c r="BE1797" s="11"/>
      <c r="BF1797" s="11"/>
    </row>
    <row r="1798" spans="1:58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2"/>
      <c r="BA1798" s="12"/>
      <c r="BB1798" s="12"/>
      <c r="BC1798" s="11"/>
      <c r="BD1798" s="11"/>
      <c r="BE1798" s="11"/>
      <c r="BF1798" s="11"/>
    </row>
    <row r="1799" spans="1:58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2"/>
      <c r="BA1799" s="12"/>
      <c r="BB1799" s="12"/>
      <c r="BC1799" s="11"/>
      <c r="BD1799" s="11"/>
      <c r="BE1799" s="11"/>
      <c r="BF1799" s="11"/>
    </row>
    <row r="1800" spans="1:58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2"/>
      <c r="BA1800" s="12"/>
      <c r="BB1800" s="12"/>
      <c r="BC1800" s="11"/>
      <c r="BD1800" s="11"/>
      <c r="BE1800" s="11"/>
      <c r="BF1800" s="11"/>
    </row>
    <row r="1801" spans="1:58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2"/>
      <c r="BA1801" s="12"/>
      <c r="BB1801" s="12"/>
      <c r="BC1801" s="11"/>
      <c r="BD1801" s="11"/>
      <c r="BE1801" s="11"/>
      <c r="BF1801" s="11"/>
    </row>
    <row r="1802" spans="1:58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2"/>
      <c r="BA1802" s="12"/>
      <c r="BB1802" s="12"/>
      <c r="BC1802" s="11"/>
      <c r="BD1802" s="11"/>
      <c r="BE1802" s="11"/>
      <c r="BF1802" s="11"/>
    </row>
    <row r="1803" spans="1:58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2"/>
      <c r="BA1803" s="12"/>
      <c r="BB1803" s="12"/>
      <c r="BC1803" s="11"/>
      <c r="BD1803" s="11"/>
      <c r="BE1803" s="11"/>
      <c r="BF1803" s="11"/>
    </row>
    <row r="1804" spans="1:58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2"/>
      <c r="BA1804" s="12"/>
      <c r="BB1804" s="12"/>
      <c r="BC1804" s="11"/>
      <c r="BD1804" s="11"/>
      <c r="BE1804" s="11"/>
      <c r="BF1804" s="11"/>
    </row>
    <row r="1805" spans="1:58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2"/>
      <c r="BA1805" s="12"/>
      <c r="BB1805" s="12"/>
      <c r="BC1805" s="11"/>
      <c r="BD1805" s="11"/>
      <c r="BE1805" s="11"/>
      <c r="BF1805" s="11"/>
    </row>
    <row r="1806" spans="1:58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2"/>
      <c r="BA1806" s="12"/>
      <c r="BB1806" s="12"/>
      <c r="BC1806" s="11"/>
      <c r="BD1806" s="11"/>
      <c r="BE1806" s="11"/>
      <c r="BF1806" s="11"/>
    </row>
    <row r="1807" spans="1:58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2"/>
      <c r="BA1807" s="12"/>
      <c r="BB1807" s="12"/>
      <c r="BC1807" s="11"/>
      <c r="BD1807" s="11"/>
      <c r="BE1807" s="11"/>
      <c r="BF1807" s="11"/>
    </row>
    <row r="1808" spans="1:58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2"/>
      <c r="BA1808" s="12"/>
      <c r="BB1808" s="12"/>
      <c r="BC1808" s="11"/>
      <c r="BD1808" s="11"/>
      <c r="BE1808" s="11"/>
      <c r="BF1808" s="11"/>
    </row>
    <row r="1809" spans="1:58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2"/>
      <c r="BA1809" s="12"/>
      <c r="BB1809" s="12"/>
      <c r="BC1809" s="11"/>
      <c r="BD1809" s="11"/>
      <c r="BE1809" s="11"/>
      <c r="BF1809" s="11"/>
    </row>
    <row r="1810" spans="1:58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2"/>
      <c r="BA1810" s="12"/>
      <c r="BB1810" s="12"/>
      <c r="BC1810" s="11"/>
      <c r="BD1810" s="11"/>
      <c r="BE1810" s="11"/>
      <c r="BF1810" s="11"/>
    </row>
    <row r="1811" spans="1:58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2"/>
      <c r="BA1811" s="12"/>
      <c r="BB1811" s="12"/>
      <c r="BC1811" s="11"/>
      <c r="BD1811" s="11"/>
      <c r="BE1811" s="11"/>
      <c r="BF1811" s="11"/>
    </row>
    <row r="1812" spans="1:58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2"/>
      <c r="BA1812" s="12"/>
      <c r="BB1812" s="12"/>
      <c r="BC1812" s="11"/>
      <c r="BD1812" s="11"/>
      <c r="BE1812" s="11"/>
      <c r="BF1812" s="11"/>
    </row>
    <row r="1813" spans="1:58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2"/>
      <c r="BA1813" s="12"/>
      <c r="BB1813" s="12"/>
      <c r="BC1813" s="11"/>
      <c r="BD1813" s="11"/>
      <c r="BE1813" s="11"/>
      <c r="BF1813" s="11"/>
    </row>
    <row r="1814" spans="1:58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2"/>
      <c r="BA1814" s="12"/>
      <c r="BB1814" s="12"/>
      <c r="BC1814" s="11"/>
      <c r="BD1814" s="11"/>
      <c r="BE1814" s="11"/>
      <c r="BF1814" s="11"/>
    </row>
    <row r="1815" spans="1:58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2"/>
      <c r="BA1815" s="12"/>
      <c r="BB1815" s="12"/>
      <c r="BC1815" s="11"/>
      <c r="BD1815" s="11"/>
      <c r="BE1815" s="11"/>
      <c r="BF1815" s="11"/>
    </row>
    <row r="1816" spans="1:58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2"/>
      <c r="BA1816" s="12"/>
      <c r="BB1816" s="12"/>
      <c r="BC1816" s="11"/>
      <c r="BD1816" s="11"/>
      <c r="BE1816" s="11"/>
      <c r="BF1816" s="11"/>
    </row>
    <row r="1817" spans="1:58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2"/>
      <c r="BA1817" s="12"/>
      <c r="BB1817" s="12"/>
      <c r="BC1817" s="11"/>
      <c r="BD1817" s="11"/>
      <c r="BE1817" s="11"/>
      <c r="BF1817" s="11"/>
    </row>
    <row r="1818" spans="1:58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2"/>
      <c r="BA1818" s="12"/>
      <c r="BB1818" s="12"/>
      <c r="BC1818" s="11"/>
      <c r="BD1818" s="11"/>
      <c r="BE1818" s="11"/>
      <c r="BF1818" s="11"/>
    </row>
    <row r="1819" spans="1:58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2"/>
      <c r="BA1819" s="12"/>
      <c r="BB1819" s="12"/>
      <c r="BC1819" s="11"/>
      <c r="BD1819" s="11"/>
      <c r="BE1819" s="11"/>
      <c r="BF1819" s="11"/>
    </row>
    <row r="1820" spans="1:58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2"/>
      <c r="BA1820" s="12"/>
      <c r="BB1820" s="12"/>
      <c r="BC1820" s="11"/>
      <c r="BD1820" s="11"/>
      <c r="BE1820" s="11"/>
      <c r="BF1820" s="11"/>
    </row>
    <row r="1821" spans="1:58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2"/>
      <c r="BA1821" s="12"/>
      <c r="BB1821" s="12"/>
      <c r="BC1821" s="11"/>
      <c r="BD1821" s="11"/>
      <c r="BE1821" s="11"/>
      <c r="BF1821" s="11"/>
    </row>
    <row r="1822" spans="1:58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2"/>
      <c r="BA1822" s="12"/>
      <c r="BB1822" s="12"/>
      <c r="BC1822" s="11"/>
      <c r="BD1822" s="11"/>
      <c r="BE1822" s="11"/>
      <c r="BF1822" s="11"/>
    </row>
    <row r="1823" spans="1:58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2"/>
      <c r="BA1823" s="12"/>
      <c r="BB1823" s="12"/>
      <c r="BC1823" s="11"/>
      <c r="BD1823" s="11"/>
      <c r="BE1823" s="11"/>
      <c r="BF1823" s="11"/>
    </row>
    <row r="1824" spans="1:58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2"/>
      <c r="BA1824" s="12"/>
      <c r="BB1824" s="12"/>
      <c r="BC1824" s="11"/>
      <c r="BD1824" s="11"/>
      <c r="BE1824" s="11"/>
      <c r="BF1824" s="11"/>
    </row>
    <row r="1825" spans="1:58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2"/>
      <c r="BA1825" s="12"/>
      <c r="BB1825" s="12"/>
      <c r="BC1825" s="11"/>
      <c r="BD1825" s="11"/>
      <c r="BE1825" s="11"/>
      <c r="BF1825" s="11"/>
    </row>
    <row r="1826" spans="1:58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2"/>
      <c r="BA1826" s="12"/>
      <c r="BB1826" s="12"/>
      <c r="BC1826" s="11"/>
      <c r="BD1826" s="11"/>
      <c r="BE1826" s="11"/>
      <c r="BF1826" s="11"/>
    </row>
    <row r="1827" spans="1:58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2"/>
      <c r="BA1827" s="12"/>
      <c r="BB1827" s="12"/>
      <c r="BC1827" s="11"/>
      <c r="BD1827" s="11"/>
      <c r="BE1827" s="11"/>
      <c r="BF1827" s="11"/>
    </row>
    <row r="1828" spans="1:58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2"/>
      <c r="BA1828" s="12"/>
      <c r="BB1828" s="12"/>
      <c r="BC1828" s="11"/>
      <c r="BD1828" s="11"/>
      <c r="BE1828" s="11"/>
      <c r="BF1828" s="11"/>
    </row>
    <row r="1829" spans="1:58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2"/>
      <c r="BA1829" s="12"/>
      <c r="BB1829" s="12"/>
      <c r="BC1829" s="11"/>
      <c r="BD1829" s="11"/>
      <c r="BE1829" s="11"/>
      <c r="BF1829" s="11"/>
    </row>
    <row r="1830" spans="1:58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2"/>
      <c r="BA1830" s="12"/>
      <c r="BB1830" s="12"/>
      <c r="BC1830" s="11"/>
      <c r="BD1830" s="11"/>
      <c r="BE1830" s="11"/>
      <c r="BF1830" s="11"/>
    </row>
    <row r="1831" spans="1:58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2"/>
      <c r="BA1831" s="12"/>
      <c r="BB1831" s="12"/>
      <c r="BC1831" s="11"/>
      <c r="BD1831" s="11"/>
      <c r="BE1831" s="11"/>
      <c r="BF1831" s="11"/>
    </row>
    <row r="1832" spans="1:58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2"/>
      <c r="BA1832" s="12"/>
      <c r="BB1832" s="12"/>
      <c r="BC1832" s="11"/>
      <c r="BD1832" s="11"/>
      <c r="BE1832" s="11"/>
      <c r="BF1832" s="11"/>
    </row>
    <row r="1833" spans="1:58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2"/>
      <c r="BA1833" s="12"/>
      <c r="BB1833" s="12"/>
      <c r="BC1833" s="11"/>
      <c r="BD1833" s="11"/>
      <c r="BE1833" s="11"/>
      <c r="BF1833" s="11"/>
    </row>
    <row r="1834" spans="1:58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2"/>
      <c r="BA1834" s="12"/>
      <c r="BB1834" s="12"/>
      <c r="BC1834" s="11"/>
      <c r="BD1834" s="11"/>
      <c r="BE1834" s="11"/>
      <c r="BF1834" s="11"/>
    </row>
    <row r="1835" spans="1:58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2"/>
      <c r="BA1835" s="12"/>
      <c r="BB1835" s="12"/>
      <c r="BC1835" s="11"/>
      <c r="BD1835" s="11"/>
      <c r="BE1835" s="11"/>
      <c r="BF1835" s="11"/>
    </row>
    <row r="1836" spans="1:58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2"/>
      <c r="BA1836" s="12"/>
      <c r="BB1836" s="12"/>
      <c r="BC1836" s="11"/>
      <c r="BD1836" s="11"/>
      <c r="BE1836" s="11"/>
      <c r="BF1836" s="11"/>
    </row>
    <row r="1837" spans="1:58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2"/>
      <c r="BA1837" s="12"/>
      <c r="BB1837" s="12"/>
      <c r="BC1837" s="11"/>
      <c r="BD1837" s="11"/>
      <c r="BE1837" s="11"/>
      <c r="BF1837" s="11"/>
    </row>
    <row r="1838" spans="1:58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2"/>
      <c r="BA1838" s="12"/>
      <c r="BB1838" s="12"/>
      <c r="BC1838" s="11"/>
      <c r="BD1838" s="11"/>
      <c r="BE1838" s="11"/>
      <c r="BF1838" s="11"/>
    </row>
    <row r="1839" spans="1:58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2"/>
      <c r="BA1839" s="12"/>
      <c r="BB1839" s="12"/>
      <c r="BC1839" s="11"/>
      <c r="BD1839" s="11"/>
      <c r="BE1839" s="11"/>
      <c r="BF1839" s="11"/>
    </row>
    <row r="1840" spans="1:58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2"/>
      <c r="BA1840" s="12"/>
      <c r="BB1840" s="12"/>
      <c r="BC1840" s="11"/>
      <c r="BD1840" s="11"/>
      <c r="BE1840" s="11"/>
      <c r="BF1840" s="11"/>
    </row>
    <row r="1841" spans="1:58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2"/>
      <c r="BA1841" s="12"/>
      <c r="BB1841" s="12"/>
      <c r="BC1841" s="11"/>
      <c r="BD1841" s="11"/>
      <c r="BE1841" s="11"/>
      <c r="BF1841" s="11"/>
    </row>
    <row r="1842" spans="1:58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2"/>
      <c r="BA1842" s="12"/>
      <c r="BB1842" s="12"/>
      <c r="BC1842" s="11"/>
      <c r="BD1842" s="11"/>
      <c r="BE1842" s="11"/>
      <c r="BF1842" s="11"/>
    </row>
    <row r="1843" spans="1:58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2"/>
      <c r="BA1843" s="12"/>
      <c r="BB1843" s="12"/>
      <c r="BC1843" s="11"/>
      <c r="BD1843" s="11"/>
      <c r="BE1843" s="11"/>
      <c r="BF1843" s="11"/>
    </row>
    <row r="1844" spans="1:58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2"/>
      <c r="BA1844" s="12"/>
      <c r="BB1844" s="12"/>
      <c r="BC1844" s="11"/>
      <c r="BD1844" s="11"/>
      <c r="BE1844" s="11"/>
      <c r="BF1844" s="11"/>
    </row>
    <row r="1845" spans="1:58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2"/>
      <c r="BA1845" s="12"/>
      <c r="BB1845" s="12"/>
      <c r="BC1845" s="11"/>
      <c r="BD1845" s="11"/>
      <c r="BE1845" s="11"/>
      <c r="BF1845" s="11"/>
    </row>
    <row r="1846" spans="1:58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2"/>
      <c r="BA1846" s="12"/>
      <c r="BB1846" s="12"/>
      <c r="BC1846" s="11"/>
      <c r="BD1846" s="11"/>
      <c r="BE1846" s="11"/>
      <c r="BF1846" s="11"/>
    </row>
    <row r="1847" spans="1:58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2"/>
      <c r="BA1847" s="12"/>
      <c r="BB1847" s="12"/>
      <c r="BC1847" s="11"/>
      <c r="BD1847" s="11"/>
      <c r="BE1847" s="11"/>
      <c r="BF1847" s="11"/>
    </row>
    <row r="1848" spans="1:58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2"/>
      <c r="BA1848" s="12"/>
      <c r="BB1848" s="12"/>
      <c r="BC1848" s="11"/>
      <c r="BD1848" s="11"/>
      <c r="BE1848" s="11"/>
      <c r="BF1848" s="11"/>
    </row>
    <row r="1849" spans="1:58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2"/>
      <c r="BA1849" s="12"/>
      <c r="BB1849" s="12"/>
      <c r="BC1849" s="11"/>
      <c r="BD1849" s="11"/>
      <c r="BE1849" s="11"/>
      <c r="BF1849" s="11"/>
    </row>
    <row r="1850" spans="1:58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2"/>
      <c r="BA1850" s="12"/>
      <c r="BB1850" s="12"/>
      <c r="BC1850" s="11"/>
      <c r="BD1850" s="11"/>
      <c r="BE1850" s="11"/>
      <c r="BF1850" s="11"/>
    </row>
    <row r="1851" spans="1:58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2"/>
      <c r="BA1851" s="12"/>
      <c r="BB1851" s="12"/>
      <c r="BC1851" s="11"/>
      <c r="BD1851" s="11"/>
      <c r="BE1851" s="11"/>
      <c r="BF1851" s="11"/>
    </row>
    <row r="1852" spans="1:58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2"/>
      <c r="BA1852" s="12"/>
      <c r="BB1852" s="12"/>
      <c r="BC1852" s="11"/>
      <c r="BD1852" s="11"/>
      <c r="BE1852" s="11"/>
      <c r="BF1852" s="11"/>
    </row>
    <row r="1853" spans="1:58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2"/>
      <c r="BA1853" s="12"/>
      <c r="BB1853" s="12"/>
      <c r="BC1853" s="11"/>
      <c r="BD1853" s="11"/>
      <c r="BE1853" s="11"/>
      <c r="BF1853" s="11"/>
    </row>
    <row r="1854" spans="1:58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2"/>
      <c r="BA1854" s="12"/>
      <c r="BB1854" s="12"/>
      <c r="BC1854" s="11"/>
      <c r="BD1854" s="11"/>
      <c r="BE1854" s="11"/>
      <c r="BF1854" s="11"/>
    </row>
    <row r="1855" spans="1:58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2"/>
      <c r="BA1855" s="12"/>
      <c r="BB1855" s="12"/>
      <c r="BC1855" s="11"/>
      <c r="BD1855" s="11"/>
      <c r="BE1855" s="11"/>
      <c r="BF1855" s="11"/>
    </row>
    <row r="1856" spans="1:58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2"/>
      <c r="BA1856" s="12"/>
      <c r="BB1856" s="12"/>
      <c r="BC1856" s="11"/>
      <c r="BD1856" s="11"/>
      <c r="BE1856" s="11"/>
      <c r="BF1856" s="11"/>
    </row>
    <row r="1857" spans="1:58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2"/>
      <c r="BA1857" s="12"/>
      <c r="BB1857" s="12"/>
      <c r="BC1857" s="11"/>
      <c r="BD1857" s="11"/>
      <c r="BE1857" s="11"/>
      <c r="BF1857" s="11"/>
    </row>
    <row r="1858" spans="1:58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2"/>
      <c r="BA1858" s="12"/>
      <c r="BB1858" s="12"/>
      <c r="BC1858" s="11"/>
      <c r="BD1858" s="11"/>
      <c r="BE1858" s="11"/>
      <c r="BF1858" s="11"/>
    </row>
    <row r="1859" spans="1:58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2"/>
      <c r="BA1859" s="12"/>
      <c r="BB1859" s="12"/>
      <c r="BC1859" s="11"/>
      <c r="BD1859" s="11"/>
      <c r="BE1859" s="11"/>
      <c r="BF1859" s="11"/>
    </row>
    <row r="1860" spans="1:58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2"/>
      <c r="BA1860" s="12"/>
      <c r="BB1860" s="12"/>
      <c r="BC1860" s="11"/>
      <c r="BD1860" s="11"/>
      <c r="BE1860" s="11"/>
      <c r="BF1860" s="11"/>
    </row>
    <row r="1861" spans="1:58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2"/>
      <c r="BA1861" s="12"/>
      <c r="BB1861" s="12"/>
      <c r="BC1861" s="11"/>
      <c r="BD1861" s="11"/>
      <c r="BE1861" s="11"/>
      <c r="BF1861" s="11"/>
    </row>
    <row r="1862" spans="1:58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2"/>
      <c r="BA1862" s="12"/>
      <c r="BB1862" s="12"/>
      <c r="BC1862" s="11"/>
      <c r="BD1862" s="11"/>
      <c r="BE1862" s="11"/>
      <c r="BF1862" s="11"/>
    </row>
    <row r="1863" spans="1:58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2"/>
      <c r="BA1863" s="12"/>
      <c r="BB1863" s="12"/>
      <c r="BC1863" s="11"/>
      <c r="BD1863" s="11"/>
      <c r="BE1863" s="11"/>
      <c r="BF1863" s="11"/>
    </row>
    <row r="1864" spans="1:58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2"/>
      <c r="BA1864" s="12"/>
      <c r="BB1864" s="12"/>
      <c r="BC1864" s="11"/>
      <c r="BD1864" s="11"/>
      <c r="BE1864" s="11"/>
      <c r="BF1864" s="11"/>
    </row>
    <row r="1865" spans="1:58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2"/>
      <c r="BA1865" s="12"/>
      <c r="BB1865" s="12"/>
      <c r="BC1865" s="11"/>
      <c r="BD1865" s="11"/>
      <c r="BE1865" s="11"/>
      <c r="BF1865" s="11"/>
    </row>
    <row r="1866" spans="1:58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2"/>
      <c r="BA1866" s="12"/>
      <c r="BB1866" s="12"/>
      <c r="BC1866" s="11"/>
      <c r="BD1866" s="11"/>
      <c r="BE1866" s="11"/>
      <c r="BF1866" s="11"/>
    </row>
    <row r="1867" spans="1:58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2"/>
      <c r="BA1867" s="12"/>
      <c r="BB1867" s="12"/>
      <c r="BC1867" s="11"/>
      <c r="BD1867" s="11"/>
      <c r="BE1867" s="11"/>
      <c r="BF1867" s="11"/>
    </row>
    <row r="1868" spans="1:58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2"/>
      <c r="BA1868" s="12"/>
      <c r="BB1868" s="12"/>
      <c r="BC1868" s="11"/>
      <c r="BD1868" s="11"/>
      <c r="BE1868" s="11"/>
      <c r="BF1868" s="11"/>
    </row>
    <row r="1869" spans="1:58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2"/>
      <c r="BA1869" s="12"/>
      <c r="BB1869" s="12"/>
      <c r="BC1869" s="11"/>
      <c r="BD1869" s="11"/>
      <c r="BE1869" s="11"/>
      <c r="BF1869" s="11"/>
    </row>
    <row r="1870" spans="1:58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2"/>
      <c r="BA1870" s="12"/>
      <c r="BB1870" s="12"/>
      <c r="BC1870" s="11"/>
      <c r="BD1870" s="11"/>
      <c r="BE1870" s="11"/>
      <c r="BF1870" s="11"/>
    </row>
    <row r="1871" spans="1:58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2"/>
      <c r="BA1871" s="12"/>
      <c r="BB1871" s="12"/>
      <c r="BC1871" s="11"/>
      <c r="BD1871" s="11"/>
      <c r="BE1871" s="11"/>
      <c r="BF1871" s="11"/>
    </row>
    <row r="1872" spans="1:58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2"/>
      <c r="BA1872" s="12"/>
      <c r="BB1872" s="12"/>
      <c r="BC1872" s="11"/>
      <c r="BD1872" s="11"/>
      <c r="BE1872" s="11"/>
      <c r="BF1872" s="11"/>
    </row>
    <row r="1873" spans="1:58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2"/>
      <c r="BA1873" s="12"/>
      <c r="BB1873" s="12"/>
      <c r="BC1873" s="11"/>
      <c r="BD1873" s="11"/>
      <c r="BE1873" s="11"/>
      <c r="BF1873" s="11"/>
    </row>
    <row r="1874" spans="1:58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2"/>
      <c r="BA1874" s="12"/>
      <c r="BB1874" s="12"/>
      <c r="BC1874" s="11"/>
      <c r="BD1874" s="11"/>
      <c r="BE1874" s="11"/>
      <c r="BF1874" s="11"/>
    </row>
    <row r="1875" spans="1:58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2"/>
      <c r="BA1875" s="12"/>
      <c r="BB1875" s="12"/>
      <c r="BC1875" s="11"/>
      <c r="BD1875" s="11"/>
      <c r="BE1875" s="11"/>
      <c r="BF1875" s="11"/>
    </row>
    <row r="1876" spans="1:58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2"/>
      <c r="BA1876" s="12"/>
      <c r="BB1876" s="12"/>
      <c r="BC1876" s="11"/>
      <c r="BD1876" s="11"/>
      <c r="BE1876" s="11"/>
      <c r="BF1876" s="11"/>
    </row>
    <row r="1877" spans="1:58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2"/>
      <c r="BA1877" s="12"/>
      <c r="BB1877" s="12"/>
      <c r="BC1877" s="11"/>
      <c r="BD1877" s="11"/>
      <c r="BE1877" s="11"/>
      <c r="BF1877" s="11"/>
    </row>
    <row r="1878" spans="1:58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2"/>
      <c r="BA1878" s="12"/>
      <c r="BB1878" s="12"/>
      <c r="BC1878" s="11"/>
      <c r="BD1878" s="11"/>
      <c r="BE1878" s="11"/>
      <c r="BF1878" s="11"/>
    </row>
    <row r="1879" spans="1:58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2"/>
      <c r="BA1879" s="12"/>
      <c r="BB1879" s="12"/>
      <c r="BC1879" s="11"/>
      <c r="BD1879" s="11"/>
      <c r="BE1879" s="11"/>
      <c r="BF1879" s="11"/>
    </row>
    <row r="1880" spans="1:58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2"/>
      <c r="BA1880" s="12"/>
      <c r="BB1880" s="12"/>
      <c r="BC1880" s="11"/>
      <c r="BD1880" s="11"/>
      <c r="BE1880" s="11"/>
      <c r="BF1880" s="11"/>
    </row>
    <row r="1881" spans="1:58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2"/>
      <c r="BA1881" s="12"/>
      <c r="BB1881" s="12"/>
      <c r="BC1881" s="11"/>
      <c r="BD1881" s="11"/>
      <c r="BE1881" s="11"/>
      <c r="BF1881" s="11"/>
    </row>
    <row r="1882" spans="1:58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2"/>
      <c r="BA1882" s="12"/>
      <c r="BB1882" s="12"/>
      <c r="BC1882" s="11"/>
      <c r="BD1882" s="11"/>
      <c r="BE1882" s="11"/>
      <c r="BF1882" s="11"/>
    </row>
    <row r="1883" spans="1:58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2"/>
      <c r="BA1883" s="12"/>
      <c r="BB1883" s="12"/>
      <c r="BC1883" s="11"/>
      <c r="BD1883" s="11"/>
      <c r="BE1883" s="11"/>
      <c r="BF1883" s="11"/>
    </row>
    <row r="1884" spans="1:58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2"/>
      <c r="BA1884" s="12"/>
      <c r="BB1884" s="12"/>
      <c r="BC1884" s="11"/>
      <c r="BD1884" s="11"/>
      <c r="BE1884" s="11"/>
      <c r="BF1884" s="11"/>
    </row>
    <row r="1885" spans="1:58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2"/>
      <c r="BA1885" s="12"/>
      <c r="BB1885" s="12"/>
      <c r="BC1885" s="11"/>
      <c r="BD1885" s="11"/>
      <c r="BE1885" s="11"/>
      <c r="BF1885" s="11"/>
    </row>
    <row r="1886" spans="1:58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2"/>
      <c r="BA1886" s="12"/>
      <c r="BB1886" s="12"/>
      <c r="BC1886" s="11"/>
      <c r="BD1886" s="11"/>
      <c r="BE1886" s="11"/>
      <c r="BF1886" s="11"/>
    </row>
    <row r="1887" spans="1:58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2"/>
      <c r="BA1887" s="12"/>
      <c r="BB1887" s="12"/>
      <c r="BC1887" s="11"/>
      <c r="BD1887" s="11"/>
      <c r="BE1887" s="11"/>
      <c r="BF1887" s="11"/>
    </row>
    <row r="1888" spans="1:58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2"/>
      <c r="BA1888" s="12"/>
      <c r="BB1888" s="12"/>
      <c r="BC1888" s="11"/>
      <c r="BD1888" s="11"/>
      <c r="BE1888" s="11"/>
      <c r="BF1888" s="11"/>
    </row>
    <row r="1889" spans="1:58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2"/>
      <c r="BA1889" s="12"/>
      <c r="BB1889" s="12"/>
      <c r="BC1889" s="11"/>
      <c r="BD1889" s="11"/>
      <c r="BE1889" s="11"/>
      <c r="BF1889" s="11"/>
    </row>
    <row r="1890" spans="1:58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2"/>
      <c r="BA1890" s="12"/>
      <c r="BB1890" s="12"/>
      <c r="BC1890" s="11"/>
      <c r="BD1890" s="11"/>
      <c r="BE1890" s="11"/>
      <c r="BF1890" s="11"/>
    </row>
    <row r="1891" spans="1:58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2"/>
      <c r="BA1891" s="12"/>
      <c r="BB1891" s="12"/>
      <c r="BC1891" s="11"/>
      <c r="BD1891" s="11"/>
      <c r="BE1891" s="11"/>
      <c r="BF1891" s="11"/>
    </row>
    <row r="1892" spans="1:58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2"/>
      <c r="BA1892" s="12"/>
      <c r="BB1892" s="12"/>
      <c r="BC1892" s="11"/>
      <c r="BD1892" s="11"/>
      <c r="BE1892" s="11"/>
      <c r="BF1892" s="11"/>
    </row>
    <row r="1893" spans="1:58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2"/>
      <c r="BA1893" s="12"/>
      <c r="BB1893" s="12"/>
      <c r="BC1893" s="11"/>
      <c r="BD1893" s="11"/>
      <c r="BE1893" s="11"/>
      <c r="BF1893" s="11"/>
    </row>
    <row r="1894" spans="1:58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2"/>
      <c r="BA1894" s="12"/>
      <c r="BB1894" s="12"/>
      <c r="BC1894" s="11"/>
      <c r="BD1894" s="11"/>
      <c r="BE1894" s="11"/>
      <c r="BF1894" s="11"/>
    </row>
    <row r="1895" spans="1:58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2"/>
      <c r="BA1895" s="12"/>
      <c r="BB1895" s="12"/>
      <c r="BC1895" s="11"/>
      <c r="BD1895" s="11"/>
      <c r="BE1895" s="11"/>
      <c r="BF1895" s="11"/>
    </row>
    <row r="1896" spans="1:58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2"/>
      <c r="BA1896" s="12"/>
      <c r="BB1896" s="12"/>
      <c r="BC1896" s="11"/>
      <c r="BD1896" s="11"/>
      <c r="BE1896" s="11"/>
      <c r="BF1896" s="11"/>
    </row>
    <row r="1897" spans="1:58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2"/>
      <c r="BA1897" s="12"/>
      <c r="BB1897" s="12"/>
      <c r="BC1897" s="11"/>
      <c r="BD1897" s="11"/>
      <c r="BE1897" s="11"/>
      <c r="BF1897" s="11"/>
    </row>
    <row r="1898" spans="1:58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2"/>
      <c r="BA1898" s="12"/>
      <c r="BB1898" s="12"/>
      <c r="BC1898" s="11"/>
      <c r="BD1898" s="11"/>
      <c r="BE1898" s="11"/>
      <c r="BF1898" s="11"/>
    </row>
    <row r="1899" spans="1:58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2"/>
      <c r="BA1899" s="12"/>
      <c r="BB1899" s="12"/>
      <c r="BC1899" s="11"/>
      <c r="BD1899" s="11"/>
      <c r="BE1899" s="11"/>
      <c r="BF1899" s="11"/>
    </row>
    <row r="1900" spans="1:58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2"/>
      <c r="BA1900" s="12"/>
      <c r="BB1900" s="12"/>
      <c r="BC1900" s="11"/>
      <c r="BD1900" s="11"/>
      <c r="BE1900" s="11"/>
      <c r="BF1900" s="11"/>
    </row>
    <row r="1901" spans="1:58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2"/>
      <c r="BA1901" s="12"/>
      <c r="BB1901" s="12"/>
      <c r="BC1901" s="11"/>
      <c r="BD1901" s="11"/>
      <c r="BE1901" s="11"/>
      <c r="BF1901" s="11"/>
    </row>
    <row r="1902" spans="1:58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2"/>
      <c r="BA1902" s="12"/>
      <c r="BB1902" s="12"/>
      <c r="BC1902" s="11"/>
      <c r="BD1902" s="11"/>
      <c r="BE1902" s="11"/>
      <c r="BF1902" s="11"/>
    </row>
    <row r="1903" spans="1:58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2"/>
      <c r="BA1903" s="12"/>
      <c r="BB1903" s="12"/>
      <c r="BC1903" s="11"/>
      <c r="BD1903" s="11"/>
      <c r="BE1903" s="11"/>
      <c r="BF1903" s="11"/>
    </row>
    <row r="1904" spans="1:58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2"/>
      <c r="BA1904" s="12"/>
      <c r="BB1904" s="12"/>
      <c r="BC1904" s="11"/>
      <c r="BD1904" s="11"/>
      <c r="BE1904" s="11"/>
      <c r="BF1904" s="11"/>
    </row>
    <row r="1905" spans="1:58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2"/>
      <c r="BA1905" s="12"/>
      <c r="BB1905" s="12"/>
      <c r="BC1905" s="11"/>
      <c r="BD1905" s="11"/>
      <c r="BE1905" s="11"/>
      <c r="BF1905" s="11"/>
    </row>
    <row r="1906" spans="1:58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2"/>
      <c r="BA1906" s="12"/>
      <c r="BB1906" s="12"/>
      <c r="BC1906" s="11"/>
      <c r="BD1906" s="11"/>
      <c r="BE1906" s="11"/>
      <c r="BF1906" s="11"/>
    </row>
    <row r="1907" spans="1:58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2"/>
      <c r="BA1907" s="12"/>
      <c r="BB1907" s="12"/>
      <c r="BC1907" s="11"/>
      <c r="BD1907" s="11"/>
      <c r="BE1907" s="11"/>
      <c r="BF1907" s="11"/>
    </row>
    <row r="1908" spans="1:58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2"/>
      <c r="BA1908" s="12"/>
      <c r="BB1908" s="12"/>
      <c r="BC1908" s="11"/>
      <c r="BD1908" s="11"/>
      <c r="BE1908" s="11"/>
      <c r="BF1908" s="11"/>
    </row>
    <row r="1909" spans="1:58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2"/>
      <c r="BA1909" s="12"/>
      <c r="BB1909" s="12"/>
      <c r="BC1909" s="11"/>
      <c r="BD1909" s="11"/>
      <c r="BE1909" s="11"/>
      <c r="BF1909" s="11"/>
    </row>
    <row r="1910" spans="1:58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2"/>
      <c r="BA1910" s="12"/>
      <c r="BB1910" s="12"/>
      <c r="BC1910" s="11"/>
      <c r="BD1910" s="11"/>
      <c r="BE1910" s="11"/>
      <c r="BF1910" s="11"/>
    </row>
    <row r="1911" spans="1:58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2"/>
      <c r="BA1911" s="12"/>
      <c r="BB1911" s="12"/>
      <c r="BC1911" s="11"/>
      <c r="BD1911" s="11"/>
      <c r="BE1911" s="11"/>
      <c r="BF1911" s="11"/>
    </row>
    <row r="1912" spans="1:58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2"/>
      <c r="BA1912" s="12"/>
      <c r="BB1912" s="12"/>
      <c r="BC1912" s="11"/>
      <c r="BD1912" s="11"/>
      <c r="BE1912" s="11"/>
      <c r="BF1912" s="11"/>
    </row>
    <row r="1913" spans="1:58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2"/>
      <c r="BA1913" s="12"/>
      <c r="BB1913" s="12"/>
      <c r="BC1913" s="11"/>
      <c r="BD1913" s="11"/>
      <c r="BE1913" s="11"/>
      <c r="BF1913" s="11"/>
    </row>
    <row r="1914" spans="1:58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2"/>
      <c r="BA1914" s="12"/>
      <c r="BB1914" s="12"/>
      <c r="BC1914" s="11"/>
      <c r="BD1914" s="11"/>
      <c r="BE1914" s="11"/>
      <c r="BF1914" s="11"/>
    </row>
    <row r="1915" spans="1:58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2"/>
      <c r="BA1915" s="12"/>
      <c r="BB1915" s="12"/>
      <c r="BC1915" s="11"/>
      <c r="BD1915" s="11"/>
      <c r="BE1915" s="11"/>
      <c r="BF1915" s="11"/>
    </row>
    <row r="1916" spans="1:58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2"/>
      <c r="BA1916" s="12"/>
      <c r="BB1916" s="12"/>
      <c r="BC1916" s="11"/>
      <c r="BD1916" s="11"/>
      <c r="BE1916" s="11"/>
      <c r="BF1916" s="11"/>
    </row>
    <row r="1917" spans="1:58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2"/>
      <c r="BA1917" s="12"/>
      <c r="BB1917" s="12"/>
      <c r="BC1917" s="11"/>
      <c r="BD1917" s="11"/>
      <c r="BE1917" s="11"/>
      <c r="BF1917" s="11"/>
    </row>
    <row r="1918" spans="1:58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2"/>
      <c r="BA1918" s="12"/>
      <c r="BB1918" s="12"/>
      <c r="BC1918" s="11"/>
      <c r="BD1918" s="11"/>
      <c r="BE1918" s="11"/>
      <c r="BF1918" s="11"/>
    </row>
    <row r="1919" spans="1:58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2"/>
      <c r="BA1919" s="12"/>
      <c r="BB1919" s="12"/>
      <c r="BC1919" s="11"/>
      <c r="BD1919" s="11"/>
      <c r="BE1919" s="11"/>
      <c r="BF1919" s="11"/>
    </row>
    <row r="1920" spans="1:58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2"/>
      <c r="BA1920" s="12"/>
      <c r="BB1920" s="12"/>
      <c r="BC1920" s="11"/>
      <c r="BD1920" s="11"/>
      <c r="BE1920" s="11"/>
      <c r="BF1920" s="11"/>
    </row>
    <row r="1921" spans="1:58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2"/>
      <c r="BA1921" s="12"/>
      <c r="BB1921" s="12"/>
      <c r="BC1921" s="11"/>
      <c r="BD1921" s="11"/>
      <c r="BE1921" s="11"/>
      <c r="BF1921" s="11"/>
    </row>
    <row r="1922" spans="1:58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2"/>
      <c r="BA1922" s="12"/>
      <c r="BB1922" s="12"/>
      <c r="BC1922" s="11"/>
      <c r="BD1922" s="11"/>
      <c r="BE1922" s="11"/>
      <c r="BF1922" s="11"/>
    </row>
    <row r="1923" spans="1:58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2"/>
      <c r="BA1923" s="12"/>
      <c r="BB1923" s="12"/>
      <c r="BC1923" s="11"/>
      <c r="BD1923" s="11"/>
      <c r="BE1923" s="11"/>
      <c r="BF1923" s="11"/>
    </row>
    <row r="1924" spans="1:58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2"/>
      <c r="BA1924" s="12"/>
      <c r="BB1924" s="12"/>
      <c r="BC1924" s="11"/>
      <c r="BD1924" s="11"/>
      <c r="BE1924" s="11"/>
      <c r="BF1924" s="11"/>
    </row>
    <row r="1925" spans="1:58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2"/>
      <c r="BA1925" s="12"/>
      <c r="BB1925" s="12"/>
      <c r="BC1925" s="11"/>
      <c r="BD1925" s="11"/>
      <c r="BE1925" s="11"/>
      <c r="BF1925" s="11"/>
    </row>
    <row r="1926" spans="1:58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2"/>
      <c r="BA1926" s="12"/>
      <c r="BB1926" s="12"/>
      <c r="BC1926" s="11"/>
      <c r="BD1926" s="11"/>
      <c r="BE1926" s="11"/>
      <c r="BF1926" s="11"/>
    </row>
    <row r="1927" spans="1:58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2"/>
      <c r="BA1927" s="12"/>
      <c r="BB1927" s="12"/>
      <c r="BC1927" s="11"/>
      <c r="BD1927" s="11"/>
      <c r="BE1927" s="11"/>
      <c r="BF1927" s="11"/>
    </row>
    <row r="1928" spans="1:58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2"/>
      <c r="BA1928" s="12"/>
      <c r="BB1928" s="12"/>
      <c r="BC1928" s="11"/>
      <c r="BD1928" s="11"/>
      <c r="BE1928" s="11"/>
      <c r="BF1928" s="11"/>
    </row>
    <row r="1929" spans="1:58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2"/>
      <c r="BA1929" s="12"/>
      <c r="BB1929" s="12"/>
      <c r="BC1929" s="11"/>
      <c r="BD1929" s="11"/>
      <c r="BE1929" s="11"/>
      <c r="BF1929" s="11"/>
    </row>
    <row r="1930" spans="1:58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2"/>
      <c r="BA1930" s="12"/>
      <c r="BB1930" s="12"/>
      <c r="BC1930" s="11"/>
      <c r="BD1930" s="11"/>
      <c r="BE1930" s="11"/>
      <c r="BF1930" s="11"/>
    </row>
    <row r="1931" spans="1:58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2"/>
      <c r="BA1931" s="12"/>
      <c r="BB1931" s="12"/>
      <c r="BC1931" s="11"/>
      <c r="BD1931" s="11"/>
      <c r="BE1931" s="11"/>
      <c r="BF1931" s="11"/>
    </row>
    <row r="1932" spans="1:58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2"/>
      <c r="BA1932" s="12"/>
      <c r="BB1932" s="12"/>
      <c r="BC1932" s="11"/>
      <c r="BD1932" s="11"/>
      <c r="BE1932" s="11"/>
      <c r="BF1932" s="11"/>
    </row>
    <row r="1933" spans="1:58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2"/>
      <c r="BA1933" s="12"/>
      <c r="BB1933" s="12"/>
      <c r="BC1933" s="11"/>
      <c r="BD1933" s="11"/>
      <c r="BE1933" s="11"/>
      <c r="BF1933" s="11"/>
    </row>
    <row r="1934" spans="1:58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2"/>
      <c r="BA1934" s="12"/>
      <c r="BB1934" s="12"/>
      <c r="BC1934" s="11"/>
      <c r="BD1934" s="11"/>
      <c r="BE1934" s="11"/>
      <c r="BF1934" s="11"/>
    </row>
    <row r="1935" spans="1:58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2"/>
      <c r="BA1935" s="12"/>
      <c r="BB1935" s="12"/>
      <c r="BC1935" s="11"/>
      <c r="BD1935" s="11"/>
      <c r="BE1935" s="11"/>
      <c r="BF1935" s="11"/>
    </row>
    <row r="1936" spans="1:58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2"/>
      <c r="BA1936" s="12"/>
      <c r="BB1936" s="12"/>
      <c r="BC1936" s="11"/>
      <c r="BD1936" s="11"/>
      <c r="BE1936" s="11"/>
      <c r="BF1936" s="11"/>
    </row>
    <row r="1937" spans="1:58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2"/>
      <c r="BA1937" s="12"/>
      <c r="BB1937" s="12"/>
      <c r="BC1937" s="11"/>
      <c r="BD1937" s="11"/>
      <c r="BE1937" s="11"/>
      <c r="BF1937" s="11"/>
    </row>
    <row r="1938" spans="1:58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2"/>
      <c r="BA1938" s="12"/>
      <c r="BB1938" s="12"/>
      <c r="BC1938" s="11"/>
      <c r="BD1938" s="11"/>
      <c r="BE1938" s="11"/>
      <c r="BF1938" s="11"/>
    </row>
    <row r="1939" spans="1:58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2"/>
      <c r="BA1939" s="12"/>
      <c r="BB1939" s="12"/>
      <c r="BC1939" s="11"/>
      <c r="BD1939" s="11"/>
      <c r="BE1939" s="11"/>
      <c r="BF1939" s="11"/>
    </row>
    <row r="1940" spans="1:58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2"/>
      <c r="BA1940" s="12"/>
      <c r="BB1940" s="12"/>
      <c r="BC1940" s="11"/>
      <c r="BD1940" s="11"/>
      <c r="BE1940" s="11"/>
      <c r="BF1940" s="11"/>
    </row>
    <row r="1941" spans="1:58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2"/>
      <c r="BA1941" s="12"/>
      <c r="BB1941" s="12"/>
      <c r="BC1941" s="11"/>
      <c r="BD1941" s="11"/>
      <c r="BE1941" s="11"/>
      <c r="BF1941" s="11"/>
    </row>
    <row r="1942" spans="1:58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2"/>
      <c r="BA1942" s="12"/>
      <c r="BB1942" s="12"/>
      <c r="BC1942" s="11"/>
      <c r="BD1942" s="11"/>
      <c r="BE1942" s="11"/>
      <c r="BF1942" s="11"/>
    </row>
    <row r="1943" spans="1:58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2"/>
      <c r="BA1943" s="12"/>
      <c r="BB1943" s="12"/>
      <c r="BC1943" s="11"/>
      <c r="BD1943" s="11"/>
      <c r="BE1943" s="11"/>
      <c r="BF1943" s="11"/>
    </row>
    <row r="1944" spans="1:58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2"/>
      <c r="BA1944" s="12"/>
      <c r="BB1944" s="12"/>
      <c r="BC1944" s="11"/>
      <c r="BD1944" s="11"/>
      <c r="BE1944" s="11"/>
      <c r="BF1944" s="11"/>
    </row>
    <row r="1945" spans="1:58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2"/>
      <c r="BA1945" s="12"/>
      <c r="BB1945" s="12"/>
      <c r="BC1945" s="11"/>
      <c r="BD1945" s="11"/>
      <c r="BE1945" s="11"/>
      <c r="BF1945" s="11"/>
    </row>
    <row r="1946" spans="1:58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2"/>
      <c r="BA1946" s="12"/>
      <c r="BB1946" s="12"/>
      <c r="BC1946" s="11"/>
      <c r="BD1946" s="11"/>
      <c r="BE1946" s="11"/>
      <c r="BF1946" s="11"/>
    </row>
    <row r="1947" spans="1:58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2"/>
      <c r="BA1947" s="12"/>
      <c r="BB1947" s="12"/>
      <c r="BC1947" s="11"/>
      <c r="BD1947" s="11"/>
      <c r="BE1947" s="11"/>
      <c r="BF1947" s="11"/>
    </row>
    <row r="1948" spans="1:58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2"/>
      <c r="BA1948" s="12"/>
      <c r="BB1948" s="12"/>
      <c r="BC1948" s="11"/>
      <c r="BD1948" s="11"/>
      <c r="BE1948" s="11"/>
      <c r="BF1948" s="11"/>
    </row>
    <row r="1949" spans="1:58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2"/>
      <c r="BA1949" s="12"/>
      <c r="BB1949" s="12"/>
      <c r="BC1949" s="11"/>
      <c r="BD1949" s="11"/>
      <c r="BE1949" s="11"/>
      <c r="BF1949" s="11"/>
    </row>
    <row r="1950" spans="1:58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2"/>
      <c r="BA1950" s="12"/>
      <c r="BB1950" s="12"/>
      <c r="BC1950" s="11"/>
      <c r="BD1950" s="11"/>
      <c r="BE1950" s="11"/>
      <c r="BF1950" s="11"/>
    </row>
    <row r="1951" spans="1:58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2"/>
      <c r="BA1951" s="12"/>
      <c r="BB1951" s="12"/>
      <c r="BC1951" s="11"/>
      <c r="BD1951" s="11"/>
      <c r="BE1951" s="11"/>
      <c r="BF1951" s="11"/>
    </row>
    <row r="1952" spans="1:58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2"/>
      <c r="BA1952" s="12"/>
      <c r="BB1952" s="12"/>
      <c r="BC1952" s="11"/>
      <c r="BD1952" s="11"/>
      <c r="BE1952" s="11"/>
      <c r="BF1952" s="11"/>
    </row>
    <row r="1953" spans="1:58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2"/>
      <c r="BA1953" s="12"/>
      <c r="BB1953" s="12"/>
      <c r="BC1953" s="11"/>
      <c r="BD1953" s="11"/>
      <c r="BE1953" s="11"/>
      <c r="BF1953" s="11"/>
    </row>
    <row r="1954" spans="1:58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2"/>
      <c r="BA1954" s="12"/>
      <c r="BB1954" s="12"/>
      <c r="BC1954" s="11"/>
      <c r="BD1954" s="11"/>
      <c r="BE1954" s="11"/>
      <c r="BF1954" s="11"/>
    </row>
    <row r="1955" spans="1:58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2"/>
      <c r="BA1955" s="12"/>
      <c r="BB1955" s="12"/>
      <c r="BC1955" s="11"/>
      <c r="BD1955" s="11"/>
      <c r="BE1955" s="11"/>
      <c r="BF1955" s="11"/>
    </row>
    <row r="1956" spans="1:58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2"/>
      <c r="BA1956" s="12"/>
      <c r="BB1956" s="12"/>
      <c r="BC1956" s="11"/>
      <c r="BD1956" s="11"/>
      <c r="BE1956" s="11"/>
      <c r="BF1956" s="11"/>
    </row>
    <row r="1957" spans="1:58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2"/>
      <c r="BA1957" s="12"/>
      <c r="BB1957" s="12"/>
      <c r="BC1957" s="11"/>
      <c r="BD1957" s="11"/>
      <c r="BE1957" s="11"/>
      <c r="BF1957" s="11"/>
    </row>
    <row r="1958" spans="1:58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2"/>
      <c r="BA1958" s="12"/>
      <c r="BB1958" s="12"/>
      <c r="BC1958" s="11"/>
      <c r="BD1958" s="11"/>
      <c r="BE1958" s="11"/>
      <c r="BF1958" s="11"/>
    </row>
    <row r="1959" spans="1:58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2"/>
      <c r="BA1959" s="12"/>
      <c r="BB1959" s="12"/>
      <c r="BC1959" s="11"/>
      <c r="BD1959" s="11"/>
      <c r="BE1959" s="11"/>
      <c r="BF1959" s="11"/>
    </row>
    <row r="1960" spans="1:58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2"/>
      <c r="BA1960" s="12"/>
      <c r="BB1960" s="12"/>
      <c r="BC1960" s="11"/>
      <c r="BD1960" s="11"/>
      <c r="BE1960" s="11"/>
      <c r="BF1960" s="11"/>
    </row>
    <row r="1961" spans="1:58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2"/>
      <c r="BA1961" s="12"/>
      <c r="BB1961" s="12"/>
      <c r="BC1961" s="11"/>
      <c r="BD1961" s="11"/>
      <c r="BE1961" s="11"/>
      <c r="BF1961" s="11"/>
    </row>
    <row r="1962" spans="1:58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2"/>
      <c r="BA1962" s="12"/>
      <c r="BB1962" s="12"/>
      <c r="BC1962" s="11"/>
      <c r="BD1962" s="11"/>
      <c r="BE1962" s="11"/>
      <c r="BF1962" s="11"/>
    </row>
    <row r="1963" spans="1:58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2"/>
      <c r="BA1963" s="12"/>
      <c r="BB1963" s="12"/>
      <c r="BC1963" s="11"/>
      <c r="BD1963" s="11"/>
      <c r="BE1963" s="11"/>
      <c r="BF1963" s="11"/>
    </row>
    <row r="1964" spans="1:58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2"/>
      <c r="BA1964" s="12"/>
      <c r="BB1964" s="12"/>
      <c r="BC1964" s="11"/>
      <c r="BD1964" s="11"/>
      <c r="BE1964" s="11"/>
      <c r="BF1964" s="11"/>
    </row>
    <row r="1965" spans="1:58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2"/>
      <c r="BA1965" s="12"/>
      <c r="BB1965" s="12"/>
      <c r="BC1965" s="11"/>
      <c r="BD1965" s="11"/>
      <c r="BE1965" s="11"/>
      <c r="BF1965" s="11"/>
    </row>
    <row r="1966" spans="1:58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2"/>
      <c r="BA1966" s="12"/>
      <c r="BB1966" s="12"/>
      <c r="BC1966" s="11"/>
      <c r="BD1966" s="11"/>
      <c r="BE1966" s="11"/>
      <c r="BF1966" s="11"/>
    </row>
    <row r="1967" spans="1:58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2"/>
      <c r="BA1967" s="12"/>
      <c r="BB1967" s="12"/>
      <c r="BC1967" s="11"/>
      <c r="BD1967" s="11"/>
      <c r="BE1967" s="11"/>
      <c r="BF1967" s="11"/>
    </row>
    <row r="1968" spans="1:58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2"/>
      <c r="BA1968" s="12"/>
      <c r="BB1968" s="12"/>
      <c r="BC1968" s="11"/>
      <c r="BD1968" s="11"/>
      <c r="BE1968" s="11"/>
      <c r="BF1968" s="11"/>
    </row>
    <row r="1969" spans="1:58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2"/>
      <c r="BA1969" s="12"/>
      <c r="BB1969" s="12"/>
      <c r="BC1969" s="11"/>
      <c r="BD1969" s="11"/>
      <c r="BE1969" s="11"/>
      <c r="BF1969" s="11"/>
    </row>
    <row r="1970" spans="1:58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2"/>
      <c r="BA1970" s="12"/>
      <c r="BB1970" s="12"/>
      <c r="BC1970" s="11"/>
      <c r="BD1970" s="11"/>
      <c r="BE1970" s="11"/>
      <c r="BF1970" s="11"/>
    </row>
    <row r="1971" spans="1:58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2"/>
      <c r="BA1971" s="12"/>
      <c r="BB1971" s="12"/>
      <c r="BC1971" s="11"/>
      <c r="BD1971" s="11"/>
      <c r="BE1971" s="11"/>
      <c r="BF1971" s="11"/>
    </row>
    <row r="1972" spans="1:58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2"/>
      <c r="BA1972" s="12"/>
      <c r="BB1972" s="12"/>
      <c r="BC1972" s="11"/>
      <c r="BD1972" s="11"/>
      <c r="BE1972" s="11"/>
      <c r="BF1972" s="11"/>
    </row>
    <row r="1973" spans="1:58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2"/>
      <c r="BA1973" s="12"/>
      <c r="BB1973" s="12"/>
      <c r="BC1973" s="11"/>
      <c r="BD1973" s="11"/>
      <c r="BE1973" s="11"/>
      <c r="BF1973" s="11"/>
    </row>
    <row r="1974" spans="1:58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2"/>
      <c r="BA1974" s="12"/>
      <c r="BB1974" s="12"/>
      <c r="BC1974" s="11"/>
      <c r="BD1974" s="11"/>
      <c r="BE1974" s="11"/>
      <c r="BF1974" s="11"/>
    </row>
    <row r="1975" spans="1:58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2"/>
      <c r="BA1975" s="12"/>
      <c r="BB1975" s="12"/>
      <c r="BC1975" s="11"/>
      <c r="BD1975" s="11"/>
      <c r="BE1975" s="11"/>
      <c r="BF1975" s="11"/>
    </row>
    <row r="1976" spans="1:58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2"/>
      <c r="BA1976" s="12"/>
      <c r="BB1976" s="12"/>
      <c r="BC1976" s="11"/>
      <c r="BD1976" s="11"/>
      <c r="BE1976" s="11"/>
      <c r="BF1976" s="11"/>
    </row>
    <row r="1977" spans="1:58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2"/>
      <c r="BA1977" s="12"/>
      <c r="BB1977" s="12"/>
      <c r="BC1977" s="11"/>
      <c r="BD1977" s="11"/>
      <c r="BE1977" s="11"/>
      <c r="BF1977" s="11"/>
    </row>
    <row r="1978" spans="1:58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2"/>
      <c r="BA1978" s="12"/>
      <c r="BB1978" s="12"/>
      <c r="BC1978" s="11"/>
      <c r="BD1978" s="11"/>
      <c r="BE1978" s="11"/>
      <c r="BF1978" s="11"/>
    </row>
    <row r="1979" spans="1:58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2"/>
      <c r="BA1979" s="12"/>
      <c r="BB1979" s="12"/>
      <c r="BC1979" s="11"/>
      <c r="BD1979" s="11"/>
      <c r="BE1979" s="11"/>
      <c r="BF1979" s="11"/>
    </row>
    <row r="1980" spans="1:58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2"/>
      <c r="BA1980" s="12"/>
      <c r="BB1980" s="12"/>
      <c r="BC1980" s="11"/>
      <c r="BD1980" s="11"/>
      <c r="BE1980" s="11"/>
      <c r="BF1980" s="11"/>
    </row>
    <row r="1981" spans="1:58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2"/>
      <c r="BA1981" s="12"/>
      <c r="BB1981" s="12"/>
      <c r="BC1981" s="11"/>
      <c r="BD1981" s="11"/>
      <c r="BE1981" s="11"/>
      <c r="BF1981" s="11"/>
    </row>
    <row r="1982" spans="1:58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2"/>
      <c r="BA1982" s="12"/>
      <c r="BB1982" s="12"/>
      <c r="BC1982" s="11"/>
      <c r="BD1982" s="11"/>
      <c r="BE1982" s="11"/>
      <c r="BF1982" s="11"/>
    </row>
    <row r="1983" spans="1:58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2"/>
      <c r="BA1983" s="12"/>
      <c r="BB1983" s="12"/>
      <c r="BC1983" s="11"/>
      <c r="BD1983" s="11"/>
      <c r="BE1983" s="11"/>
      <c r="BF1983" s="11"/>
    </row>
    <row r="1984" spans="1:58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2"/>
      <c r="BA1984" s="12"/>
      <c r="BB1984" s="12"/>
      <c r="BC1984" s="11"/>
      <c r="BD1984" s="11"/>
      <c r="BE1984" s="11"/>
      <c r="BF1984" s="11"/>
    </row>
    <row r="1985" spans="1:58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2"/>
      <c r="BA1985" s="12"/>
      <c r="BB1985" s="12"/>
      <c r="BC1985" s="11"/>
      <c r="BD1985" s="11"/>
      <c r="BE1985" s="11"/>
      <c r="BF1985" s="11"/>
    </row>
    <row r="1986" spans="1:58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2"/>
      <c r="BA1986" s="12"/>
      <c r="BB1986" s="12"/>
      <c r="BC1986" s="11"/>
      <c r="BD1986" s="11"/>
      <c r="BE1986" s="11"/>
      <c r="BF1986" s="11"/>
    </row>
    <row r="1987" spans="1:58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2"/>
      <c r="BA1987" s="12"/>
      <c r="BB1987" s="12"/>
      <c r="BC1987" s="11"/>
      <c r="BD1987" s="11"/>
      <c r="BE1987" s="11"/>
      <c r="BF1987" s="11"/>
    </row>
    <row r="1988" spans="1:58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2"/>
      <c r="BA1988" s="12"/>
      <c r="BB1988" s="12"/>
      <c r="BC1988" s="11"/>
      <c r="BD1988" s="11"/>
      <c r="BE1988" s="11"/>
      <c r="BF1988" s="11"/>
    </row>
    <row r="1989" spans="1:58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2"/>
      <c r="BA1989" s="12"/>
      <c r="BB1989" s="12"/>
      <c r="BC1989" s="11"/>
      <c r="BD1989" s="11"/>
      <c r="BE1989" s="11"/>
      <c r="BF1989" s="11"/>
    </row>
    <row r="1990" spans="1:58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2"/>
      <c r="BA1990" s="12"/>
      <c r="BB1990" s="12"/>
      <c r="BC1990" s="11"/>
      <c r="BD1990" s="11"/>
      <c r="BE1990" s="11"/>
      <c r="BF1990" s="11"/>
    </row>
    <row r="1991" spans="1:58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2"/>
      <c r="BA1991" s="12"/>
      <c r="BB1991" s="12"/>
      <c r="BC1991" s="11"/>
      <c r="BD1991" s="11"/>
      <c r="BE1991" s="11"/>
      <c r="BF1991" s="11"/>
    </row>
    <row r="1992" spans="1:58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2"/>
      <c r="BA1992" s="12"/>
      <c r="BB1992" s="12"/>
      <c r="BC1992" s="11"/>
      <c r="BD1992" s="11"/>
      <c r="BE1992" s="11"/>
      <c r="BF1992" s="11"/>
    </row>
    <row r="1993" spans="1:58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2"/>
      <c r="BA1993" s="12"/>
      <c r="BB1993" s="12"/>
      <c r="BC1993" s="11"/>
      <c r="BD1993" s="11"/>
      <c r="BE1993" s="11"/>
      <c r="BF1993" s="11"/>
    </row>
    <row r="1994" spans="1:58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2"/>
      <c r="BA1994" s="12"/>
      <c r="BB1994" s="12"/>
      <c r="BC1994" s="11"/>
      <c r="BD1994" s="11"/>
      <c r="BE1994" s="11"/>
      <c r="BF1994" s="11"/>
    </row>
    <row r="1995" spans="1:58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2"/>
      <c r="BA1995" s="12"/>
      <c r="BB1995" s="12"/>
      <c r="BC1995" s="11"/>
      <c r="BD1995" s="11"/>
      <c r="BE1995" s="11"/>
      <c r="BF1995" s="11"/>
    </row>
    <row r="1996" spans="1:58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2"/>
      <c r="BA1996" s="12"/>
      <c r="BB1996" s="12"/>
      <c r="BC1996" s="11"/>
      <c r="BD1996" s="11"/>
      <c r="BE1996" s="11"/>
      <c r="BF1996" s="11"/>
    </row>
    <row r="1997" spans="1:58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2"/>
      <c r="BA1997" s="12"/>
      <c r="BB1997" s="12"/>
      <c r="BC1997" s="11"/>
      <c r="BD1997" s="11"/>
      <c r="BE1997" s="11"/>
      <c r="BF1997" s="11"/>
    </row>
    <row r="1998" spans="1:58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2"/>
      <c r="BA1998" s="12"/>
      <c r="BB1998" s="12"/>
      <c r="BC1998" s="11"/>
      <c r="BD1998" s="11"/>
      <c r="BE1998" s="11"/>
      <c r="BF1998" s="11"/>
    </row>
    <row r="1999" spans="1:58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2"/>
      <c r="BA1999" s="12"/>
      <c r="BB1999" s="12"/>
      <c r="BC1999" s="11"/>
      <c r="BD1999" s="11"/>
      <c r="BE1999" s="11"/>
      <c r="BF1999" s="11"/>
    </row>
    <row r="2000" spans="1:58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2"/>
      <c r="BA2000" s="12"/>
      <c r="BB2000" s="12"/>
      <c r="BC2000" s="11"/>
      <c r="BD2000" s="11"/>
      <c r="BE2000" s="11"/>
      <c r="BF2000" s="11"/>
    </row>
    <row r="2001" spans="1:58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2"/>
      <c r="BA2001" s="12"/>
      <c r="BB2001" s="12"/>
      <c r="BC2001" s="11"/>
      <c r="BD2001" s="11"/>
      <c r="BE2001" s="11"/>
      <c r="BF2001" s="11"/>
    </row>
    <row r="2002" spans="1:58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2"/>
      <c r="BA2002" s="12"/>
      <c r="BB2002" s="12"/>
      <c r="BC2002" s="11"/>
      <c r="BD2002" s="11"/>
      <c r="BE2002" s="11"/>
      <c r="BF2002" s="11"/>
    </row>
    <row r="2003" spans="1:58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2"/>
      <c r="BA2003" s="12"/>
      <c r="BB2003" s="12"/>
      <c r="BC2003" s="11"/>
      <c r="BD2003" s="11"/>
      <c r="BE2003" s="11"/>
      <c r="BF2003" s="11"/>
    </row>
    <row r="2004" spans="1:58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2"/>
      <c r="BA2004" s="12"/>
      <c r="BB2004" s="12"/>
      <c r="BC2004" s="11"/>
      <c r="BD2004" s="11"/>
      <c r="BE2004" s="11"/>
      <c r="BF2004" s="11"/>
    </row>
    <row r="2005" spans="1:58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2"/>
      <c r="BA2005" s="12"/>
      <c r="BB2005" s="12"/>
      <c r="BC2005" s="11"/>
      <c r="BD2005" s="11"/>
      <c r="BE2005" s="11"/>
      <c r="BF2005" s="11"/>
    </row>
    <row r="2006" spans="1:58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2"/>
      <c r="BA2006" s="12"/>
      <c r="BB2006" s="12"/>
      <c r="BC2006" s="11"/>
      <c r="BD2006" s="11"/>
      <c r="BE2006" s="11"/>
      <c r="BF2006" s="11"/>
    </row>
    <row r="2007" spans="1:58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2"/>
      <c r="BA2007" s="12"/>
      <c r="BB2007" s="12"/>
      <c r="BC2007" s="11"/>
      <c r="BD2007" s="11"/>
      <c r="BE2007" s="11"/>
      <c r="BF2007" s="11"/>
    </row>
    <row r="2008" spans="1:58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2"/>
      <c r="BA2008" s="12"/>
      <c r="BB2008" s="12"/>
      <c r="BC2008" s="11"/>
      <c r="BD2008" s="11"/>
      <c r="BE2008" s="11"/>
      <c r="BF2008" s="11"/>
    </row>
    <row r="2009" spans="1:58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2"/>
      <c r="BA2009" s="12"/>
      <c r="BB2009" s="12"/>
      <c r="BC2009" s="11"/>
      <c r="BD2009" s="11"/>
      <c r="BE2009" s="11"/>
      <c r="BF2009" s="11"/>
    </row>
    <row r="2010" spans="1:58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2"/>
      <c r="BA2010" s="12"/>
      <c r="BB2010" s="12"/>
      <c r="BC2010" s="11"/>
      <c r="BD2010" s="11"/>
      <c r="BE2010" s="11"/>
      <c r="BF2010" s="11"/>
    </row>
    <row r="2011" spans="1:58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2"/>
      <c r="BA2011" s="12"/>
      <c r="BB2011" s="12"/>
      <c r="BC2011" s="11"/>
      <c r="BD2011" s="11"/>
      <c r="BE2011" s="11"/>
      <c r="BF2011" s="11"/>
    </row>
    <row r="2012" spans="1:58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2"/>
      <c r="BA2012" s="12"/>
      <c r="BB2012" s="12"/>
      <c r="BC2012" s="11"/>
      <c r="BD2012" s="11"/>
      <c r="BE2012" s="11"/>
      <c r="BF2012" s="11"/>
    </row>
    <row r="2013" spans="1:58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2"/>
      <c r="BA2013" s="12"/>
      <c r="BB2013" s="12"/>
      <c r="BC2013" s="11"/>
      <c r="BD2013" s="11"/>
      <c r="BE2013" s="11"/>
      <c r="BF2013" s="11"/>
    </row>
    <row r="2014" spans="1:58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2"/>
      <c r="BA2014" s="12"/>
      <c r="BB2014" s="12"/>
      <c r="BC2014" s="11"/>
      <c r="BD2014" s="11"/>
      <c r="BE2014" s="11"/>
      <c r="BF2014" s="11"/>
    </row>
    <row r="2015" spans="1:58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2"/>
      <c r="BA2015" s="12"/>
      <c r="BB2015" s="12"/>
      <c r="BC2015" s="11"/>
      <c r="BD2015" s="11"/>
      <c r="BE2015" s="11"/>
      <c r="BF2015" s="11"/>
    </row>
    <row r="2016" spans="1:58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2"/>
      <c r="BA2016" s="12"/>
      <c r="BB2016" s="12"/>
      <c r="BC2016" s="11"/>
      <c r="BD2016" s="11"/>
      <c r="BE2016" s="11"/>
      <c r="BF2016" s="11"/>
    </row>
    <row r="2017" spans="1:58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2"/>
      <c r="BA2017" s="12"/>
      <c r="BB2017" s="12"/>
      <c r="BC2017" s="11"/>
      <c r="BD2017" s="11"/>
      <c r="BE2017" s="11"/>
      <c r="BF2017" s="11"/>
    </row>
    <row r="2018" spans="1:58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2"/>
      <c r="BA2018" s="12"/>
      <c r="BB2018" s="12"/>
      <c r="BC2018" s="11"/>
      <c r="BD2018" s="11"/>
      <c r="BE2018" s="11"/>
      <c r="BF2018" s="11"/>
    </row>
    <row r="2019" spans="1:58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2"/>
      <c r="BA2019" s="12"/>
      <c r="BB2019" s="12"/>
      <c r="BC2019" s="11"/>
      <c r="BD2019" s="11"/>
      <c r="BE2019" s="11"/>
      <c r="BF2019" s="11"/>
    </row>
    <row r="2020" spans="1:58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2"/>
      <c r="BA2020" s="12"/>
      <c r="BB2020" s="12"/>
      <c r="BC2020" s="11"/>
      <c r="BD2020" s="11"/>
      <c r="BE2020" s="11"/>
      <c r="BF2020" s="11"/>
    </row>
    <row r="2021" spans="1:58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2"/>
      <c r="BA2021" s="12"/>
      <c r="BB2021" s="12"/>
      <c r="BC2021" s="11"/>
      <c r="BD2021" s="11"/>
      <c r="BE2021" s="11"/>
      <c r="BF2021" s="11"/>
    </row>
    <row r="2022" spans="1:58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2"/>
      <c r="BA2022" s="12"/>
      <c r="BB2022" s="12"/>
      <c r="BC2022" s="11"/>
      <c r="BD2022" s="11"/>
      <c r="BE2022" s="11"/>
      <c r="BF2022" s="11"/>
    </row>
    <row r="2023" spans="1:58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2"/>
      <c r="BA2023" s="12"/>
      <c r="BB2023" s="12"/>
      <c r="BC2023" s="11"/>
      <c r="BD2023" s="11"/>
      <c r="BE2023" s="11"/>
      <c r="BF2023" s="11"/>
    </row>
    <row r="2024" spans="1:58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2"/>
      <c r="BA2024" s="12"/>
      <c r="BB2024" s="12"/>
      <c r="BC2024" s="11"/>
      <c r="BD2024" s="11"/>
      <c r="BE2024" s="11"/>
      <c r="BF2024" s="11"/>
    </row>
    <row r="2025" spans="1:58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2"/>
      <c r="BA2025" s="12"/>
      <c r="BB2025" s="12"/>
      <c r="BC2025" s="11"/>
      <c r="BD2025" s="11"/>
      <c r="BE2025" s="11"/>
      <c r="BF2025" s="11"/>
    </row>
    <row r="2026" spans="1:58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2"/>
      <c r="BA2026" s="12"/>
      <c r="BB2026" s="12"/>
      <c r="BC2026" s="11"/>
      <c r="BD2026" s="11"/>
      <c r="BE2026" s="11"/>
      <c r="BF2026" s="11"/>
    </row>
    <row r="2027" spans="1:58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2"/>
      <c r="BA2027" s="12"/>
      <c r="BB2027" s="12"/>
      <c r="BC2027" s="11"/>
      <c r="BD2027" s="11"/>
      <c r="BE2027" s="11"/>
      <c r="BF2027" s="11"/>
    </row>
    <row r="2028" spans="1:58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2"/>
      <c r="BA2028" s="12"/>
      <c r="BB2028" s="12"/>
      <c r="BC2028" s="11"/>
      <c r="BD2028" s="11"/>
      <c r="BE2028" s="11"/>
      <c r="BF2028" s="11"/>
    </row>
    <row r="2029" spans="1:58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2"/>
      <c r="BA2029" s="12"/>
      <c r="BB2029" s="12"/>
      <c r="BC2029" s="11"/>
      <c r="BD2029" s="11"/>
      <c r="BE2029" s="11"/>
      <c r="BF2029" s="11"/>
    </row>
    <row r="2030" spans="1:58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2"/>
      <c r="BA2030" s="12"/>
      <c r="BB2030" s="12"/>
      <c r="BC2030" s="11"/>
      <c r="BD2030" s="11"/>
      <c r="BE2030" s="11"/>
      <c r="BF2030" s="11"/>
    </row>
    <row r="2031" spans="1:58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2"/>
      <c r="BA2031" s="12"/>
      <c r="BB2031" s="12"/>
      <c r="BC2031" s="11"/>
      <c r="BD2031" s="11"/>
      <c r="BE2031" s="11"/>
      <c r="BF2031" s="11"/>
    </row>
    <row r="2032" spans="1:58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2"/>
      <c r="BA2032" s="12"/>
      <c r="BB2032" s="12"/>
      <c r="BC2032" s="11"/>
      <c r="BD2032" s="11"/>
      <c r="BE2032" s="11"/>
      <c r="BF2032" s="11"/>
    </row>
    <row r="2033" spans="1:58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2"/>
      <c r="BA2033" s="12"/>
      <c r="BB2033" s="12"/>
      <c r="BC2033" s="11"/>
      <c r="BD2033" s="11"/>
      <c r="BE2033" s="11"/>
      <c r="BF2033" s="11"/>
    </row>
    <row r="2034" spans="1:58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2"/>
      <c r="BA2034" s="12"/>
      <c r="BB2034" s="12"/>
      <c r="BC2034" s="11"/>
      <c r="BD2034" s="11"/>
      <c r="BE2034" s="11"/>
      <c r="BF2034" s="11"/>
    </row>
    <row r="2035" spans="1:58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2"/>
      <c r="BA2035" s="12"/>
      <c r="BB2035" s="12"/>
      <c r="BC2035" s="11"/>
      <c r="BD2035" s="11"/>
      <c r="BE2035" s="11"/>
      <c r="BF2035" s="11"/>
    </row>
    <row r="2036" spans="1:58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2"/>
      <c r="BA2036" s="12"/>
      <c r="BB2036" s="12"/>
      <c r="BC2036" s="11"/>
      <c r="BD2036" s="11"/>
      <c r="BE2036" s="11"/>
      <c r="BF2036" s="11"/>
    </row>
    <row r="2037" spans="1:58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2"/>
      <c r="BA2037" s="12"/>
      <c r="BB2037" s="12"/>
      <c r="BC2037" s="11"/>
      <c r="BD2037" s="11"/>
      <c r="BE2037" s="11"/>
      <c r="BF2037" s="11"/>
    </row>
    <row r="2038" spans="1:58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2"/>
      <c r="BA2038" s="12"/>
      <c r="BB2038" s="12"/>
      <c r="BC2038" s="11"/>
      <c r="BD2038" s="11"/>
      <c r="BE2038" s="11"/>
      <c r="BF2038" s="11"/>
    </row>
    <row r="2039" spans="1:58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2"/>
      <c r="BA2039" s="12"/>
      <c r="BB2039" s="12"/>
      <c r="BC2039" s="11"/>
      <c r="BD2039" s="11"/>
      <c r="BE2039" s="11"/>
      <c r="BF2039" s="11"/>
    </row>
    <row r="2040" spans="1:58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2"/>
      <c r="BA2040" s="12"/>
      <c r="BB2040" s="12"/>
      <c r="BC2040" s="11"/>
      <c r="BD2040" s="11"/>
      <c r="BE2040" s="11"/>
      <c r="BF2040" s="11"/>
    </row>
    <row r="2041" spans="1:58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2"/>
      <c r="BA2041" s="12"/>
      <c r="BB2041" s="12"/>
      <c r="BC2041" s="11"/>
      <c r="BD2041" s="11"/>
      <c r="BE2041" s="11"/>
      <c r="BF2041" s="11"/>
    </row>
    <row r="2042" spans="1:58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2"/>
      <c r="BA2042" s="12"/>
      <c r="BB2042" s="12"/>
      <c r="BC2042" s="11"/>
      <c r="BD2042" s="11"/>
      <c r="BE2042" s="11"/>
      <c r="BF2042" s="11"/>
    </row>
    <row r="2043" spans="1:58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2"/>
      <c r="BA2043" s="12"/>
      <c r="BB2043" s="12"/>
      <c r="BC2043" s="11"/>
      <c r="BD2043" s="11"/>
      <c r="BE2043" s="11"/>
      <c r="BF2043" s="11"/>
    </row>
    <row r="2044" spans="1:58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2"/>
      <c r="BA2044" s="12"/>
      <c r="BB2044" s="12"/>
      <c r="BC2044" s="11"/>
      <c r="BD2044" s="11"/>
      <c r="BE2044" s="11"/>
      <c r="BF2044" s="11"/>
    </row>
    <row r="2045" spans="1:58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2"/>
      <c r="BA2045" s="12"/>
      <c r="BB2045" s="12"/>
      <c r="BC2045" s="11"/>
      <c r="BD2045" s="11"/>
      <c r="BE2045" s="11"/>
      <c r="BF2045" s="11"/>
    </row>
    <row r="2046" spans="1:58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2"/>
      <c r="BA2046" s="12"/>
      <c r="BB2046" s="12"/>
      <c r="BC2046" s="11"/>
      <c r="BD2046" s="11"/>
      <c r="BE2046" s="11"/>
      <c r="BF2046" s="11"/>
    </row>
    <row r="2047" spans="1:58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2"/>
      <c r="BA2047" s="12"/>
      <c r="BB2047" s="12"/>
      <c r="BC2047" s="11"/>
      <c r="BD2047" s="11"/>
      <c r="BE2047" s="11"/>
      <c r="BF2047" s="11"/>
    </row>
    <row r="2048" spans="1:58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2"/>
      <c r="BA2048" s="12"/>
      <c r="BB2048" s="12"/>
      <c r="BC2048" s="11"/>
      <c r="BD2048" s="11"/>
      <c r="BE2048" s="11"/>
      <c r="BF2048" s="11"/>
    </row>
    <row r="2049" spans="1:58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2"/>
      <c r="BA2049" s="12"/>
      <c r="BB2049" s="12"/>
      <c r="BC2049" s="11"/>
      <c r="BD2049" s="11"/>
      <c r="BE2049" s="11"/>
      <c r="BF2049" s="11"/>
    </row>
    <row r="2050" spans="1:58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2"/>
      <c r="BA2050" s="12"/>
      <c r="BB2050" s="12"/>
      <c r="BC2050" s="11"/>
      <c r="BD2050" s="11"/>
      <c r="BE2050" s="11"/>
      <c r="BF2050" s="11"/>
    </row>
    <row r="2051" spans="1:58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2"/>
      <c r="BA2051" s="12"/>
      <c r="BB2051" s="12"/>
      <c r="BC2051" s="11"/>
      <c r="BD2051" s="11"/>
      <c r="BE2051" s="11"/>
      <c r="BF2051" s="11"/>
    </row>
    <row r="2052" spans="1:58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2"/>
      <c r="BA2052" s="12"/>
      <c r="BB2052" s="12"/>
      <c r="BC2052" s="11"/>
      <c r="BD2052" s="11"/>
      <c r="BE2052" s="11"/>
      <c r="BF2052" s="11"/>
    </row>
    <row r="2053" spans="1:58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2"/>
      <c r="BA2053" s="12"/>
      <c r="BB2053" s="12"/>
      <c r="BC2053" s="11"/>
      <c r="BD2053" s="11"/>
      <c r="BE2053" s="11"/>
      <c r="BF2053" s="11"/>
    </row>
    <row r="2054" spans="1:58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2"/>
      <c r="BA2054" s="12"/>
      <c r="BB2054" s="12"/>
      <c r="BC2054" s="11"/>
      <c r="BD2054" s="11"/>
      <c r="BE2054" s="11"/>
      <c r="BF2054" s="11"/>
    </row>
    <row r="2055" spans="1:58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2"/>
      <c r="BA2055" s="12"/>
      <c r="BB2055" s="12"/>
      <c r="BC2055" s="11"/>
      <c r="BD2055" s="11"/>
      <c r="BE2055" s="11"/>
      <c r="BF2055" s="11"/>
    </row>
    <row r="2056" spans="1:58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2"/>
      <c r="BA2056" s="12"/>
      <c r="BB2056" s="12"/>
      <c r="BC2056" s="11"/>
      <c r="BD2056" s="11"/>
      <c r="BE2056" s="11"/>
      <c r="BF2056" s="11"/>
    </row>
    <row r="2057" spans="1:58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2"/>
      <c r="BA2057" s="12"/>
      <c r="BB2057" s="12"/>
      <c r="BC2057" s="11"/>
      <c r="BD2057" s="11"/>
      <c r="BE2057" s="11"/>
      <c r="BF2057" s="11"/>
    </row>
    <row r="2058" spans="1:58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2"/>
      <c r="BA2058" s="12"/>
      <c r="BB2058" s="12"/>
      <c r="BC2058" s="11"/>
      <c r="BD2058" s="11"/>
      <c r="BE2058" s="11"/>
      <c r="BF2058" s="11"/>
    </row>
    <row r="2059" spans="1:58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2"/>
      <c r="BA2059" s="12"/>
      <c r="BB2059" s="12"/>
      <c r="BC2059" s="11"/>
      <c r="BD2059" s="11"/>
      <c r="BE2059" s="11"/>
      <c r="BF2059" s="11"/>
    </row>
    <row r="2060" spans="1:58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2"/>
      <c r="BA2060" s="12"/>
      <c r="BB2060" s="12"/>
      <c r="BC2060" s="11"/>
      <c r="BD2060" s="11"/>
      <c r="BE2060" s="11"/>
      <c r="BF2060" s="11"/>
    </row>
    <row r="2061" spans="1:58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2"/>
      <c r="BA2061" s="12"/>
      <c r="BB2061" s="12"/>
      <c r="BC2061" s="11"/>
      <c r="BD2061" s="11"/>
      <c r="BE2061" s="11"/>
      <c r="BF2061" s="11"/>
    </row>
    <row r="2062" spans="1:58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2"/>
      <c r="BA2062" s="12"/>
      <c r="BB2062" s="12"/>
      <c r="BC2062" s="11"/>
      <c r="BD2062" s="11"/>
      <c r="BE2062" s="11"/>
      <c r="BF2062" s="11"/>
    </row>
    <row r="2063" spans="1:58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2"/>
      <c r="BA2063" s="12"/>
      <c r="BB2063" s="12"/>
      <c r="BC2063" s="11"/>
      <c r="BD2063" s="11"/>
      <c r="BE2063" s="11"/>
      <c r="BF2063" s="11"/>
    </row>
    <row r="2064" spans="1:58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2"/>
      <c r="BA2064" s="12"/>
      <c r="BB2064" s="12"/>
      <c r="BC2064" s="11"/>
      <c r="BD2064" s="11"/>
      <c r="BE2064" s="11"/>
      <c r="BF2064" s="11"/>
    </row>
    <row r="2065" spans="1:58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2"/>
      <c r="BA2065" s="12"/>
      <c r="BB2065" s="12"/>
      <c r="BC2065" s="11"/>
      <c r="BD2065" s="11"/>
      <c r="BE2065" s="11"/>
      <c r="BF2065" s="11"/>
    </row>
    <row r="2066" spans="1:58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2"/>
      <c r="BA2066" s="12"/>
      <c r="BB2066" s="12"/>
      <c r="BC2066" s="11"/>
      <c r="BD2066" s="11"/>
      <c r="BE2066" s="11"/>
      <c r="BF2066" s="11"/>
    </row>
    <row r="2067" spans="1:58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2"/>
      <c r="BA2067" s="12"/>
      <c r="BB2067" s="12"/>
      <c r="BC2067" s="11"/>
      <c r="BD2067" s="11"/>
      <c r="BE2067" s="11"/>
      <c r="BF2067" s="11"/>
    </row>
    <row r="2068" spans="1:58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2"/>
      <c r="BA2068" s="12"/>
      <c r="BB2068" s="12"/>
      <c r="BC2068" s="11"/>
      <c r="BD2068" s="11"/>
      <c r="BE2068" s="11"/>
      <c r="BF2068" s="11"/>
    </row>
    <row r="2069" spans="1:58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2"/>
      <c r="BA2069" s="12"/>
      <c r="BB2069" s="12"/>
      <c r="BC2069" s="11"/>
      <c r="BD2069" s="11"/>
      <c r="BE2069" s="11"/>
      <c r="BF2069" s="11"/>
    </row>
    <row r="2070" spans="1:58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2"/>
      <c r="BA2070" s="12"/>
      <c r="BB2070" s="12"/>
      <c r="BC2070" s="11"/>
      <c r="BD2070" s="11"/>
      <c r="BE2070" s="11"/>
      <c r="BF2070" s="11"/>
    </row>
    <row r="2071" spans="1:58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2"/>
      <c r="BA2071" s="12"/>
      <c r="BB2071" s="12"/>
      <c r="BC2071" s="11"/>
      <c r="BD2071" s="11"/>
      <c r="BE2071" s="11"/>
      <c r="BF2071" s="11"/>
    </row>
    <row r="2072" spans="1:58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2"/>
      <c r="BA2072" s="12"/>
      <c r="BB2072" s="12"/>
      <c r="BC2072" s="11"/>
      <c r="BD2072" s="11"/>
      <c r="BE2072" s="11"/>
      <c r="BF2072" s="11"/>
    </row>
    <row r="2073" spans="1:58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2"/>
      <c r="BA2073" s="12"/>
      <c r="BB2073" s="12"/>
      <c r="BC2073" s="11"/>
      <c r="BD2073" s="11"/>
      <c r="BE2073" s="11"/>
      <c r="BF2073" s="11"/>
    </row>
    <row r="2074" spans="1:58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2"/>
      <c r="BA2074" s="12"/>
      <c r="BB2074" s="12"/>
      <c r="BC2074" s="11"/>
      <c r="BD2074" s="11"/>
      <c r="BE2074" s="11"/>
      <c r="BF2074" s="11"/>
    </row>
    <row r="2075" spans="1:58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2"/>
      <c r="BA2075" s="12"/>
      <c r="BB2075" s="12"/>
      <c r="BC2075" s="11"/>
      <c r="BD2075" s="11"/>
      <c r="BE2075" s="11"/>
      <c r="BF2075" s="11"/>
    </row>
    <row r="2076" spans="1:58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2"/>
      <c r="BA2076" s="12"/>
      <c r="BB2076" s="12"/>
      <c r="BC2076" s="11"/>
      <c r="BD2076" s="11"/>
      <c r="BE2076" s="11"/>
      <c r="BF2076" s="11"/>
    </row>
    <row r="2077" spans="1:58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2"/>
      <c r="BA2077" s="12"/>
      <c r="BB2077" s="12"/>
      <c r="BC2077" s="11"/>
      <c r="BD2077" s="11"/>
      <c r="BE2077" s="11"/>
      <c r="BF2077" s="11"/>
    </row>
    <row r="2078" spans="1:58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2"/>
      <c r="BA2078" s="12"/>
      <c r="BB2078" s="12"/>
      <c r="BC2078" s="11"/>
      <c r="BD2078" s="11"/>
      <c r="BE2078" s="11"/>
      <c r="BF2078" s="11"/>
    </row>
    <row r="2079" spans="1:58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2"/>
      <c r="BA2079" s="12"/>
      <c r="BB2079" s="12"/>
      <c r="BC2079" s="11"/>
      <c r="BD2079" s="11"/>
      <c r="BE2079" s="11"/>
      <c r="BF2079" s="11"/>
    </row>
    <row r="2080" spans="1:58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2"/>
      <c r="BA2080" s="12"/>
      <c r="BB2080" s="12"/>
      <c r="BC2080" s="11"/>
      <c r="BD2080" s="11"/>
      <c r="BE2080" s="11"/>
      <c r="BF2080" s="11"/>
    </row>
    <row r="2081" spans="1:58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2"/>
      <c r="BA2081" s="12"/>
      <c r="BB2081" s="12"/>
      <c r="BC2081" s="11"/>
      <c r="BD2081" s="11"/>
      <c r="BE2081" s="11"/>
      <c r="BF2081" s="11"/>
    </row>
    <row r="2082" spans="1:58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2"/>
      <c r="BA2082" s="12"/>
      <c r="BB2082" s="12"/>
      <c r="BC2082" s="11"/>
      <c r="BD2082" s="11"/>
      <c r="BE2082" s="11"/>
      <c r="BF2082" s="11"/>
    </row>
    <row r="2083" spans="1:58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2"/>
      <c r="BA2083" s="12"/>
      <c r="BB2083" s="12"/>
      <c r="BC2083" s="11"/>
      <c r="BD2083" s="11"/>
      <c r="BE2083" s="11"/>
      <c r="BF2083" s="11"/>
    </row>
    <row r="2084" spans="1:58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2"/>
      <c r="BA2084" s="12"/>
      <c r="BB2084" s="12"/>
      <c r="BC2084" s="11"/>
      <c r="BD2084" s="11"/>
      <c r="BE2084" s="11"/>
      <c r="BF2084" s="11"/>
    </row>
    <row r="2085" spans="1:58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2"/>
      <c r="BA2085" s="12"/>
      <c r="BB2085" s="12"/>
      <c r="BC2085" s="11"/>
      <c r="BD2085" s="11"/>
      <c r="BE2085" s="11"/>
      <c r="BF2085" s="11"/>
    </row>
    <row r="2086" spans="1:58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2"/>
      <c r="BA2086" s="12"/>
      <c r="BB2086" s="12"/>
      <c r="BC2086" s="11"/>
      <c r="BD2086" s="11"/>
      <c r="BE2086" s="11"/>
      <c r="BF2086" s="11"/>
    </row>
    <row r="2087" spans="1:58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2"/>
      <c r="BA2087" s="12"/>
      <c r="BB2087" s="12"/>
      <c r="BC2087" s="11"/>
      <c r="BD2087" s="11"/>
      <c r="BE2087" s="11"/>
      <c r="BF2087" s="11"/>
    </row>
    <row r="2088" spans="1:58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2"/>
      <c r="BA2088" s="12"/>
      <c r="BB2088" s="12"/>
      <c r="BC2088" s="11"/>
      <c r="BD2088" s="11"/>
      <c r="BE2088" s="11"/>
      <c r="BF2088" s="11"/>
    </row>
    <row r="2089" spans="1:58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2"/>
      <c r="BA2089" s="12"/>
      <c r="BB2089" s="12"/>
      <c r="BC2089" s="11"/>
      <c r="BD2089" s="11"/>
      <c r="BE2089" s="11"/>
      <c r="BF2089" s="11"/>
    </row>
    <row r="2090" spans="1:58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2"/>
      <c r="BA2090" s="12"/>
      <c r="BB2090" s="12"/>
      <c r="BC2090" s="11"/>
      <c r="BD2090" s="11"/>
      <c r="BE2090" s="11"/>
      <c r="BF2090" s="11"/>
    </row>
    <row r="2091" spans="1:58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2"/>
      <c r="BA2091" s="12"/>
      <c r="BB2091" s="12"/>
      <c r="BC2091" s="11"/>
      <c r="BD2091" s="11"/>
      <c r="BE2091" s="11"/>
      <c r="BF2091" s="11"/>
    </row>
    <row r="2092" spans="1:58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2"/>
      <c r="BA2092" s="12"/>
      <c r="BB2092" s="12"/>
      <c r="BC2092" s="11"/>
      <c r="BD2092" s="11"/>
      <c r="BE2092" s="11"/>
      <c r="BF2092" s="11"/>
    </row>
    <row r="2093" spans="1:58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2"/>
      <c r="BA2093" s="12"/>
      <c r="BB2093" s="12"/>
      <c r="BC2093" s="11"/>
      <c r="BD2093" s="11"/>
      <c r="BE2093" s="11"/>
      <c r="BF2093" s="11"/>
    </row>
    <row r="2094" spans="1:58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2"/>
      <c r="BA2094" s="12"/>
      <c r="BB2094" s="12"/>
      <c r="BC2094" s="11"/>
      <c r="BD2094" s="11"/>
      <c r="BE2094" s="11"/>
      <c r="BF2094" s="11"/>
    </row>
    <row r="2095" spans="1:58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2"/>
      <c r="BA2095" s="12"/>
      <c r="BB2095" s="12"/>
      <c r="BC2095" s="11"/>
      <c r="BD2095" s="11"/>
      <c r="BE2095" s="11"/>
      <c r="BF2095" s="11"/>
    </row>
    <row r="2096" spans="1:58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2"/>
      <c r="BA2096" s="12"/>
      <c r="BB2096" s="12"/>
      <c r="BC2096" s="11"/>
      <c r="BD2096" s="11"/>
      <c r="BE2096" s="11"/>
      <c r="BF2096" s="11"/>
    </row>
    <row r="2097" spans="1:58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2"/>
      <c r="BA2097" s="12"/>
      <c r="BB2097" s="12"/>
      <c r="BC2097" s="11"/>
      <c r="BD2097" s="11"/>
      <c r="BE2097" s="11"/>
      <c r="BF2097" s="11"/>
    </row>
    <row r="2098" spans="1:58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2"/>
      <c r="BA2098" s="12"/>
      <c r="BB2098" s="12"/>
      <c r="BC2098" s="11"/>
      <c r="BD2098" s="11"/>
      <c r="BE2098" s="11"/>
      <c r="BF2098" s="11"/>
    </row>
    <row r="2099" spans="1:58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2"/>
      <c r="BA2099" s="12"/>
      <c r="BB2099" s="12"/>
      <c r="BC2099" s="11"/>
      <c r="BD2099" s="11"/>
      <c r="BE2099" s="11"/>
      <c r="BF2099" s="11"/>
    </row>
    <row r="2100" spans="1:58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2"/>
      <c r="BA2100" s="12"/>
      <c r="BB2100" s="12"/>
      <c r="BC2100" s="11"/>
      <c r="BD2100" s="11"/>
      <c r="BE2100" s="11"/>
      <c r="BF2100" s="11"/>
    </row>
    <row r="2101" spans="1:58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2"/>
      <c r="BA2101" s="12"/>
      <c r="BB2101" s="12"/>
      <c r="BC2101" s="11"/>
      <c r="BD2101" s="11"/>
      <c r="BE2101" s="11"/>
      <c r="BF2101" s="11"/>
    </row>
    <row r="2102" spans="1:58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2"/>
      <c r="BA2102" s="12"/>
      <c r="BB2102" s="12"/>
      <c r="BC2102" s="11"/>
      <c r="BD2102" s="11"/>
      <c r="BE2102" s="11"/>
      <c r="BF2102" s="11"/>
    </row>
    <row r="2103" spans="1:58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2"/>
      <c r="BA2103" s="12"/>
      <c r="BB2103" s="12"/>
      <c r="BC2103" s="11"/>
      <c r="BD2103" s="11"/>
      <c r="BE2103" s="11"/>
      <c r="BF2103" s="11"/>
    </row>
    <row r="2104" spans="1:58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2"/>
      <c r="BA2104" s="12"/>
      <c r="BB2104" s="12"/>
      <c r="BC2104" s="11"/>
      <c r="BD2104" s="11"/>
      <c r="BE2104" s="11"/>
      <c r="BF2104" s="11"/>
    </row>
    <row r="2105" spans="1:58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2"/>
      <c r="BA2105" s="12"/>
      <c r="BB2105" s="12"/>
      <c r="BC2105" s="11"/>
      <c r="BD2105" s="11"/>
      <c r="BE2105" s="11"/>
      <c r="BF2105" s="11"/>
    </row>
    <row r="2106" spans="1:58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2"/>
      <c r="BA2106" s="12"/>
      <c r="BB2106" s="12"/>
      <c r="BC2106" s="11"/>
      <c r="BD2106" s="11"/>
      <c r="BE2106" s="11"/>
      <c r="BF2106" s="11"/>
    </row>
    <row r="2107" spans="1:58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2"/>
      <c r="BA2107" s="12"/>
      <c r="BB2107" s="12"/>
      <c r="BC2107" s="11"/>
      <c r="BD2107" s="11"/>
      <c r="BE2107" s="11"/>
      <c r="BF2107" s="11"/>
    </row>
    <row r="2108" spans="1:58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2"/>
      <c r="BA2108" s="12"/>
      <c r="BB2108" s="12"/>
      <c r="BC2108" s="11"/>
      <c r="BD2108" s="11"/>
      <c r="BE2108" s="11"/>
      <c r="BF2108" s="11"/>
    </row>
    <row r="2109" spans="1:58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2"/>
      <c r="BA2109" s="12"/>
      <c r="BB2109" s="12"/>
      <c r="BC2109" s="11"/>
      <c r="BD2109" s="11"/>
      <c r="BE2109" s="11"/>
      <c r="BF2109" s="11"/>
    </row>
    <row r="2110" spans="1:58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2"/>
      <c r="BA2110" s="12"/>
      <c r="BB2110" s="12"/>
      <c r="BC2110" s="11"/>
      <c r="BD2110" s="11"/>
      <c r="BE2110" s="11"/>
      <c r="BF2110" s="11"/>
    </row>
    <row r="2111" spans="1:58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2"/>
      <c r="BA2111" s="12"/>
      <c r="BB2111" s="12"/>
      <c r="BC2111" s="11"/>
      <c r="BD2111" s="11"/>
      <c r="BE2111" s="11"/>
      <c r="BF2111" s="11"/>
    </row>
    <row r="2112" spans="1:58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2"/>
      <c r="BA2112" s="12"/>
      <c r="BB2112" s="12"/>
      <c r="BC2112" s="11"/>
      <c r="BD2112" s="11"/>
      <c r="BE2112" s="11"/>
      <c r="BF2112" s="11"/>
    </row>
    <row r="2113" spans="1:58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2"/>
      <c r="BA2113" s="12"/>
      <c r="BB2113" s="12"/>
      <c r="BC2113" s="11"/>
      <c r="BD2113" s="11"/>
      <c r="BE2113" s="11"/>
      <c r="BF2113" s="11"/>
    </row>
    <row r="2114" spans="1:58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2"/>
      <c r="BA2114" s="12"/>
      <c r="BB2114" s="12"/>
      <c r="BC2114" s="11"/>
      <c r="BD2114" s="11"/>
      <c r="BE2114" s="11"/>
      <c r="BF2114" s="11"/>
    </row>
    <row r="2115" spans="1:58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2"/>
      <c r="BA2115" s="12"/>
      <c r="BB2115" s="12"/>
      <c r="BC2115" s="11"/>
      <c r="BD2115" s="11"/>
      <c r="BE2115" s="11"/>
      <c r="BF2115" s="11"/>
    </row>
    <row r="2116" spans="1:58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2"/>
      <c r="BA2116" s="12"/>
      <c r="BB2116" s="12"/>
      <c r="BC2116" s="11"/>
      <c r="BD2116" s="11"/>
      <c r="BE2116" s="11"/>
      <c r="BF2116" s="11"/>
    </row>
    <row r="2117" spans="1:58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2"/>
      <c r="BA2117" s="12"/>
      <c r="BB2117" s="12"/>
      <c r="BC2117" s="11"/>
      <c r="BD2117" s="11"/>
      <c r="BE2117" s="11"/>
      <c r="BF2117" s="11"/>
    </row>
    <row r="2118" spans="1:58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2"/>
      <c r="BA2118" s="12"/>
      <c r="BB2118" s="12"/>
      <c r="BC2118" s="11"/>
      <c r="BD2118" s="11"/>
      <c r="BE2118" s="11"/>
      <c r="BF2118" s="11"/>
    </row>
    <row r="2119" spans="1:58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2"/>
      <c r="BA2119" s="12"/>
      <c r="BB2119" s="12"/>
      <c r="BC2119" s="11"/>
      <c r="BD2119" s="11"/>
      <c r="BE2119" s="11"/>
      <c r="BF2119" s="11"/>
    </row>
    <row r="2120" spans="1:58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2"/>
      <c r="BA2120" s="12"/>
      <c r="BB2120" s="12"/>
      <c r="BC2120" s="11"/>
      <c r="BD2120" s="11"/>
      <c r="BE2120" s="11"/>
      <c r="BF2120" s="11"/>
    </row>
    <row r="2121" spans="1:58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2"/>
      <c r="BA2121" s="12"/>
      <c r="BB2121" s="12"/>
      <c r="BC2121" s="11"/>
      <c r="BD2121" s="11"/>
      <c r="BE2121" s="11"/>
      <c r="BF2121" s="11"/>
    </row>
    <row r="2122" spans="1:58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2"/>
      <c r="BA2122" s="12"/>
      <c r="BB2122" s="12"/>
      <c r="BC2122" s="11"/>
      <c r="BD2122" s="11"/>
      <c r="BE2122" s="11"/>
      <c r="BF2122" s="11"/>
    </row>
    <row r="2123" spans="1:58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2"/>
      <c r="BA2123" s="12"/>
      <c r="BB2123" s="12"/>
      <c r="BC2123" s="11"/>
      <c r="BD2123" s="11"/>
      <c r="BE2123" s="11"/>
      <c r="BF2123" s="11"/>
    </row>
    <row r="2124" spans="1:58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2"/>
      <c r="BA2124" s="12"/>
      <c r="BB2124" s="12"/>
      <c r="BC2124" s="11"/>
      <c r="BD2124" s="11"/>
      <c r="BE2124" s="11"/>
      <c r="BF2124" s="11"/>
    </row>
    <row r="2125" spans="1:58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2"/>
      <c r="BA2125" s="12"/>
      <c r="BB2125" s="12"/>
      <c r="BC2125" s="11"/>
      <c r="BD2125" s="11"/>
      <c r="BE2125" s="11"/>
      <c r="BF2125" s="11"/>
    </row>
    <row r="2126" spans="1:58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2"/>
      <c r="BA2126" s="12"/>
      <c r="BB2126" s="12"/>
      <c r="BC2126" s="11"/>
      <c r="BD2126" s="11"/>
      <c r="BE2126" s="11"/>
      <c r="BF2126" s="11"/>
    </row>
    <row r="2127" spans="1:58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2"/>
      <c r="BA2127" s="12"/>
      <c r="BB2127" s="12"/>
      <c r="BC2127" s="11"/>
      <c r="BD2127" s="11"/>
      <c r="BE2127" s="11"/>
      <c r="BF2127" s="11"/>
    </row>
    <row r="2128" spans="1:58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2"/>
      <c r="BA2128" s="12"/>
      <c r="BB2128" s="12"/>
      <c r="BC2128" s="11"/>
      <c r="BD2128" s="11"/>
      <c r="BE2128" s="11"/>
      <c r="BF2128" s="11"/>
    </row>
    <row r="2129" spans="1:58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2"/>
      <c r="BA2129" s="12"/>
      <c r="BB2129" s="12"/>
      <c r="BC2129" s="11"/>
      <c r="BD2129" s="11"/>
      <c r="BE2129" s="11"/>
      <c r="BF2129" s="11"/>
    </row>
    <row r="2130" spans="1:58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2"/>
      <c r="BA2130" s="12"/>
      <c r="BB2130" s="12"/>
      <c r="BC2130" s="11"/>
      <c r="BD2130" s="11"/>
      <c r="BE2130" s="11"/>
      <c r="BF2130" s="11"/>
    </row>
    <row r="2131" spans="1:58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2"/>
      <c r="BA2131" s="12"/>
      <c r="BB2131" s="12"/>
      <c r="BC2131" s="11"/>
      <c r="BD2131" s="11"/>
      <c r="BE2131" s="11"/>
      <c r="BF2131" s="11"/>
    </row>
    <row r="2132" spans="1:58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2"/>
      <c r="BA2132" s="12"/>
      <c r="BB2132" s="12"/>
      <c r="BC2132" s="11"/>
      <c r="BD2132" s="11"/>
      <c r="BE2132" s="11"/>
      <c r="BF2132" s="11"/>
    </row>
    <row r="2133" spans="1:58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2"/>
      <c r="BA2133" s="12"/>
      <c r="BB2133" s="12"/>
      <c r="BC2133" s="11"/>
      <c r="BD2133" s="11"/>
      <c r="BE2133" s="11"/>
      <c r="BF2133" s="11"/>
    </row>
    <row r="2134" spans="1:58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2"/>
      <c r="BA2134" s="12"/>
      <c r="BB2134" s="12"/>
      <c r="BC2134" s="11"/>
      <c r="BD2134" s="11"/>
      <c r="BE2134" s="11"/>
      <c r="BF2134" s="11"/>
    </row>
    <row r="2135" spans="1:58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2"/>
      <c r="BA2135" s="12"/>
      <c r="BB2135" s="12"/>
      <c r="BC2135" s="11"/>
      <c r="BD2135" s="11"/>
      <c r="BE2135" s="11"/>
      <c r="BF2135" s="11"/>
    </row>
    <row r="2136" spans="1:58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2"/>
      <c r="BA2136" s="12"/>
      <c r="BB2136" s="12"/>
      <c r="BC2136" s="11"/>
      <c r="BD2136" s="11"/>
      <c r="BE2136" s="11"/>
      <c r="BF2136" s="11"/>
    </row>
    <row r="2137" spans="1:58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2"/>
      <c r="BA2137" s="12"/>
      <c r="BB2137" s="12"/>
      <c r="BC2137" s="11"/>
      <c r="BD2137" s="11"/>
      <c r="BE2137" s="11"/>
      <c r="BF2137" s="11"/>
    </row>
    <row r="2138" spans="1:58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2"/>
      <c r="BA2138" s="12"/>
      <c r="BB2138" s="12"/>
      <c r="BC2138" s="11"/>
      <c r="BD2138" s="11"/>
      <c r="BE2138" s="11"/>
      <c r="BF2138" s="11"/>
    </row>
    <row r="2139" spans="1:58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2"/>
      <c r="BA2139" s="12"/>
      <c r="BB2139" s="12"/>
      <c r="BC2139" s="11"/>
      <c r="BD2139" s="11"/>
      <c r="BE2139" s="11"/>
      <c r="BF2139" s="11"/>
    </row>
    <row r="2140" spans="1:58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2"/>
      <c r="BA2140" s="12"/>
      <c r="BB2140" s="12"/>
      <c r="BC2140" s="11"/>
      <c r="BD2140" s="11"/>
      <c r="BE2140" s="11"/>
      <c r="BF2140" s="11"/>
    </row>
    <row r="2141" spans="1:58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2"/>
      <c r="BA2141" s="12"/>
      <c r="BB2141" s="12"/>
      <c r="BC2141" s="11"/>
      <c r="BD2141" s="11"/>
      <c r="BE2141" s="11"/>
      <c r="BF2141" s="11"/>
    </row>
    <row r="2142" spans="1:58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2"/>
      <c r="BA2142" s="12"/>
      <c r="BB2142" s="12"/>
      <c r="BC2142" s="11"/>
      <c r="BD2142" s="11"/>
      <c r="BE2142" s="11"/>
      <c r="BF2142" s="11"/>
    </row>
    <row r="2143" spans="1:58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2"/>
      <c r="BA2143" s="12"/>
      <c r="BB2143" s="12"/>
      <c r="BC2143" s="11"/>
      <c r="BD2143" s="11"/>
      <c r="BE2143" s="11"/>
      <c r="BF2143" s="11"/>
    </row>
    <row r="2144" spans="1:58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2"/>
      <c r="BA2144" s="12"/>
      <c r="BB2144" s="12"/>
      <c r="BC2144" s="11"/>
      <c r="BD2144" s="11"/>
      <c r="BE2144" s="11"/>
      <c r="BF2144" s="11"/>
    </row>
    <row r="2145" spans="1:58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2"/>
      <c r="BA2145" s="12"/>
      <c r="BB2145" s="12"/>
      <c r="BC2145" s="11"/>
      <c r="BD2145" s="11"/>
      <c r="BE2145" s="11"/>
      <c r="BF2145" s="11"/>
    </row>
    <row r="2146" spans="1:58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2"/>
      <c r="BA2146" s="12"/>
      <c r="BB2146" s="12"/>
      <c r="BC2146" s="11"/>
      <c r="BD2146" s="11"/>
      <c r="BE2146" s="11"/>
      <c r="BF2146" s="11"/>
    </row>
    <row r="2147" spans="1:58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2"/>
      <c r="BA2147" s="12"/>
      <c r="BB2147" s="12"/>
      <c r="BC2147" s="11"/>
      <c r="BD2147" s="11"/>
      <c r="BE2147" s="11"/>
      <c r="BF2147" s="11"/>
    </row>
    <row r="2148" spans="1:58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2"/>
      <c r="BA2148" s="12"/>
      <c r="BB2148" s="12"/>
      <c r="BC2148" s="11"/>
      <c r="BD2148" s="11"/>
      <c r="BE2148" s="11"/>
      <c r="BF2148" s="11"/>
    </row>
    <row r="2149" spans="1:58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2"/>
      <c r="BA2149" s="12"/>
      <c r="BB2149" s="12"/>
      <c r="BC2149" s="11"/>
      <c r="BD2149" s="11"/>
      <c r="BE2149" s="11"/>
      <c r="BF2149" s="11"/>
    </row>
    <row r="2150" spans="1:58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2"/>
      <c r="BA2150" s="12"/>
      <c r="BB2150" s="12"/>
      <c r="BC2150" s="11"/>
      <c r="BD2150" s="11"/>
      <c r="BE2150" s="11"/>
      <c r="BF2150" s="11"/>
    </row>
    <row r="2151" spans="1:58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2"/>
      <c r="BA2151" s="12"/>
      <c r="BB2151" s="12"/>
      <c r="BC2151" s="11"/>
      <c r="BD2151" s="11"/>
      <c r="BE2151" s="11"/>
      <c r="BF2151" s="11"/>
    </row>
    <row r="2152" spans="1:58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2"/>
      <c r="BA2152" s="12"/>
      <c r="BB2152" s="12"/>
      <c r="BC2152" s="11"/>
      <c r="BD2152" s="11"/>
      <c r="BE2152" s="11"/>
      <c r="BF2152" s="11"/>
    </row>
    <row r="2153" spans="1:58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2"/>
      <c r="BA2153" s="12"/>
      <c r="BB2153" s="12"/>
      <c r="BC2153" s="11"/>
      <c r="BD2153" s="11"/>
      <c r="BE2153" s="11"/>
      <c r="BF2153" s="11"/>
    </row>
    <row r="2154" spans="1:58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2"/>
      <c r="BA2154" s="12"/>
      <c r="BB2154" s="12"/>
      <c r="BC2154" s="11"/>
      <c r="BD2154" s="11"/>
      <c r="BE2154" s="11"/>
      <c r="BF2154" s="11"/>
    </row>
    <row r="2155" spans="1:58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2"/>
      <c r="BA2155" s="12"/>
      <c r="BB2155" s="12"/>
      <c r="BC2155" s="11"/>
      <c r="BD2155" s="11"/>
      <c r="BE2155" s="11"/>
      <c r="BF2155" s="11"/>
    </row>
    <row r="2156" spans="1:58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2"/>
      <c r="BA2156" s="12"/>
      <c r="BB2156" s="12"/>
      <c r="BC2156" s="11"/>
      <c r="BD2156" s="11"/>
      <c r="BE2156" s="11"/>
      <c r="BF2156" s="11"/>
    </row>
    <row r="2157" spans="1:58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2"/>
      <c r="BA2157" s="12"/>
      <c r="BB2157" s="12"/>
      <c r="BC2157" s="11"/>
      <c r="BD2157" s="11"/>
      <c r="BE2157" s="11"/>
      <c r="BF2157" s="11"/>
    </row>
    <row r="2158" spans="1:58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2"/>
      <c r="BA2158" s="12"/>
      <c r="BB2158" s="12"/>
      <c r="BC2158" s="11"/>
      <c r="BD2158" s="11"/>
      <c r="BE2158" s="11"/>
      <c r="BF2158" s="11"/>
    </row>
    <row r="2159" spans="1:58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2"/>
      <c r="BA2159" s="12"/>
      <c r="BB2159" s="12"/>
      <c r="BC2159" s="11"/>
      <c r="BD2159" s="11"/>
      <c r="BE2159" s="11"/>
      <c r="BF2159" s="11"/>
    </row>
    <row r="2160" spans="1:58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2"/>
      <c r="BA2160" s="12"/>
      <c r="BB2160" s="12"/>
      <c r="BC2160" s="11"/>
      <c r="BD2160" s="11"/>
      <c r="BE2160" s="11"/>
      <c r="BF2160" s="11"/>
    </row>
    <row r="2161" spans="1:58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2"/>
      <c r="BA2161" s="12"/>
      <c r="BB2161" s="12"/>
      <c r="BC2161" s="11"/>
      <c r="BD2161" s="11"/>
      <c r="BE2161" s="11"/>
      <c r="BF2161" s="11"/>
    </row>
    <row r="2162" spans="1:58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2"/>
      <c r="BA2162" s="12"/>
      <c r="BB2162" s="12"/>
      <c r="BC2162" s="11"/>
      <c r="BD2162" s="11"/>
      <c r="BE2162" s="11"/>
      <c r="BF2162" s="11"/>
    </row>
    <row r="2163" spans="1:58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2"/>
      <c r="BA2163" s="12"/>
      <c r="BB2163" s="12"/>
      <c r="BC2163" s="11"/>
      <c r="BD2163" s="11"/>
      <c r="BE2163" s="11"/>
      <c r="BF2163" s="11"/>
    </row>
    <row r="2164" spans="1:58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2"/>
      <c r="BA2164" s="12"/>
      <c r="BB2164" s="12"/>
      <c r="BC2164" s="11"/>
      <c r="BD2164" s="11"/>
      <c r="BE2164" s="11"/>
      <c r="BF2164" s="11"/>
    </row>
    <row r="2165" spans="1:58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2"/>
      <c r="BA2165" s="12"/>
      <c r="BB2165" s="12"/>
      <c r="BC2165" s="11"/>
      <c r="BD2165" s="11"/>
      <c r="BE2165" s="11"/>
      <c r="BF2165" s="11"/>
    </row>
    <row r="2166" spans="1:58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2"/>
      <c r="BA2166" s="12"/>
      <c r="BB2166" s="12"/>
      <c r="BC2166" s="11"/>
      <c r="BD2166" s="11"/>
      <c r="BE2166" s="11"/>
      <c r="BF2166" s="11"/>
    </row>
    <row r="2167" spans="1:58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2"/>
      <c r="BA2167" s="12"/>
      <c r="BB2167" s="12"/>
      <c r="BC2167" s="11"/>
      <c r="BD2167" s="11"/>
      <c r="BE2167" s="11"/>
      <c r="BF2167" s="11"/>
    </row>
    <row r="2168" spans="1:58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2"/>
      <c r="BA2168" s="12"/>
      <c r="BB2168" s="12"/>
      <c r="BC2168" s="11"/>
      <c r="BD2168" s="11"/>
      <c r="BE2168" s="11"/>
      <c r="BF2168" s="11"/>
    </row>
    <row r="2169" spans="1:58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2"/>
      <c r="BA2169" s="12"/>
      <c r="BB2169" s="12"/>
      <c r="BC2169" s="11"/>
      <c r="BD2169" s="11"/>
      <c r="BE2169" s="11"/>
      <c r="BF2169" s="11"/>
    </row>
    <row r="2170" spans="1:58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2"/>
      <c r="BA2170" s="12"/>
      <c r="BB2170" s="12"/>
      <c r="BC2170" s="11"/>
      <c r="BD2170" s="11"/>
      <c r="BE2170" s="11"/>
      <c r="BF2170" s="11"/>
    </row>
    <row r="2171" spans="1:58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2"/>
      <c r="BA2171" s="12"/>
      <c r="BB2171" s="12"/>
      <c r="BC2171" s="11"/>
      <c r="BD2171" s="11"/>
      <c r="BE2171" s="11"/>
      <c r="BF2171" s="11"/>
    </row>
    <row r="2172" spans="1:58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2"/>
      <c r="BA2172" s="12"/>
      <c r="BB2172" s="12"/>
      <c r="BC2172" s="11"/>
      <c r="BD2172" s="11"/>
      <c r="BE2172" s="11"/>
      <c r="BF2172" s="11"/>
    </row>
    <row r="2173" spans="1:58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2"/>
      <c r="BA2173" s="12"/>
      <c r="BB2173" s="12"/>
      <c r="BC2173" s="11"/>
      <c r="BD2173" s="11"/>
      <c r="BE2173" s="11"/>
      <c r="BF2173" s="11"/>
    </row>
    <row r="2174" spans="1:58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2"/>
      <c r="BA2174" s="12"/>
      <c r="BB2174" s="12"/>
      <c r="BC2174" s="11"/>
      <c r="BD2174" s="11"/>
      <c r="BE2174" s="11"/>
      <c r="BF2174" s="11"/>
    </row>
    <row r="2175" spans="1:58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2"/>
      <c r="BA2175" s="12"/>
      <c r="BB2175" s="12"/>
      <c r="BC2175" s="11"/>
      <c r="BD2175" s="11"/>
      <c r="BE2175" s="11"/>
      <c r="BF2175" s="11"/>
    </row>
    <row r="2176" spans="1:58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2"/>
      <c r="BA2176" s="12"/>
      <c r="BB2176" s="12"/>
      <c r="BC2176" s="11"/>
      <c r="BD2176" s="11"/>
      <c r="BE2176" s="11"/>
      <c r="BF2176" s="11"/>
    </row>
    <row r="2177" spans="1:58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2"/>
      <c r="BA2177" s="12"/>
      <c r="BB2177" s="12"/>
      <c r="BC2177" s="11"/>
      <c r="BD2177" s="11"/>
      <c r="BE2177" s="11"/>
      <c r="BF2177" s="11"/>
    </row>
    <row r="2178" spans="1:58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2"/>
      <c r="BA2178" s="12"/>
      <c r="BB2178" s="12"/>
      <c r="BC2178" s="11"/>
      <c r="BD2178" s="11"/>
      <c r="BE2178" s="11"/>
      <c r="BF2178" s="11"/>
    </row>
    <row r="2179" spans="1:58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2"/>
      <c r="BA2179" s="12"/>
      <c r="BB2179" s="12"/>
      <c r="BC2179" s="11"/>
      <c r="BD2179" s="11"/>
      <c r="BE2179" s="11"/>
      <c r="BF2179" s="11"/>
    </row>
    <row r="2180" spans="1:58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2"/>
      <c r="BA2180" s="12"/>
      <c r="BB2180" s="12"/>
      <c r="BC2180" s="11"/>
      <c r="BD2180" s="11"/>
      <c r="BE2180" s="11"/>
      <c r="BF2180" s="11"/>
    </row>
    <row r="2181" spans="1:58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2"/>
      <c r="BA2181" s="12"/>
      <c r="BB2181" s="12"/>
      <c r="BC2181" s="11"/>
      <c r="BD2181" s="11"/>
      <c r="BE2181" s="11"/>
      <c r="BF2181" s="11"/>
    </row>
    <row r="2182" spans="1:58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2"/>
      <c r="BA2182" s="12"/>
      <c r="BB2182" s="12"/>
      <c r="BC2182" s="11"/>
      <c r="BD2182" s="11"/>
      <c r="BE2182" s="11"/>
      <c r="BF2182" s="11"/>
    </row>
    <row r="2183" spans="1:58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2"/>
      <c r="BA2183" s="12"/>
      <c r="BB2183" s="12"/>
      <c r="BC2183" s="11"/>
      <c r="BD2183" s="11"/>
      <c r="BE2183" s="11"/>
      <c r="BF2183" s="11"/>
    </row>
    <row r="2184" spans="1:58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2"/>
      <c r="BA2184" s="12"/>
      <c r="BB2184" s="12"/>
      <c r="BC2184" s="11"/>
      <c r="BD2184" s="11"/>
      <c r="BE2184" s="11"/>
      <c r="BF2184" s="11"/>
    </row>
    <row r="2185" spans="1:58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2"/>
      <c r="BA2185" s="12"/>
      <c r="BB2185" s="12"/>
      <c r="BC2185" s="11"/>
      <c r="BD2185" s="11"/>
      <c r="BE2185" s="11"/>
      <c r="BF2185" s="11"/>
    </row>
    <row r="2186" spans="1:58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2"/>
      <c r="BA2186" s="12"/>
      <c r="BB2186" s="12"/>
      <c r="BC2186" s="11"/>
      <c r="BD2186" s="11"/>
      <c r="BE2186" s="11"/>
      <c r="BF2186" s="11"/>
    </row>
    <row r="2187" spans="1:58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2"/>
      <c r="BA2187" s="12"/>
      <c r="BB2187" s="12"/>
      <c r="BC2187" s="11"/>
      <c r="BD2187" s="11"/>
      <c r="BE2187" s="11"/>
      <c r="BF2187" s="11"/>
    </row>
    <row r="2188" spans="1:58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2"/>
      <c r="BA2188" s="12"/>
      <c r="BB2188" s="12"/>
      <c r="BC2188" s="11"/>
      <c r="BD2188" s="11"/>
      <c r="BE2188" s="11"/>
      <c r="BF2188" s="11"/>
    </row>
    <row r="2189" spans="1:58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2"/>
      <c r="BA2189" s="12"/>
      <c r="BB2189" s="12"/>
      <c r="BC2189" s="11"/>
      <c r="BD2189" s="11"/>
      <c r="BE2189" s="11"/>
      <c r="BF2189" s="11"/>
    </row>
    <row r="2190" spans="1:58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2"/>
      <c r="BA2190" s="12"/>
      <c r="BB2190" s="12"/>
      <c r="BC2190" s="11"/>
      <c r="BD2190" s="11"/>
      <c r="BE2190" s="11"/>
      <c r="BF2190" s="11"/>
    </row>
    <row r="2191" spans="1:58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2"/>
      <c r="BA2191" s="12"/>
      <c r="BB2191" s="12"/>
      <c r="BC2191" s="11"/>
      <c r="BD2191" s="11"/>
      <c r="BE2191" s="11"/>
      <c r="BF2191" s="11"/>
    </row>
    <row r="2192" spans="1:58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2"/>
      <c r="BA2192" s="12"/>
      <c r="BB2192" s="12"/>
      <c r="BC2192" s="11"/>
      <c r="BD2192" s="11"/>
      <c r="BE2192" s="11"/>
      <c r="BF2192" s="11"/>
    </row>
    <row r="2193" spans="1:58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2"/>
      <c r="BA2193" s="12"/>
      <c r="BB2193" s="12"/>
      <c r="BC2193" s="11"/>
      <c r="BD2193" s="11"/>
      <c r="BE2193" s="11"/>
      <c r="BF2193" s="11"/>
    </row>
    <row r="2194" spans="1:58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2"/>
      <c r="BA2194" s="12"/>
      <c r="BB2194" s="12"/>
      <c r="BC2194" s="11"/>
      <c r="BD2194" s="11"/>
      <c r="BE2194" s="11"/>
      <c r="BF2194" s="11"/>
    </row>
    <row r="2195" spans="1:58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2"/>
      <c r="BA2195" s="12"/>
      <c r="BB2195" s="12"/>
      <c r="BC2195" s="11"/>
      <c r="BD2195" s="11"/>
      <c r="BE2195" s="11"/>
      <c r="BF2195" s="11"/>
    </row>
    <row r="2196" spans="1:58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2"/>
      <c r="BA2196" s="12"/>
      <c r="BB2196" s="12"/>
      <c r="BC2196" s="11"/>
      <c r="BD2196" s="11"/>
      <c r="BE2196" s="11"/>
      <c r="BF2196" s="11"/>
    </row>
    <row r="2197" spans="1:58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2"/>
      <c r="BA2197" s="12"/>
      <c r="BB2197" s="12"/>
      <c r="BC2197" s="11"/>
      <c r="BD2197" s="11"/>
      <c r="BE2197" s="11"/>
      <c r="BF2197" s="11"/>
    </row>
    <row r="2198" spans="1:58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2"/>
      <c r="BA2198" s="12"/>
      <c r="BB2198" s="12"/>
      <c r="BC2198" s="11"/>
      <c r="BD2198" s="11"/>
      <c r="BE2198" s="11"/>
      <c r="BF2198" s="11"/>
    </row>
    <row r="2199" spans="1:58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2"/>
      <c r="BA2199" s="12"/>
      <c r="BB2199" s="12"/>
      <c r="BC2199" s="11"/>
      <c r="BD2199" s="11"/>
      <c r="BE2199" s="11"/>
      <c r="BF2199" s="11"/>
    </row>
    <row r="2200" spans="1:58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2"/>
      <c r="BA2200" s="12"/>
      <c r="BB2200" s="12"/>
      <c r="BC2200" s="11"/>
      <c r="BD2200" s="11"/>
      <c r="BE2200" s="11"/>
      <c r="BF2200" s="11"/>
    </row>
    <row r="2201" spans="1:58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2"/>
      <c r="BA2201" s="12"/>
      <c r="BB2201" s="12"/>
      <c r="BC2201" s="11"/>
      <c r="BD2201" s="11"/>
      <c r="BE2201" s="11"/>
      <c r="BF2201" s="11"/>
    </row>
    <row r="2202" spans="1:58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2"/>
      <c r="BA2202" s="12"/>
      <c r="BB2202" s="12"/>
      <c r="BC2202" s="11"/>
      <c r="BD2202" s="11"/>
      <c r="BE2202" s="11"/>
      <c r="BF2202" s="11"/>
    </row>
    <row r="2203" spans="1:58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2"/>
      <c r="BA2203" s="12"/>
      <c r="BB2203" s="12"/>
      <c r="BC2203" s="11"/>
      <c r="BD2203" s="11"/>
      <c r="BE2203" s="11"/>
      <c r="BF2203" s="11"/>
    </row>
    <row r="2204" spans="1:58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2"/>
      <c r="BA2204" s="12"/>
      <c r="BB2204" s="12"/>
      <c r="BC2204" s="11"/>
      <c r="BD2204" s="11"/>
      <c r="BE2204" s="11"/>
      <c r="BF2204" s="11"/>
    </row>
    <row r="2205" spans="1:58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2"/>
      <c r="BA2205" s="12"/>
      <c r="BB2205" s="12"/>
      <c r="BC2205" s="11"/>
      <c r="BD2205" s="11"/>
      <c r="BE2205" s="11"/>
      <c r="BF2205" s="11"/>
    </row>
    <row r="2206" spans="1:58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2"/>
      <c r="BA2206" s="12"/>
      <c r="BB2206" s="12"/>
      <c r="BC2206" s="11"/>
      <c r="BD2206" s="11"/>
      <c r="BE2206" s="11"/>
      <c r="BF2206" s="11"/>
    </row>
    <row r="2207" spans="1:58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2"/>
      <c r="BA2207" s="12"/>
      <c r="BB2207" s="12"/>
      <c r="BC2207" s="11"/>
      <c r="BD2207" s="11"/>
      <c r="BE2207" s="11"/>
      <c r="BF2207" s="11"/>
    </row>
    <row r="2208" spans="1:58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2"/>
      <c r="BA2208" s="12"/>
      <c r="BB2208" s="12"/>
      <c r="BC2208" s="11"/>
      <c r="BD2208" s="11"/>
      <c r="BE2208" s="11"/>
      <c r="BF2208" s="11"/>
    </row>
    <row r="2209" spans="1:58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2"/>
      <c r="BA2209" s="12"/>
      <c r="BB2209" s="12"/>
      <c r="BC2209" s="11"/>
      <c r="BD2209" s="11"/>
      <c r="BE2209" s="11"/>
      <c r="BF2209" s="11"/>
    </row>
    <row r="2210" spans="1:58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2"/>
      <c r="BA2210" s="12"/>
      <c r="BB2210" s="12"/>
      <c r="BC2210" s="11"/>
      <c r="BD2210" s="11"/>
      <c r="BE2210" s="11"/>
      <c r="BF2210" s="11"/>
    </row>
    <row r="2211" spans="1:58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2"/>
      <c r="BA2211" s="12"/>
      <c r="BB2211" s="12"/>
      <c r="BC2211" s="11"/>
      <c r="BD2211" s="11"/>
      <c r="BE2211" s="11"/>
      <c r="BF2211" s="11"/>
    </row>
    <row r="2212" spans="1:58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2"/>
      <c r="BA2212" s="12"/>
      <c r="BB2212" s="12"/>
      <c r="BC2212" s="11"/>
      <c r="BD2212" s="11"/>
      <c r="BE2212" s="11"/>
      <c r="BF2212" s="11"/>
    </row>
    <row r="2213" spans="1:58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2"/>
      <c r="BA2213" s="12"/>
      <c r="BB2213" s="12"/>
      <c r="BC2213" s="11"/>
      <c r="BD2213" s="11"/>
      <c r="BE2213" s="11"/>
      <c r="BF2213" s="11"/>
    </row>
    <row r="2214" spans="1:58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2"/>
      <c r="BA2214" s="12"/>
      <c r="BB2214" s="12"/>
      <c r="BC2214" s="11"/>
      <c r="BD2214" s="11"/>
      <c r="BE2214" s="11"/>
      <c r="BF2214" s="11"/>
    </row>
    <row r="2215" spans="1:58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2"/>
      <c r="BA2215" s="12"/>
      <c r="BB2215" s="12"/>
      <c r="BC2215" s="11"/>
      <c r="BD2215" s="11"/>
      <c r="BE2215" s="11"/>
      <c r="BF2215" s="11"/>
    </row>
    <row r="2216" spans="1:58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2"/>
      <c r="BA2216" s="12"/>
      <c r="BB2216" s="12"/>
      <c r="BC2216" s="11"/>
      <c r="BD2216" s="11"/>
      <c r="BE2216" s="11"/>
      <c r="BF2216" s="11"/>
    </row>
    <row r="2217" spans="1:58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2"/>
      <c r="BA2217" s="12"/>
      <c r="BB2217" s="12"/>
      <c r="BC2217" s="11"/>
      <c r="BD2217" s="11"/>
      <c r="BE2217" s="11"/>
      <c r="BF2217" s="11"/>
    </row>
    <row r="2218" spans="1:58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2"/>
      <c r="BA2218" s="12"/>
      <c r="BB2218" s="12"/>
      <c r="BC2218" s="11"/>
      <c r="BD2218" s="11"/>
      <c r="BE2218" s="11"/>
      <c r="BF2218" s="11"/>
    </row>
    <row r="2219" spans="1:58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2"/>
      <c r="BA2219" s="12"/>
      <c r="BB2219" s="12"/>
      <c r="BC2219" s="11"/>
      <c r="BD2219" s="11"/>
      <c r="BE2219" s="11"/>
      <c r="BF2219" s="11"/>
    </row>
    <row r="2220" spans="1:58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2"/>
      <c r="BA2220" s="12"/>
      <c r="BB2220" s="12"/>
      <c r="BC2220" s="11"/>
      <c r="BD2220" s="11"/>
      <c r="BE2220" s="11"/>
      <c r="BF2220" s="11"/>
    </row>
    <row r="2221" spans="1:58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2"/>
      <c r="BA2221" s="12"/>
      <c r="BB2221" s="12"/>
      <c r="BC2221" s="11"/>
      <c r="BD2221" s="11"/>
      <c r="BE2221" s="11"/>
      <c r="BF2221" s="11"/>
    </row>
    <row r="2222" spans="1:58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2"/>
      <c r="BA2222" s="12"/>
      <c r="BB2222" s="12"/>
      <c r="BC2222" s="11"/>
      <c r="BD2222" s="11"/>
      <c r="BE2222" s="11"/>
      <c r="BF2222" s="11"/>
    </row>
    <row r="2223" spans="1:58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2"/>
      <c r="BA2223" s="12"/>
      <c r="BB2223" s="12"/>
      <c r="BC2223" s="11"/>
      <c r="BD2223" s="11"/>
      <c r="BE2223" s="11"/>
      <c r="BF2223" s="11"/>
    </row>
    <row r="2224" spans="1:58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2"/>
      <c r="BA2224" s="12"/>
      <c r="BB2224" s="12"/>
      <c r="BC2224" s="11"/>
      <c r="BD2224" s="11"/>
      <c r="BE2224" s="11"/>
      <c r="BF2224" s="11"/>
    </row>
    <row r="2225" spans="1:58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2"/>
      <c r="BA2225" s="12"/>
      <c r="BB2225" s="12"/>
      <c r="BC2225" s="11"/>
      <c r="BD2225" s="11"/>
      <c r="BE2225" s="11"/>
      <c r="BF2225" s="11"/>
    </row>
    <row r="2226" spans="1:58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2"/>
      <c r="BA2226" s="12"/>
      <c r="BB2226" s="12"/>
      <c r="BC2226" s="11"/>
      <c r="BD2226" s="11"/>
      <c r="BE2226" s="11"/>
      <c r="BF2226" s="11"/>
    </row>
    <row r="2227" spans="1:58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2"/>
      <c r="BA2227" s="12"/>
      <c r="BB2227" s="12"/>
      <c r="BC2227" s="11"/>
      <c r="BD2227" s="11"/>
      <c r="BE2227" s="11"/>
      <c r="BF2227" s="11"/>
    </row>
    <row r="2228" spans="1:58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2"/>
      <c r="BA2228" s="12"/>
      <c r="BB2228" s="12"/>
      <c r="BC2228" s="11"/>
      <c r="BD2228" s="11"/>
      <c r="BE2228" s="11"/>
      <c r="BF2228" s="11"/>
    </row>
    <row r="2229" spans="1:58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2"/>
      <c r="BA2229" s="12"/>
      <c r="BB2229" s="12"/>
      <c r="BC2229" s="11"/>
      <c r="BD2229" s="11"/>
      <c r="BE2229" s="11"/>
      <c r="BF2229" s="11"/>
    </row>
    <row r="2230" spans="1:58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2"/>
      <c r="BA2230" s="12"/>
      <c r="BB2230" s="12"/>
      <c r="BC2230" s="11"/>
      <c r="BD2230" s="11"/>
      <c r="BE2230" s="11"/>
      <c r="BF2230" s="11"/>
    </row>
    <row r="2231" spans="1:58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2"/>
      <c r="BA2231" s="12"/>
      <c r="BB2231" s="12"/>
      <c r="BC2231" s="11"/>
      <c r="BD2231" s="11"/>
      <c r="BE2231" s="11"/>
      <c r="BF2231" s="11"/>
    </row>
    <row r="2232" spans="1:58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2"/>
      <c r="BA2232" s="12"/>
      <c r="BB2232" s="12"/>
      <c r="BC2232" s="11"/>
      <c r="BD2232" s="11"/>
      <c r="BE2232" s="11"/>
      <c r="BF2232" s="11"/>
    </row>
    <row r="2233" spans="1:58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2"/>
      <c r="BA2233" s="12"/>
      <c r="BB2233" s="12"/>
      <c r="BC2233" s="11"/>
      <c r="BD2233" s="11"/>
      <c r="BE2233" s="11"/>
      <c r="BF2233" s="11"/>
    </row>
    <row r="2234" spans="1:58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2"/>
      <c r="BA2234" s="12"/>
      <c r="BB2234" s="12"/>
      <c r="BC2234" s="11"/>
      <c r="BD2234" s="11"/>
      <c r="BE2234" s="11"/>
      <c r="BF2234" s="11"/>
    </row>
    <row r="2235" spans="1:58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2"/>
      <c r="BA2235" s="12"/>
      <c r="BB2235" s="12"/>
      <c r="BC2235" s="11"/>
      <c r="BD2235" s="11"/>
      <c r="BE2235" s="11"/>
      <c r="BF2235" s="11"/>
    </row>
    <row r="2236" spans="1:58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2"/>
      <c r="BA2236" s="12"/>
      <c r="BB2236" s="12"/>
      <c r="BC2236" s="11"/>
      <c r="BD2236" s="11"/>
      <c r="BE2236" s="11"/>
      <c r="BF2236" s="11"/>
    </row>
    <row r="2237" spans="1:58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2"/>
      <c r="BA2237" s="12"/>
      <c r="BB2237" s="12"/>
      <c r="BC2237" s="11"/>
      <c r="BD2237" s="11"/>
      <c r="BE2237" s="11"/>
      <c r="BF2237" s="11"/>
    </row>
    <row r="2238" spans="1:58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2"/>
      <c r="BA2238" s="12"/>
      <c r="BB2238" s="12"/>
      <c r="BC2238" s="11"/>
      <c r="BD2238" s="11"/>
      <c r="BE2238" s="11"/>
      <c r="BF2238" s="11"/>
    </row>
    <row r="2239" spans="1:58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2"/>
      <c r="BA2239" s="12"/>
      <c r="BB2239" s="12"/>
      <c r="BC2239" s="11"/>
      <c r="BD2239" s="11"/>
      <c r="BE2239" s="11"/>
      <c r="BF2239" s="11"/>
    </row>
    <row r="2240" spans="1:58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2"/>
      <c r="BA2240" s="12"/>
      <c r="BB2240" s="12"/>
      <c r="BC2240" s="11"/>
      <c r="BD2240" s="11"/>
      <c r="BE2240" s="11"/>
      <c r="BF2240" s="11"/>
    </row>
    <row r="2241" spans="1:58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2"/>
      <c r="BA2241" s="12"/>
      <c r="BB2241" s="12"/>
      <c r="BC2241" s="11"/>
      <c r="BD2241" s="11"/>
      <c r="BE2241" s="11"/>
      <c r="BF2241" s="11"/>
    </row>
    <row r="2242" spans="1:58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2"/>
      <c r="BA2242" s="12"/>
      <c r="BB2242" s="12"/>
      <c r="BC2242" s="11"/>
      <c r="BD2242" s="11"/>
      <c r="BE2242" s="11"/>
      <c r="BF2242" s="11"/>
    </row>
    <row r="2243" spans="1:58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2"/>
      <c r="BA2243" s="12"/>
      <c r="BB2243" s="12"/>
      <c r="BC2243" s="11"/>
      <c r="BD2243" s="11"/>
      <c r="BE2243" s="11"/>
      <c r="BF2243" s="11"/>
    </row>
    <row r="2244" spans="1:58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2"/>
      <c r="BA2244" s="12"/>
      <c r="BB2244" s="12"/>
      <c r="BC2244" s="11"/>
      <c r="BD2244" s="11"/>
      <c r="BE2244" s="11"/>
      <c r="BF2244" s="11"/>
    </row>
    <row r="2245" spans="1:58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2"/>
      <c r="BA2245" s="12"/>
      <c r="BB2245" s="12"/>
      <c r="BC2245" s="11"/>
      <c r="BD2245" s="11"/>
      <c r="BE2245" s="11"/>
      <c r="BF2245" s="11"/>
    </row>
    <row r="2246" spans="1:58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2"/>
      <c r="BA2246" s="12"/>
      <c r="BB2246" s="12"/>
      <c r="BC2246" s="11"/>
      <c r="BD2246" s="11"/>
      <c r="BE2246" s="11"/>
      <c r="BF2246" s="11"/>
    </row>
    <row r="2247" spans="1:58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2"/>
      <c r="BA2247" s="12"/>
      <c r="BB2247" s="12"/>
      <c r="BC2247" s="11"/>
      <c r="BD2247" s="11"/>
      <c r="BE2247" s="11"/>
      <c r="BF2247" s="11"/>
    </row>
    <row r="2248" spans="1:58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2"/>
      <c r="BA2248" s="12"/>
      <c r="BB2248" s="12"/>
      <c r="BC2248" s="11"/>
      <c r="BD2248" s="11"/>
      <c r="BE2248" s="11"/>
      <c r="BF2248" s="11"/>
    </row>
    <row r="2249" spans="1:58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2"/>
      <c r="BA2249" s="12"/>
      <c r="BB2249" s="12"/>
      <c r="BC2249" s="11"/>
      <c r="BD2249" s="11"/>
      <c r="BE2249" s="11"/>
      <c r="BF2249" s="11"/>
    </row>
    <row r="2250" spans="1:58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2"/>
      <c r="BA2250" s="12"/>
      <c r="BB2250" s="12"/>
      <c r="BC2250" s="11"/>
      <c r="BD2250" s="11"/>
      <c r="BE2250" s="11"/>
      <c r="BF2250" s="11"/>
    </row>
    <row r="2251" spans="1:58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2"/>
      <c r="BA2251" s="12"/>
      <c r="BB2251" s="12"/>
      <c r="BC2251" s="11"/>
      <c r="BD2251" s="11"/>
      <c r="BE2251" s="11"/>
      <c r="BF2251" s="11"/>
    </row>
    <row r="2252" spans="1:58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2"/>
      <c r="BA2252" s="12"/>
      <c r="BB2252" s="12"/>
      <c r="BC2252" s="11"/>
      <c r="BD2252" s="11"/>
      <c r="BE2252" s="11"/>
      <c r="BF2252" s="11"/>
    </row>
    <row r="2253" spans="1:58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2"/>
      <c r="BA2253" s="12"/>
      <c r="BB2253" s="12"/>
      <c r="BC2253" s="11"/>
      <c r="BD2253" s="11"/>
      <c r="BE2253" s="11"/>
      <c r="BF2253" s="11"/>
    </row>
    <row r="2254" spans="1:58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2"/>
      <c r="BA2254" s="12"/>
      <c r="BB2254" s="12"/>
      <c r="BC2254" s="11"/>
      <c r="BD2254" s="11"/>
      <c r="BE2254" s="11"/>
      <c r="BF2254" s="11"/>
    </row>
    <row r="2255" spans="1:58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2"/>
      <c r="BA2255" s="12"/>
      <c r="BB2255" s="12"/>
      <c r="BC2255" s="11"/>
      <c r="BD2255" s="11"/>
      <c r="BE2255" s="11"/>
      <c r="BF2255" s="11"/>
    </row>
    <row r="2256" spans="1:58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2"/>
      <c r="BA2256" s="12"/>
      <c r="BB2256" s="12"/>
      <c r="BC2256" s="11"/>
      <c r="BD2256" s="11"/>
      <c r="BE2256" s="11"/>
      <c r="BF2256" s="11"/>
    </row>
    <row r="2257" spans="1:58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2"/>
      <c r="BA2257" s="12"/>
      <c r="BB2257" s="12"/>
      <c r="BC2257" s="11"/>
      <c r="BD2257" s="11"/>
      <c r="BE2257" s="11"/>
      <c r="BF2257" s="11"/>
    </row>
    <row r="2258" spans="1:58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2"/>
      <c r="BA2258" s="12"/>
      <c r="BB2258" s="12"/>
      <c r="BC2258" s="11"/>
      <c r="BD2258" s="11"/>
      <c r="BE2258" s="11"/>
      <c r="BF2258" s="11"/>
    </row>
    <row r="2259" spans="1:58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2"/>
      <c r="BA2259" s="12"/>
      <c r="BB2259" s="12"/>
      <c r="BC2259" s="11"/>
      <c r="BD2259" s="11"/>
      <c r="BE2259" s="11"/>
      <c r="BF2259" s="11"/>
    </row>
    <row r="2260" spans="1:58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2"/>
      <c r="BA2260" s="12"/>
      <c r="BB2260" s="12"/>
      <c r="BC2260" s="11"/>
      <c r="BD2260" s="11"/>
      <c r="BE2260" s="11"/>
      <c r="BF2260" s="11"/>
    </row>
    <row r="2261" spans="1:58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2"/>
      <c r="BA2261" s="12"/>
      <c r="BB2261" s="12"/>
      <c r="BC2261" s="11"/>
      <c r="BD2261" s="11"/>
      <c r="BE2261" s="11"/>
      <c r="BF2261" s="11"/>
    </row>
    <row r="2262" spans="1:58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2"/>
      <c r="BA2262" s="12"/>
      <c r="BB2262" s="12"/>
      <c r="BC2262" s="11"/>
      <c r="BD2262" s="11"/>
      <c r="BE2262" s="11"/>
      <c r="BF2262" s="11"/>
    </row>
    <row r="2263" spans="1:58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2"/>
      <c r="BA2263" s="12"/>
      <c r="BB2263" s="12"/>
      <c r="BC2263" s="11"/>
      <c r="BD2263" s="11"/>
      <c r="BE2263" s="11"/>
      <c r="BF2263" s="11"/>
    </row>
    <row r="2264" spans="1:58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2"/>
      <c r="BA2264" s="12"/>
      <c r="BB2264" s="12"/>
      <c r="BC2264" s="11"/>
      <c r="BD2264" s="11"/>
      <c r="BE2264" s="11"/>
      <c r="BF2264" s="11"/>
    </row>
    <row r="2265" spans="1:58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2"/>
      <c r="BA2265" s="12"/>
      <c r="BB2265" s="12"/>
      <c r="BC2265" s="11"/>
      <c r="BD2265" s="11"/>
      <c r="BE2265" s="11"/>
      <c r="BF2265" s="11"/>
    </row>
    <row r="2266" spans="1:58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2"/>
      <c r="BA2266" s="12"/>
      <c r="BB2266" s="12"/>
      <c r="BC2266" s="11"/>
      <c r="BD2266" s="11"/>
      <c r="BE2266" s="11"/>
      <c r="BF2266" s="11"/>
    </row>
    <row r="2267" spans="1:58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2"/>
      <c r="BA2267" s="12"/>
      <c r="BB2267" s="12"/>
      <c r="BC2267" s="11"/>
      <c r="BD2267" s="11"/>
      <c r="BE2267" s="11"/>
      <c r="BF2267" s="11"/>
    </row>
    <row r="2268" spans="1:58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2"/>
      <c r="BA2268" s="12"/>
      <c r="BB2268" s="12"/>
      <c r="BC2268" s="11"/>
      <c r="BD2268" s="11"/>
      <c r="BE2268" s="11"/>
      <c r="BF2268" s="11"/>
    </row>
    <row r="2269" spans="1:58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2"/>
      <c r="BA2269" s="12"/>
      <c r="BB2269" s="12"/>
      <c r="BC2269" s="11"/>
      <c r="BD2269" s="11"/>
      <c r="BE2269" s="11"/>
      <c r="BF2269" s="11"/>
    </row>
    <row r="2270" spans="1:58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2"/>
      <c r="BA2270" s="12"/>
      <c r="BB2270" s="12"/>
      <c r="BC2270" s="11"/>
      <c r="BD2270" s="11"/>
      <c r="BE2270" s="11"/>
      <c r="BF2270" s="11"/>
    </row>
    <row r="2271" spans="1:58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2"/>
      <c r="BA2271" s="12"/>
      <c r="BB2271" s="12"/>
      <c r="BC2271" s="11"/>
      <c r="BD2271" s="11"/>
      <c r="BE2271" s="11"/>
      <c r="BF2271" s="11"/>
    </row>
    <row r="2272" spans="1:58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2"/>
      <c r="BA2272" s="12"/>
      <c r="BB2272" s="12"/>
      <c r="BC2272" s="11"/>
      <c r="BD2272" s="11"/>
      <c r="BE2272" s="11"/>
      <c r="BF2272" s="11"/>
    </row>
    <row r="2273" spans="1:58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2"/>
      <c r="BA2273" s="12"/>
      <c r="BB2273" s="12"/>
      <c r="BC2273" s="11"/>
      <c r="BD2273" s="11"/>
      <c r="BE2273" s="11"/>
      <c r="BF2273" s="11"/>
    </row>
    <row r="2274" spans="1:58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2"/>
      <c r="BA2274" s="12"/>
      <c r="BB2274" s="12"/>
      <c r="BC2274" s="11"/>
      <c r="BD2274" s="11"/>
      <c r="BE2274" s="11"/>
      <c r="BF2274" s="11"/>
    </row>
    <row r="2275" spans="1:58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2"/>
      <c r="BA2275" s="12"/>
      <c r="BB2275" s="12"/>
      <c r="BC2275" s="11"/>
      <c r="BD2275" s="11"/>
      <c r="BE2275" s="11"/>
      <c r="BF2275" s="11"/>
    </row>
    <row r="2276" spans="1:58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2"/>
      <c r="BA2276" s="12"/>
      <c r="BB2276" s="12"/>
      <c r="BC2276" s="11"/>
      <c r="BD2276" s="11"/>
      <c r="BE2276" s="11"/>
      <c r="BF2276" s="11"/>
    </row>
    <row r="2277" spans="1:58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2"/>
      <c r="BA2277" s="12"/>
      <c r="BB2277" s="12"/>
      <c r="BC2277" s="11"/>
      <c r="BD2277" s="11"/>
      <c r="BE2277" s="11"/>
      <c r="BF2277" s="11"/>
    </row>
    <row r="2278" spans="1:58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2"/>
      <c r="BA2278" s="12"/>
      <c r="BB2278" s="12"/>
      <c r="BC2278" s="11"/>
      <c r="BD2278" s="11"/>
      <c r="BE2278" s="11"/>
      <c r="BF2278" s="11"/>
    </row>
    <row r="2279" spans="1:58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2"/>
      <c r="BA2279" s="12"/>
      <c r="BB2279" s="12"/>
      <c r="BC2279" s="11"/>
      <c r="BD2279" s="11"/>
      <c r="BE2279" s="11"/>
      <c r="BF2279" s="11"/>
    </row>
    <row r="2280" spans="1:58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2"/>
      <c r="BA2280" s="12"/>
      <c r="BB2280" s="12"/>
      <c r="BC2280" s="11"/>
      <c r="BD2280" s="11"/>
      <c r="BE2280" s="11"/>
      <c r="BF2280" s="11"/>
    </row>
    <row r="2281" spans="1:58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2"/>
      <c r="BA2281" s="12"/>
      <c r="BB2281" s="12"/>
      <c r="BC2281" s="11"/>
      <c r="BD2281" s="11"/>
      <c r="BE2281" s="11"/>
      <c r="BF2281" s="11"/>
    </row>
    <row r="2282" spans="1:58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2"/>
      <c r="BA2282" s="12"/>
      <c r="BB2282" s="12"/>
      <c r="BC2282" s="11"/>
      <c r="BD2282" s="11"/>
      <c r="BE2282" s="11"/>
      <c r="BF2282" s="11"/>
    </row>
    <row r="2283" spans="1:58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2"/>
      <c r="BA2283" s="12"/>
      <c r="BB2283" s="12"/>
      <c r="BC2283" s="11"/>
      <c r="BD2283" s="11"/>
      <c r="BE2283" s="11"/>
      <c r="BF2283" s="11"/>
    </row>
    <row r="2284" spans="1:58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2"/>
      <c r="BA2284" s="12"/>
      <c r="BB2284" s="12"/>
      <c r="BC2284" s="11"/>
      <c r="BD2284" s="11"/>
      <c r="BE2284" s="11"/>
      <c r="BF2284" s="11"/>
    </row>
    <row r="2285" spans="1:58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2"/>
      <c r="BA2285" s="12"/>
      <c r="BB2285" s="12"/>
      <c r="BC2285" s="11"/>
      <c r="BD2285" s="11"/>
      <c r="BE2285" s="11"/>
      <c r="BF2285" s="11"/>
    </row>
    <row r="2286" spans="1:58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2"/>
      <c r="BA2286" s="12"/>
      <c r="BB2286" s="12"/>
      <c r="BC2286" s="11"/>
      <c r="BD2286" s="11"/>
      <c r="BE2286" s="11"/>
      <c r="BF2286" s="11"/>
    </row>
    <row r="2287" spans="1:58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2"/>
      <c r="BA2287" s="12"/>
      <c r="BB2287" s="12"/>
      <c r="BC2287" s="11"/>
      <c r="BD2287" s="11"/>
      <c r="BE2287" s="11"/>
      <c r="BF2287" s="11"/>
    </row>
    <row r="2288" spans="1:58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2"/>
      <c r="BA2288" s="12"/>
      <c r="BB2288" s="12"/>
      <c r="BC2288" s="11"/>
      <c r="BD2288" s="11"/>
      <c r="BE2288" s="11"/>
      <c r="BF2288" s="11"/>
    </row>
    <row r="2289" spans="1:58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2"/>
      <c r="BA2289" s="12"/>
      <c r="BB2289" s="12"/>
      <c r="BC2289" s="11"/>
      <c r="BD2289" s="11"/>
      <c r="BE2289" s="11"/>
      <c r="BF2289" s="11"/>
    </row>
    <row r="2290" spans="1:58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2"/>
      <c r="BA2290" s="12"/>
      <c r="BB2290" s="12"/>
      <c r="BC2290" s="11"/>
      <c r="BD2290" s="11"/>
      <c r="BE2290" s="11"/>
      <c r="BF2290" s="11"/>
    </row>
    <row r="2291" spans="1:58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2"/>
      <c r="BA2291" s="12"/>
      <c r="BB2291" s="12"/>
      <c r="BC2291" s="11"/>
      <c r="BD2291" s="11"/>
      <c r="BE2291" s="11"/>
      <c r="BF2291" s="11"/>
    </row>
    <row r="2292" spans="1:58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2"/>
      <c r="BA2292" s="12"/>
      <c r="BB2292" s="12"/>
      <c r="BC2292" s="11"/>
      <c r="BD2292" s="11"/>
      <c r="BE2292" s="11"/>
      <c r="BF2292" s="11"/>
    </row>
    <row r="2293" spans="1:58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2"/>
      <c r="BA2293" s="12"/>
      <c r="BB2293" s="12"/>
      <c r="BC2293" s="11"/>
      <c r="BD2293" s="11"/>
      <c r="BE2293" s="11"/>
      <c r="BF2293" s="11"/>
    </row>
    <row r="2294" spans="1:58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2"/>
      <c r="BA2294" s="12"/>
      <c r="BB2294" s="12"/>
      <c r="BC2294" s="11"/>
      <c r="BD2294" s="11"/>
      <c r="BE2294" s="11"/>
      <c r="BF2294" s="11"/>
    </row>
    <row r="2295" spans="1:58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2"/>
      <c r="BA2295" s="12"/>
      <c r="BB2295" s="12"/>
      <c r="BC2295" s="11"/>
      <c r="BD2295" s="11"/>
      <c r="BE2295" s="11"/>
      <c r="BF2295" s="11"/>
    </row>
    <row r="2296" spans="1:58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2"/>
      <c r="BA2296" s="12"/>
      <c r="BB2296" s="12"/>
      <c r="BC2296" s="11"/>
      <c r="BD2296" s="11"/>
      <c r="BE2296" s="11"/>
      <c r="BF2296" s="11"/>
    </row>
    <row r="2297" spans="1:58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2"/>
      <c r="BA2297" s="12"/>
      <c r="BB2297" s="12"/>
      <c r="BC2297" s="11"/>
      <c r="BD2297" s="11"/>
      <c r="BE2297" s="11"/>
      <c r="BF2297" s="11"/>
    </row>
    <row r="2298" spans="1:58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2"/>
      <c r="BA2298" s="12"/>
      <c r="BB2298" s="12"/>
      <c r="BC2298" s="11"/>
      <c r="BD2298" s="11"/>
      <c r="BE2298" s="11"/>
      <c r="BF2298" s="11"/>
    </row>
    <row r="2299" spans="1:58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2"/>
      <c r="BA2299" s="12"/>
      <c r="BB2299" s="12"/>
      <c r="BC2299" s="11"/>
      <c r="BD2299" s="11"/>
      <c r="BE2299" s="11"/>
      <c r="BF2299" s="11"/>
    </row>
    <row r="2300" spans="1:58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2"/>
      <c r="BA2300" s="12"/>
      <c r="BB2300" s="12"/>
      <c r="BC2300" s="11"/>
      <c r="BD2300" s="11"/>
      <c r="BE2300" s="11"/>
      <c r="BF2300" s="11"/>
    </row>
    <row r="2301" spans="1:58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2"/>
      <c r="BA2301" s="12"/>
      <c r="BB2301" s="12"/>
      <c r="BC2301" s="11"/>
      <c r="BD2301" s="11"/>
      <c r="BE2301" s="11"/>
      <c r="BF2301" s="11"/>
    </row>
    <row r="2302" spans="1:58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2"/>
      <c r="BA2302" s="12"/>
      <c r="BB2302" s="12"/>
      <c r="BC2302" s="11"/>
      <c r="BD2302" s="11"/>
      <c r="BE2302" s="11"/>
      <c r="BF2302" s="11"/>
    </row>
    <row r="2303" spans="1:58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2"/>
      <c r="BA2303" s="12"/>
      <c r="BB2303" s="12"/>
      <c r="BC2303" s="11"/>
      <c r="BD2303" s="11"/>
      <c r="BE2303" s="11"/>
      <c r="BF2303" s="11"/>
    </row>
    <row r="2304" spans="1:58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2"/>
      <c r="BA2304" s="12"/>
      <c r="BB2304" s="12"/>
      <c r="BC2304" s="11"/>
      <c r="BD2304" s="11"/>
      <c r="BE2304" s="11"/>
      <c r="BF2304" s="11"/>
    </row>
    <row r="2305" spans="1:58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2"/>
      <c r="BA2305" s="12"/>
      <c r="BB2305" s="12"/>
      <c r="BC2305" s="11"/>
      <c r="BD2305" s="11"/>
      <c r="BE2305" s="11"/>
      <c r="BF2305" s="11"/>
    </row>
    <row r="2306" spans="1:58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2"/>
      <c r="BA2306" s="12"/>
      <c r="BB2306" s="12"/>
      <c r="BC2306" s="11"/>
      <c r="BD2306" s="11"/>
      <c r="BE2306" s="11"/>
      <c r="BF2306" s="11"/>
    </row>
    <row r="2307" spans="1:58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2"/>
      <c r="BA2307" s="12"/>
      <c r="BB2307" s="12"/>
      <c r="BC2307" s="11"/>
      <c r="BD2307" s="11"/>
      <c r="BE2307" s="11"/>
      <c r="BF2307" s="11"/>
    </row>
    <row r="2308" spans="1:58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2"/>
      <c r="BA2308" s="12"/>
      <c r="BB2308" s="12"/>
      <c r="BC2308" s="11"/>
      <c r="BD2308" s="11"/>
      <c r="BE2308" s="11"/>
      <c r="BF2308" s="11"/>
    </row>
    <row r="2309" spans="1:58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2"/>
      <c r="BA2309" s="12"/>
      <c r="BB2309" s="12"/>
      <c r="BC2309" s="11"/>
      <c r="BD2309" s="11"/>
      <c r="BE2309" s="11"/>
      <c r="BF2309" s="11"/>
    </row>
    <row r="2310" spans="1:58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2"/>
      <c r="BA2310" s="12"/>
      <c r="BB2310" s="12"/>
      <c r="BC2310" s="11"/>
      <c r="BD2310" s="11"/>
      <c r="BE2310" s="11"/>
      <c r="BF2310" s="11"/>
    </row>
    <row r="2311" spans="1:58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2"/>
      <c r="BA2311" s="12"/>
      <c r="BB2311" s="12"/>
      <c r="BC2311" s="11"/>
      <c r="BD2311" s="11"/>
      <c r="BE2311" s="11"/>
      <c r="BF2311" s="11"/>
    </row>
    <row r="2312" spans="1:58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2"/>
      <c r="BA2312" s="12"/>
      <c r="BB2312" s="12"/>
      <c r="BC2312" s="11"/>
      <c r="BD2312" s="11"/>
      <c r="BE2312" s="11"/>
      <c r="BF2312" s="11"/>
    </row>
    <row r="2313" spans="1:58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2"/>
      <c r="BA2313" s="12"/>
      <c r="BB2313" s="12"/>
      <c r="BC2313" s="11"/>
      <c r="BD2313" s="11"/>
      <c r="BE2313" s="11"/>
      <c r="BF2313" s="11"/>
    </row>
    <row r="2314" spans="1:58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2"/>
      <c r="BA2314" s="12"/>
      <c r="BB2314" s="12"/>
      <c r="BC2314" s="11"/>
      <c r="BD2314" s="11"/>
      <c r="BE2314" s="11"/>
      <c r="BF2314" s="11"/>
    </row>
    <row r="2315" spans="1:58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2"/>
      <c r="BA2315" s="12"/>
      <c r="BB2315" s="12"/>
      <c r="BC2315" s="11"/>
      <c r="BD2315" s="11"/>
      <c r="BE2315" s="11"/>
      <c r="BF2315" s="11"/>
    </row>
    <row r="2316" spans="1:58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2"/>
      <c r="BA2316" s="12"/>
      <c r="BB2316" s="12"/>
      <c r="BC2316" s="11"/>
      <c r="BD2316" s="11"/>
      <c r="BE2316" s="11"/>
      <c r="BF2316" s="11"/>
    </row>
    <row r="2317" spans="1:58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2"/>
      <c r="BA2317" s="12"/>
      <c r="BB2317" s="12"/>
      <c r="BC2317" s="11"/>
      <c r="BD2317" s="11"/>
      <c r="BE2317" s="11"/>
      <c r="BF2317" s="11"/>
    </row>
    <row r="2318" spans="1:58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2"/>
      <c r="BA2318" s="12"/>
      <c r="BB2318" s="12"/>
      <c r="BC2318" s="11"/>
      <c r="BD2318" s="11"/>
      <c r="BE2318" s="11"/>
      <c r="BF2318" s="11"/>
    </row>
    <row r="2319" spans="1:58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2"/>
      <c r="BA2319" s="12"/>
      <c r="BB2319" s="12"/>
      <c r="BC2319" s="11"/>
      <c r="BD2319" s="11"/>
      <c r="BE2319" s="11"/>
      <c r="BF2319" s="11"/>
    </row>
    <row r="2320" spans="1:58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2"/>
      <c r="BA2320" s="12"/>
      <c r="BB2320" s="12"/>
      <c r="BC2320" s="11"/>
      <c r="BD2320" s="11"/>
      <c r="BE2320" s="11"/>
      <c r="BF2320" s="11"/>
    </row>
    <row r="2321" spans="1:58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2"/>
      <c r="BA2321" s="12"/>
      <c r="BB2321" s="12"/>
      <c r="BC2321" s="11"/>
      <c r="BD2321" s="11"/>
      <c r="BE2321" s="11"/>
      <c r="BF2321" s="11"/>
    </row>
    <row r="2322" spans="1:58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2"/>
      <c r="BA2322" s="12"/>
      <c r="BB2322" s="12"/>
      <c r="BC2322" s="11"/>
      <c r="BD2322" s="11"/>
      <c r="BE2322" s="11"/>
      <c r="BF2322" s="11"/>
    </row>
    <row r="2323" spans="1:58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2"/>
      <c r="BA2323" s="12"/>
      <c r="BB2323" s="12"/>
      <c r="BC2323" s="11"/>
      <c r="BD2323" s="11"/>
      <c r="BE2323" s="11"/>
      <c r="BF2323" s="11"/>
    </row>
    <row r="2324" spans="1:58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2"/>
      <c r="BA2324" s="12"/>
      <c r="BB2324" s="12"/>
      <c r="BC2324" s="11"/>
      <c r="BD2324" s="11"/>
      <c r="BE2324" s="11"/>
      <c r="BF2324" s="11"/>
    </row>
    <row r="2325" spans="1:58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2"/>
      <c r="BA2325" s="12"/>
      <c r="BB2325" s="12"/>
      <c r="BC2325" s="11"/>
      <c r="BD2325" s="11"/>
      <c r="BE2325" s="11"/>
      <c r="BF2325" s="11"/>
    </row>
    <row r="2326" spans="1:58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2"/>
      <c r="BA2326" s="12"/>
      <c r="BB2326" s="12"/>
      <c r="BC2326" s="11"/>
      <c r="BD2326" s="11"/>
      <c r="BE2326" s="11"/>
      <c r="BF2326" s="11"/>
    </row>
    <row r="2327" spans="1:58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2"/>
      <c r="BA2327" s="12"/>
      <c r="BB2327" s="12"/>
      <c r="BC2327" s="11"/>
      <c r="BD2327" s="11"/>
      <c r="BE2327" s="11"/>
      <c r="BF2327" s="11"/>
    </row>
    <row r="2328" spans="1:58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2"/>
      <c r="BA2328" s="12"/>
      <c r="BB2328" s="12"/>
      <c r="BC2328" s="11"/>
      <c r="BD2328" s="11"/>
      <c r="BE2328" s="11"/>
      <c r="BF2328" s="11"/>
    </row>
    <row r="2329" spans="1:58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2"/>
      <c r="BA2329" s="12"/>
      <c r="BB2329" s="12"/>
      <c r="BC2329" s="11"/>
      <c r="BD2329" s="11"/>
      <c r="BE2329" s="11"/>
      <c r="BF2329" s="11"/>
    </row>
    <row r="2330" spans="1:58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2"/>
      <c r="BA2330" s="12"/>
      <c r="BB2330" s="12"/>
      <c r="BC2330" s="11"/>
      <c r="BD2330" s="11"/>
      <c r="BE2330" s="11"/>
      <c r="BF2330" s="11"/>
    </row>
    <row r="2331" spans="1:58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2"/>
      <c r="BA2331" s="12"/>
      <c r="BB2331" s="12"/>
      <c r="BC2331" s="11"/>
      <c r="BD2331" s="11"/>
      <c r="BE2331" s="11"/>
      <c r="BF2331" s="11"/>
    </row>
    <row r="2332" spans="1:58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2"/>
      <c r="BA2332" s="12"/>
      <c r="BB2332" s="12"/>
      <c r="BC2332" s="11"/>
      <c r="BD2332" s="11"/>
      <c r="BE2332" s="11"/>
      <c r="BF2332" s="11"/>
    </row>
    <row r="2333" spans="1:58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2"/>
      <c r="BA2333" s="12"/>
      <c r="BB2333" s="12"/>
      <c r="BC2333" s="11"/>
      <c r="BD2333" s="11"/>
      <c r="BE2333" s="11"/>
      <c r="BF2333" s="11"/>
    </row>
    <row r="2334" spans="1:58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2"/>
      <c r="BA2334" s="12"/>
      <c r="BB2334" s="12"/>
      <c r="BC2334" s="11"/>
      <c r="BD2334" s="11"/>
      <c r="BE2334" s="11"/>
      <c r="BF2334" s="11"/>
    </row>
    <row r="2335" spans="1:58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2"/>
      <c r="BA2335" s="12"/>
      <c r="BB2335" s="12"/>
      <c r="BC2335" s="11"/>
      <c r="BD2335" s="11"/>
      <c r="BE2335" s="11"/>
      <c r="BF2335" s="11"/>
    </row>
    <row r="2336" spans="1:58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2"/>
      <c r="BA2336" s="12"/>
      <c r="BB2336" s="12"/>
      <c r="BC2336" s="11"/>
      <c r="BD2336" s="11"/>
      <c r="BE2336" s="11"/>
      <c r="BF2336" s="11"/>
    </row>
    <row r="2337" spans="1:58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2"/>
      <c r="BA2337" s="12"/>
      <c r="BB2337" s="12"/>
      <c r="BC2337" s="11"/>
      <c r="BD2337" s="11"/>
      <c r="BE2337" s="11"/>
      <c r="BF2337" s="11"/>
    </row>
    <row r="2338" spans="1:58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2"/>
      <c r="BA2338" s="12"/>
      <c r="BB2338" s="12"/>
      <c r="BC2338" s="11"/>
      <c r="BD2338" s="11"/>
      <c r="BE2338" s="11"/>
      <c r="BF2338" s="11"/>
    </row>
    <row r="2339" spans="1:58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2"/>
      <c r="BA2339" s="12"/>
      <c r="BB2339" s="12"/>
      <c r="BC2339" s="11"/>
      <c r="BD2339" s="11"/>
      <c r="BE2339" s="11"/>
      <c r="BF2339" s="11"/>
    </row>
    <row r="2340" spans="1:58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2"/>
      <c r="BA2340" s="12"/>
      <c r="BB2340" s="12"/>
      <c r="BC2340" s="11"/>
      <c r="BD2340" s="11"/>
      <c r="BE2340" s="11"/>
      <c r="BF2340" s="11"/>
    </row>
    <row r="2341" spans="1:58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2"/>
      <c r="BA2341" s="12"/>
      <c r="BB2341" s="12"/>
      <c r="BC2341" s="11"/>
      <c r="BD2341" s="11"/>
      <c r="BE2341" s="11"/>
      <c r="BF2341" s="11"/>
    </row>
    <row r="2342" spans="1:58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2"/>
      <c r="BA2342" s="12"/>
      <c r="BB2342" s="12"/>
      <c r="BC2342" s="11"/>
      <c r="BD2342" s="11"/>
      <c r="BE2342" s="11"/>
      <c r="BF2342" s="11"/>
    </row>
    <row r="2343" spans="1:58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2"/>
      <c r="BA2343" s="12"/>
      <c r="BB2343" s="12"/>
      <c r="BC2343" s="11"/>
      <c r="BD2343" s="11"/>
      <c r="BE2343" s="11"/>
      <c r="BF2343" s="11"/>
    </row>
    <row r="2344" spans="1:58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2"/>
      <c r="BA2344" s="12"/>
      <c r="BB2344" s="12"/>
      <c r="BC2344" s="11"/>
      <c r="BD2344" s="11"/>
      <c r="BE2344" s="11"/>
      <c r="BF2344" s="11"/>
    </row>
    <row r="2345" spans="1:58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2"/>
      <c r="BA2345" s="12"/>
      <c r="BB2345" s="12"/>
      <c r="BC2345" s="11"/>
      <c r="BD2345" s="11"/>
      <c r="BE2345" s="11"/>
      <c r="BF2345" s="11"/>
    </row>
    <row r="2346" spans="1:58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2"/>
      <c r="BA2346" s="12"/>
      <c r="BB2346" s="12"/>
      <c r="BC2346" s="11"/>
      <c r="BD2346" s="11"/>
      <c r="BE2346" s="11"/>
      <c r="BF2346" s="11"/>
    </row>
    <row r="2347" spans="1:58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2"/>
      <c r="BA2347" s="12"/>
      <c r="BB2347" s="12"/>
      <c r="BC2347" s="11"/>
      <c r="BD2347" s="11"/>
      <c r="BE2347" s="11"/>
      <c r="BF2347" s="11"/>
    </row>
    <row r="2348" spans="1:58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2"/>
      <c r="BA2348" s="12"/>
      <c r="BB2348" s="12"/>
      <c r="BC2348" s="11"/>
      <c r="BD2348" s="11"/>
      <c r="BE2348" s="11"/>
      <c r="BF2348" s="11"/>
    </row>
    <row r="2349" spans="1:58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2"/>
      <c r="BA2349" s="12"/>
      <c r="BB2349" s="12"/>
      <c r="BC2349" s="11"/>
      <c r="BD2349" s="11"/>
      <c r="BE2349" s="11"/>
      <c r="BF2349" s="11"/>
    </row>
    <row r="2350" spans="1:58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2"/>
      <c r="BA2350" s="12"/>
      <c r="BB2350" s="12"/>
      <c r="BC2350" s="11"/>
      <c r="BD2350" s="11"/>
      <c r="BE2350" s="11"/>
      <c r="BF2350" s="11"/>
    </row>
    <row r="2351" spans="1:58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2"/>
      <c r="BA2351" s="12"/>
      <c r="BB2351" s="12"/>
      <c r="BC2351" s="11"/>
      <c r="BD2351" s="11"/>
      <c r="BE2351" s="11"/>
      <c r="BF2351" s="11"/>
    </row>
    <row r="2352" spans="1:58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2"/>
      <c r="BA2352" s="12"/>
      <c r="BB2352" s="12"/>
      <c r="BC2352" s="11"/>
      <c r="BD2352" s="11"/>
      <c r="BE2352" s="11"/>
      <c r="BF2352" s="11"/>
    </row>
    <row r="2353" spans="1:58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2"/>
      <c r="BA2353" s="12"/>
      <c r="BB2353" s="12"/>
      <c r="BC2353" s="11"/>
      <c r="BD2353" s="11"/>
      <c r="BE2353" s="11"/>
      <c r="BF2353" s="11"/>
    </row>
    <row r="2354" spans="1:58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2"/>
      <c r="BA2354" s="12"/>
      <c r="BB2354" s="12"/>
      <c r="BC2354" s="11"/>
      <c r="BD2354" s="11"/>
      <c r="BE2354" s="11"/>
      <c r="BF2354" s="11"/>
    </row>
    <row r="2355" spans="1:58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2"/>
      <c r="BA2355" s="12"/>
      <c r="BB2355" s="12"/>
      <c r="BC2355" s="11"/>
      <c r="BD2355" s="11"/>
      <c r="BE2355" s="11"/>
      <c r="BF2355" s="11"/>
    </row>
    <row r="2356" spans="1:58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2"/>
      <c r="BA2356" s="12"/>
      <c r="BB2356" s="12"/>
      <c r="BC2356" s="11"/>
      <c r="BD2356" s="11"/>
      <c r="BE2356" s="11"/>
      <c r="BF2356" s="11"/>
    </row>
    <row r="2357" spans="1:58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2"/>
      <c r="BA2357" s="12"/>
      <c r="BB2357" s="12"/>
      <c r="BC2357" s="11"/>
      <c r="BD2357" s="11"/>
      <c r="BE2357" s="11"/>
      <c r="BF2357" s="11"/>
    </row>
    <row r="2358" spans="1:58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2"/>
      <c r="BA2358" s="12"/>
      <c r="BB2358" s="12"/>
      <c r="BC2358" s="11"/>
      <c r="BD2358" s="11"/>
      <c r="BE2358" s="11"/>
      <c r="BF2358" s="11"/>
    </row>
    <row r="2359" spans="1:58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2"/>
      <c r="BA2359" s="12"/>
      <c r="BB2359" s="12"/>
      <c r="BC2359" s="11"/>
      <c r="BD2359" s="11"/>
      <c r="BE2359" s="11"/>
      <c r="BF2359" s="11"/>
    </row>
    <row r="2360" spans="1:58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2"/>
      <c r="BA2360" s="12"/>
      <c r="BB2360" s="12"/>
      <c r="BC2360" s="11"/>
      <c r="BD2360" s="11"/>
      <c r="BE2360" s="11"/>
      <c r="BF2360" s="11"/>
    </row>
    <row r="2361" spans="1:58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2"/>
      <c r="BA2361" s="12"/>
      <c r="BB2361" s="12"/>
      <c r="BC2361" s="11"/>
      <c r="BD2361" s="11"/>
      <c r="BE2361" s="11"/>
      <c r="BF2361" s="11"/>
    </row>
    <row r="2362" spans="1:58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2"/>
      <c r="BA2362" s="12"/>
      <c r="BB2362" s="12"/>
      <c r="BC2362" s="11"/>
      <c r="BD2362" s="11"/>
      <c r="BE2362" s="11"/>
      <c r="BF2362" s="11"/>
    </row>
    <row r="2363" spans="1:58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2"/>
      <c r="BA2363" s="12"/>
      <c r="BB2363" s="12"/>
      <c r="BC2363" s="11"/>
      <c r="BD2363" s="11"/>
      <c r="BE2363" s="11"/>
      <c r="BF2363" s="11"/>
    </row>
    <row r="2364" spans="1:58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2"/>
      <c r="BA2364" s="12"/>
      <c r="BB2364" s="12"/>
      <c r="BC2364" s="11"/>
      <c r="BD2364" s="11"/>
      <c r="BE2364" s="11"/>
      <c r="BF2364" s="11"/>
    </row>
    <row r="2365" spans="1:58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2"/>
      <c r="BA2365" s="12"/>
      <c r="BB2365" s="12"/>
      <c r="BC2365" s="11"/>
      <c r="BD2365" s="11"/>
      <c r="BE2365" s="11"/>
      <c r="BF2365" s="11"/>
    </row>
    <row r="2366" spans="1:58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2"/>
      <c r="BA2366" s="12"/>
      <c r="BB2366" s="12"/>
      <c r="BC2366" s="11"/>
      <c r="BD2366" s="11"/>
      <c r="BE2366" s="11"/>
      <c r="BF2366" s="11"/>
    </row>
    <row r="2367" spans="1:58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2"/>
      <c r="BA2367" s="12"/>
      <c r="BB2367" s="12"/>
      <c r="BC2367" s="11"/>
      <c r="BD2367" s="11"/>
      <c r="BE2367" s="11"/>
      <c r="BF2367" s="11"/>
    </row>
    <row r="2368" spans="1:58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2"/>
      <c r="BA2368" s="12"/>
      <c r="BB2368" s="12"/>
      <c r="BC2368" s="11"/>
      <c r="BD2368" s="11"/>
      <c r="BE2368" s="11"/>
      <c r="BF2368" s="11"/>
    </row>
    <row r="2369" spans="1:58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2"/>
      <c r="BA2369" s="12"/>
      <c r="BB2369" s="12"/>
      <c r="BC2369" s="11"/>
      <c r="BD2369" s="11"/>
      <c r="BE2369" s="11"/>
      <c r="BF2369" s="11"/>
    </row>
    <row r="2370" spans="1:58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2"/>
      <c r="BA2370" s="12"/>
      <c r="BB2370" s="12"/>
      <c r="BC2370" s="11"/>
      <c r="BD2370" s="11"/>
      <c r="BE2370" s="11"/>
      <c r="BF2370" s="11"/>
    </row>
    <row r="2371" spans="1:58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2"/>
      <c r="BA2371" s="12"/>
      <c r="BB2371" s="12"/>
      <c r="BC2371" s="11"/>
      <c r="BD2371" s="11"/>
      <c r="BE2371" s="11"/>
      <c r="BF2371" s="11"/>
    </row>
    <row r="2372" spans="1:58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2"/>
      <c r="BA2372" s="12"/>
      <c r="BB2372" s="12"/>
      <c r="BC2372" s="11"/>
      <c r="BD2372" s="11"/>
      <c r="BE2372" s="11"/>
      <c r="BF2372" s="11"/>
    </row>
    <row r="2373" spans="1:58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2"/>
      <c r="BA2373" s="12"/>
      <c r="BB2373" s="12"/>
      <c r="BC2373" s="11"/>
      <c r="BD2373" s="11"/>
      <c r="BE2373" s="11"/>
      <c r="BF2373" s="11"/>
    </row>
    <row r="2374" spans="1:58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2"/>
      <c r="BA2374" s="12"/>
      <c r="BB2374" s="12"/>
      <c r="BC2374" s="11"/>
      <c r="BD2374" s="11"/>
      <c r="BE2374" s="11"/>
      <c r="BF2374" s="11"/>
    </row>
    <row r="2375" spans="1:58" x14ac:dyDescent="0.25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2"/>
      <c r="BA2375" s="12"/>
      <c r="BB2375" s="12"/>
      <c r="BC2375" s="11"/>
      <c r="BD2375" s="11"/>
      <c r="BE2375" s="11"/>
      <c r="BF2375" s="11"/>
    </row>
    <row r="2376" spans="1:58" x14ac:dyDescent="0.25">
      <c r="A2376" s="13"/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2"/>
      <c r="BA2376" s="12"/>
      <c r="BB2376" s="12"/>
      <c r="BC2376" s="11"/>
      <c r="BD2376" s="11"/>
      <c r="BE2376" s="11"/>
      <c r="BF2376" s="11"/>
    </row>
    <row r="2377" spans="1:58" x14ac:dyDescent="0.25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2"/>
      <c r="BA2377" s="12"/>
      <c r="BB2377" s="12"/>
      <c r="BC2377" s="11"/>
      <c r="BD2377" s="11"/>
      <c r="BE2377" s="11"/>
      <c r="BF2377" s="11"/>
    </row>
    <row r="2378" spans="1:58" x14ac:dyDescent="0.25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2"/>
      <c r="BA2378" s="12"/>
      <c r="BB2378" s="12"/>
      <c r="BC2378" s="11"/>
      <c r="BD2378" s="11"/>
      <c r="BE2378" s="11"/>
      <c r="BF2378" s="11"/>
    </row>
    <row r="2379" spans="1:58" x14ac:dyDescent="0.25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2"/>
      <c r="BA2379" s="12"/>
      <c r="BB2379" s="12"/>
      <c r="BC2379" s="11"/>
      <c r="BD2379" s="11"/>
      <c r="BE2379" s="11"/>
      <c r="BF2379" s="11"/>
    </row>
    <row r="2380" spans="1:58" x14ac:dyDescent="0.25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2"/>
      <c r="BA2380" s="12"/>
      <c r="BB2380" s="12"/>
      <c r="BC2380" s="11"/>
      <c r="BD2380" s="11"/>
      <c r="BE2380" s="11"/>
      <c r="BF2380" s="11"/>
    </row>
    <row r="2381" spans="1:58" x14ac:dyDescent="0.25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2"/>
      <c r="BA2381" s="12"/>
      <c r="BB2381" s="12"/>
      <c r="BC2381" s="11"/>
      <c r="BD2381" s="11"/>
      <c r="BE2381" s="11"/>
      <c r="BF2381" s="11"/>
    </row>
    <row r="2382" spans="1:58" x14ac:dyDescent="0.25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2"/>
      <c r="BA2382" s="12"/>
      <c r="BB2382" s="12"/>
      <c r="BC2382" s="11"/>
      <c r="BD2382" s="11"/>
      <c r="BE2382" s="11"/>
      <c r="BF2382" s="11"/>
    </row>
    <row r="2383" spans="1:58" x14ac:dyDescent="0.25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2"/>
      <c r="BA2383" s="12"/>
      <c r="BB2383" s="12"/>
      <c r="BC2383" s="11"/>
      <c r="BD2383" s="11"/>
      <c r="BE2383" s="11"/>
      <c r="BF2383" s="11"/>
    </row>
    <row r="2384" spans="1:58" x14ac:dyDescent="0.25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2"/>
      <c r="BA2384" s="12"/>
      <c r="BB2384" s="12"/>
      <c r="BC2384" s="11"/>
      <c r="BD2384" s="11"/>
      <c r="BE2384" s="11"/>
      <c r="BF2384" s="11"/>
    </row>
    <row r="2385" spans="1:58" x14ac:dyDescent="0.25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2"/>
      <c r="BA2385" s="12"/>
      <c r="BB2385" s="12"/>
      <c r="BC2385" s="11"/>
      <c r="BD2385" s="11"/>
      <c r="BE2385" s="11"/>
      <c r="BF2385" s="11"/>
    </row>
    <row r="2386" spans="1:58" x14ac:dyDescent="0.25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2"/>
      <c r="BA2386" s="12"/>
      <c r="BB2386" s="12"/>
      <c r="BC2386" s="11"/>
      <c r="BD2386" s="11"/>
      <c r="BE2386" s="11"/>
      <c r="BF2386" s="11"/>
    </row>
    <row r="2387" spans="1:58" x14ac:dyDescent="0.25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2"/>
      <c r="BA2387" s="12"/>
      <c r="BB2387" s="12"/>
      <c r="BC2387" s="11"/>
      <c r="BD2387" s="11"/>
      <c r="BE2387" s="11"/>
      <c r="BF2387" s="11"/>
    </row>
    <row r="2388" spans="1:58" x14ac:dyDescent="0.25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2"/>
      <c r="BA2388" s="12"/>
      <c r="BB2388" s="12"/>
      <c r="BC2388" s="11"/>
      <c r="BD2388" s="11"/>
      <c r="BE2388" s="11"/>
      <c r="BF2388" s="11"/>
    </row>
    <row r="2389" spans="1:58" x14ac:dyDescent="0.25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2"/>
      <c r="BA2389" s="12"/>
      <c r="BB2389" s="12"/>
      <c r="BC2389" s="11"/>
      <c r="BD2389" s="11"/>
      <c r="BE2389" s="11"/>
      <c r="BF2389" s="11"/>
    </row>
    <row r="2390" spans="1:58" x14ac:dyDescent="0.25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2"/>
      <c r="BA2390" s="12"/>
      <c r="BB2390" s="12"/>
      <c r="BC2390" s="11"/>
      <c r="BD2390" s="11"/>
      <c r="BE2390" s="11"/>
      <c r="BF2390" s="11"/>
    </row>
    <row r="2391" spans="1:58" x14ac:dyDescent="0.25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2"/>
      <c r="BA2391" s="12"/>
      <c r="BB2391" s="12"/>
      <c r="BC2391" s="11"/>
      <c r="BD2391" s="11"/>
      <c r="BE2391" s="11"/>
      <c r="BF2391" s="11"/>
    </row>
    <row r="2392" spans="1:58" x14ac:dyDescent="0.25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2"/>
      <c r="BA2392" s="12"/>
      <c r="BB2392" s="12"/>
      <c r="BC2392" s="11"/>
      <c r="BD2392" s="11"/>
      <c r="BE2392" s="11"/>
      <c r="BF2392" s="11"/>
    </row>
    <row r="2393" spans="1:58" x14ac:dyDescent="0.25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2"/>
      <c r="BA2393" s="12"/>
      <c r="BB2393" s="12"/>
      <c r="BC2393" s="11"/>
      <c r="BD2393" s="11"/>
      <c r="BE2393" s="11"/>
      <c r="BF2393" s="11"/>
    </row>
    <row r="2394" spans="1:58" x14ac:dyDescent="0.25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2"/>
      <c r="BA2394" s="12"/>
      <c r="BB2394" s="12"/>
      <c r="BC2394" s="11"/>
      <c r="BD2394" s="11"/>
      <c r="BE2394" s="11"/>
      <c r="BF2394" s="11"/>
    </row>
    <row r="2395" spans="1:58" x14ac:dyDescent="0.25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2"/>
      <c r="BA2395" s="12"/>
      <c r="BB2395" s="12"/>
      <c r="BC2395" s="11"/>
      <c r="BD2395" s="11"/>
      <c r="BE2395" s="11"/>
      <c r="BF2395" s="11"/>
    </row>
    <row r="2396" spans="1:58" x14ac:dyDescent="0.25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2"/>
      <c r="BA2396" s="12"/>
      <c r="BB2396" s="12"/>
      <c r="BC2396" s="11"/>
      <c r="BD2396" s="11"/>
      <c r="BE2396" s="11"/>
      <c r="BF2396" s="11"/>
    </row>
    <row r="2397" spans="1:58" x14ac:dyDescent="0.25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2"/>
      <c r="BA2397" s="12"/>
      <c r="BB2397" s="12"/>
      <c r="BC2397" s="11"/>
      <c r="BD2397" s="11"/>
      <c r="BE2397" s="11"/>
      <c r="BF2397" s="11"/>
    </row>
    <row r="2398" spans="1:58" x14ac:dyDescent="0.25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2"/>
      <c r="BA2398" s="12"/>
      <c r="BB2398" s="12"/>
      <c r="BC2398" s="11"/>
      <c r="BD2398" s="11"/>
      <c r="BE2398" s="11"/>
      <c r="BF2398" s="11"/>
    </row>
    <row r="2399" spans="1:58" x14ac:dyDescent="0.25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2"/>
      <c r="BA2399" s="12"/>
      <c r="BB2399" s="12"/>
      <c r="BC2399" s="11"/>
      <c r="BD2399" s="11"/>
      <c r="BE2399" s="11"/>
      <c r="BF2399" s="11"/>
    </row>
    <row r="2400" spans="1:58" x14ac:dyDescent="0.25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2"/>
      <c r="BA2400" s="12"/>
      <c r="BB2400" s="12"/>
      <c r="BC2400" s="11"/>
      <c r="BD2400" s="11"/>
      <c r="BE2400" s="11"/>
      <c r="BF2400" s="11"/>
    </row>
    <row r="2401" spans="1:58" x14ac:dyDescent="0.25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2"/>
      <c r="BA2401" s="12"/>
      <c r="BB2401" s="12"/>
      <c r="BC2401" s="11"/>
      <c r="BD2401" s="11"/>
      <c r="BE2401" s="11"/>
      <c r="BF2401" s="11"/>
    </row>
    <row r="2402" spans="1:58" x14ac:dyDescent="0.25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2"/>
      <c r="BA2402" s="12"/>
      <c r="BB2402" s="12"/>
      <c r="BC2402" s="11"/>
      <c r="BD2402" s="11"/>
      <c r="BE2402" s="11"/>
      <c r="BF2402" s="11"/>
    </row>
    <row r="2403" spans="1:58" x14ac:dyDescent="0.25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2"/>
      <c r="BA2403" s="12"/>
      <c r="BB2403" s="12"/>
      <c r="BC2403" s="11"/>
      <c r="BD2403" s="11"/>
      <c r="BE2403" s="11"/>
      <c r="BF2403" s="11"/>
    </row>
    <row r="2404" spans="1:58" x14ac:dyDescent="0.25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2"/>
      <c r="BA2404" s="12"/>
      <c r="BB2404" s="12"/>
      <c r="BC2404" s="11"/>
      <c r="BD2404" s="11"/>
      <c r="BE2404" s="11"/>
      <c r="BF2404" s="11"/>
    </row>
    <row r="2405" spans="1:58" x14ac:dyDescent="0.25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2"/>
      <c r="BA2405" s="12"/>
      <c r="BB2405" s="12"/>
      <c r="BC2405" s="11"/>
      <c r="BD2405" s="11"/>
      <c r="BE2405" s="11"/>
      <c r="BF2405" s="11"/>
    </row>
    <row r="2406" spans="1:58" x14ac:dyDescent="0.25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2"/>
      <c r="BA2406" s="12"/>
      <c r="BB2406" s="12"/>
      <c r="BC2406" s="11"/>
      <c r="BD2406" s="11"/>
      <c r="BE2406" s="11"/>
      <c r="BF2406" s="11"/>
    </row>
    <row r="2407" spans="1:58" x14ac:dyDescent="0.25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2"/>
      <c r="BA2407" s="12"/>
      <c r="BB2407" s="12"/>
      <c r="BC2407" s="11"/>
      <c r="BD2407" s="11"/>
      <c r="BE2407" s="11"/>
      <c r="BF2407" s="11"/>
    </row>
    <row r="2408" spans="1:58" x14ac:dyDescent="0.25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2"/>
      <c r="BA2408" s="12"/>
      <c r="BB2408" s="12"/>
      <c r="BC2408" s="11"/>
      <c r="BD2408" s="11"/>
      <c r="BE2408" s="11"/>
      <c r="BF2408" s="11"/>
    </row>
    <row r="2409" spans="1:58" x14ac:dyDescent="0.25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2"/>
      <c r="BA2409" s="12"/>
      <c r="BB2409" s="12"/>
      <c r="BC2409" s="11"/>
      <c r="BD2409" s="11"/>
      <c r="BE2409" s="11"/>
      <c r="BF2409" s="11"/>
    </row>
    <row r="2410" spans="1:58" x14ac:dyDescent="0.25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2"/>
      <c r="BA2410" s="12"/>
      <c r="BB2410" s="12"/>
      <c r="BC2410" s="11"/>
      <c r="BD2410" s="11"/>
      <c r="BE2410" s="11"/>
      <c r="BF2410" s="11"/>
    </row>
    <row r="2411" spans="1:58" x14ac:dyDescent="0.25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2"/>
      <c r="BA2411" s="12"/>
      <c r="BB2411" s="12"/>
      <c r="BC2411" s="11"/>
      <c r="BD2411" s="11"/>
      <c r="BE2411" s="11"/>
      <c r="BF2411" s="11"/>
    </row>
    <row r="2412" spans="1:58" x14ac:dyDescent="0.25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2"/>
      <c r="BA2412" s="12"/>
      <c r="BB2412" s="12"/>
      <c r="BC2412" s="11"/>
      <c r="BD2412" s="11"/>
      <c r="BE2412" s="11"/>
      <c r="BF2412" s="11"/>
    </row>
    <row r="2413" spans="1:58" x14ac:dyDescent="0.25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2"/>
      <c r="BA2413" s="12"/>
      <c r="BB2413" s="12"/>
      <c r="BC2413" s="11"/>
      <c r="BD2413" s="11"/>
      <c r="BE2413" s="11"/>
      <c r="BF2413" s="11"/>
    </row>
    <row r="2414" spans="1:58" x14ac:dyDescent="0.25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2"/>
      <c r="BA2414" s="12"/>
      <c r="BB2414" s="12"/>
      <c r="BC2414" s="11"/>
      <c r="BD2414" s="11"/>
      <c r="BE2414" s="11"/>
      <c r="BF2414" s="11"/>
    </row>
    <row r="2415" spans="1:58" x14ac:dyDescent="0.25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2"/>
      <c r="BA2415" s="12"/>
      <c r="BB2415" s="12"/>
      <c r="BC2415" s="11"/>
      <c r="BD2415" s="11"/>
      <c r="BE2415" s="11"/>
      <c r="BF2415" s="11"/>
    </row>
    <row r="2416" spans="1:58" x14ac:dyDescent="0.25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2"/>
      <c r="BA2416" s="12"/>
      <c r="BB2416" s="12"/>
      <c r="BC2416" s="11"/>
      <c r="BD2416" s="11"/>
      <c r="BE2416" s="11"/>
      <c r="BF2416" s="11"/>
    </row>
    <row r="2417" spans="1:58" x14ac:dyDescent="0.25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2"/>
      <c r="BA2417" s="12"/>
      <c r="BB2417" s="12"/>
      <c r="BC2417" s="11"/>
      <c r="BD2417" s="11"/>
      <c r="BE2417" s="11"/>
      <c r="BF2417" s="11"/>
    </row>
    <row r="2418" spans="1:58" x14ac:dyDescent="0.25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2"/>
      <c r="BA2418" s="12"/>
      <c r="BB2418" s="12"/>
      <c r="BC2418" s="11"/>
      <c r="BD2418" s="11"/>
      <c r="BE2418" s="11"/>
      <c r="BF2418" s="11"/>
    </row>
    <row r="2419" spans="1:58" x14ac:dyDescent="0.25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2"/>
      <c r="BA2419" s="12"/>
      <c r="BB2419" s="12"/>
      <c r="BC2419" s="11"/>
      <c r="BD2419" s="11"/>
      <c r="BE2419" s="11"/>
      <c r="BF2419" s="11"/>
    </row>
    <row r="2420" spans="1:58" x14ac:dyDescent="0.25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2"/>
      <c r="BA2420" s="12"/>
      <c r="BB2420" s="12"/>
      <c r="BC2420" s="11"/>
      <c r="BD2420" s="11"/>
      <c r="BE2420" s="11"/>
      <c r="BF2420" s="11"/>
    </row>
    <row r="2421" spans="1:58" x14ac:dyDescent="0.25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2"/>
      <c r="BA2421" s="12"/>
      <c r="BB2421" s="12"/>
      <c r="BC2421" s="11"/>
      <c r="BD2421" s="11"/>
      <c r="BE2421" s="11"/>
      <c r="BF2421" s="11"/>
    </row>
    <row r="2422" spans="1:58" x14ac:dyDescent="0.25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2"/>
      <c r="BA2422" s="12"/>
      <c r="BB2422" s="12"/>
      <c r="BC2422" s="11"/>
      <c r="BD2422" s="11"/>
      <c r="BE2422" s="11"/>
      <c r="BF2422" s="11"/>
    </row>
    <row r="2423" spans="1:58" x14ac:dyDescent="0.25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2"/>
      <c r="BA2423" s="12"/>
      <c r="BB2423" s="12"/>
      <c r="BC2423" s="11"/>
      <c r="BD2423" s="11"/>
      <c r="BE2423" s="11"/>
      <c r="BF2423" s="11"/>
    </row>
    <row r="2424" spans="1:58" x14ac:dyDescent="0.25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2"/>
      <c r="BA2424" s="12"/>
      <c r="BB2424" s="12"/>
      <c r="BC2424" s="11"/>
      <c r="BD2424" s="11"/>
      <c r="BE2424" s="11"/>
      <c r="BF2424" s="11"/>
    </row>
    <row r="2425" spans="1:58" x14ac:dyDescent="0.25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2"/>
      <c r="BA2425" s="12"/>
      <c r="BB2425" s="12"/>
      <c r="BC2425" s="11"/>
      <c r="BD2425" s="11"/>
      <c r="BE2425" s="11"/>
      <c r="BF2425" s="11"/>
    </row>
    <row r="2426" spans="1:58" x14ac:dyDescent="0.25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2"/>
      <c r="BA2426" s="12"/>
      <c r="BB2426" s="12"/>
      <c r="BC2426" s="11"/>
      <c r="BD2426" s="11"/>
      <c r="BE2426" s="11"/>
      <c r="BF2426" s="11"/>
    </row>
    <row r="2427" spans="1:58" x14ac:dyDescent="0.25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2"/>
      <c r="BA2427" s="12"/>
      <c r="BB2427" s="12"/>
      <c r="BC2427" s="11"/>
      <c r="BD2427" s="11"/>
      <c r="BE2427" s="11"/>
      <c r="BF2427" s="11"/>
    </row>
    <row r="2428" spans="1:58" x14ac:dyDescent="0.25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2"/>
      <c r="BA2428" s="12"/>
      <c r="BB2428" s="12"/>
      <c r="BC2428" s="11"/>
      <c r="BD2428" s="11"/>
      <c r="BE2428" s="11"/>
      <c r="BF2428" s="11"/>
    </row>
    <row r="2429" spans="1:58" x14ac:dyDescent="0.25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2"/>
      <c r="BA2429" s="12"/>
      <c r="BB2429" s="12"/>
      <c r="BC2429" s="11"/>
      <c r="BD2429" s="11"/>
      <c r="BE2429" s="11"/>
      <c r="BF2429" s="11"/>
    </row>
    <row r="2430" spans="1:58" x14ac:dyDescent="0.25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2"/>
      <c r="BA2430" s="12"/>
      <c r="BB2430" s="12"/>
      <c r="BC2430" s="11"/>
      <c r="BD2430" s="11"/>
      <c r="BE2430" s="11"/>
      <c r="BF2430" s="11"/>
    </row>
    <row r="2431" spans="1:58" x14ac:dyDescent="0.25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2"/>
      <c r="BA2431" s="12"/>
      <c r="BB2431" s="12"/>
      <c r="BC2431" s="11"/>
      <c r="BD2431" s="11"/>
      <c r="BE2431" s="11"/>
      <c r="BF2431" s="11"/>
    </row>
    <row r="2432" spans="1:58" x14ac:dyDescent="0.25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2"/>
      <c r="BA2432" s="12"/>
      <c r="BB2432" s="12"/>
      <c r="BC2432" s="11"/>
      <c r="BD2432" s="11"/>
      <c r="BE2432" s="11"/>
      <c r="BF2432" s="11"/>
    </row>
    <row r="2433" spans="1:58" x14ac:dyDescent="0.25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2"/>
      <c r="BA2433" s="12"/>
      <c r="BB2433" s="12"/>
      <c r="BC2433" s="11"/>
      <c r="BD2433" s="11"/>
      <c r="BE2433" s="11"/>
      <c r="BF2433" s="11"/>
    </row>
    <row r="2434" spans="1:58" x14ac:dyDescent="0.25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2"/>
      <c r="BA2434" s="12"/>
      <c r="BB2434" s="12"/>
      <c r="BC2434" s="11"/>
      <c r="BD2434" s="11"/>
      <c r="BE2434" s="11"/>
      <c r="BF2434" s="11"/>
    </row>
    <row r="2435" spans="1:58" x14ac:dyDescent="0.25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2"/>
      <c r="BA2435" s="12"/>
      <c r="BB2435" s="12"/>
      <c r="BC2435" s="11"/>
      <c r="BD2435" s="11"/>
      <c r="BE2435" s="11"/>
      <c r="BF2435" s="11"/>
    </row>
    <row r="2436" spans="1:58" x14ac:dyDescent="0.25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2"/>
      <c r="BA2436" s="12"/>
      <c r="BB2436" s="12"/>
      <c r="BC2436" s="11"/>
      <c r="BD2436" s="11"/>
      <c r="BE2436" s="11"/>
      <c r="BF2436" s="11"/>
    </row>
    <row r="2437" spans="1:58" x14ac:dyDescent="0.25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2"/>
      <c r="BA2437" s="12"/>
      <c r="BB2437" s="12"/>
      <c r="BC2437" s="11"/>
      <c r="BD2437" s="11"/>
      <c r="BE2437" s="11"/>
      <c r="BF2437" s="11"/>
    </row>
    <row r="2438" spans="1:58" x14ac:dyDescent="0.25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2"/>
      <c r="BA2438" s="12"/>
      <c r="BB2438" s="12"/>
      <c r="BC2438" s="11"/>
      <c r="BD2438" s="11"/>
      <c r="BE2438" s="11"/>
      <c r="BF2438" s="11"/>
    </row>
    <row r="2439" spans="1:58" x14ac:dyDescent="0.25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2"/>
      <c r="BA2439" s="12"/>
      <c r="BB2439" s="12"/>
      <c r="BC2439" s="11"/>
      <c r="BD2439" s="11"/>
      <c r="BE2439" s="11"/>
      <c r="BF2439" s="11"/>
    </row>
    <row r="2440" spans="1:58" x14ac:dyDescent="0.25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2"/>
      <c r="BA2440" s="12"/>
      <c r="BB2440" s="12"/>
      <c r="BC2440" s="11"/>
      <c r="BD2440" s="11"/>
      <c r="BE2440" s="11"/>
      <c r="BF2440" s="11"/>
    </row>
    <row r="2441" spans="1:58" x14ac:dyDescent="0.25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2"/>
      <c r="BA2441" s="12"/>
      <c r="BB2441" s="12"/>
      <c r="BC2441" s="11"/>
      <c r="BD2441" s="11"/>
      <c r="BE2441" s="11"/>
      <c r="BF2441" s="11"/>
    </row>
    <row r="2442" spans="1:58" x14ac:dyDescent="0.25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2"/>
      <c r="BA2442" s="12"/>
      <c r="BB2442" s="12"/>
      <c r="BC2442" s="11"/>
      <c r="BD2442" s="11"/>
      <c r="BE2442" s="11"/>
      <c r="BF2442" s="11"/>
    </row>
    <row r="2443" spans="1:58" x14ac:dyDescent="0.25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2"/>
      <c r="BA2443" s="12"/>
      <c r="BB2443" s="12"/>
      <c r="BC2443" s="11"/>
      <c r="BD2443" s="11"/>
      <c r="BE2443" s="11"/>
      <c r="BF2443" s="11"/>
    </row>
    <row r="2444" spans="1:58" x14ac:dyDescent="0.25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2"/>
      <c r="BA2444" s="12"/>
      <c r="BB2444" s="12"/>
      <c r="BC2444" s="11"/>
      <c r="BD2444" s="11"/>
      <c r="BE2444" s="11"/>
      <c r="BF2444" s="11"/>
    </row>
    <row r="2445" spans="1:58" x14ac:dyDescent="0.25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2"/>
      <c r="BA2445" s="12"/>
      <c r="BB2445" s="12"/>
      <c r="BC2445" s="11"/>
      <c r="BD2445" s="11"/>
      <c r="BE2445" s="11"/>
      <c r="BF2445" s="11"/>
    </row>
    <row r="2446" spans="1:58" x14ac:dyDescent="0.25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2"/>
      <c r="BA2446" s="12"/>
      <c r="BB2446" s="12"/>
      <c r="BC2446" s="11"/>
      <c r="BD2446" s="11"/>
      <c r="BE2446" s="11"/>
      <c r="BF2446" s="11"/>
    </row>
    <row r="2447" spans="1:58" x14ac:dyDescent="0.25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2"/>
      <c r="BA2447" s="12"/>
      <c r="BB2447" s="12"/>
      <c r="BC2447" s="11"/>
      <c r="BD2447" s="11"/>
      <c r="BE2447" s="11"/>
      <c r="BF2447" s="11"/>
    </row>
    <row r="2448" spans="1:58" x14ac:dyDescent="0.25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2"/>
      <c r="BA2448" s="12"/>
      <c r="BB2448" s="12"/>
      <c r="BC2448" s="11"/>
      <c r="BD2448" s="11"/>
      <c r="BE2448" s="11"/>
      <c r="BF2448" s="11"/>
    </row>
    <row r="2449" spans="1:58" x14ac:dyDescent="0.25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2"/>
      <c r="BA2449" s="12"/>
      <c r="BB2449" s="12"/>
      <c r="BC2449" s="11"/>
      <c r="BD2449" s="11"/>
      <c r="BE2449" s="11"/>
      <c r="BF2449" s="11"/>
    </row>
    <row r="2450" spans="1:58" x14ac:dyDescent="0.25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2"/>
      <c r="BA2450" s="12"/>
      <c r="BB2450" s="12"/>
      <c r="BC2450" s="11"/>
      <c r="BD2450" s="11"/>
      <c r="BE2450" s="11"/>
      <c r="BF2450" s="11"/>
    </row>
    <row r="2451" spans="1:58" x14ac:dyDescent="0.25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2"/>
      <c r="BA2451" s="12"/>
      <c r="BB2451" s="12"/>
      <c r="BC2451" s="11"/>
      <c r="BD2451" s="11"/>
      <c r="BE2451" s="11"/>
      <c r="BF2451" s="11"/>
    </row>
    <row r="2452" spans="1:58" x14ac:dyDescent="0.25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2"/>
      <c r="BA2452" s="12"/>
      <c r="BB2452" s="12"/>
      <c r="BC2452" s="11"/>
      <c r="BD2452" s="11"/>
      <c r="BE2452" s="11"/>
      <c r="BF2452" s="11"/>
    </row>
    <row r="2453" spans="1:58" x14ac:dyDescent="0.25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2"/>
      <c r="BA2453" s="12"/>
      <c r="BB2453" s="12"/>
      <c r="BC2453" s="11"/>
      <c r="BD2453" s="11"/>
      <c r="BE2453" s="11"/>
      <c r="BF2453" s="11"/>
    </row>
    <row r="2454" spans="1:58" x14ac:dyDescent="0.25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2"/>
      <c r="BA2454" s="12"/>
      <c r="BB2454" s="12"/>
      <c r="BC2454" s="11"/>
      <c r="BD2454" s="11"/>
      <c r="BE2454" s="11"/>
      <c r="BF2454" s="11"/>
    </row>
    <row r="2455" spans="1:58" x14ac:dyDescent="0.25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2"/>
      <c r="BA2455" s="12"/>
      <c r="BB2455" s="12"/>
      <c r="BC2455" s="11"/>
      <c r="BD2455" s="11"/>
      <c r="BE2455" s="11"/>
      <c r="BF2455" s="11"/>
    </row>
    <row r="2456" spans="1:58" x14ac:dyDescent="0.25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2"/>
      <c r="BA2456" s="12"/>
      <c r="BB2456" s="12"/>
      <c r="BC2456" s="11"/>
      <c r="BD2456" s="11"/>
      <c r="BE2456" s="11"/>
      <c r="BF2456" s="11"/>
    </row>
    <row r="2457" spans="1:58" x14ac:dyDescent="0.25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2"/>
      <c r="BA2457" s="12"/>
      <c r="BB2457" s="12"/>
      <c r="BC2457" s="11"/>
      <c r="BD2457" s="11"/>
      <c r="BE2457" s="11"/>
      <c r="BF2457" s="11"/>
    </row>
    <row r="2458" spans="1:58" x14ac:dyDescent="0.25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2"/>
      <c r="BA2458" s="12"/>
      <c r="BB2458" s="12"/>
      <c r="BC2458" s="11"/>
      <c r="BD2458" s="11"/>
      <c r="BE2458" s="11"/>
      <c r="BF2458" s="11"/>
    </row>
    <row r="2459" spans="1:58" x14ac:dyDescent="0.25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2"/>
      <c r="BA2459" s="12"/>
      <c r="BB2459" s="12"/>
      <c r="BC2459" s="11"/>
      <c r="BD2459" s="11"/>
      <c r="BE2459" s="11"/>
      <c r="BF2459" s="11"/>
    </row>
    <row r="2460" spans="1:58" x14ac:dyDescent="0.25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2"/>
      <c r="BA2460" s="12"/>
      <c r="BB2460" s="12"/>
      <c r="BC2460" s="11"/>
      <c r="BD2460" s="11"/>
      <c r="BE2460" s="11"/>
      <c r="BF2460" s="11"/>
    </row>
    <row r="2461" spans="1:58" x14ac:dyDescent="0.25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2"/>
      <c r="BA2461" s="12"/>
      <c r="BB2461" s="12"/>
      <c r="BC2461" s="11"/>
      <c r="BD2461" s="11"/>
      <c r="BE2461" s="11"/>
      <c r="BF2461" s="11"/>
    </row>
    <row r="2462" spans="1:58" x14ac:dyDescent="0.25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2"/>
      <c r="BA2462" s="12"/>
      <c r="BB2462" s="12"/>
      <c r="BC2462" s="11"/>
      <c r="BD2462" s="11"/>
      <c r="BE2462" s="11"/>
      <c r="BF2462" s="11"/>
    </row>
    <row r="2463" spans="1:58" x14ac:dyDescent="0.25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2"/>
      <c r="BA2463" s="12"/>
      <c r="BB2463" s="12"/>
      <c r="BC2463" s="11"/>
      <c r="BD2463" s="11"/>
      <c r="BE2463" s="11"/>
      <c r="BF2463" s="11"/>
    </row>
    <row r="2464" spans="1:58" x14ac:dyDescent="0.25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2"/>
      <c r="BA2464" s="12"/>
      <c r="BB2464" s="12"/>
      <c r="BC2464" s="11"/>
      <c r="BD2464" s="11"/>
      <c r="BE2464" s="11"/>
      <c r="BF2464" s="11"/>
    </row>
    <row r="2465" spans="1:58" x14ac:dyDescent="0.25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2"/>
      <c r="BA2465" s="12"/>
      <c r="BB2465" s="12"/>
      <c r="BC2465" s="11"/>
      <c r="BD2465" s="11"/>
      <c r="BE2465" s="11"/>
      <c r="BF2465" s="11"/>
    </row>
    <row r="2466" spans="1:58" x14ac:dyDescent="0.25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2"/>
      <c r="BA2466" s="12"/>
      <c r="BB2466" s="12"/>
      <c r="BC2466" s="11"/>
      <c r="BD2466" s="11"/>
      <c r="BE2466" s="11"/>
      <c r="BF2466" s="11"/>
    </row>
    <row r="2467" spans="1:58" x14ac:dyDescent="0.25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2"/>
      <c r="BA2467" s="12"/>
      <c r="BB2467" s="12"/>
      <c r="BC2467" s="11"/>
      <c r="BD2467" s="11"/>
      <c r="BE2467" s="11"/>
      <c r="BF2467" s="11"/>
    </row>
    <row r="2468" spans="1:58" x14ac:dyDescent="0.25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2"/>
      <c r="BA2468" s="12"/>
      <c r="BB2468" s="12"/>
      <c r="BC2468" s="11"/>
      <c r="BD2468" s="11"/>
      <c r="BE2468" s="11"/>
      <c r="BF2468" s="11"/>
    </row>
    <row r="2469" spans="1:58" x14ac:dyDescent="0.25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2"/>
      <c r="BA2469" s="12"/>
      <c r="BB2469" s="12"/>
      <c r="BC2469" s="11"/>
      <c r="BD2469" s="11"/>
      <c r="BE2469" s="11"/>
      <c r="BF2469" s="11"/>
    </row>
    <row r="2470" spans="1:58" x14ac:dyDescent="0.25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2"/>
      <c r="BA2470" s="12"/>
      <c r="BB2470" s="12"/>
      <c r="BC2470" s="11"/>
      <c r="BD2470" s="11"/>
      <c r="BE2470" s="11"/>
      <c r="BF2470" s="11"/>
    </row>
    <row r="2471" spans="1:58" x14ac:dyDescent="0.25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2"/>
      <c r="BA2471" s="12"/>
      <c r="BB2471" s="12"/>
      <c r="BC2471" s="11"/>
      <c r="BD2471" s="11"/>
      <c r="BE2471" s="11"/>
      <c r="BF2471" s="11"/>
    </row>
    <row r="2472" spans="1:58" x14ac:dyDescent="0.25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2"/>
      <c r="BA2472" s="12"/>
      <c r="BB2472" s="12"/>
      <c r="BC2472" s="11"/>
      <c r="BD2472" s="11"/>
      <c r="BE2472" s="11"/>
      <c r="BF2472" s="11"/>
    </row>
    <row r="2473" spans="1:58" x14ac:dyDescent="0.25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2"/>
      <c r="BA2473" s="12"/>
      <c r="BB2473" s="12"/>
      <c r="BC2473" s="11"/>
      <c r="BD2473" s="11"/>
      <c r="BE2473" s="11"/>
      <c r="BF2473" s="11"/>
    </row>
    <row r="2474" spans="1:58" x14ac:dyDescent="0.25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2"/>
      <c r="BA2474" s="12"/>
      <c r="BB2474" s="12"/>
      <c r="BC2474" s="11"/>
      <c r="BD2474" s="11"/>
      <c r="BE2474" s="11"/>
      <c r="BF2474" s="11"/>
    </row>
    <row r="2475" spans="1:58" x14ac:dyDescent="0.25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2"/>
      <c r="BA2475" s="12"/>
      <c r="BB2475" s="12"/>
      <c r="BC2475" s="11"/>
      <c r="BD2475" s="11"/>
      <c r="BE2475" s="11"/>
      <c r="BF2475" s="11"/>
    </row>
    <row r="2476" spans="1:58" x14ac:dyDescent="0.25">
      <c r="A2476" s="13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2"/>
      <c r="BA2476" s="12"/>
      <c r="BB2476" s="12"/>
      <c r="BC2476" s="11"/>
      <c r="BD2476" s="11"/>
      <c r="BE2476" s="11"/>
      <c r="BF2476" s="11"/>
    </row>
    <row r="2477" spans="1:58" x14ac:dyDescent="0.25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2"/>
      <c r="BA2477" s="12"/>
      <c r="BB2477" s="12"/>
      <c r="BC2477" s="11"/>
      <c r="BD2477" s="11"/>
      <c r="BE2477" s="11"/>
      <c r="BF2477" s="11"/>
    </row>
    <row r="2478" spans="1:58" x14ac:dyDescent="0.25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2"/>
      <c r="BA2478" s="12"/>
      <c r="BB2478" s="12"/>
      <c r="BC2478" s="11"/>
      <c r="BD2478" s="11"/>
      <c r="BE2478" s="11"/>
      <c r="BF2478" s="11"/>
    </row>
    <row r="2479" spans="1:58" x14ac:dyDescent="0.25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2"/>
      <c r="BA2479" s="12"/>
      <c r="BB2479" s="12"/>
      <c r="BC2479" s="11"/>
      <c r="BD2479" s="11"/>
      <c r="BE2479" s="11"/>
      <c r="BF2479" s="11"/>
    </row>
    <row r="2480" spans="1:58" x14ac:dyDescent="0.25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2"/>
      <c r="BA2480" s="12"/>
      <c r="BB2480" s="12"/>
      <c r="BC2480" s="11"/>
      <c r="BD2480" s="11"/>
      <c r="BE2480" s="11"/>
      <c r="BF2480" s="11"/>
    </row>
    <row r="2481" spans="1:58" x14ac:dyDescent="0.25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2"/>
      <c r="BA2481" s="12"/>
      <c r="BB2481" s="12"/>
      <c r="BC2481" s="11"/>
      <c r="BD2481" s="11"/>
      <c r="BE2481" s="11"/>
      <c r="BF2481" s="11"/>
    </row>
    <row r="2482" spans="1:58" x14ac:dyDescent="0.25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2"/>
      <c r="BA2482" s="12"/>
      <c r="BB2482" s="12"/>
      <c r="BC2482" s="11"/>
      <c r="BD2482" s="11"/>
      <c r="BE2482" s="11"/>
      <c r="BF2482" s="11"/>
    </row>
    <row r="2483" spans="1:58" x14ac:dyDescent="0.25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2"/>
      <c r="BA2483" s="12"/>
      <c r="BB2483" s="12"/>
      <c r="BC2483" s="11"/>
      <c r="BD2483" s="11"/>
      <c r="BE2483" s="11"/>
      <c r="BF2483" s="11"/>
    </row>
    <row r="2484" spans="1:58" x14ac:dyDescent="0.25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2"/>
      <c r="BA2484" s="12"/>
      <c r="BB2484" s="12"/>
      <c r="BC2484" s="11"/>
      <c r="BD2484" s="11"/>
      <c r="BE2484" s="11"/>
      <c r="BF2484" s="11"/>
    </row>
    <row r="2485" spans="1:58" x14ac:dyDescent="0.25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2"/>
      <c r="BA2485" s="12"/>
      <c r="BB2485" s="12"/>
      <c r="BC2485" s="11"/>
      <c r="BD2485" s="11"/>
      <c r="BE2485" s="11"/>
      <c r="BF2485" s="11"/>
    </row>
    <row r="2486" spans="1:58" x14ac:dyDescent="0.25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2"/>
      <c r="BA2486" s="12"/>
      <c r="BB2486" s="12"/>
      <c r="BC2486" s="11"/>
      <c r="BD2486" s="11"/>
      <c r="BE2486" s="11"/>
      <c r="BF2486" s="11"/>
    </row>
    <row r="2487" spans="1:58" x14ac:dyDescent="0.25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2"/>
      <c r="BA2487" s="12"/>
      <c r="BB2487" s="12"/>
      <c r="BC2487" s="11"/>
      <c r="BD2487" s="11"/>
      <c r="BE2487" s="11"/>
      <c r="BF2487" s="11"/>
    </row>
    <row r="2488" spans="1:58" x14ac:dyDescent="0.25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2"/>
      <c r="BA2488" s="12"/>
      <c r="BB2488" s="12"/>
      <c r="BC2488" s="11"/>
      <c r="BD2488" s="11"/>
      <c r="BE2488" s="11"/>
      <c r="BF2488" s="11"/>
    </row>
    <row r="2489" spans="1:58" x14ac:dyDescent="0.25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2"/>
      <c r="BA2489" s="12"/>
      <c r="BB2489" s="12"/>
      <c r="BC2489" s="11"/>
      <c r="BD2489" s="11"/>
      <c r="BE2489" s="11"/>
      <c r="BF2489" s="11"/>
    </row>
    <row r="2490" spans="1:58" x14ac:dyDescent="0.25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2"/>
      <c r="BA2490" s="12"/>
      <c r="BB2490" s="12"/>
      <c r="BC2490" s="11"/>
      <c r="BD2490" s="11"/>
      <c r="BE2490" s="11"/>
      <c r="BF2490" s="11"/>
    </row>
    <row r="2491" spans="1:58" x14ac:dyDescent="0.25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2"/>
      <c r="BA2491" s="12"/>
      <c r="BB2491" s="12"/>
      <c r="BC2491" s="11"/>
      <c r="BD2491" s="11"/>
      <c r="BE2491" s="11"/>
      <c r="BF2491" s="11"/>
    </row>
    <row r="2492" spans="1:58" x14ac:dyDescent="0.25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2"/>
      <c r="BA2492" s="12"/>
      <c r="BB2492" s="12"/>
      <c r="BC2492" s="11"/>
      <c r="BD2492" s="11"/>
      <c r="BE2492" s="11"/>
      <c r="BF2492" s="11"/>
    </row>
    <row r="2493" spans="1:58" x14ac:dyDescent="0.25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2"/>
      <c r="BA2493" s="12"/>
      <c r="BB2493" s="12"/>
      <c r="BC2493" s="11"/>
      <c r="BD2493" s="11"/>
      <c r="BE2493" s="11"/>
      <c r="BF2493" s="11"/>
    </row>
    <row r="2494" spans="1:58" x14ac:dyDescent="0.25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2"/>
      <c r="BA2494" s="12"/>
      <c r="BB2494" s="12"/>
      <c r="BC2494" s="11"/>
      <c r="BD2494" s="11"/>
      <c r="BE2494" s="11"/>
      <c r="BF2494" s="11"/>
    </row>
    <row r="2495" spans="1:58" x14ac:dyDescent="0.25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2"/>
      <c r="BA2495" s="12"/>
      <c r="BB2495" s="12"/>
      <c r="BC2495" s="11"/>
      <c r="BD2495" s="11"/>
      <c r="BE2495" s="11"/>
      <c r="BF2495" s="11"/>
    </row>
    <row r="2496" spans="1:58" x14ac:dyDescent="0.25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2"/>
      <c r="BA2496" s="12"/>
      <c r="BB2496" s="12"/>
      <c r="BC2496" s="11"/>
      <c r="BD2496" s="11"/>
      <c r="BE2496" s="11"/>
      <c r="BF2496" s="11"/>
    </row>
    <row r="2497" spans="1:58" x14ac:dyDescent="0.25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2"/>
      <c r="BA2497" s="12"/>
      <c r="BB2497" s="12"/>
      <c r="BC2497" s="11"/>
      <c r="BD2497" s="11"/>
      <c r="BE2497" s="11"/>
      <c r="BF2497" s="11"/>
    </row>
    <row r="2498" spans="1:58" x14ac:dyDescent="0.25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2"/>
      <c r="BA2498" s="12"/>
      <c r="BB2498" s="12"/>
      <c r="BC2498" s="11"/>
      <c r="BD2498" s="11"/>
      <c r="BE2498" s="11"/>
      <c r="BF2498" s="11"/>
    </row>
    <row r="2499" spans="1:58" x14ac:dyDescent="0.25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2"/>
      <c r="BA2499" s="12"/>
      <c r="BB2499" s="12"/>
      <c r="BC2499" s="11"/>
      <c r="BD2499" s="11"/>
      <c r="BE2499" s="11"/>
      <c r="BF2499" s="11"/>
    </row>
    <row r="2500" spans="1:58" x14ac:dyDescent="0.25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2"/>
      <c r="BA2500" s="12"/>
      <c r="BB2500" s="12"/>
      <c r="BC2500" s="11"/>
      <c r="BD2500" s="11"/>
      <c r="BE2500" s="11"/>
      <c r="BF2500" s="11"/>
    </row>
    <row r="2501" spans="1:58" x14ac:dyDescent="0.25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2"/>
      <c r="BA2501" s="12"/>
      <c r="BB2501" s="12"/>
      <c r="BC2501" s="11"/>
      <c r="BD2501" s="11"/>
      <c r="BE2501" s="11"/>
      <c r="BF2501" s="11"/>
    </row>
    <row r="2502" spans="1:58" x14ac:dyDescent="0.25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2"/>
      <c r="BA2502" s="12"/>
      <c r="BB2502" s="12"/>
      <c r="BC2502" s="11"/>
      <c r="BD2502" s="11"/>
      <c r="BE2502" s="11"/>
      <c r="BF2502" s="11"/>
    </row>
    <row r="2503" spans="1:58" x14ac:dyDescent="0.25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2"/>
      <c r="BA2503" s="12"/>
      <c r="BB2503" s="12"/>
      <c r="BC2503" s="11"/>
      <c r="BD2503" s="11"/>
      <c r="BE2503" s="11"/>
      <c r="BF2503" s="11"/>
    </row>
    <row r="2504" spans="1:58" x14ac:dyDescent="0.25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2"/>
      <c r="BA2504" s="12"/>
      <c r="BB2504" s="12"/>
      <c r="BC2504" s="11"/>
      <c r="BD2504" s="11"/>
      <c r="BE2504" s="11"/>
      <c r="BF2504" s="11"/>
    </row>
    <row r="2505" spans="1:58" x14ac:dyDescent="0.25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2"/>
      <c r="BA2505" s="12"/>
      <c r="BB2505" s="12"/>
      <c r="BC2505" s="11"/>
      <c r="BD2505" s="11"/>
      <c r="BE2505" s="11"/>
      <c r="BF2505" s="11"/>
    </row>
    <row r="2506" spans="1:58" x14ac:dyDescent="0.25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2"/>
      <c r="BA2506" s="12"/>
      <c r="BB2506" s="12"/>
      <c r="BC2506" s="11"/>
      <c r="BD2506" s="11"/>
      <c r="BE2506" s="11"/>
      <c r="BF2506" s="11"/>
    </row>
    <row r="2507" spans="1:58" x14ac:dyDescent="0.25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2"/>
      <c r="BA2507" s="12"/>
      <c r="BB2507" s="12"/>
      <c r="BC2507" s="11"/>
      <c r="BD2507" s="11"/>
      <c r="BE2507" s="11"/>
      <c r="BF2507" s="11"/>
    </row>
    <row r="2508" spans="1:58" x14ac:dyDescent="0.25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2"/>
      <c r="BA2508" s="12"/>
      <c r="BB2508" s="12"/>
      <c r="BC2508" s="11"/>
      <c r="BD2508" s="11"/>
      <c r="BE2508" s="11"/>
      <c r="BF2508" s="11"/>
    </row>
    <row r="2509" spans="1:58" x14ac:dyDescent="0.25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2"/>
      <c r="BA2509" s="12"/>
      <c r="BB2509" s="12"/>
      <c r="BC2509" s="11"/>
      <c r="BD2509" s="11"/>
      <c r="BE2509" s="11"/>
      <c r="BF2509" s="11"/>
    </row>
    <row r="2510" spans="1:58" x14ac:dyDescent="0.25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2"/>
      <c r="BA2510" s="12"/>
      <c r="BB2510" s="12"/>
      <c r="BC2510" s="11"/>
      <c r="BD2510" s="11"/>
      <c r="BE2510" s="11"/>
      <c r="BF2510" s="11"/>
    </row>
    <row r="2511" spans="1:58" x14ac:dyDescent="0.25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2"/>
      <c r="BA2511" s="12"/>
      <c r="BB2511" s="12"/>
      <c r="BC2511" s="11"/>
      <c r="BD2511" s="11"/>
      <c r="BE2511" s="11"/>
      <c r="BF2511" s="11"/>
    </row>
    <row r="2512" spans="1:58" x14ac:dyDescent="0.25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2"/>
      <c r="BA2512" s="12"/>
      <c r="BB2512" s="12"/>
      <c r="BC2512" s="11"/>
      <c r="BD2512" s="11"/>
      <c r="BE2512" s="11"/>
      <c r="BF2512" s="11"/>
    </row>
    <row r="2513" spans="1:58" x14ac:dyDescent="0.25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2"/>
      <c r="BA2513" s="12"/>
      <c r="BB2513" s="12"/>
      <c r="BC2513" s="11"/>
      <c r="BD2513" s="11"/>
      <c r="BE2513" s="11"/>
      <c r="BF2513" s="11"/>
    </row>
    <row r="2514" spans="1:58" x14ac:dyDescent="0.25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2"/>
      <c r="BA2514" s="12"/>
      <c r="BB2514" s="12"/>
      <c r="BC2514" s="11"/>
      <c r="BD2514" s="11"/>
      <c r="BE2514" s="11"/>
      <c r="BF2514" s="11"/>
    </row>
    <row r="2515" spans="1:58" x14ac:dyDescent="0.25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2"/>
      <c r="BA2515" s="12"/>
      <c r="BB2515" s="12"/>
      <c r="BC2515" s="11"/>
      <c r="BD2515" s="11"/>
      <c r="BE2515" s="11"/>
      <c r="BF2515" s="11"/>
    </row>
    <row r="2516" spans="1:58" x14ac:dyDescent="0.25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2"/>
      <c r="BA2516" s="12"/>
      <c r="BB2516" s="12"/>
      <c r="BC2516" s="11"/>
      <c r="BD2516" s="11"/>
      <c r="BE2516" s="11"/>
      <c r="BF2516" s="11"/>
    </row>
    <row r="2517" spans="1:58" x14ac:dyDescent="0.25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2"/>
      <c r="BA2517" s="12"/>
      <c r="BB2517" s="12"/>
      <c r="BC2517" s="11"/>
      <c r="BD2517" s="11"/>
      <c r="BE2517" s="11"/>
      <c r="BF2517" s="11"/>
    </row>
    <row r="2518" spans="1:58" x14ac:dyDescent="0.25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2"/>
      <c r="BA2518" s="12"/>
      <c r="BB2518" s="12"/>
      <c r="BC2518" s="11"/>
      <c r="BD2518" s="11"/>
      <c r="BE2518" s="11"/>
      <c r="BF2518" s="11"/>
    </row>
    <row r="2519" spans="1:58" x14ac:dyDescent="0.25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2"/>
      <c r="BA2519" s="12"/>
      <c r="BB2519" s="12"/>
      <c r="BC2519" s="11"/>
      <c r="BD2519" s="11"/>
      <c r="BE2519" s="11"/>
      <c r="BF2519" s="11"/>
    </row>
    <row r="2520" spans="1:58" x14ac:dyDescent="0.25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2"/>
      <c r="BA2520" s="12"/>
      <c r="BB2520" s="12"/>
      <c r="BC2520" s="11"/>
      <c r="BD2520" s="11"/>
      <c r="BE2520" s="11"/>
      <c r="BF2520" s="11"/>
    </row>
    <row r="2521" spans="1:58" x14ac:dyDescent="0.25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2"/>
      <c r="BA2521" s="12"/>
      <c r="BB2521" s="12"/>
      <c r="BC2521" s="11"/>
      <c r="BD2521" s="11"/>
      <c r="BE2521" s="11"/>
      <c r="BF2521" s="11"/>
    </row>
    <row r="2522" spans="1:58" x14ac:dyDescent="0.25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2"/>
      <c r="BA2522" s="12"/>
      <c r="BB2522" s="12"/>
      <c r="BC2522" s="11"/>
      <c r="BD2522" s="11"/>
      <c r="BE2522" s="11"/>
      <c r="BF2522" s="11"/>
    </row>
    <row r="2523" spans="1:58" x14ac:dyDescent="0.25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2"/>
      <c r="BA2523" s="12"/>
      <c r="BB2523" s="12"/>
      <c r="BC2523" s="11"/>
      <c r="BD2523" s="11"/>
      <c r="BE2523" s="11"/>
      <c r="BF2523" s="11"/>
    </row>
    <row r="2524" spans="1:58" x14ac:dyDescent="0.25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2"/>
      <c r="BA2524" s="12"/>
      <c r="BB2524" s="12"/>
      <c r="BC2524" s="11"/>
      <c r="BD2524" s="11"/>
      <c r="BE2524" s="11"/>
      <c r="BF2524" s="11"/>
    </row>
    <row r="2525" spans="1:58" x14ac:dyDescent="0.25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2"/>
      <c r="BA2525" s="12"/>
      <c r="BB2525" s="12"/>
      <c r="BC2525" s="11"/>
      <c r="BD2525" s="11"/>
      <c r="BE2525" s="11"/>
      <c r="BF2525" s="11"/>
    </row>
    <row r="2526" spans="1:58" x14ac:dyDescent="0.25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2"/>
      <c r="BA2526" s="12"/>
      <c r="BB2526" s="12"/>
      <c r="BC2526" s="11"/>
      <c r="BD2526" s="11"/>
      <c r="BE2526" s="11"/>
      <c r="BF2526" s="11"/>
    </row>
    <row r="2527" spans="1:58" x14ac:dyDescent="0.25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2"/>
      <c r="BA2527" s="12"/>
      <c r="BB2527" s="12"/>
      <c r="BC2527" s="11"/>
      <c r="BD2527" s="11"/>
      <c r="BE2527" s="11"/>
      <c r="BF2527" s="11"/>
    </row>
    <row r="2528" spans="1:58" x14ac:dyDescent="0.25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2"/>
      <c r="BA2528" s="12"/>
      <c r="BB2528" s="12"/>
      <c r="BC2528" s="11"/>
      <c r="BD2528" s="11"/>
      <c r="BE2528" s="11"/>
      <c r="BF2528" s="11"/>
    </row>
    <row r="2529" spans="1:58" x14ac:dyDescent="0.25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2"/>
      <c r="BA2529" s="12"/>
      <c r="BB2529" s="12"/>
      <c r="BC2529" s="11"/>
      <c r="BD2529" s="11"/>
      <c r="BE2529" s="11"/>
      <c r="BF2529" s="11"/>
    </row>
    <row r="2530" spans="1:58" x14ac:dyDescent="0.25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2"/>
      <c r="BA2530" s="12"/>
      <c r="BB2530" s="12"/>
      <c r="BC2530" s="11"/>
      <c r="BD2530" s="11"/>
      <c r="BE2530" s="11"/>
      <c r="BF2530" s="11"/>
    </row>
    <row r="2531" spans="1:58" x14ac:dyDescent="0.25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2"/>
      <c r="BA2531" s="12"/>
      <c r="BB2531" s="12"/>
      <c r="BC2531" s="11"/>
      <c r="BD2531" s="11"/>
      <c r="BE2531" s="11"/>
      <c r="BF2531" s="11"/>
    </row>
    <row r="2532" spans="1:58" x14ac:dyDescent="0.25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2"/>
      <c r="BA2532" s="12"/>
      <c r="BB2532" s="12"/>
      <c r="BC2532" s="11"/>
      <c r="BD2532" s="11"/>
      <c r="BE2532" s="11"/>
      <c r="BF2532" s="11"/>
    </row>
    <row r="2533" spans="1:58" x14ac:dyDescent="0.25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2"/>
      <c r="BA2533" s="12"/>
      <c r="BB2533" s="12"/>
      <c r="BC2533" s="11"/>
      <c r="BD2533" s="11"/>
      <c r="BE2533" s="11"/>
      <c r="BF2533" s="11"/>
    </row>
    <row r="2534" spans="1:58" x14ac:dyDescent="0.25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2"/>
      <c r="BA2534" s="12"/>
      <c r="BB2534" s="12"/>
      <c r="BC2534" s="11"/>
      <c r="BD2534" s="11"/>
      <c r="BE2534" s="11"/>
      <c r="BF2534" s="11"/>
    </row>
    <row r="2535" spans="1:58" x14ac:dyDescent="0.25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2"/>
      <c r="BA2535" s="12"/>
      <c r="BB2535" s="12"/>
      <c r="BC2535" s="11"/>
      <c r="BD2535" s="11"/>
      <c r="BE2535" s="11"/>
      <c r="BF2535" s="11"/>
    </row>
    <row r="2536" spans="1:58" x14ac:dyDescent="0.25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2"/>
      <c r="BA2536" s="12"/>
      <c r="BB2536" s="12"/>
      <c r="BC2536" s="11"/>
      <c r="BD2536" s="11"/>
      <c r="BE2536" s="11"/>
      <c r="BF2536" s="11"/>
    </row>
    <row r="2537" spans="1:58" x14ac:dyDescent="0.25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2"/>
      <c r="BA2537" s="12"/>
      <c r="BB2537" s="12"/>
      <c r="BC2537" s="11"/>
      <c r="BD2537" s="11"/>
      <c r="BE2537" s="11"/>
      <c r="BF2537" s="11"/>
    </row>
    <row r="2538" spans="1:58" x14ac:dyDescent="0.25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2"/>
      <c r="BA2538" s="12"/>
      <c r="BB2538" s="12"/>
      <c r="BC2538" s="11"/>
      <c r="BD2538" s="11"/>
      <c r="BE2538" s="11"/>
      <c r="BF2538" s="11"/>
    </row>
    <row r="2539" spans="1:58" x14ac:dyDescent="0.25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2"/>
      <c r="BA2539" s="12"/>
      <c r="BB2539" s="12"/>
      <c r="BC2539" s="11"/>
      <c r="BD2539" s="11"/>
      <c r="BE2539" s="11"/>
      <c r="BF2539" s="11"/>
    </row>
    <row r="2540" spans="1:58" x14ac:dyDescent="0.25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2"/>
      <c r="BA2540" s="12"/>
      <c r="BB2540" s="12"/>
      <c r="BC2540" s="11"/>
      <c r="BD2540" s="11"/>
      <c r="BE2540" s="11"/>
      <c r="BF2540" s="11"/>
    </row>
    <row r="2541" spans="1:58" x14ac:dyDescent="0.25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2"/>
      <c r="BA2541" s="12"/>
      <c r="BB2541" s="12"/>
      <c r="BC2541" s="11"/>
      <c r="BD2541" s="11"/>
      <c r="BE2541" s="11"/>
      <c r="BF2541" s="11"/>
    </row>
    <row r="2542" spans="1:58" x14ac:dyDescent="0.25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2"/>
      <c r="BA2542" s="12"/>
      <c r="BB2542" s="12"/>
      <c r="BC2542" s="11"/>
      <c r="BD2542" s="11"/>
      <c r="BE2542" s="11"/>
      <c r="BF2542" s="11"/>
    </row>
    <row r="2543" spans="1:58" x14ac:dyDescent="0.25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2"/>
      <c r="BA2543" s="12"/>
      <c r="BB2543" s="12"/>
      <c r="BC2543" s="11"/>
      <c r="BD2543" s="11"/>
      <c r="BE2543" s="11"/>
      <c r="BF2543" s="11"/>
    </row>
    <row r="2544" spans="1:58" x14ac:dyDescent="0.25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2"/>
      <c r="BA2544" s="12"/>
      <c r="BB2544" s="12"/>
      <c r="BC2544" s="11"/>
      <c r="BD2544" s="11"/>
      <c r="BE2544" s="11"/>
      <c r="BF2544" s="11"/>
    </row>
    <row r="2545" spans="1:58" x14ac:dyDescent="0.25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2"/>
      <c r="BA2545" s="12"/>
      <c r="BB2545" s="12"/>
      <c r="BC2545" s="11"/>
      <c r="BD2545" s="11"/>
      <c r="BE2545" s="11"/>
      <c r="BF2545" s="11"/>
    </row>
    <row r="2546" spans="1:58" x14ac:dyDescent="0.25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2"/>
      <c r="BA2546" s="12"/>
      <c r="BB2546" s="12"/>
      <c r="BC2546" s="11"/>
      <c r="BD2546" s="11"/>
      <c r="BE2546" s="11"/>
      <c r="BF2546" s="11"/>
    </row>
    <row r="2547" spans="1:58" x14ac:dyDescent="0.25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2"/>
      <c r="BA2547" s="12"/>
      <c r="BB2547" s="12"/>
      <c r="BC2547" s="11"/>
      <c r="BD2547" s="11"/>
      <c r="BE2547" s="11"/>
      <c r="BF2547" s="11"/>
    </row>
    <row r="2548" spans="1:58" x14ac:dyDescent="0.25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2"/>
      <c r="BA2548" s="12"/>
      <c r="BB2548" s="12"/>
      <c r="BC2548" s="11"/>
      <c r="BD2548" s="11"/>
      <c r="BE2548" s="11"/>
      <c r="BF2548" s="11"/>
    </row>
    <row r="2549" spans="1:58" x14ac:dyDescent="0.25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2"/>
      <c r="BA2549" s="12"/>
      <c r="BB2549" s="12"/>
      <c r="BC2549" s="11"/>
      <c r="BD2549" s="11"/>
      <c r="BE2549" s="11"/>
      <c r="BF2549" s="11"/>
    </row>
    <row r="2550" spans="1:58" x14ac:dyDescent="0.25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2"/>
      <c r="BA2550" s="12"/>
      <c r="BB2550" s="12"/>
      <c r="BC2550" s="11"/>
      <c r="BD2550" s="11"/>
      <c r="BE2550" s="11"/>
      <c r="BF2550" s="11"/>
    </row>
    <row r="2551" spans="1:58" x14ac:dyDescent="0.25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2"/>
      <c r="BA2551" s="12"/>
      <c r="BB2551" s="12"/>
      <c r="BC2551" s="11"/>
      <c r="BD2551" s="11"/>
      <c r="BE2551" s="11"/>
      <c r="BF2551" s="11"/>
    </row>
    <row r="2552" spans="1:58" x14ac:dyDescent="0.25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2"/>
      <c r="BA2552" s="12"/>
      <c r="BB2552" s="12"/>
      <c r="BC2552" s="11"/>
      <c r="BD2552" s="11"/>
      <c r="BE2552" s="11"/>
      <c r="BF2552" s="11"/>
    </row>
    <row r="2553" spans="1:58" x14ac:dyDescent="0.25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2"/>
      <c r="BA2553" s="12"/>
      <c r="BB2553" s="12"/>
      <c r="BC2553" s="11"/>
      <c r="BD2553" s="11"/>
      <c r="BE2553" s="11"/>
      <c r="BF2553" s="11"/>
    </row>
    <row r="2554" spans="1:58" x14ac:dyDescent="0.25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2"/>
      <c r="BA2554" s="12"/>
      <c r="BB2554" s="12"/>
      <c r="BC2554" s="11"/>
      <c r="BD2554" s="11"/>
      <c r="BE2554" s="11"/>
      <c r="BF2554" s="11"/>
    </row>
    <row r="2555" spans="1:58" x14ac:dyDescent="0.25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2"/>
      <c r="BA2555" s="12"/>
      <c r="BB2555" s="12"/>
      <c r="BC2555" s="11"/>
      <c r="BD2555" s="11"/>
      <c r="BE2555" s="11"/>
      <c r="BF2555" s="11"/>
    </row>
    <row r="2556" spans="1:58" x14ac:dyDescent="0.25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2"/>
      <c r="BA2556" s="12"/>
      <c r="BB2556" s="12"/>
      <c r="BC2556" s="11"/>
      <c r="BD2556" s="11"/>
      <c r="BE2556" s="11"/>
      <c r="BF2556" s="11"/>
    </row>
    <row r="2557" spans="1:58" x14ac:dyDescent="0.25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2"/>
      <c r="BA2557" s="12"/>
      <c r="BB2557" s="12"/>
      <c r="BC2557" s="11"/>
      <c r="BD2557" s="11"/>
      <c r="BE2557" s="11"/>
      <c r="BF2557" s="11"/>
    </row>
    <row r="2558" spans="1:58" x14ac:dyDescent="0.25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2"/>
      <c r="BA2558" s="12"/>
      <c r="BB2558" s="12"/>
      <c r="BC2558" s="11"/>
      <c r="BD2558" s="11"/>
      <c r="BE2558" s="11"/>
      <c r="BF2558" s="11"/>
    </row>
    <row r="2559" spans="1:58" x14ac:dyDescent="0.25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2"/>
      <c r="BA2559" s="12"/>
      <c r="BB2559" s="12"/>
      <c r="BC2559" s="11"/>
      <c r="BD2559" s="11"/>
      <c r="BE2559" s="11"/>
      <c r="BF2559" s="11"/>
    </row>
    <row r="2560" spans="1:58" x14ac:dyDescent="0.25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2"/>
      <c r="BA2560" s="12"/>
      <c r="BB2560" s="12"/>
      <c r="BC2560" s="11"/>
      <c r="BD2560" s="11"/>
      <c r="BE2560" s="11"/>
      <c r="BF2560" s="11"/>
    </row>
    <row r="2561" spans="1:58" x14ac:dyDescent="0.25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2"/>
      <c r="BA2561" s="12"/>
      <c r="BB2561" s="12"/>
      <c r="BC2561" s="11"/>
      <c r="BD2561" s="11"/>
      <c r="BE2561" s="11"/>
      <c r="BF2561" s="11"/>
    </row>
    <row r="2562" spans="1:58" x14ac:dyDescent="0.25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2"/>
      <c r="BA2562" s="12"/>
      <c r="BB2562" s="12"/>
      <c r="BC2562" s="11"/>
      <c r="BD2562" s="11"/>
      <c r="BE2562" s="11"/>
      <c r="BF2562" s="11"/>
    </row>
    <row r="2563" spans="1:58" x14ac:dyDescent="0.25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2"/>
      <c r="BA2563" s="12"/>
      <c r="BB2563" s="12"/>
      <c r="BC2563" s="11"/>
      <c r="BD2563" s="11"/>
      <c r="BE2563" s="11"/>
      <c r="BF2563" s="11"/>
    </row>
    <row r="2564" spans="1:58" x14ac:dyDescent="0.25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2"/>
      <c r="BA2564" s="12"/>
      <c r="BB2564" s="12"/>
      <c r="BC2564" s="11"/>
      <c r="BD2564" s="11"/>
      <c r="BE2564" s="11"/>
      <c r="BF2564" s="11"/>
    </row>
    <row r="2565" spans="1:58" x14ac:dyDescent="0.25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2"/>
      <c r="BA2565" s="12"/>
      <c r="BB2565" s="12"/>
      <c r="BC2565" s="11"/>
      <c r="BD2565" s="11"/>
      <c r="BE2565" s="11"/>
      <c r="BF2565" s="11"/>
    </row>
    <row r="2566" spans="1:58" x14ac:dyDescent="0.25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2"/>
      <c r="BA2566" s="12"/>
      <c r="BB2566" s="12"/>
      <c r="BC2566" s="11"/>
      <c r="BD2566" s="11"/>
      <c r="BE2566" s="11"/>
      <c r="BF2566" s="11"/>
    </row>
    <row r="2567" spans="1:58" x14ac:dyDescent="0.25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2"/>
      <c r="BA2567" s="12"/>
      <c r="BB2567" s="12"/>
      <c r="BC2567" s="11"/>
      <c r="BD2567" s="11"/>
      <c r="BE2567" s="11"/>
      <c r="BF2567" s="11"/>
    </row>
    <row r="2568" spans="1:58" x14ac:dyDescent="0.25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2"/>
      <c r="BA2568" s="12"/>
      <c r="BB2568" s="12"/>
      <c r="BC2568" s="11"/>
      <c r="BD2568" s="11"/>
      <c r="BE2568" s="11"/>
      <c r="BF2568" s="11"/>
    </row>
    <row r="2569" spans="1:58" x14ac:dyDescent="0.25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2"/>
      <c r="BA2569" s="12"/>
      <c r="BB2569" s="12"/>
      <c r="BC2569" s="11"/>
      <c r="BD2569" s="11"/>
      <c r="BE2569" s="11"/>
      <c r="BF2569" s="11"/>
    </row>
    <row r="2570" spans="1:58" x14ac:dyDescent="0.25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2"/>
      <c r="BA2570" s="12"/>
      <c r="BB2570" s="12"/>
      <c r="BC2570" s="11"/>
      <c r="BD2570" s="11"/>
      <c r="BE2570" s="11"/>
      <c r="BF2570" s="11"/>
    </row>
    <row r="2571" spans="1:58" x14ac:dyDescent="0.25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2"/>
      <c r="BA2571" s="12"/>
      <c r="BB2571" s="12"/>
      <c r="BC2571" s="11"/>
      <c r="BD2571" s="11"/>
      <c r="BE2571" s="11"/>
      <c r="BF2571" s="11"/>
    </row>
    <row r="2572" spans="1:58" x14ac:dyDescent="0.25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2"/>
      <c r="BA2572" s="12"/>
      <c r="BB2572" s="12"/>
      <c r="BC2572" s="11"/>
      <c r="BD2572" s="11"/>
      <c r="BE2572" s="11"/>
      <c r="BF2572" s="11"/>
    </row>
    <row r="2573" spans="1:58" x14ac:dyDescent="0.25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2"/>
      <c r="BA2573" s="12"/>
      <c r="BB2573" s="12"/>
      <c r="BC2573" s="11"/>
      <c r="BD2573" s="11"/>
      <c r="BE2573" s="11"/>
      <c r="BF2573" s="11"/>
    </row>
    <row r="2574" spans="1:58" x14ac:dyDescent="0.25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2"/>
      <c r="BA2574" s="12"/>
      <c r="BB2574" s="12"/>
      <c r="BC2574" s="11"/>
      <c r="BD2574" s="11"/>
      <c r="BE2574" s="11"/>
      <c r="BF2574" s="11"/>
    </row>
    <row r="2575" spans="1:58" x14ac:dyDescent="0.25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2"/>
      <c r="BA2575" s="12"/>
      <c r="BB2575" s="12"/>
      <c r="BC2575" s="11"/>
      <c r="BD2575" s="11"/>
      <c r="BE2575" s="11"/>
      <c r="BF2575" s="11"/>
    </row>
    <row r="2576" spans="1:58" x14ac:dyDescent="0.25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2"/>
      <c r="BA2576" s="12"/>
      <c r="BB2576" s="12"/>
      <c r="BC2576" s="11"/>
      <c r="BD2576" s="11"/>
      <c r="BE2576" s="11"/>
      <c r="BF2576" s="11"/>
    </row>
    <row r="2577" spans="1:58" x14ac:dyDescent="0.25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2"/>
      <c r="BA2577" s="12"/>
      <c r="BB2577" s="12"/>
      <c r="BC2577" s="11"/>
      <c r="BD2577" s="11"/>
      <c r="BE2577" s="11"/>
      <c r="BF2577" s="11"/>
    </row>
    <row r="2578" spans="1:58" x14ac:dyDescent="0.25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2"/>
      <c r="BA2578" s="12"/>
      <c r="BB2578" s="12"/>
      <c r="BC2578" s="11"/>
      <c r="BD2578" s="11"/>
      <c r="BE2578" s="11"/>
      <c r="BF2578" s="11"/>
    </row>
    <row r="2579" spans="1:58" x14ac:dyDescent="0.25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2"/>
      <c r="BA2579" s="12"/>
      <c r="BB2579" s="12"/>
      <c r="BC2579" s="11"/>
      <c r="BD2579" s="11"/>
      <c r="BE2579" s="11"/>
      <c r="BF2579" s="11"/>
    </row>
    <row r="2580" spans="1:58" x14ac:dyDescent="0.25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2"/>
      <c r="BA2580" s="12"/>
      <c r="BB2580" s="12"/>
      <c r="BC2580" s="11"/>
      <c r="BD2580" s="11"/>
      <c r="BE2580" s="11"/>
      <c r="BF2580" s="11"/>
    </row>
    <row r="2581" spans="1:58" x14ac:dyDescent="0.25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2"/>
      <c r="BA2581" s="12"/>
      <c r="BB2581" s="12"/>
      <c r="BC2581" s="11"/>
      <c r="BD2581" s="11"/>
      <c r="BE2581" s="11"/>
      <c r="BF2581" s="11"/>
    </row>
    <row r="2582" spans="1:58" x14ac:dyDescent="0.25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2"/>
      <c r="BA2582" s="12"/>
      <c r="BB2582" s="12"/>
      <c r="BC2582" s="11"/>
      <c r="BD2582" s="11"/>
      <c r="BE2582" s="11"/>
      <c r="BF2582" s="11"/>
    </row>
    <row r="2583" spans="1:58" x14ac:dyDescent="0.25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2"/>
      <c r="BA2583" s="12"/>
      <c r="BB2583" s="12"/>
      <c r="BC2583" s="11"/>
      <c r="BD2583" s="11"/>
      <c r="BE2583" s="11"/>
      <c r="BF2583" s="11"/>
    </row>
    <row r="2584" spans="1:58" x14ac:dyDescent="0.25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2"/>
      <c r="BA2584" s="12"/>
      <c r="BB2584" s="12"/>
      <c r="BC2584" s="11"/>
      <c r="BD2584" s="11"/>
      <c r="BE2584" s="11"/>
      <c r="BF2584" s="11"/>
    </row>
    <row r="2585" spans="1:58" x14ac:dyDescent="0.25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2"/>
      <c r="BA2585" s="12"/>
      <c r="BB2585" s="12"/>
      <c r="BC2585" s="11"/>
      <c r="BD2585" s="11"/>
      <c r="BE2585" s="11"/>
      <c r="BF2585" s="11"/>
    </row>
    <row r="2586" spans="1:58" x14ac:dyDescent="0.25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2"/>
      <c r="BA2586" s="12"/>
      <c r="BB2586" s="12"/>
      <c r="BC2586" s="11"/>
      <c r="BD2586" s="11"/>
      <c r="BE2586" s="11"/>
      <c r="BF2586" s="11"/>
    </row>
    <row r="2587" spans="1:58" x14ac:dyDescent="0.25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2"/>
      <c r="BA2587" s="12"/>
      <c r="BB2587" s="12"/>
      <c r="BC2587" s="11"/>
      <c r="BD2587" s="11"/>
      <c r="BE2587" s="11"/>
      <c r="BF2587" s="11"/>
    </row>
    <row r="2588" spans="1:58" x14ac:dyDescent="0.25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2"/>
      <c r="BA2588" s="12"/>
      <c r="BB2588" s="12"/>
      <c r="BC2588" s="11"/>
      <c r="BD2588" s="11"/>
      <c r="BE2588" s="11"/>
      <c r="BF2588" s="11"/>
    </row>
    <row r="2589" spans="1:58" x14ac:dyDescent="0.25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2"/>
      <c r="BA2589" s="12"/>
      <c r="BB2589" s="12"/>
      <c r="BC2589" s="11"/>
      <c r="BD2589" s="11"/>
      <c r="BE2589" s="11"/>
      <c r="BF2589" s="11"/>
    </row>
    <row r="2590" spans="1:58" x14ac:dyDescent="0.25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2"/>
      <c r="BA2590" s="12"/>
      <c r="BB2590" s="12"/>
      <c r="BC2590" s="11"/>
      <c r="BD2590" s="11"/>
      <c r="BE2590" s="11"/>
      <c r="BF2590" s="11"/>
    </row>
    <row r="2591" spans="1:58" x14ac:dyDescent="0.25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2"/>
      <c r="BA2591" s="12"/>
      <c r="BB2591" s="12"/>
      <c r="BC2591" s="11"/>
      <c r="BD2591" s="11"/>
      <c r="BE2591" s="11"/>
      <c r="BF2591" s="11"/>
    </row>
    <row r="2592" spans="1:58" x14ac:dyDescent="0.25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2"/>
      <c r="BA2592" s="12"/>
      <c r="BB2592" s="12"/>
      <c r="BC2592" s="11"/>
      <c r="BD2592" s="11"/>
      <c r="BE2592" s="11"/>
      <c r="BF2592" s="11"/>
    </row>
    <row r="2593" spans="1:58" x14ac:dyDescent="0.25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2"/>
      <c r="BA2593" s="12"/>
      <c r="BB2593" s="12"/>
      <c r="BC2593" s="11"/>
      <c r="BD2593" s="11"/>
      <c r="BE2593" s="11"/>
      <c r="BF2593" s="11"/>
    </row>
    <row r="2594" spans="1:58" x14ac:dyDescent="0.25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2"/>
      <c r="BA2594" s="12"/>
      <c r="BB2594" s="12"/>
      <c r="BC2594" s="11"/>
      <c r="BD2594" s="11"/>
      <c r="BE2594" s="11"/>
      <c r="BF2594" s="11"/>
    </row>
    <row r="2595" spans="1:58" x14ac:dyDescent="0.25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2"/>
      <c r="BA2595" s="12"/>
      <c r="BB2595" s="12"/>
      <c r="BC2595" s="11"/>
      <c r="BD2595" s="11"/>
      <c r="BE2595" s="11"/>
      <c r="BF2595" s="11"/>
    </row>
    <row r="2596" spans="1:58" x14ac:dyDescent="0.25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2"/>
      <c r="BA2596" s="12"/>
      <c r="BB2596" s="12"/>
      <c r="BC2596" s="11"/>
      <c r="BD2596" s="11"/>
      <c r="BE2596" s="11"/>
      <c r="BF2596" s="11"/>
    </row>
    <row r="2597" spans="1:58" x14ac:dyDescent="0.25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2"/>
      <c r="BA2597" s="12"/>
      <c r="BB2597" s="12"/>
      <c r="BC2597" s="11"/>
      <c r="BD2597" s="11"/>
      <c r="BE2597" s="11"/>
      <c r="BF2597" s="11"/>
    </row>
    <row r="2598" spans="1:58" x14ac:dyDescent="0.25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2"/>
      <c r="BA2598" s="12"/>
      <c r="BB2598" s="12"/>
      <c r="BC2598" s="11"/>
      <c r="BD2598" s="11"/>
      <c r="BE2598" s="11"/>
      <c r="BF2598" s="11"/>
    </row>
    <row r="2599" spans="1:58" x14ac:dyDescent="0.25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2"/>
      <c r="BA2599" s="12"/>
      <c r="BB2599" s="12"/>
      <c r="BC2599" s="11"/>
      <c r="BD2599" s="11"/>
      <c r="BE2599" s="11"/>
      <c r="BF2599" s="11"/>
    </row>
    <row r="2600" spans="1:58" x14ac:dyDescent="0.25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2"/>
      <c r="BA2600" s="12"/>
      <c r="BB2600" s="12"/>
      <c r="BC2600" s="11"/>
      <c r="BD2600" s="11"/>
      <c r="BE2600" s="11"/>
      <c r="BF2600" s="11"/>
    </row>
    <row r="2601" spans="1:58" x14ac:dyDescent="0.25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2"/>
      <c r="BA2601" s="12"/>
      <c r="BB2601" s="12"/>
      <c r="BC2601" s="11"/>
      <c r="BD2601" s="11"/>
      <c r="BE2601" s="11"/>
      <c r="BF2601" s="11"/>
    </row>
    <row r="2602" spans="1:58" x14ac:dyDescent="0.25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2"/>
      <c r="BA2602" s="12"/>
      <c r="BB2602" s="12"/>
      <c r="BC2602" s="11"/>
      <c r="BD2602" s="11"/>
      <c r="BE2602" s="11"/>
      <c r="BF2602" s="11"/>
    </row>
    <row r="2603" spans="1:58" x14ac:dyDescent="0.25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2"/>
      <c r="BA2603" s="12"/>
      <c r="BB2603" s="12"/>
      <c r="BC2603" s="11"/>
      <c r="BD2603" s="11"/>
      <c r="BE2603" s="11"/>
      <c r="BF2603" s="11"/>
    </row>
    <row r="2604" spans="1:58" x14ac:dyDescent="0.25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2"/>
      <c r="BA2604" s="12"/>
      <c r="BB2604" s="12"/>
      <c r="BC2604" s="11"/>
      <c r="BD2604" s="11"/>
      <c r="BE2604" s="11"/>
      <c r="BF2604" s="11"/>
    </row>
    <row r="2605" spans="1:58" x14ac:dyDescent="0.25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2"/>
      <c r="BA2605" s="12"/>
      <c r="BB2605" s="12"/>
      <c r="BC2605" s="11"/>
      <c r="BD2605" s="11"/>
      <c r="BE2605" s="11"/>
      <c r="BF2605" s="11"/>
    </row>
    <row r="2606" spans="1:58" x14ac:dyDescent="0.25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2"/>
      <c r="BA2606" s="12"/>
      <c r="BB2606" s="12"/>
      <c r="BC2606" s="11"/>
      <c r="BD2606" s="11"/>
      <c r="BE2606" s="11"/>
      <c r="BF2606" s="11"/>
    </row>
    <row r="2607" spans="1:58" x14ac:dyDescent="0.25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2"/>
      <c r="BA2607" s="12"/>
      <c r="BB2607" s="12"/>
      <c r="BC2607" s="11"/>
      <c r="BD2607" s="11"/>
      <c r="BE2607" s="11"/>
      <c r="BF2607" s="11"/>
    </row>
    <row r="2608" spans="1:58" x14ac:dyDescent="0.25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2"/>
      <c r="BA2608" s="12"/>
      <c r="BB2608" s="12"/>
      <c r="BC2608" s="11"/>
      <c r="BD2608" s="11"/>
      <c r="BE2608" s="11"/>
      <c r="BF2608" s="11"/>
    </row>
    <row r="2609" spans="1:58" x14ac:dyDescent="0.25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2"/>
      <c r="BA2609" s="12"/>
      <c r="BB2609" s="12"/>
      <c r="BC2609" s="11"/>
      <c r="BD2609" s="11"/>
      <c r="BE2609" s="11"/>
      <c r="BF2609" s="11"/>
    </row>
    <row r="2610" spans="1:58" x14ac:dyDescent="0.25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2"/>
      <c r="BA2610" s="12"/>
      <c r="BB2610" s="12"/>
      <c r="BC2610" s="11"/>
      <c r="BD2610" s="11"/>
      <c r="BE2610" s="11"/>
      <c r="BF2610" s="11"/>
    </row>
    <row r="2611" spans="1:58" x14ac:dyDescent="0.25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2"/>
      <c r="BA2611" s="12"/>
      <c r="BB2611" s="12"/>
      <c r="BC2611" s="11"/>
      <c r="BD2611" s="11"/>
      <c r="BE2611" s="11"/>
      <c r="BF2611" s="11"/>
    </row>
    <row r="2612" spans="1:58" x14ac:dyDescent="0.25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2"/>
      <c r="BA2612" s="12"/>
      <c r="BB2612" s="12"/>
      <c r="BC2612" s="11"/>
      <c r="BD2612" s="11"/>
      <c r="BE2612" s="11"/>
      <c r="BF2612" s="11"/>
    </row>
    <row r="2613" spans="1:58" x14ac:dyDescent="0.25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2"/>
      <c r="BA2613" s="12"/>
      <c r="BB2613" s="12"/>
      <c r="BC2613" s="11"/>
      <c r="BD2613" s="11"/>
      <c r="BE2613" s="11"/>
      <c r="BF2613" s="11"/>
    </row>
    <row r="2614" spans="1:58" x14ac:dyDescent="0.25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2"/>
      <c r="BA2614" s="12"/>
      <c r="BB2614" s="12"/>
      <c r="BC2614" s="11"/>
      <c r="BD2614" s="11"/>
      <c r="BE2614" s="11"/>
      <c r="BF2614" s="11"/>
    </row>
    <row r="2615" spans="1:58" x14ac:dyDescent="0.25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2"/>
      <c r="BA2615" s="12"/>
      <c r="BB2615" s="12"/>
      <c r="BC2615" s="11"/>
      <c r="BD2615" s="11"/>
      <c r="BE2615" s="11"/>
      <c r="BF2615" s="11"/>
    </row>
    <row r="2616" spans="1:58" x14ac:dyDescent="0.25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2"/>
      <c r="BA2616" s="12"/>
      <c r="BB2616" s="12"/>
      <c r="BC2616" s="11"/>
      <c r="BD2616" s="11"/>
      <c r="BE2616" s="11"/>
      <c r="BF2616" s="11"/>
    </row>
    <row r="2617" spans="1:58" x14ac:dyDescent="0.25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2"/>
      <c r="BA2617" s="12"/>
      <c r="BB2617" s="12"/>
      <c r="BC2617" s="11"/>
      <c r="BD2617" s="11"/>
      <c r="BE2617" s="11"/>
      <c r="BF2617" s="11"/>
    </row>
    <row r="2618" spans="1:58" x14ac:dyDescent="0.25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2"/>
      <c r="BA2618" s="12"/>
      <c r="BB2618" s="12"/>
      <c r="BC2618" s="11"/>
      <c r="BD2618" s="11"/>
      <c r="BE2618" s="11"/>
      <c r="BF2618" s="11"/>
    </row>
    <row r="2619" spans="1:58" x14ac:dyDescent="0.25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2"/>
      <c r="BA2619" s="12"/>
      <c r="BB2619" s="12"/>
      <c r="BC2619" s="11"/>
      <c r="BD2619" s="11"/>
      <c r="BE2619" s="11"/>
      <c r="BF2619" s="11"/>
    </row>
    <row r="2620" spans="1:58" x14ac:dyDescent="0.25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2"/>
      <c r="BA2620" s="12"/>
      <c r="BB2620" s="12"/>
      <c r="BC2620" s="11"/>
      <c r="BD2620" s="11"/>
      <c r="BE2620" s="11"/>
      <c r="BF2620" s="11"/>
    </row>
    <row r="2621" spans="1:58" x14ac:dyDescent="0.25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2"/>
      <c r="BA2621" s="12"/>
      <c r="BB2621" s="12"/>
      <c r="BC2621" s="11"/>
      <c r="BD2621" s="11"/>
      <c r="BE2621" s="11"/>
      <c r="BF2621" s="11"/>
    </row>
    <row r="2622" spans="1:58" x14ac:dyDescent="0.25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2"/>
      <c r="BA2622" s="12"/>
      <c r="BB2622" s="12"/>
      <c r="BC2622" s="11"/>
      <c r="BD2622" s="11"/>
      <c r="BE2622" s="11"/>
      <c r="BF2622" s="11"/>
    </row>
    <row r="2623" spans="1:58" x14ac:dyDescent="0.25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2"/>
      <c r="BA2623" s="12"/>
      <c r="BB2623" s="12"/>
      <c r="BC2623" s="11"/>
      <c r="BD2623" s="11"/>
      <c r="BE2623" s="11"/>
      <c r="BF2623" s="11"/>
    </row>
    <row r="2624" spans="1:58" x14ac:dyDescent="0.25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2"/>
      <c r="BA2624" s="12"/>
      <c r="BB2624" s="12"/>
      <c r="BC2624" s="11"/>
      <c r="BD2624" s="11"/>
      <c r="BE2624" s="11"/>
      <c r="BF2624" s="11"/>
    </row>
    <row r="2625" spans="1:58" x14ac:dyDescent="0.25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2"/>
      <c r="BA2625" s="12"/>
      <c r="BB2625" s="12"/>
      <c r="BC2625" s="11"/>
      <c r="BD2625" s="11"/>
      <c r="BE2625" s="11"/>
      <c r="BF2625" s="11"/>
    </row>
    <row r="2626" spans="1:58" x14ac:dyDescent="0.25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2"/>
      <c r="BA2626" s="12"/>
      <c r="BB2626" s="12"/>
      <c r="BC2626" s="11"/>
      <c r="BD2626" s="11"/>
      <c r="BE2626" s="11"/>
      <c r="BF2626" s="11"/>
    </row>
    <row r="2627" spans="1:58" x14ac:dyDescent="0.25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2"/>
      <c r="BA2627" s="12"/>
      <c r="BB2627" s="12"/>
      <c r="BC2627" s="11"/>
      <c r="BD2627" s="11"/>
      <c r="BE2627" s="11"/>
      <c r="BF2627" s="11"/>
    </row>
    <row r="2628" spans="1:58" x14ac:dyDescent="0.25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2"/>
      <c r="BA2628" s="12"/>
      <c r="BB2628" s="12"/>
      <c r="BC2628" s="11"/>
      <c r="BD2628" s="11"/>
      <c r="BE2628" s="11"/>
      <c r="BF2628" s="11"/>
    </row>
    <row r="2629" spans="1:58" x14ac:dyDescent="0.25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2"/>
      <c r="BA2629" s="12"/>
      <c r="BB2629" s="12"/>
      <c r="BC2629" s="11"/>
      <c r="BD2629" s="11"/>
      <c r="BE2629" s="11"/>
      <c r="BF2629" s="11"/>
    </row>
    <row r="2630" spans="1:58" x14ac:dyDescent="0.25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2"/>
      <c r="BA2630" s="12"/>
      <c r="BB2630" s="12"/>
      <c r="BC2630" s="11"/>
      <c r="BD2630" s="11"/>
      <c r="BE2630" s="11"/>
      <c r="BF2630" s="11"/>
    </row>
    <row r="2631" spans="1:58" x14ac:dyDescent="0.25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2"/>
      <c r="BA2631" s="12"/>
      <c r="BB2631" s="12"/>
      <c r="BC2631" s="11"/>
      <c r="BD2631" s="11"/>
      <c r="BE2631" s="11"/>
      <c r="BF2631" s="11"/>
    </row>
    <row r="2632" spans="1:58" x14ac:dyDescent="0.25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2"/>
      <c r="BA2632" s="12"/>
      <c r="BB2632" s="12"/>
      <c r="BC2632" s="11"/>
      <c r="BD2632" s="11"/>
      <c r="BE2632" s="11"/>
      <c r="BF2632" s="11"/>
    </row>
    <row r="2633" spans="1:58" x14ac:dyDescent="0.25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2"/>
      <c r="BA2633" s="12"/>
      <c r="BB2633" s="12"/>
      <c r="BC2633" s="11"/>
      <c r="BD2633" s="11"/>
      <c r="BE2633" s="11"/>
      <c r="BF2633" s="11"/>
    </row>
    <row r="2634" spans="1:58" x14ac:dyDescent="0.25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2"/>
      <c r="BA2634" s="12"/>
      <c r="BB2634" s="12"/>
      <c r="BC2634" s="11"/>
      <c r="BD2634" s="11"/>
      <c r="BE2634" s="11"/>
      <c r="BF2634" s="11"/>
    </row>
    <row r="2635" spans="1:58" x14ac:dyDescent="0.25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2"/>
      <c r="BA2635" s="12"/>
      <c r="BB2635" s="12"/>
      <c r="BC2635" s="11"/>
      <c r="BD2635" s="11"/>
      <c r="BE2635" s="11"/>
      <c r="BF2635" s="11"/>
    </row>
    <row r="2636" spans="1:58" x14ac:dyDescent="0.25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2"/>
      <c r="BA2636" s="12"/>
      <c r="BB2636" s="12"/>
      <c r="BC2636" s="11"/>
      <c r="BD2636" s="11"/>
      <c r="BE2636" s="11"/>
      <c r="BF2636" s="11"/>
    </row>
    <row r="2637" spans="1:58" x14ac:dyDescent="0.25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2"/>
      <c r="BA2637" s="12"/>
      <c r="BB2637" s="12"/>
      <c r="BC2637" s="11"/>
      <c r="BD2637" s="11"/>
      <c r="BE2637" s="11"/>
      <c r="BF2637" s="11"/>
    </row>
    <row r="2638" spans="1:58" x14ac:dyDescent="0.25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2"/>
      <c r="BA2638" s="12"/>
      <c r="BB2638" s="12"/>
      <c r="BC2638" s="11"/>
      <c r="BD2638" s="11"/>
      <c r="BE2638" s="11"/>
      <c r="BF2638" s="11"/>
    </row>
    <row r="2639" spans="1:58" x14ac:dyDescent="0.25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2"/>
      <c r="BA2639" s="12"/>
      <c r="BB2639" s="12"/>
      <c r="BC2639" s="11"/>
      <c r="BD2639" s="11"/>
      <c r="BE2639" s="11"/>
      <c r="BF2639" s="11"/>
    </row>
    <row r="2640" spans="1:58" x14ac:dyDescent="0.25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2"/>
      <c r="BA2640" s="12"/>
      <c r="BB2640" s="12"/>
      <c r="BC2640" s="11"/>
      <c r="BD2640" s="11"/>
      <c r="BE2640" s="11"/>
      <c r="BF2640" s="11"/>
    </row>
    <row r="2641" spans="1:58" x14ac:dyDescent="0.25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2"/>
      <c r="BA2641" s="12"/>
      <c r="BB2641" s="12"/>
      <c r="BC2641" s="11"/>
      <c r="BD2641" s="11"/>
      <c r="BE2641" s="11"/>
      <c r="BF2641" s="11"/>
    </row>
    <row r="2642" spans="1:58" x14ac:dyDescent="0.25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2"/>
      <c r="BA2642" s="12"/>
      <c r="BB2642" s="12"/>
      <c r="BC2642" s="11"/>
      <c r="BD2642" s="11"/>
      <c r="BE2642" s="11"/>
      <c r="BF2642" s="11"/>
    </row>
    <row r="2643" spans="1:58" x14ac:dyDescent="0.25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2"/>
      <c r="BA2643" s="12"/>
      <c r="BB2643" s="12"/>
      <c r="BC2643" s="11"/>
      <c r="BD2643" s="11"/>
      <c r="BE2643" s="11"/>
      <c r="BF2643" s="11"/>
    </row>
    <row r="2644" spans="1:58" x14ac:dyDescent="0.25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2"/>
      <c r="BA2644" s="12"/>
      <c r="BB2644" s="12"/>
      <c r="BC2644" s="11"/>
      <c r="BD2644" s="11"/>
      <c r="BE2644" s="11"/>
      <c r="BF2644" s="11"/>
    </row>
    <row r="2645" spans="1:58" x14ac:dyDescent="0.25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2"/>
      <c r="BA2645" s="12"/>
      <c r="BB2645" s="12"/>
      <c r="BC2645" s="11"/>
      <c r="BD2645" s="11"/>
      <c r="BE2645" s="11"/>
      <c r="BF2645" s="11"/>
    </row>
    <row r="2646" spans="1:58" x14ac:dyDescent="0.25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2"/>
      <c r="BA2646" s="12"/>
      <c r="BB2646" s="12"/>
      <c r="BC2646" s="11"/>
      <c r="BD2646" s="11"/>
      <c r="BE2646" s="11"/>
      <c r="BF2646" s="11"/>
    </row>
    <row r="2647" spans="1:58" x14ac:dyDescent="0.25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2"/>
      <c r="BA2647" s="12"/>
      <c r="BB2647" s="12"/>
      <c r="BC2647" s="11"/>
      <c r="BD2647" s="11"/>
      <c r="BE2647" s="11"/>
      <c r="BF2647" s="11"/>
    </row>
    <row r="2648" spans="1:58" x14ac:dyDescent="0.25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2"/>
      <c r="BA2648" s="12"/>
      <c r="BB2648" s="12"/>
      <c r="BC2648" s="11"/>
      <c r="BD2648" s="11"/>
      <c r="BE2648" s="11"/>
      <c r="BF2648" s="11"/>
    </row>
    <row r="2649" spans="1:58" x14ac:dyDescent="0.25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2"/>
      <c r="BA2649" s="12"/>
      <c r="BB2649" s="12"/>
      <c r="BC2649" s="11"/>
      <c r="BD2649" s="11"/>
      <c r="BE2649" s="11"/>
      <c r="BF2649" s="11"/>
    </row>
    <row r="2650" spans="1:58" x14ac:dyDescent="0.25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2"/>
      <c r="BA2650" s="12"/>
      <c r="BB2650" s="12"/>
      <c r="BC2650" s="11"/>
      <c r="BD2650" s="11"/>
      <c r="BE2650" s="11"/>
      <c r="BF2650" s="11"/>
    </row>
    <row r="2651" spans="1:58" x14ac:dyDescent="0.25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2"/>
      <c r="BA2651" s="12"/>
      <c r="BB2651" s="12"/>
      <c r="BC2651" s="11"/>
      <c r="BD2651" s="11"/>
      <c r="BE2651" s="11"/>
      <c r="BF2651" s="11"/>
    </row>
    <row r="2652" spans="1:58" x14ac:dyDescent="0.25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2"/>
      <c r="BA2652" s="12"/>
      <c r="BB2652" s="12"/>
      <c r="BC2652" s="11"/>
      <c r="BD2652" s="11"/>
      <c r="BE2652" s="11"/>
      <c r="BF2652" s="11"/>
    </row>
    <row r="2653" spans="1:58" x14ac:dyDescent="0.25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2"/>
      <c r="BA2653" s="12"/>
      <c r="BB2653" s="12"/>
      <c r="BC2653" s="11"/>
      <c r="BD2653" s="11"/>
      <c r="BE2653" s="11"/>
      <c r="BF2653" s="11"/>
    </row>
    <row r="2654" spans="1:58" x14ac:dyDescent="0.25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2"/>
      <c r="BA2654" s="12"/>
      <c r="BB2654" s="12"/>
      <c r="BC2654" s="11"/>
      <c r="BD2654" s="11"/>
      <c r="BE2654" s="11"/>
      <c r="BF2654" s="11"/>
    </row>
    <row r="2655" spans="1:58" x14ac:dyDescent="0.25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2"/>
      <c r="BA2655" s="12"/>
      <c r="BB2655" s="12"/>
      <c r="BC2655" s="11"/>
      <c r="BD2655" s="11"/>
      <c r="BE2655" s="11"/>
      <c r="BF2655" s="11"/>
    </row>
    <row r="2656" spans="1:58" x14ac:dyDescent="0.25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2"/>
      <c r="BA2656" s="12"/>
      <c r="BB2656" s="12"/>
      <c r="BC2656" s="11"/>
      <c r="BD2656" s="11"/>
      <c r="BE2656" s="11"/>
      <c r="BF2656" s="11"/>
    </row>
    <row r="2657" spans="1:58" x14ac:dyDescent="0.25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2"/>
      <c r="BA2657" s="12"/>
      <c r="BB2657" s="12"/>
      <c r="BC2657" s="11"/>
      <c r="BD2657" s="11"/>
      <c r="BE2657" s="11"/>
      <c r="BF2657" s="11"/>
    </row>
    <row r="2658" spans="1:58" x14ac:dyDescent="0.25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2"/>
      <c r="BA2658" s="12"/>
      <c r="BB2658" s="12"/>
      <c r="BC2658" s="11"/>
      <c r="BD2658" s="11"/>
      <c r="BE2658" s="11"/>
      <c r="BF2658" s="11"/>
    </row>
    <row r="2659" spans="1:58" x14ac:dyDescent="0.25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2"/>
      <c r="BA2659" s="12"/>
      <c r="BB2659" s="12"/>
      <c r="BC2659" s="11"/>
      <c r="BD2659" s="11"/>
      <c r="BE2659" s="11"/>
      <c r="BF2659" s="11"/>
    </row>
    <row r="2660" spans="1:58" x14ac:dyDescent="0.25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2"/>
      <c r="BA2660" s="12"/>
      <c r="BB2660" s="12"/>
      <c r="BC2660" s="11"/>
      <c r="BD2660" s="11"/>
      <c r="BE2660" s="11"/>
      <c r="BF2660" s="11"/>
    </row>
    <row r="2661" spans="1:58" x14ac:dyDescent="0.25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2"/>
      <c r="BA2661" s="12"/>
      <c r="BB2661" s="12"/>
      <c r="BC2661" s="11"/>
      <c r="BD2661" s="11"/>
      <c r="BE2661" s="11"/>
      <c r="BF2661" s="11"/>
    </row>
    <row r="2662" spans="1:58" x14ac:dyDescent="0.25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2"/>
      <c r="BA2662" s="12"/>
      <c r="BB2662" s="12"/>
      <c r="BC2662" s="11"/>
      <c r="BD2662" s="11"/>
      <c r="BE2662" s="11"/>
      <c r="BF2662" s="11"/>
    </row>
    <row r="2663" spans="1:58" x14ac:dyDescent="0.25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2"/>
      <c r="BA2663" s="12"/>
      <c r="BB2663" s="12"/>
      <c r="BC2663" s="11"/>
      <c r="BD2663" s="11"/>
      <c r="BE2663" s="11"/>
      <c r="BF2663" s="11"/>
    </row>
    <row r="2664" spans="1:58" x14ac:dyDescent="0.25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2"/>
      <c r="BA2664" s="12"/>
      <c r="BB2664" s="12"/>
      <c r="BC2664" s="11"/>
      <c r="BD2664" s="11"/>
      <c r="BE2664" s="11"/>
      <c r="BF2664" s="11"/>
    </row>
    <row r="2665" spans="1:58" x14ac:dyDescent="0.25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2"/>
      <c r="BA2665" s="12"/>
      <c r="BB2665" s="12"/>
      <c r="BC2665" s="11"/>
      <c r="BD2665" s="11"/>
      <c r="BE2665" s="11"/>
      <c r="BF2665" s="11"/>
    </row>
    <row r="2666" spans="1:58" x14ac:dyDescent="0.25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2"/>
      <c r="BA2666" s="12"/>
      <c r="BB2666" s="12"/>
      <c r="BC2666" s="11"/>
      <c r="BD2666" s="11"/>
      <c r="BE2666" s="11"/>
      <c r="BF2666" s="11"/>
    </row>
    <row r="2667" spans="1:58" x14ac:dyDescent="0.25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2"/>
      <c r="BA2667" s="12"/>
      <c r="BB2667" s="12"/>
      <c r="BC2667" s="11"/>
      <c r="BD2667" s="11"/>
      <c r="BE2667" s="11"/>
      <c r="BF2667" s="11"/>
    </row>
    <row r="2668" spans="1:58" x14ac:dyDescent="0.25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2"/>
      <c r="BA2668" s="12"/>
      <c r="BB2668" s="12"/>
      <c r="BC2668" s="11"/>
      <c r="BD2668" s="11"/>
      <c r="BE2668" s="11"/>
      <c r="BF2668" s="11"/>
    </row>
    <row r="2669" spans="1:58" x14ac:dyDescent="0.25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2"/>
      <c r="BA2669" s="12"/>
      <c r="BB2669" s="12"/>
      <c r="BC2669" s="11"/>
      <c r="BD2669" s="11"/>
      <c r="BE2669" s="11"/>
      <c r="BF2669" s="11"/>
    </row>
    <row r="2670" spans="1:58" x14ac:dyDescent="0.25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2"/>
      <c r="BA2670" s="12"/>
      <c r="BB2670" s="12"/>
      <c r="BC2670" s="11"/>
      <c r="BD2670" s="11"/>
      <c r="BE2670" s="11"/>
      <c r="BF2670" s="11"/>
    </row>
    <row r="2671" spans="1:58" x14ac:dyDescent="0.25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2"/>
      <c r="BA2671" s="12"/>
      <c r="BB2671" s="12"/>
      <c r="BC2671" s="11"/>
      <c r="BD2671" s="11"/>
      <c r="BE2671" s="11"/>
      <c r="BF2671" s="11"/>
    </row>
    <row r="2672" spans="1:58" x14ac:dyDescent="0.25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2"/>
      <c r="BA2672" s="12"/>
      <c r="BB2672" s="12"/>
      <c r="BC2672" s="11"/>
      <c r="BD2672" s="11"/>
      <c r="BE2672" s="11"/>
      <c r="BF2672" s="11"/>
    </row>
    <row r="2673" spans="1:58" x14ac:dyDescent="0.25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2"/>
      <c r="BA2673" s="12"/>
      <c r="BB2673" s="12"/>
      <c r="BC2673" s="11"/>
      <c r="BD2673" s="11"/>
      <c r="BE2673" s="11"/>
      <c r="BF2673" s="11"/>
    </row>
    <row r="2674" spans="1:58" x14ac:dyDescent="0.25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2"/>
      <c r="BA2674" s="12"/>
      <c r="BB2674" s="12"/>
      <c r="BC2674" s="11"/>
      <c r="BD2674" s="11"/>
      <c r="BE2674" s="11"/>
      <c r="BF2674" s="11"/>
    </row>
    <row r="2675" spans="1:58" x14ac:dyDescent="0.25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2"/>
      <c r="BA2675" s="12"/>
      <c r="BB2675" s="12"/>
      <c r="BC2675" s="11"/>
      <c r="BD2675" s="11"/>
      <c r="BE2675" s="11"/>
      <c r="BF2675" s="11"/>
    </row>
    <row r="2676" spans="1:58" x14ac:dyDescent="0.25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2"/>
      <c r="BA2676" s="12"/>
      <c r="BB2676" s="12"/>
      <c r="BC2676" s="11"/>
      <c r="BD2676" s="11"/>
      <c r="BE2676" s="11"/>
      <c r="BF2676" s="11"/>
    </row>
    <row r="2677" spans="1:58" x14ac:dyDescent="0.25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2"/>
      <c r="BA2677" s="12"/>
      <c r="BB2677" s="12"/>
      <c r="BC2677" s="11"/>
      <c r="BD2677" s="11"/>
      <c r="BE2677" s="11"/>
      <c r="BF2677" s="11"/>
    </row>
    <row r="2678" spans="1:58" x14ac:dyDescent="0.25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2"/>
      <c r="BA2678" s="12"/>
      <c r="BB2678" s="12"/>
      <c r="BC2678" s="11"/>
      <c r="BD2678" s="11"/>
      <c r="BE2678" s="11"/>
      <c r="BF2678" s="11"/>
    </row>
    <row r="2679" spans="1:58" x14ac:dyDescent="0.25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2"/>
      <c r="BA2679" s="12"/>
      <c r="BB2679" s="12"/>
      <c r="BC2679" s="11"/>
      <c r="BD2679" s="11"/>
      <c r="BE2679" s="11"/>
      <c r="BF2679" s="11"/>
    </row>
    <row r="2680" spans="1:58" x14ac:dyDescent="0.25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2"/>
      <c r="BA2680" s="12"/>
      <c r="BB2680" s="12"/>
      <c r="BC2680" s="11"/>
      <c r="BD2680" s="11"/>
      <c r="BE2680" s="11"/>
      <c r="BF2680" s="11"/>
    </row>
    <row r="2681" spans="1:58" x14ac:dyDescent="0.25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2"/>
      <c r="BA2681" s="12"/>
      <c r="BB2681" s="12"/>
      <c r="BC2681" s="11"/>
      <c r="BD2681" s="11"/>
      <c r="BE2681" s="11"/>
      <c r="BF2681" s="11"/>
    </row>
    <row r="2682" spans="1:58" x14ac:dyDescent="0.25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2"/>
      <c r="BA2682" s="12"/>
      <c r="BB2682" s="12"/>
      <c r="BC2682" s="11"/>
      <c r="BD2682" s="11"/>
      <c r="BE2682" s="11"/>
      <c r="BF2682" s="11"/>
    </row>
    <row r="2683" spans="1:58" x14ac:dyDescent="0.25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2"/>
      <c r="BA2683" s="12"/>
      <c r="BB2683" s="12"/>
      <c r="BC2683" s="11"/>
      <c r="BD2683" s="11"/>
      <c r="BE2683" s="11"/>
      <c r="BF2683" s="11"/>
    </row>
    <row r="2684" spans="1:58" x14ac:dyDescent="0.25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2"/>
      <c r="BA2684" s="12"/>
      <c r="BB2684" s="12"/>
      <c r="BC2684" s="11"/>
      <c r="BD2684" s="11"/>
      <c r="BE2684" s="11"/>
      <c r="BF2684" s="11"/>
    </row>
    <row r="2685" spans="1:58" x14ac:dyDescent="0.25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2"/>
      <c r="BA2685" s="12"/>
      <c r="BB2685" s="12"/>
      <c r="BC2685" s="11"/>
      <c r="BD2685" s="11"/>
      <c r="BE2685" s="11"/>
      <c r="BF2685" s="11"/>
    </row>
    <row r="2686" spans="1:58" x14ac:dyDescent="0.25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2"/>
      <c r="BA2686" s="12"/>
      <c r="BB2686" s="12"/>
      <c r="BC2686" s="11"/>
      <c r="BD2686" s="11"/>
      <c r="BE2686" s="11"/>
      <c r="BF2686" s="11"/>
    </row>
    <row r="2687" spans="1:58" x14ac:dyDescent="0.25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2"/>
      <c r="BA2687" s="12"/>
      <c r="BB2687" s="12"/>
      <c r="BC2687" s="11"/>
      <c r="BD2687" s="11"/>
      <c r="BE2687" s="11"/>
      <c r="BF2687" s="11"/>
    </row>
    <row r="2688" spans="1:58" x14ac:dyDescent="0.25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2"/>
      <c r="BA2688" s="12"/>
      <c r="BB2688" s="12"/>
      <c r="BC2688" s="11"/>
      <c r="BD2688" s="11"/>
      <c r="BE2688" s="11"/>
      <c r="BF2688" s="11"/>
    </row>
    <row r="2689" spans="1:58" x14ac:dyDescent="0.25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2"/>
      <c r="BA2689" s="12"/>
      <c r="BB2689" s="12"/>
      <c r="BC2689" s="11"/>
      <c r="BD2689" s="11"/>
      <c r="BE2689" s="11"/>
      <c r="BF2689" s="11"/>
    </row>
    <row r="2690" spans="1:58" x14ac:dyDescent="0.25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2"/>
      <c r="BA2690" s="12"/>
      <c r="BB2690" s="12"/>
      <c r="BC2690" s="11"/>
      <c r="BD2690" s="11"/>
      <c r="BE2690" s="11"/>
      <c r="BF2690" s="11"/>
    </row>
    <row r="2691" spans="1:58" x14ac:dyDescent="0.25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2"/>
      <c r="BA2691" s="12"/>
      <c r="BB2691" s="12"/>
      <c r="BC2691" s="11"/>
      <c r="BD2691" s="11"/>
      <c r="BE2691" s="11"/>
      <c r="BF2691" s="11"/>
    </row>
    <row r="2692" spans="1:58" x14ac:dyDescent="0.25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2"/>
      <c r="BA2692" s="12"/>
      <c r="BB2692" s="12"/>
      <c r="BC2692" s="11"/>
      <c r="BD2692" s="11"/>
      <c r="BE2692" s="11"/>
      <c r="BF2692" s="11"/>
    </row>
    <row r="2693" spans="1:58" x14ac:dyDescent="0.25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2"/>
      <c r="BA2693" s="12"/>
      <c r="BB2693" s="12"/>
      <c r="BC2693" s="11"/>
      <c r="BD2693" s="11"/>
      <c r="BE2693" s="11"/>
      <c r="BF2693" s="11"/>
    </row>
    <row r="2694" spans="1:58" x14ac:dyDescent="0.25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2"/>
      <c r="BA2694" s="12"/>
      <c r="BB2694" s="12"/>
      <c r="BC2694" s="11"/>
      <c r="BD2694" s="11"/>
      <c r="BE2694" s="11"/>
      <c r="BF2694" s="11"/>
    </row>
    <row r="2695" spans="1:58" x14ac:dyDescent="0.25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2"/>
      <c r="BA2695" s="12"/>
      <c r="BB2695" s="12"/>
      <c r="BC2695" s="11"/>
      <c r="BD2695" s="11"/>
      <c r="BE2695" s="11"/>
      <c r="BF2695" s="11"/>
    </row>
    <row r="2696" spans="1:58" x14ac:dyDescent="0.25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2"/>
      <c r="BA2696" s="12"/>
      <c r="BB2696" s="12"/>
      <c r="BC2696" s="11"/>
      <c r="BD2696" s="11"/>
      <c r="BE2696" s="11"/>
      <c r="BF2696" s="11"/>
    </row>
    <row r="2697" spans="1:58" x14ac:dyDescent="0.25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2"/>
      <c r="BA2697" s="12"/>
      <c r="BB2697" s="12"/>
      <c r="BC2697" s="11"/>
      <c r="BD2697" s="11"/>
      <c r="BE2697" s="11"/>
      <c r="BF2697" s="11"/>
    </row>
    <row r="2698" spans="1:58" x14ac:dyDescent="0.25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2"/>
      <c r="BA2698" s="12"/>
      <c r="BB2698" s="12"/>
      <c r="BC2698" s="11"/>
      <c r="BD2698" s="11"/>
      <c r="BE2698" s="11"/>
      <c r="BF2698" s="11"/>
    </row>
    <row r="2699" spans="1:58" x14ac:dyDescent="0.25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2"/>
      <c r="BA2699" s="12"/>
      <c r="BB2699" s="12"/>
      <c r="BC2699" s="11"/>
      <c r="BD2699" s="11"/>
      <c r="BE2699" s="11"/>
      <c r="BF2699" s="11"/>
    </row>
    <row r="2700" spans="1:58" x14ac:dyDescent="0.25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2"/>
      <c r="BA2700" s="12"/>
      <c r="BB2700" s="12"/>
      <c r="BC2700" s="11"/>
      <c r="BD2700" s="11"/>
      <c r="BE2700" s="11"/>
      <c r="BF2700" s="11"/>
    </row>
    <row r="2701" spans="1:58" x14ac:dyDescent="0.25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2"/>
      <c r="BA2701" s="12"/>
      <c r="BB2701" s="12"/>
      <c r="BC2701" s="11"/>
      <c r="BD2701" s="11"/>
      <c r="BE2701" s="11"/>
      <c r="BF2701" s="11"/>
    </row>
    <row r="2702" spans="1:58" x14ac:dyDescent="0.25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2"/>
      <c r="BA2702" s="12"/>
      <c r="BB2702" s="12"/>
      <c r="BC2702" s="11"/>
      <c r="BD2702" s="11"/>
      <c r="BE2702" s="11"/>
      <c r="BF2702" s="11"/>
    </row>
    <row r="2703" spans="1:58" x14ac:dyDescent="0.25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2"/>
      <c r="BA2703" s="12"/>
      <c r="BB2703" s="12"/>
      <c r="BC2703" s="11"/>
      <c r="BD2703" s="11"/>
      <c r="BE2703" s="11"/>
      <c r="BF2703" s="11"/>
    </row>
    <row r="2704" spans="1:58" x14ac:dyDescent="0.25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2"/>
      <c r="BA2704" s="12"/>
      <c r="BB2704" s="12"/>
      <c r="BC2704" s="11"/>
      <c r="BD2704" s="11"/>
      <c r="BE2704" s="11"/>
      <c r="BF2704" s="11"/>
    </row>
    <row r="2705" spans="1:58" x14ac:dyDescent="0.25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2"/>
      <c r="BA2705" s="12"/>
      <c r="BB2705" s="12"/>
      <c r="BC2705" s="11"/>
      <c r="BD2705" s="11"/>
      <c r="BE2705" s="11"/>
      <c r="BF2705" s="11"/>
    </row>
    <row r="2706" spans="1:58" x14ac:dyDescent="0.25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2"/>
      <c r="BA2706" s="12"/>
      <c r="BB2706" s="12"/>
      <c r="BC2706" s="11"/>
      <c r="BD2706" s="11"/>
      <c r="BE2706" s="11"/>
      <c r="BF2706" s="11"/>
    </row>
    <row r="2707" spans="1:58" x14ac:dyDescent="0.25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2"/>
      <c r="BA2707" s="12"/>
      <c r="BB2707" s="12"/>
      <c r="BC2707" s="11"/>
      <c r="BD2707" s="11"/>
      <c r="BE2707" s="11"/>
      <c r="BF2707" s="11"/>
    </row>
    <row r="2708" spans="1:58" x14ac:dyDescent="0.25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2"/>
      <c r="BA2708" s="12"/>
      <c r="BB2708" s="12"/>
      <c r="BC2708" s="11"/>
      <c r="BD2708" s="11"/>
      <c r="BE2708" s="11"/>
      <c r="BF2708" s="11"/>
    </row>
    <row r="2709" spans="1:58" x14ac:dyDescent="0.25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2"/>
      <c r="BA2709" s="12"/>
      <c r="BB2709" s="12"/>
      <c r="BC2709" s="11"/>
      <c r="BD2709" s="11"/>
      <c r="BE2709" s="11"/>
      <c r="BF2709" s="11"/>
    </row>
    <row r="2710" spans="1:58" x14ac:dyDescent="0.25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2"/>
      <c r="BA2710" s="12"/>
      <c r="BB2710" s="12"/>
      <c r="BC2710" s="11"/>
      <c r="BD2710" s="11"/>
      <c r="BE2710" s="11"/>
      <c r="BF2710" s="11"/>
    </row>
    <row r="2711" spans="1:58" x14ac:dyDescent="0.25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2"/>
      <c r="BA2711" s="12"/>
      <c r="BB2711" s="12"/>
      <c r="BC2711" s="11"/>
      <c r="BD2711" s="11"/>
      <c r="BE2711" s="11"/>
      <c r="BF2711" s="11"/>
    </row>
    <row r="2712" spans="1:58" x14ac:dyDescent="0.25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2"/>
      <c r="BA2712" s="12"/>
      <c r="BB2712" s="12"/>
      <c r="BC2712" s="11"/>
      <c r="BD2712" s="11"/>
      <c r="BE2712" s="11"/>
      <c r="BF2712" s="11"/>
    </row>
    <row r="2713" spans="1:58" x14ac:dyDescent="0.25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2"/>
      <c r="BA2713" s="12"/>
      <c r="BB2713" s="12"/>
      <c r="BC2713" s="11"/>
      <c r="BD2713" s="11"/>
      <c r="BE2713" s="11"/>
      <c r="BF2713" s="11"/>
    </row>
    <row r="2714" spans="1:58" x14ac:dyDescent="0.25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2"/>
      <c r="BA2714" s="12"/>
      <c r="BB2714" s="12"/>
      <c r="BC2714" s="11"/>
      <c r="BD2714" s="11"/>
      <c r="BE2714" s="11"/>
      <c r="BF2714" s="11"/>
    </row>
    <row r="2715" spans="1:58" x14ac:dyDescent="0.25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2"/>
      <c r="BA2715" s="12"/>
      <c r="BB2715" s="12"/>
      <c r="BC2715" s="11"/>
      <c r="BD2715" s="11"/>
      <c r="BE2715" s="11"/>
      <c r="BF2715" s="11"/>
    </row>
    <row r="2716" spans="1:58" x14ac:dyDescent="0.25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2"/>
      <c r="BA2716" s="12"/>
      <c r="BB2716" s="12"/>
      <c r="BC2716" s="11"/>
      <c r="BD2716" s="11"/>
      <c r="BE2716" s="11"/>
      <c r="BF2716" s="11"/>
    </row>
    <row r="2717" spans="1:58" x14ac:dyDescent="0.25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2"/>
      <c r="BA2717" s="12"/>
      <c r="BB2717" s="12"/>
      <c r="BC2717" s="11"/>
      <c r="BD2717" s="11"/>
      <c r="BE2717" s="11"/>
      <c r="BF2717" s="11"/>
    </row>
    <row r="2718" spans="1:58" x14ac:dyDescent="0.25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2"/>
      <c r="BA2718" s="12"/>
      <c r="BB2718" s="12"/>
      <c r="BC2718" s="11"/>
      <c r="BD2718" s="11"/>
      <c r="BE2718" s="11"/>
      <c r="BF2718" s="11"/>
    </row>
    <row r="2719" spans="1:58" x14ac:dyDescent="0.25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2"/>
      <c r="BA2719" s="12"/>
      <c r="BB2719" s="12"/>
      <c r="BC2719" s="11"/>
      <c r="BD2719" s="11"/>
      <c r="BE2719" s="11"/>
      <c r="BF2719" s="11"/>
    </row>
    <row r="2720" spans="1:58" x14ac:dyDescent="0.25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2"/>
      <c r="BA2720" s="12"/>
      <c r="BB2720" s="12"/>
      <c r="BC2720" s="11"/>
      <c r="BD2720" s="11"/>
      <c r="BE2720" s="11"/>
      <c r="BF2720" s="11"/>
    </row>
    <row r="2721" spans="1:58" x14ac:dyDescent="0.25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2"/>
      <c r="BA2721" s="12"/>
      <c r="BB2721" s="12"/>
      <c r="BC2721" s="11"/>
      <c r="BD2721" s="11"/>
      <c r="BE2721" s="11"/>
      <c r="BF2721" s="11"/>
    </row>
    <row r="2722" spans="1:58" x14ac:dyDescent="0.25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2"/>
      <c r="BA2722" s="12"/>
      <c r="BB2722" s="12"/>
      <c r="BC2722" s="11"/>
      <c r="BD2722" s="11"/>
      <c r="BE2722" s="11"/>
      <c r="BF2722" s="11"/>
    </row>
    <row r="2723" spans="1:58" x14ac:dyDescent="0.25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2"/>
      <c r="BA2723" s="12"/>
      <c r="BB2723" s="12"/>
      <c r="BC2723" s="11"/>
      <c r="BD2723" s="11"/>
      <c r="BE2723" s="11"/>
      <c r="BF2723" s="11"/>
    </row>
    <row r="2724" spans="1:58" x14ac:dyDescent="0.25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2"/>
      <c r="BA2724" s="12"/>
      <c r="BB2724" s="12"/>
      <c r="BC2724" s="11"/>
      <c r="BD2724" s="11"/>
      <c r="BE2724" s="11"/>
      <c r="BF2724" s="11"/>
    </row>
    <row r="2725" spans="1:58" x14ac:dyDescent="0.25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2"/>
      <c r="BA2725" s="12"/>
      <c r="BB2725" s="12"/>
      <c r="BC2725" s="11"/>
      <c r="BD2725" s="11"/>
      <c r="BE2725" s="11"/>
      <c r="BF2725" s="11"/>
    </row>
    <row r="2726" spans="1:58" x14ac:dyDescent="0.25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2"/>
      <c r="BA2726" s="12"/>
      <c r="BB2726" s="12"/>
      <c r="BC2726" s="11"/>
      <c r="BD2726" s="11"/>
      <c r="BE2726" s="11"/>
      <c r="BF2726" s="11"/>
    </row>
    <row r="2727" spans="1:58" x14ac:dyDescent="0.25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2"/>
      <c r="BA2727" s="12"/>
      <c r="BB2727" s="12"/>
      <c r="BC2727" s="11"/>
      <c r="BD2727" s="11"/>
      <c r="BE2727" s="11"/>
      <c r="BF2727" s="11"/>
    </row>
    <row r="2728" spans="1:58" x14ac:dyDescent="0.25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2"/>
      <c r="BA2728" s="12"/>
      <c r="BB2728" s="12"/>
      <c r="BC2728" s="11"/>
      <c r="BD2728" s="11"/>
      <c r="BE2728" s="11"/>
      <c r="BF2728" s="11"/>
    </row>
    <row r="2729" spans="1:58" x14ac:dyDescent="0.25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2"/>
      <c r="BA2729" s="12"/>
      <c r="BB2729" s="12"/>
      <c r="BC2729" s="11"/>
      <c r="BD2729" s="11"/>
      <c r="BE2729" s="11"/>
      <c r="BF2729" s="11"/>
    </row>
    <row r="2730" spans="1:58" x14ac:dyDescent="0.25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2"/>
      <c r="BA2730" s="12"/>
      <c r="BB2730" s="12"/>
      <c r="BC2730" s="11"/>
      <c r="BD2730" s="11"/>
      <c r="BE2730" s="11"/>
      <c r="BF2730" s="11"/>
    </row>
    <row r="2731" spans="1:58" x14ac:dyDescent="0.25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2"/>
      <c r="BA2731" s="12"/>
      <c r="BB2731" s="12"/>
      <c r="BC2731" s="11"/>
      <c r="BD2731" s="11"/>
      <c r="BE2731" s="11"/>
      <c r="BF2731" s="11"/>
    </row>
    <row r="2732" spans="1:58" x14ac:dyDescent="0.25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2"/>
      <c r="BA2732" s="12"/>
      <c r="BB2732" s="12"/>
      <c r="BC2732" s="11"/>
      <c r="BD2732" s="11"/>
      <c r="BE2732" s="11"/>
      <c r="BF2732" s="11"/>
    </row>
    <row r="2733" spans="1:58" x14ac:dyDescent="0.25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2"/>
      <c r="BA2733" s="12"/>
      <c r="BB2733" s="12"/>
      <c r="BC2733" s="11"/>
      <c r="BD2733" s="11"/>
      <c r="BE2733" s="11"/>
      <c r="BF2733" s="11"/>
    </row>
    <row r="2734" spans="1:58" x14ac:dyDescent="0.25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2"/>
      <c r="BA2734" s="12"/>
      <c r="BB2734" s="12"/>
      <c r="BC2734" s="11"/>
      <c r="BD2734" s="11"/>
      <c r="BE2734" s="11"/>
      <c r="BF2734" s="11"/>
    </row>
    <row r="2735" spans="1:58" x14ac:dyDescent="0.25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2"/>
      <c r="BA2735" s="12"/>
      <c r="BB2735" s="12"/>
      <c r="BC2735" s="11"/>
      <c r="BD2735" s="11"/>
      <c r="BE2735" s="11"/>
      <c r="BF2735" s="11"/>
    </row>
    <row r="2736" spans="1:58" x14ac:dyDescent="0.25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2"/>
      <c r="BA2736" s="12"/>
      <c r="BB2736" s="12"/>
      <c r="BC2736" s="11"/>
      <c r="BD2736" s="11"/>
      <c r="BE2736" s="11"/>
      <c r="BF2736" s="11"/>
    </row>
    <row r="2737" spans="1:58" x14ac:dyDescent="0.25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2"/>
      <c r="BA2737" s="12"/>
      <c r="BB2737" s="12"/>
      <c r="BC2737" s="11"/>
      <c r="BD2737" s="11"/>
      <c r="BE2737" s="11"/>
      <c r="BF2737" s="11"/>
    </row>
    <row r="2738" spans="1:58" x14ac:dyDescent="0.25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2"/>
      <c r="BA2738" s="12"/>
      <c r="BB2738" s="12"/>
      <c r="BC2738" s="11"/>
      <c r="BD2738" s="11"/>
      <c r="BE2738" s="11"/>
      <c r="BF2738" s="11"/>
    </row>
    <row r="2739" spans="1:58" x14ac:dyDescent="0.25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2"/>
      <c r="BA2739" s="12"/>
      <c r="BB2739" s="12"/>
      <c r="BC2739" s="11"/>
      <c r="BD2739" s="11"/>
      <c r="BE2739" s="11"/>
      <c r="BF2739" s="11"/>
    </row>
    <row r="2740" spans="1:58" x14ac:dyDescent="0.25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2"/>
      <c r="BA2740" s="12"/>
      <c r="BB2740" s="12"/>
      <c r="BC2740" s="11"/>
      <c r="BD2740" s="11"/>
      <c r="BE2740" s="11"/>
      <c r="BF2740" s="11"/>
    </row>
    <row r="2741" spans="1:58" x14ac:dyDescent="0.25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2"/>
      <c r="BA2741" s="12"/>
      <c r="BB2741" s="12"/>
      <c r="BC2741" s="11"/>
      <c r="BD2741" s="11"/>
      <c r="BE2741" s="11"/>
      <c r="BF2741" s="11"/>
    </row>
    <row r="2742" spans="1:58" x14ac:dyDescent="0.25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2"/>
      <c r="BA2742" s="12"/>
      <c r="BB2742" s="12"/>
      <c r="BC2742" s="11"/>
      <c r="BD2742" s="11"/>
      <c r="BE2742" s="11"/>
      <c r="BF2742" s="11"/>
    </row>
    <row r="2743" spans="1:58" x14ac:dyDescent="0.25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2"/>
      <c r="BA2743" s="12"/>
      <c r="BB2743" s="12"/>
      <c r="BC2743" s="11"/>
      <c r="BD2743" s="11"/>
      <c r="BE2743" s="11"/>
      <c r="BF2743" s="11"/>
    </row>
    <row r="2744" spans="1:58" x14ac:dyDescent="0.25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2"/>
      <c r="BA2744" s="12"/>
      <c r="BB2744" s="12"/>
      <c r="BC2744" s="11"/>
      <c r="BD2744" s="11"/>
      <c r="BE2744" s="11"/>
      <c r="BF2744" s="11"/>
    </row>
    <row r="2745" spans="1:58" x14ac:dyDescent="0.25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2"/>
      <c r="BA2745" s="12"/>
      <c r="BB2745" s="12"/>
      <c r="BC2745" s="11"/>
      <c r="BD2745" s="11"/>
      <c r="BE2745" s="11"/>
      <c r="BF2745" s="11"/>
    </row>
    <row r="2746" spans="1:58" x14ac:dyDescent="0.25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2"/>
      <c r="BA2746" s="12"/>
      <c r="BB2746" s="12"/>
      <c r="BC2746" s="11"/>
      <c r="BD2746" s="11"/>
      <c r="BE2746" s="11"/>
      <c r="BF2746" s="11"/>
    </row>
    <row r="2747" spans="1:58" x14ac:dyDescent="0.25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2"/>
      <c r="BA2747" s="12"/>
      <c r="BB2747" s="12"/>
      <c r="BC2747" s="11"/>
      <c r="BD2747" s="11"/>
      <c r="BE2747" s="11"/>
      <c r="BF2747" s="11"/>
    </row>
    <row r="2748" spans="1:58" x14ac:dyDescent="0.25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2"/>
      <c r="BA2748" s="12"/>
      <c r="BB2748" s="12"/>
      <c r="BC2748" s="11"/>
      <c r="BD2748" s="11"/>
      <c r="BE2748" s="11"/>
      <c r="BF2748" s="11"/>
    </row>
    <row r="2749" spans="1:58" x14ac:dyDescent="0.25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2"/>
      <c r="BA2749" s="12"/>
      <c r="BB2749" s="12"/>
      <c r="BC2749" s="11"/>
      <c r="BD2749" s="11"/>
      <c r="BE2749" s="11"/>
      <c r="BF2749" s="11"/>
    </row>
    <row r="2750" spans="1:58" x14ac:dyDescent="0.25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2"/>
      <c r="BA2750" s="12"/>
      <c r="BB2750" s="12"/>
      <c r="BC2750" s="11"/>
      <c r="BD2750" s="11"/>
      <c r="BE2750" s="11"/>
      <c r="BF2750" s="11"/>
    </row>
    <row r="2751" spans="1:58" x14ac:dyDescent="0.25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2"/>
      <c r="BA2751" s="12"/>
      <c r="BB2751" s="12"/>
      <c r="BC2751" s="11"/>
      <c r="BD2751" s="11"/>
      <c r="BE2751" s="11"/>
      <c r="BF2751" s="11"/>
    </row>
    <row r="2752" spans="1:58" x14ac:dyDescent="0.25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2"/>
      <c r="BA2752" s="12"/>
      <c r="BB2752" s="12"/>
      <c r="BC2752" s="11"/>
      <c r="BD2752" s="11"/>
      <c r="BE2752" s="11"/>
      <c r="BF2752" s="11"/>
    </row>
    <row r="2753" spans="1:58" x14ac:dyDescent="0.25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2"/>
      <c r="BA2753" s="12"/>
      <c r="BB2753" s="12"/>
      <c r="BC2753" s="11"/>
      <c r="BD2753" s="11"/>
      <c r="BE2753" s="11"/>
      <c r="BF2753" s="11"/>
    </row>
    <row r="2754" spans="1:58" x14ac:dyDescent="0.25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2"/>
      <c r="BA2754" s="12"/>
      <c r="BB2754" s="12"/>
      <c r="BC2754" s="11"/>
      <c r="BD2754" s="11"/>
      <c r="BE2754" s="11"/>
      <c r="BF2754" s="11"/>
    </row>
    <row r="2755" spans="1:58" x14ac:dyDescent="0.25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2"/>
      <c r="BA2755" s="12"/>
      <c r="BB2755" s="12"/>
      <c r="BC2755" s="11"/>
      <c r="BD2755" s="11"/>
      <c r="BE2755" s="11"/>
      <c r="BF2755" s="11"/>
    </row>
    <row r="2756" spans="1:58" x14ac:dyDescent="0.25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2"/>
      <c r="BA2756" s="12"/>
      <c r="BB2756" s="12"/>
      <c r="BC2756" s="11"/>
      <c r="BD2756" s="11"/>
      <c r="BE2756" s="11"/>
      <c r="BF2756" s="11"/>
    </row>
    <row r="2757" spans="1:58" x14ac:dyDescent="0.25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2"/>
      <c r="BA2757" s="12"/>
      <c r="BB2757" s="12"/>
      <c r="BC2757" s="11"/>
      <c r="BD2757" s="11"/>
      <c r="BE2757" s="11"/>
      <c r="BF2757" s="11"/>
    </row>
    <row r="2758" spans="1:58" x14ac:dyDescent="0.25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2"/>
      <c r="BA2758" s="12"/>
      <c r="BB2758" s="12"/>
      <c r="BC2758" s="11"/>
      <c r="BD2758" s="11"/>
      <c r="BE2758" s="11"/>
      <c r="BF2758" s="11"/>
    </row>
    <row r="2759" spans="1:58" x14ac:dyDescent="0.25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2"/>
      <c r="BA2759" s="12"/>
      <c r="BB2759" s="12"/>
      <c r="BC2759" s="11"/>
      <c r="BD2759" s="11"/>
      <c r="BE2759" s="11"/>
      <c r="BF2759" s="11"/>
    </row>
    <row r="2760" spans="1:58" x14ac:dyDescent="0.25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2"/>
      <c r="BA2760" s="12"/>
      <c r="BB2760" s="12"/>
      <c r="BC2760" s="11"/>
      <c r="BD2760" s="11"/>
      <c r="BE2760" s="11"/>
      <c r="BF2760" s="11"/>
    </row>
    <row r="2761" spans="1:58" x14ac:dyDescent="0.25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2"/>
      <c r="BA2761" s="12"/>
      <c r="BB2761" s="12"/>
      <c r="BC2761" s="11"/>
      <c r="BD2761" s="11"/>
      <c r="BE2761" s="11"/>
      <c r="BF2761" s="11"/>
    </row>
    <row r="2762" spans="1:58" x14ac:dyDescent="0.25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2"/>
      <c r="BA2762" s="12"/>
      <c r="BB2762" s="12"/>
      <c r="BC2762" s="11"/>
      <c r="BD2762" s="11"/>
      <c r="BE2762" s="11"/>
      <c r="BF2762" s="11"/>
    </row>
    <row r="2763" spans="1:58" x14ac:dyDescent="0.25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2"/>
      <c r="BA2763" s="12"/>
      <c r="BB2763" s="12"/>
      <c r="BC2763" s="11"/>
      <c r="BD2763" s="11"/>
      <c r="BE2763" s="11"/>
      <c r="BF2763" s="11"/>
    </row>
    <row r="2764" spans="1:58" x14ac:dyDescent="0.25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2"/>
      <c r="BA2764" s="12"/>
      <c r="BB2764" s="12"/>
      <c r="BC2764" s="11"/>
      <c r="BD2764" s="11"/>
      <c r="BE2764" s="11"/>
      <c r="BF2764" s="11"/>
    </row>
    <row r="2765" spans="1:58" x14ac:dyDescent="0.25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2"/>
      <c r="BA2765" s="12"/>
      <c r="BB2765" s="12"/>
      <c r="BC2765" s="11"/>
      <c r="BD2765" s="11"/>
      <c r="BE2765" s="11"/>
      <c r="BF2765" s="11"/>
    </row>
    <row r="2766" spans="1:58" x14ac:dyDescent="0.25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2"/>
      <c r="BA2766" s="12"/>
      <c r="BB2766" s="12"/>
      <c r="BC2766" s="11"/>
      <c r="BD2766" s="11"/>
      <c r="BE2766" s="11"/>
      <c r="BF2766" s="11"/>
    </row>
    <row r="2767" spans="1:58" x14ac:dyDescent="0.25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2"/>
      <c r="BA2767" s="12"/>
      <c r="BB2767" s="12"/>
      <c r="BC2767" s="11"/>
      <c r="BD2767" s="11"/>
      <c r="BE2767" s="11"/>
      <c r="BF2767" s="11"/>
    </row>
    <row r="2768" spans="1:58" x14ac:dyDescent="0.25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2"/>
      <c r="BA2768" s="12"/>
      <c r="BB2768" s="12"/>
      <c r="BC2768" s="11"/>
      <c r="BD2768" s="11"/>
      <c r="BE2768" s="11"/>
      <c r="BF2768" s="11"/>
    </row>
    <row r="2769" spans="1:58" x14ac:dyDescent="0.25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2"/>
      <c r="BA2769" s="12"/>
      <c r="BB2769" s="12"/>
      <c r="BC2769" s="11"/>
      <c r="BD2769" s="11"/>
      <c r="BE2769" s="11"/>
      <c r="BF2769" s="11"/>
    </row>
    <row r="2770" spans="1:58" x14ac:dyDescent="0.25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2"/>
      <c r="BA2770" s="12"/>
      <c r="BB2770" s="12"/>
      <c r="BC2770" s="11"/>
      <c r="BD2770" s="11"/>
      <c r="BE2770" s="11"/>
      <c r="BF2770" s="11"/>
    </row>
    <row r="2771" spans="1:58" x14ac:dyDescent="0.25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2"/>
      <c r="BA2771" s="12"/>
      <c r="BB2771" s="12"/>
      <c r="BC2771" s="11"/>
      <c r="BD2771" s="11"/>
      <c r="BE2771" s="11"/>
      <c r="BF2771" s="11"/>
    </row>
    <row r="2772" spans="1:58" x14ac:dyDescent="0.25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2"/>
      <c r="BA2772" s="12"/>
      <c r="BB2772" s="12"/>
      <c r="BC2772" s="11"/>
      <c r="BD2772" s="11"/>
      <c r="BE2772" s="11"/>
      <c r="BF2772" s="11"/>
    </row>
    <row r="2773" spans="1:58" x14ac:dyDescent="0.25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2"/>
      <c r="BA2773" s="12"/>
      <c r="BB2773" s="12"/>
      <c r="BC2773" s="11"/>
      <c r="BD2773" s="11"/>
      <c r="BE2773" s="11"/>
      <c r="BF2773" s="11"/>
    </row>
    <row r="2774" spans="1:58" x14ac:dyDescent="0.25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2"/>
      <c r="BA2774" s="12"/>
      <c r="BB2774" s="12"/>
      <c r="BC2774" s="11"/>
      <c r="BD2774" s="11"/>
      <c r="BE2774" s="11"/>
      <c r="BF2774" s="11"/>
    </row>
    <row r="2775" spans="1:58" x14ac:dyDescent="0.25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2"/>
      <c r="BA2775" s="12"/>
      <c r="BB2775" s="12"/>
      <c r="BC2775" s="11"/>
      <c r="BD2775" s="11"/>
      <c r="BE2775" s="11"/>
      <c r="BF2775" s="11"/>
    </row>
    <row r="2776" spans="1:58" x14ac:dyDescent="0.25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2"/>
      <c r="BA2776" s="12"/>
      <c r="BB2776" s="12"/>
      <c r="BC2776" s="11"/>
      <c r="BD2776" s="11"/>
      <c r="BE2776" s="11"/>
      <c r="BF2776" s="11"/>
    </row>
    <row r="2777" spans="1:58" x14ac:dyDescent="0.25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2"/>
      <c r="BA2777" s="12"/>
      <c r="BB2777" s="12"/>
      <c r="BC2777" s="11"/>
      <c r="BD2777" s="11"/>
      <c r="BE2777" s="11"/>
      <c r="BF2777" s="11"/>
    </row>
    <row r="2778" spans="1:58" x14ac:dyDescent="0.25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2"/>
      <c r="BA2778" s="12"/>
      <c r="BB2778" s="12"/>
      <c r="BC2778" s="11"/>
      <c r="BD2778" s="11"/>
      <c r="BE2778" s="11"/>
      <c r="BF2778" s="11"/>
    </row>
    <row r="2779" spans="1:58" x14ac:dyDescent="0.25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2"/>
      <c r="BA2779" s="12"/>
      <c r="BB2779" s="12"/>
      <c r="BC2779" s="11"/>
      <c r="BD2779" s="11"/>
      <c r="BE2779" s="11"/>
      <c r="BF2779" s="11"/>
    </row>
    <row r="2780" spans="1:58" x14ac:dyDescent="0.25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2"/>
      <c r="BA2780" s="12"/>
      <c r="BB2780" s="12"/>
      <c r="BC2780" s="11"/>
      <c r="BD2780" s="11"/>
      <c r="BE2780" s="11"/>
      <c r="BF2780" s="11"/>
    </row>
    <row r="2781" spans="1:58" x14ac:dyDescent="0.25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2"/>
      <c r="BA2781" s="12"/>
      <c r="BB2781" s="12"/>
      <c r="BC2781" s="11"/>
      <c r="BD2781" s="11"/>
      <c r="BE2781" s="11"/>
      <c r="BF2781" s="11"/>
    </row>
    <row r="2782" spans="1:58" x14ac:dyDescent="0.25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2"/>
      <c r="BA2782" s="12"/>
      <c r="BB2782" s="12"/>
      <c r="BC2782" s="11"/>
      <c r="BD2782" s="11"/>
      <c r="BE2782" s="11"/>
      <c r="BF2782" s="11"/>
    </row>
    <row r="2783" spans="1:58" x14ac:dyDescent="0.25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2"/>
      <c r="BA2783" s="12"/>
      <c r="BB2783" s="12"/>
      <c r="BC2783" s="11"/>
      <c r="BD2783" s="11"/>
      <c r="BE2783" s="11"/>
      <c r="BF2783" s="11"/>
    </row>
    <row r="2784" spans="1:58" x14ac:dyDescent="0.25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2"/>
      <c r="BA2784" s="12"/>
      <c r="BB2784" s="12"/>
      <c r="BC2784" s="11"/>
      <c r="BD2784" s="11"/>
      <c r="BE2784" s="11"/>
      <c r="BF2784" s="11"/>
    </row>
    <row r="2785" spans="1:58" x14ac:dyDescent="0.25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2"/>
      <c r="BA2785" s="12"/>
      <c r="BB2785" s="12"/>
      <c r="BC2785" s="11"/>
      <c r="BD2785" s="11"/>
      <c r="BE2785" s="11"/>
      <c r="BF2785" s="11"/>
    </row>
    <row r="2786" spans="1:58" x14ac:dyDescent="0.25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2"/>
      <c r="BA2786" s="12"/>
      <c r="BB2786" s="12"/>
      <c r="BC2786" s="11"/>
      <c r="BD2786" s="11"/>
      <c r="BE2786" s="11"/>
      <c r="BF2786" s="11"/>
    </row>
    <row r="2787" spans="1:58" x14ac:dyDescent="0.25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2"/>
      <c r="BA2787" s="12"/>
      <c r="BB2787" s="12"/>
      <c r="BC2787" s="11"/>
      <c r="BD2787" s="11"/>
      <c r="BE2787" s="11"/>
      <c r="BF2787" s="11"/>
    </row>
    <row r="2788" spans="1:58" x14ac:dyDescent="0.25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2"/>
      <c r="BA2788" s="12"/>
      <c r="BB2788" s="12"/>
      <c r="BC2788" s="11"/>
      <c r="BD2788" s="11"/>
      <c r="BE2788" s="11"/>
      <c r="BF2788" s="11"/>
    </row>
    <row r="2789" spans="1:58" x14ac:dyDescent="0.25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2"/>
      <c r="BA2789" s="12"/>
      <c r="BB2789" s="12"/>
      <c r="BC2789" s="11"/>
      <c r="BD2789" s="11"/>
      <c r="BE2789" s="11"/>
      <c r="BF2789" s="11"/>
    </row>
    <row r="2790" spans="1:58" x14ac:dyDescent="0.25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2"/>
      <c r="BA2790" s="12"/>
      <c r="BB2790" s="12"/>
      <c r="BC2790" s="11"/>
      <c r="BD2790" s="11"/>
      <c r="BE2790" s="11"/>
      <c r="BF2790" s="11"/>
    </row>
    <row r="2791" spans="1:58" x14ac:dyDescent="0.25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2"/>
      <c r="BA2791" s="12"/>
      <c r="BB2791" s="12"/>
      <c r="BC2791" s="11"/>
      <c r="BD2791" s="11"/>
      <c r="BE2791" s="11"/>
      <c r="BF2791" s="11"/>
    </row>
    <row r="2792" spans="1:58" x14ac:dyDescent="0.25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2"/>
      <c r="BA2792" s="12"/>
      <c r="BB2792" s="12"/>
      <c r="BC2792" s="11"/>
      <c r="BD2792" s="11"/>
      <c r="BE2792" s="11"/>
      <c r="BF2792" s="11"/>
    </row>
    <row r="2793" spans="1:58" x14ac:dyDescent="0.25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2"/>
      <c r="BA2793" s="12"/>
      <c r="BB2793" s="12"/>
      <c r="BC2793" s="11"/>
      <c r="BD2793" s="11"/>
      <c r="BE2793" s="11"/>
      <c r="BF2793" s="11"/>
    </row>
    <row r="2794" spans="1:58" x14ac:dyDescent="0.25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2"/>
      <c r="BA2794" s="12"/>
      <c r="BB2794" s="12"/>
      <c r="BC2794" s="11"/>
      <c r="BD2794" s="11"/>
      <c r="BE2794" s="11"/>
      <c r="BF2794" s="11"/>
    </row>
    <row r="2795" spans="1:58" x14ac:dyDescent="0.25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2"/>
      <c r="BA2795" s="12"/>
      <c r="BB2795" s="12"/>
      <c r="BC2795" s="11"/>
      <c r="BD2795" s="11"/>
      <c r="BE2795" s="11"/>
      <c r="BF2795" s="11"/>
    </row>
    <row r="2796" spans="1:58" x14ac:dyDescent="0.25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2"/>
      <c r="BA2796" s="12"/>
      <c r="BB2796" s="12"/>
      <c r="BC2796" s="11"/>
      <c r="BD2796" s="11"/>
      <c r="BE2796" s="11"/>
      <c r="BF2796" s="11"/>
    </row>
    <row r="2797" spans="1:58" x14ac:dyDescent="0.25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2"/>
      <c r="BA2797" s="12"/>
      <c r="BB2797" s="12"/>
      <c r="BC2797" s="11"/>
      <c r="BD2797" s="11"/>
      <c r="BE2797" s="11"/>
      <c r="BF2797" s="11"/>
    </row>
    <row r="2798" spans="1:58" x14ac:dyDescent="0.25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2"/>
      <c r="BA2798" s="12"/>
      <c r="BB2798" s="12"/>
      <c r="BC2798" s="11"/>
      <c r="BD2798" s="11"/>
      <c r="BE2798" s="11"/>
      <c r="BF2798" s="11"/>
    </row>
    <row r="2799" spans="1:58" x14ac:dyDescent="0.25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2"/>
      <c r="BA2799" s="12"/>
      <c r="BB2799" s="12"/>
      <c r="BC2799" s="11"/>
      <c r="BD2799" s="11"/>
      <c r="BE2799" s="11"/>
      <c r="BF2799" s="11"/>
    </row>
    <row r="2800" spans="1:58" x14ac:dyDescent="0.25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2"/>
      <c r="BA2800" s="12"/>
      <c r="BB2800" s="12"/>
      <c r="BC2800" s="11"/>
      <c r="BD2800" s="11"/>
      <c r="BE2800" s="11"/>
      <c r="BF2800" s="11"/>
    </row>
    <row r="2801" spans="1:58" x14ac:dyDescent="0.25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2"/>
      <c r="BA2801" s="12"/>
      <c r="BB2801" s="12"/>
      <c r="BC2801" s="11"/>
      <c r="BD2801" s="11"/>
      <c r="BE2801" s="11"/>
      <c r="BF2801" s="11"/>
    </row>
    <row r="2802" spans="1:58" x14ac:dyDescent="0.25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2"/>
      <c r="BA2802" s="12"/>
      <c r="BB2802" s="12"/>
      <c r="BC2802" s="11"/>
      <c r="BD2802" s="11"/>
      <c r="BE2802" s="11"/>
      <c r="BF2802" s="11"/>
    </row>
    <row r="2803" spans="1:58" x14ac:dyDescent="0.25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2"/>
      <c r="BA2803" s="12"/>
      <c r="BB2803" s="12"/>
      <c r="BC2803" s="11"/>
      <c r="BD2803" s="11"/>
      <c r="BE2803" s="11"/>
      <c r="BF2803" s="11"/>
    </row>
    <row r="2804" spans="1:58" x14ac:dyDescent="0.25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2"/>
      <c r="BA2804" s="12"/>
      <c r="BB2804" s="12"/>
      <c r="BC2804" s="11"/>
      <c r="BD2804" s="11"/>
      <c r="BE2804" s="11"/>
      <c r="BF2804" s="11"/>
    </row>
    <row r="2805" spans="1:58" x14ac:dyDescent="0.25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2"/>
      <c r="BA2805" s="12"/>
      <c r="BB2805" s="12"/>
      <c r="BC2805" s="11"/>
      <c r="BD2805" s="11"/>
      <c r="BE2805" s="11"/>
      <c r="BF2805" s="11"/>
    </row>
    <row r="2806" spans="1:58" x14ac:dyDescent="0.25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2"/>
      <c r="BA2806" s="12"/>
      <c r="BB2806" s="12"/>
      <c r="BC2806" s="11"/>
      <c r="BD2806" s="11"/>
      <c r="BE2806" s="11"/>
      <c r="BF2806" s="11"/>
    </row>
    <row r="2807" spans="1:58" x14ac:dyDescent="0.25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2"/>
      <c r="BA2807" s="12"/>
      <c r="BB2807" s="12"/>
      <c r="BC2807" s="11"/>
      <c r="BD2807" s="11"/>
      <c r="BE2807" s="11"/>
      <c r="BF2807" s="11"/>
    </row>
    <row r="2808" spans="1:58" x14ac:dyDescent="0.25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2"/>
      <c r="BA2808" s="12"/>
      <c r="BB2808" s="12"/>
      <c r="BC2808" s="11"/>
      <c r="BD2808" s="11"/>
      <c r="BE2808" s="11"/>
      <c r="BF2808" s="11"/>
    </row>
    <row r="2809" spans="1:58" x14ac:dyDescent="0.25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2"/>
      <c r="BA2809" s="12"/>
      <c r="BB2809" s="12"/>
      <c r="BC2809" s="11"/>
      <c r="BD2809" s="11"/>
      <c r="BE2809" s="11"/>
      <c r="BF2809" s="11"/>
    </row>
    <row r="2810" spans="1:58" x14ac:dyDescent="0.25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2"/>
      <c r="BA2810" s="12"/>
      <c r="BB2810" s="12"/>
      <c r="BC2810" s="11"/>
      <c r="BD2810" s="11"/>
      <c r="BE2810" s="11"/>
      <c r="BF2810" s="11"/>
    </row>
    <row r="2811" spans="1:58" x14ac:dyDescent="0.25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2"/>
      <c r="BA2811" s="12"/>
      <c r="BB2811" s="12"/>
      <c r="BC2811" s="11"/>
      <c r="BD2811" s="11"/>
      <c r="BE2811" s="11"/>
      <c r="BF2811" s="11"/>
    </row>
    <row r="2812" spans="1:58" x14ac:dyDescent="0.25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2"/>
      <c r="BA2812" s="12"/>
      <c r="BB2812" s="12"/>
      <c r="BC2812" s="11"/>
      <c r="BD2812" s="11"/>
      <c r="BE2812" s="11"/>
      <c r="BF2812" s="11"/>
    </row>
    <row r="2813" spans="1:58" x14ac:dyDescent="0.25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2"/>
      <c r="BA2813" s="12"/>
      <c r="BB2813" s="12"/>
      <c r="BC2813" s="11"/>
      <c r="BD2813" s="11"/>
      <c r="BE2813" s="11"/>
      <c r="BF2813" s="11"/>
    </row>
    <row r="2814" spans="1:58" x14ac:dyDescent="0.25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2"/>
      <c r="BA2814" s="12"/>
      <c r="BB2814" s="12"/>
      <c r="BC2814" s="11"/>
      <c r="BD2814" s="11"/>
      <c r="BE2814" s="11"/>
      <c r="BF2814" s="11"/>
    </row>
    <row r="2815" spans="1:58" x14ac:dyDescent="0.25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2"/>
      <c r="BA2815" s="12"/>
      <c r="BB2815" s="12"/>
      <c r="BC2815" s="11"/>
      <c r="BD2815" s="11"/>
      <c r="BE2815" s="11"/>
      <c r="BF2815" s="11"/>
    </row>
    <row r="2816" spans="1:58" x14ac:dyDescent="0.25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2"/>
      <c r="BA2816" s="12"/>
      <c r="BB2816" s="12"/>
      <c r="BC2816" s="11"/>
      <c r="BD2816" s="11"/>
      <c r="BE2816" s="11"/>
      <c r="BF2816" s="11"/>
    </row>
    <row r="2817" spans="1:58" x14ac:dyDescent="0.25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2"/>
      <c r="BA2817" s="12"/>
      <c r="BB2817" s="12"/>
      <c r="BC2817" s="11"/>
      <c r="BD2817" s="11"/>
      <c r="BE2817" s="11"/>
      <c r="BF2817" s="11"/>
    </row>
    <row r="2818" spans="1:58" x14ac:dyDescent="0.25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2"/>
      <c r="BA2818" s="12"/>
      <c r="BB2818" s="12"/>
      <c r="BC2818" s="11"/>
      <c r="BD2818" s="11"/>
      <c r="BE2818" s="11"/>
      <c r="BF2818" s="11"/>
    </row>
    <row r="2819" spans="1:58" x14ac:dyDescent="0.25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2"/>
      <c r="BA2819" s="12"/>
      <c r="BB2819" s="12"/>
      <c r="BC2819" s="11"/>
      <c r="BD2819" s="11"/>
      <c r="BE2819" s="11"/>
      <c r="BF2819" s="11"/>
    </row>
    <row r="2820" spans="1:58" x14ac:dyDescent="0.25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2"/>
      <c r="BA2820" s="12"/>
      <c r="BB2820" s="12"/>
      <c r="BC2820" s="11"/>
      <c r="BD2820" s="11"/>
      <c r="BE2820" s="11"/>
      <c r="BF2820" s="11"/>
    </row>
    <row r="2821" spans="1:58" x14ac:dyDescent="0.25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2"/>
      <c r="BA2821" s="12"/>
      <c r="BB2821" s="12"/>
      <c r="BC2821" s="11"/>
      <c r="BD2821" s="11"/>
      <c r="BE2821" s="11"/>
      <c r="BF2821" s="11"/>
    </row>
    <row r="2822" spans="1:58" x14ac:dyDescent="0.25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2"/>
      <c r="BA2822" s="12"/>
      <c r="BB2822" s="12"/>
      <c r="BC2822" s="11"/>
      <c r="BD2822" s="11"/>
      <c r="BE2822" s="11"/>
      <c r="BF2822" s="11"/>
    </row>
    <row r="2823" spans="1:58" x14ac:dyDescent="0.25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2"/>
      <c r="BA2823" s="12"/>
      <c r="BB2823" s="12"/>
      <c r="BC2823" s="11"/>
      <c r="BD2823" s="11"/>
      <c r="BE2823" s="11"/>
      <c r="BF2823" s="11"/>
    </row>
    <row r="2824" spans="1:58" x14ac:dyDescent="0.25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2"/>
      <c r="BA2824" s="12"/>
      <c r="BB2824" s="12"/>
      <c r="BC2824" s="11"/>
      <c r="BD2824" s="11"/>
      <c r="BE2824" s="11"/>
      <c r="BF2824" s="11"/>
    </row>
    <row r="2825" spans="1:58" x14ac:dyDescent="0.25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2"/>
      <c r="BA2825" s="12"/>
      <c r="BB2825" s="12"/>
      <c r="BC2825" s="11"/>
      <c r="BD2825" s="11"/>
      <c r="BE2825" s="11"/>
      <c r="BF2825" s="11"/>
    </row>
    <row r="2826" spans="1:58" x14ac:dyDescent="0.25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2"/>
      <c r="BA2826" s="12"/>
      <c r="BB2826" s="12"/>
      <c r="BC2826" s="11"/>
      <c r="BD2826" s="11"/>
      <c r="BE2826" s="11"/>
      <c r="BF2826" s="11"/>
    </row>
    <row r="2827" spans="1:58" x14ac:dyDescent="0.25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2"/>
      <c r="BA2827" s="12"/>
      <c r="BB2827" s="12"/>
      <c r="BC2827" s="11"/>
      <c r="BD2827" s="11"/>
      <c r="BE2827" s="11"/>
      <c r="BF2827" s="11"/>
    </row>
    <row r="2828" spans="1:58" x14ac:dyDescent="0.25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2"/>
      <c r="BA2828" s="12"/>
      <c r="BB2828" s="12"/>
      <c r="BC2828" s="11"/>
      <c r="BD2828" s="11"/>
      <c r="BE2828" s="11"/>
      <c r="BF2828" s="11"/>
    </row>
    <row r="2829" spans="1:58" x14ac:dyDescent="0.25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2"/>
      <c r="BA2829" s="12"/>
      <c r="BB2829" s="12"/>
      <c r="BC2829" s="11"/>
      <c r="BD2829" s="11"/>
      <c r="BE2829" s="11"/>
      <c r="BF2829" s="11"/>
    </row>
    <row r="2830" spans="1:58" x14ac:dyDescent="0.25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2"/>
      <c r="BA2830" s="12"/>
      <c r="BB2830" s="12"/>
      <c r="BC2830" s="11"/>
      <c r="BD2830" s="11"/>
      <c r="BE2830" s="11"/>
      <c r="BF2830" s="11"/>
    </row>
    <row r="2831" spans="1:58" x14ac:dyDescent="0.25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2"/>
      <c r="BA2831" s="12"/>
      <c r="BB2831" s="12"/>
      <c r="BC2831" s="11"/>
      <c r="BD2831" s="11"/>
      <c r="BE2831" s="11"/>
      <c r="BF2831" s="11"/>
    </row>
    <row r="2832" spans="1:58" x14ac:dyDescent="0.25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2"/>
      <c r="BA2832" s="12"/>
      <c r="BB2832" s="12"/>
      <c r="BC2832" s="11"/>
      <c r="BD2832" s="11"/>
      <c r="BE2832" s="11"/>
      <c r="BF2832" s="11"/>
    </row>
    <row r="2833" spans="1:58" x14ac:dyDescent="0.25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2"/>
      <c r="BA2833" s="12"/>
      <c r="BB2833" s="12"/>
      <c r="BC2833" s="11"/>
      <c r="BD2833" s="11"/>
      <c r="BE2833" s="11"/>
      <c r="BF2833" s="11"/>
    </row>
    <row r="2834" spans="1:58" x14ac:dyDescent="0.25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2"/>
      <c r="BA2834" s="12"/>
      <c r="BB2834" s="12"/>
      <c r="BC2834" s="11"/>
      <c r="BD2834" s="11"/>
      <c r="BE2834" s="11"/>
      <c r="BF2834" s="11"/>
    </row>
    <row r="2835" spans="1:58" x14ac:dyDescent="0.25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2"/>
      <c r="BA2835" s="12"/>
      <c r="BB2835" s="12"/>
      <c r="BC2835" s="11"/>
      <c r="BD2835" s="11"/>
      <c r="BE2835" s="11"/>
      <c r="BF2835" s="11"/>
    </row>
    <row r="2836" spans="1:58" x14ac:dyDescent="0.25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2"/>
      <c r="BA2836" s="12"/>
      <c r="BB2836" s="12"/>
      <c r="BC2836" s="11"/>
      <c r="BD2836" s="11"/>
      <c r="BE2836" s="11"/>
      <c r="BF2836" s="11"/>
    </row>
    <row r="2837" spans="1:58" x14ac:dyDescent="0.25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2"/>
      <c r="BA2837" s="12"/>
      <c r="BB2837" s="12"/>
      <c r="BC2837" s="11"/>
      <c r="BD2837" s="11"/>
      <c r="BE2837" s="11"/>
      <c r="BF2837" s="11"/>
    </row>
    <row r="2838" spans="1:58" x14ac:dyDescent="0.25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2"/>
      <c r="BA2838" s="12"/>
      <c r="BB2838" s="12"/>
      <c r="BC2838" s="11"/>
      <c r="BD2838" s="11"/>
      <c r="BE2838" s="11"/>
      <c r="BF2838" s="11"/>
    </row>
    <row r="2839" spans="1:58" x14ac:dyDescent="0.25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2"/>
      <c r="BA2839" s="12"/>
      <c r="BB2839" s="12"/>
      <c r="BC2839" s="11"/>
      <c r="BD2839" s="11"/>
      <c r="BE2839" s="11"/>
      <c r="BF2839" s="11"/>
    </row>
    <row r="2840" spans="1:58" x14ac:dyDescent="0.25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2"/>
      <c r="BA2840" s="12"/>
      <c r="BB2840" s="12"/>
      <c r="BC2840" s="11"/>
      <c r="BD2840" s="11"/>
      <c r="BE2840" s="11"/>
      <c r="BF2840" s="11"/>
    </row>
    <row r="2841" spans="1:58" x14ac:dyDescent="0.25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2"/>
      <c r="BA2841" s="12"/>
      <c r="BB2841" s="12"/>
      <c r="BC2841" s="11"/>
      <c r="BD2841" s="11"/>
      <c r="BE2841" s="11"/>
      <c r="BF2841" s="11"/>
    </row>
    <row r="2842" spans="1:58" x14ac:dyDescent="0.25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2"/>
      <c r="BA2842" s="12"/>
      <c r="BB2842" s="12"/>
      <c r="BC2842" s="11"/>
      <c r="BD2842" s="11"/>
      <c r="BE2842" s="11"/>
      <c r="BF2842" s="11"/>
    </row>
    <row r="2843" spans="1:58" x14ac:dyDescent="0.25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2"/>
      <c r="BA2843" s="12"/>
      <c r="BB2843" s="12"/>
      <c r="BC2843" s="11"/>
      <c r="BD2843" s="11"/>
      <c r="BE2843" s="11"/>
      <c r="BF2843" s="11"/>
    </row>
    <row r="2844" spans="1:58" x14ac:dyDescent="0.25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2"/>
      <c r="BA2844" s="12"/>
      <c r="BB2844" s="12"/>
      <c r="BC2844" s="11"/>
      <c r="BD2844" s="11"/>
      <c r="BE2844" s="11"/>
      <c r="BF2844" s="11"/>
    </row>
    <row r="2845" spans="1:58" x14ac:dyDescent="0.25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2"/>
      <c r="BA2845" s="12"/>
      <c r="BB2845" s="12"/>
      <c r="BC2845" s="11"/>
      <c r="BD2845" s="11"/>
      <c r="BE2845" s="11"/>
      <c r="BF2845" s="11"/>
    </row>
    <row r="2846" spans="1:58" x14ac:dyDescent="0.25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2"/>
      <c r="BA2846" s="12"/>
      <c r="BB2846" s="12"/>
      <c r="BC2846" s="11"/>
      <c r="BD2846" s="11"/>
      <c r="BE2846" s="11"/>
      <c r="BF2846" s="11"/>
    </row>
    <row r="2847" spans="1:58" x14ac:dyDescent="0.25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2"/>
      <c r="BA2847" s="12"/>
      <c r="BB2847" s="12"/>
      <c r="BC2847" s="11"/>
      <c r="BD2847" s="11"/>
      <c r="BE2847" s="11"/>
      <c r="BF2847" s="11"/>
    </row>
    <row r="2848" spans="1:58" x14ac:dyDescent="0.25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2"/>
      <c r="BA2848" s="12"/>
      <c r="BB2848" s="12"/>
      <c r="BC2848" s="11"/>
      <c r="BD2848" s="11"/>
      <c r="BE2848" s="11"/>
      <c r="BF2848" s="11"/>
    </row>
    <row r="2849" spans="1:58" x14ac:dyDescent="0.25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2"/>
      <c r="BA2849" s="12"/>
      <c r="BB2849" s="12"/>
      <c r="BC2849" s="11"/>
      <c r="BD2849" s="11"/>
      <c r="BE2849" s="11"/>
      <c r="BF2849" s="11"/>
    </row>
    <row r="2850" spans="1:58" x14ac:dyDescent="0.25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2"/>
      <c r="BA2850" s="12"/>
      <c r="BB2850" s="12"/>
      <c r="BC2850" s="11"/>
      <c r="BD2850" s="11"/>
      <c r="BE2850" s="11"/>
      <c r="BF2850" s="11"/>
    </row>
    <row r="2851" spans="1:58" x14ac:dyDescent="0.25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2"/>
      <c r="BA2851" s="12"/>
      <c r="BB2851" s="12"/>
      <c r="BC2851" s="11"/>
      <c r="BD2851" s="11"/>
      <c r="BE2851" s="11"/>
      <c r="BF2851" s="11"/>
    </row>
    <row r="2852" spans="1:58" x14ac:dyDescent="0.25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2"/>
      <c r="BA2852" s="12"/>
      <c r="BB2852" s="12"/>
      <c r="BC2852" s="11"/>
      <c r="BD2852" s="11"/>
      <c r="BE2852" s="11"/>
      <c r="BF2852" s="11"/>
    </row>
    <row r="2853" spans="1:58" x14ac:dyDescent="0.25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2"/>
      <c r="BA2853" s="12"/>
      <c r="BB2853" s="12"/>
      <c r="BC2853" s="11"/>
      <c r="BD2853" s="11"/>
      <c r="BE2853" s="11"/>
      <c r="BF2853" s="11"/>
    </row>
    <row r="2854" spans="1:58" x14ac:dyDescent="0.25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2"/>
      <c r="BA2854" s="12"/>
      <c r="BB2854" s="12"/>
      <c r="BC2854" s="11"/>
      <c r="BD2854" s="11"/>
      <c r="BE2854" s="11"/>
      <c r="BF2854" s="11"/>
    </row>
    <row r="2855" spans="1:58" x14ac:dyDescent="0.25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2"/>
      <c r="BA2855" s="12"/>
      <c r="BB2855" s="12"/>
      <c r="BC2855" s="11"/>
      <c r="BD2855" s="11"/>
      <c r="BE2855" s="11"/>
      <c r="BF2855" s="11"/>
    </row>
    <row r="2856" spans="1:58" x14ac:dyDescent="0.25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2"/>
      <c r="BA2856" s="12"/>
      <c r="BB2856" s="12"/>
      <c r="BC2856" s="11"/>
      <c r="BD2856" s="11"/>
      <c r="BE2856" s="11"/>
      <c r="BF2856" s="11"/>
    </row>
    <row r="2857" spans="1:58" x14ac:dyDescent="0.25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2"/>
      <c r="BA2857" s="12"/>
      <c r="BB2857" s="12"/>
      <c r="BC2857" s="11"/>
      <c r="BD2857" s="11"/>
      <c r="BE2857" s="11"/>
      <c r="BF2857" s="11"/>
    </row>
    <row r="2858" spans="1:58" x14ac:dyDescent="0.25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2"/>
      <c r="BA2858" s="12"/>
      <c r="BB2858" s="12"/>
      <c r="BC2858" s="11"/>
      <c r="BD2858" s="11"/>
      <c r="BE2858" s="11"/>
      <c r="BF2858" s="11"/>
    </row>
    <row r="2859" spans="1:58" x14ac:dyDescent="0.25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2"/>
      <c r="BA2859" s="12"/>
      <c r="BB2859" s="12"/>
      <c r="BC2859" s="11"/>
      <c r="BD2859" s="11"/>
      <c r="BE2859" s="11"/>
      <c r="BF2859" s="11"/>
    </row>
    <row r="2860" spans="1:58" x14ac:dyDescent="0.25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2"/>
      <c r="BA2860" s="12"/>
      <c r="BB2860" s="12"/>
      <c r="BC2860" s="11"/>
      <c r="BD2860" s="11"/>
      <c r="BE2860" s="11"/>
      <c r="BF2860" s="11"/>
    </row>
    <row r="2861" spans="1:58" x14ac:dyDescent="0.25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2"/>
      <c r="BA2861" s="12"/>
      <c r="BB2861" s="12"/>
      <c r="BC2861" s="11"/>
      <c r="BD2861" s="11"/>
      <c r="BE2861" s="11"/>
      <c r="BF2861" s="11"/>
    </row>
    <row r="2862" spans="1:58" x14ac:dyDescent="0.25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2"/>
      <c r="BA2862" s="12"/>
      <c r="BB2862" s="12"/>
      <c r="BC2862" s="11"/>
      <c r="BD2862" s="11"/>
      <c r="BE2862" s="11"/>
      <c r="BF2862" s="11"/>
    </row>
    <row r="2863" spans="1:58" x14ac:dyDescent="0.25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2"/>
      <c r="BA2863" s="12"/>
      <c r="BB2863" s="12"/>
      <c r="BC2863" s="11"/>
      <c r="BD2863" s="11"/>
      <c r="BE2863" s="11"/>
      <c r="BF2863" s="11"/>
    </row>
    <row r="2864" spans="1:58" x14ac:dyDescent="0.25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2"/>
      <c r="BA2864" s="12"/>
      <c r="BB2864" s="12"/>
      <c r="BC2864" s="11"/>
      <c r="BD2864" s="11"/>
      <c r="BE2864" s="11"/>
      <c r="BF2864" s="11"/>
    </row>
    <row r="2865" spans="1:58" x14ac:dyDescent="0.25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2"/>
      <c r="BA2865" s="12"/>
      <c r="BB2865" s="12"/>
      <c r="BC2865" s="11"/>
      <c r="BD2865" s="11"/>
      <c r="BE2865" s="11"/>
      <c r="BF2865" s="11"/>
    </row>
    <row r="2866" spans="1:58" x14ac:dyDescent="0.25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2"/>
      <c r="BA2866" s="12"/>
      <c r="BB2866" s="12"/>
      <c r="BC2866" s="11"/>
      <c r="BD2866" s="11"/>
      <c r="BE2866" s="11"/>
      <c r="BF2866" s="11"/>
    </row>
    <row r="2867" spans="1:58" x14ac:dyDescent="0.25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2"/>
      <c r="BA2867" s="12"/>
      <c r="BB2867" s="12"/>
      <c r="BC2867" s="11"/>
      <c r="BD2867" s="11"/>
      <c r="BE2867" s="11"/>
      <c r="BF2867" s="11"/>
    </row>
    <row r="2868" spans="1:58" x14ac:dyDescent="0.25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2"/>
      <c r="BA2868" s="12"/>
      <c r="BB2868" s="12"/>
      <c r="BC2868" s="11"/>
      <c r="BD2868" s="11"/>
      <c r="BE2868" s="11"/>
      <c r="BF2868" s="11"/>
    </row>
    <row r="2869" spans="1:58" x14ac:dyDescent="0.25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2"/>
      <c r="BA2869" s="12"/>
      <c r="BB2869" s="12"/>
      <c r="BC2869" s="11"/>
      <c r="BD2869" s="11"/>
      <c r="BE2869" s="11"/>
      <c r="BF2869" s="11"/>
    </row>
    <row r="2870" spans="1:58" x14ac:dyDescent="0.25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2"/>
      <c r="BA2870" s="12"/>
      <c r="BB2870" s="12"/>
      <c r="BC2870" s="11"/>
      <c r="BD2870" s="11"/>
      <c r="BE2870" s="11"/>
      <c r="BF2870" s="11"/>
    </row>
    <row r="2871" spans="1:58" x14ac:dyDescent="0.25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2"/>
      <c r="BA2871" s="12"/>
      <c r="BB2871" s="12"/>
      <c r="BC2871" s="11"/>
      <c r="BD2871" s="11"/>
      <c r="BE2871" s="11"/>
      <c r="BF2871" s="11"/>
    </row>
    <row r="2872" spans="1:58" x14ac:dyDescent="0.25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2"/>
      <c r="BA2872" s="12"/>
      <c r="BB2872" s="12"/>
      <c r="BC2872" s="11"/>
      <c r="BD2872" s="11"/>
      <c r="BE2872" s="11"/>
      <c r="BF2872" s="11"/>
    </row>
    <row r="2873" spans="1:58" x14ac:dyDescent="0.25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2"/>
      <c r="BA2873" s="12"/>
      <c r="BB2873" s="12"/>
      <c r="BC2873" s="11"/>
      <c r="BD2873" s="11"/>
      <c r="BE2873" s="11"/>
      <c r="BF2873" s="11"/>
    </row>
    <row r="2874" spans="1:58" x14ac:dyDescent="0.25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2"/>
      <c r="BA2874" s="12"/>
      <c r="BB2874" s="12"/>
      <c r="BC2874" s="11"/>
      <c r="BD2874" s="11"/>
      <c r="BE2874" s="11"/>
      <c r="BF2874" s="11"/>
    </row>
    <row r="2875" spans="1:58" x14ac:dyDescent="0.25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2"/>
      <c r="BA2875" s="12"/>
      <c r="BB2875" s="12"/>
      <c r="BC2875" s="11"/>
      <c r="BD2875" s="11"/>
      <c r="BE2875" s="11"/>
      <c r="BF2875" s="11"/>
    </row>
    <row r="2876" spans="1:58" x14ac:dyDescent="0.25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2"/>
      <c r="BA2876" s="12"/>
      <c r="BB2876" s="12"/>
      <c r="BC2876" s="11"/>
      <c r="BD2876" s="11"/>
      <c r="BE2876" s="11"/>
      <c r="BF2876" s="11"/>
    </row>
    <row r="2877" spans="1:58" x14ac:dyDescent="0.25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2"/>
      <c r="BA2877" s="12"/>
      <c r="BB2877" s="12"/>
      <c r="BC2877" s="11"/>
      <c r="BD2877" s="11"/>
      <c r="BE2877" s="11"/>
      <c r="BF2877" s="11"/>
    </row>
    <row r="2878" spans="1:58" x14ac:dyDescent="0.25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2"/>
      <c r="BA2878" s="12"/>
      <c r="BB2878" s="12"/>
      <c r="BC2878" s="11"/>
      <c r="BD2878" s="11"/>
      <c r="BE2878" s="11"/>
      <c r="BF2878" s="11"/>
    </row>
    <row r="2879" spans="1:58" x14ac:dyDescent="0.25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2"/>
      <c r="BA2879" s="12"/>
      <c r="BB2879" s="12"/>
      <c r="BC2879" s="11"/>
      <c r="BD2879" s="11"/>
      <c r="BE2879" s="11"/>
      <c r="BF2879" s="11"/>
    </row>
    <row r="2880" spans="1:58" x14ac:dyDescent="0.25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2"/>
      <c r="BA2880" s="12"/>
      <c r="BB2880" s="12"/>
      <c r="BC2880" s="11"/>
      <c r="BD2880" s="11"/>
      <c r="BE2880" s="11"/>
      <c r="BF2880" s="11"/>
    </row>
    <row r="2881" spans="1:58" x14ac:dyDescent="0.25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2"/>
      <c r="BA2881" s="12"/>
      <c r="BB2881" s="12"/>
      <c r="BC2881" s="11"/>
      <c r="BD2881" s="11"/>
      <c r="BE2881" s="11"/>
      <c r="BF2881" s="11"/>
    </row>
    <row r="2882" spans="1:58" x14ac:dyDescent="0.25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2"/>
      <c r="BA2882" s="12"/>
      <c r="BB2882" s="12"/>
      <c r="BC2882" s="11"/>
      <c r="BD2882" s="11"/>
      <c r="BE2882" s="11"/>
      <c r="BF2882" s="11"/>
    </row>
    <row r="2883" spans="1:58" x14ac:dyDescent="0.25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2"/>
      <c r="BA2883" s="12"/>
      <c r="BB2883" s="12"/>
      <c r="BC2883" s="11"/>
      <c r="BD2883" s="11"/>
      <c r="BE2883" s="11"/>
      <c r="BF2883" s="11"/>
    </row>
    <row r="2884" spans="1:58" x14ac:dyDescent="0.25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2"/>
      <c r="BA2884" s="12"/>
      <c r="BB2884" s="12"/>
      <c r="BC2884" s="11"/>
      <c r="BD2884" s="11"/>
      <c r="BE2884" s="11"/>
      <c r="BF2884" s="11"/>
    </row>
    <row r="2885" spans="1:58" x14ac:dyDescent="0.25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2"/>
      <c r="BA2885" s="12"/>
      <c r="BB2885" s="12"/>
      <c r="BC2885" s="11"/>
      <c r="BD2885" s="11"/>
      <c r="BE2885" s="11"/>
      <c r="BF2885" s="11"/>
    </row>
    <row r="2886" spans="1:58" x14ac:dyDescent="0.25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2"/>
      <c r="BA2886" s="12"/>
      <c r="BB2886" s="12"/>
      <c r="BC2886" s="11"/>
      <c r="BD2886" s="11"/>
      <c r="BE2886" s="11"/>
      <c r="BF2886" s="11"/>
    </row>
    <row r="2887" spans="1:58" x14ac:dyDescent="0.25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2"/>
      <c r="BA2887" s="12"/>
      <c r="BB2887" s="12"/>
      <c r="BC2887" s="11"/>
      <c r="BD2887" s="11"/>
      <c r="BE2887" s="11"/>
      <c r="BF2887" s="11"/>
    </row>
    <row r="2888" spans="1:58" x14ac:dyDescent="0.25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2"/>
      <c r="BA2888" s="12"/>
      <c r="BB2888" s="12"/>
      <c r="BC2888" s="11"/>
      <c r="BD2888" s="11"/>
      <c r="BE2888" s="11"/>
      <c r="BF2888" s="11"/>
    </row>
    <row r="2889" spans="1:58" x14ac:dyDescent="0.25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2"/>
      <c r="BA2889" s="12"/>
      <c r="BB2889" s="12"/>
      <c r="BC2889" s="11"/>
      <c r="BD2889" s="11"/>
      <c r="BE2889" s="11"/>
      <c r="BF2889" s="11"/>
    </row>
    <row r="2890" spans="1:58" x14ac:dyDescent="0.25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2"/>
      <c r="BA2890" s="12"/>
      <c r="BB2890" s="12"/>
      <c r="BC2890" s="11"/>
      <c r="BD2890" s="11"/>
      <c r="BE2890" s="11"/>
      <c r="BF2890" s="11"/>
    </row>
    <row r="2891" spans="1:58" x14ac:dyDescent="0.25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2"/>
      <c r="BA2891" s="12"/>
      <c r="BB2891" s="12"/>
      <c r="BC2891" s="11"/>
      <c r="BD2891" s="11"/>
      <c r="BE2891" s="11"/>
      <c r="BF2891" s="11"/>
    </row>
    <row r="2892" spans="1:58" x14ac:dyDescent="0.25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2"/>
      <c r="BA2892" s="12"/>
      <c r="BB2892" s="12"/>
      <c r="BC2892" s="11"/>
      <c r="BD2892" s="11"/>
      <c r="BE2892" s="11"/>
      <c r="BF2892" s="11"/>
    </row>
    <row r="2893" spans="1:58" x14ac:dyDescent="0.25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2"/>
      <c r="BA2893" s="12"/>
      <c r="BB2893" s="12"/>
      <c r="BC2893" s="11"/>
      <c r="BD2893" s="11"/>
      <c r="BE2893" s="11"/>
      <c r="BF2893" s="11"/>
    </row>
    <row r="2894" spans="1:58" x14ac:dyDescent="0.25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2"/>
      <c r="BA2894" s="12"/>
      <c r="BB2894" s="12"/>
      <c r="BC2894" s="11"/>
      <c r="BD2894" s="11"/>
      <c r="BE2894" s="11"/>
      <c r="BF2894" s="11"/>
    </row>
    <row r="2895" spans="1:58" x14ac:dyDescent="0.25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2"/>
      <c r="BA2895" s="12"/>
      <c r="BB2895" s="12"/>
      <c r="BC2895" s="11"/>
      <c r="BD2895" s="11"/>
      <c r="BE2895" s="11"/>
      <c r="BF2895" s="11"/>
    </row>
    <row r="2896" spans="1:58" x14ac:dyDescent="0.25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2"/>
      <c r="BA2896" s="12"/>
      <c r="BB2896" s="12"/>
      <c r="BC2896" s="11"/>
      <c r="BD2896" s="11"/>
      <c r="BE2896" s="11"/>
      <c r="BF2896" s="11"/>
    </row>
    <row r="2897" spans="1:58" x14ac:dyDescent="0.25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2"/>
      <c r="BA2897" s="12"/>
      <c r="BB2897" s="12"/>
      <c r="BC2897" s="11"/>
      <c r="BD2897" s="11"/>
      <c r="BE2897" s="11"/>
      <c r="BF2897" s="11"/>
    </row>
    <row r="2898" spans="1:58" x14ac:dyDescent="0.25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2"/>
      <c r="BA2898" s="12"/>
      <c r="BB2898" s="12"/>
      <c r="BC2898" s="11"/>
      <c r="BD2898" s="11"/>
      <c r="BE2898" s="11"/>
      <c r="BF2898" s="11"/>
    </row>
    <row r="2899" spans="1:58" x14ac:dyDescent="0.25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2"/>
      <c r="BA2899" s="12"/>
      <c r="BB2899" s="12"/>
      <c r="BC2899" s="11"/>
      <c r="BD2899" s="11"/>
      <c r="BE2899" s="11"/>
      <c r="BF2899" s="11"/>
    </row>
    <row r="2900" spans="1:58" x14ac:dyDescent="0.25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2"/>
      <c r="BA2900" s="12"/>
      <c r="BB2900" s="12"/>
      <c r="BC2900" s="11"/>
      <c r="BD2900" s="11"/>
      <c r="BE2900" s="11"/>
      <c r="BF2900" s="11"/>
    </row>
    <row r="2901" spans="1:58" x14ac:dyDescent="0.25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2"/>
      <c r="BA2901" s="12"/>
      <c r="BB2901" s="12"/>
      <c r="BC2901" s="11"/>
      <c r="BD2901" s="11"/>
      <c r="BE2901" s="11"/>
      <c r="BF2901" s="11"/>
    </row>
    <row r="2902" spans="1:58" x14ac:dyDescent="0.25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2"/>
      <c r="BA2902" s="12"/>
      <c r="BB2902" s="12"/>
      <c r="BC2902" s="11"/>
      <c r="BD2902" s="11"/>
      <c r="BE2902" s="11"/>
      <c r="BF2902" s="11"/>
    </row>
    <row r="2903" spans="1:58" x14ac:dyDescent="0.25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2"/>
      <c r="BA2903" s="12"/>
      <c r="BB2903" s="12"/>
      <c r="BC2903" s="11"/>
      <c r="BD2903" s="11"/>
      <c r="BE2903" s="11"/>
      <c r="BF2903" s="11"/>
    </row>
    <row r="2904" spans="1:58" x14ac:dyDescent="0.25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2"/>
      <c r="BA2904" s="12"/>
      <c r="BB2904" s="12"/>
      <c r="BC2904" s="11"/>
      <c r="BD2904" s="11"/>
      <c r="BE2904" s="11"/>
      <c r="BF2904" s="11"/>
    </row>
    <row r="2905" spans="1:58" x14ac:dyDescent="0.25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2"/>
      <c r="BA2905" s="12"/>
      <c r="BB2905" s="12"/>
      <c r="BC2905" s="11"/>
      <c r="BD2905" s="11"/>
      <c r="BE2905" s="11"/>
      <c r="BF2905" s="11"/>
    </row>
    <row r="2906" spans="1:58" x14ac:dyDescent="0.25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2"/>
      <c r="BA2906" s="12"/>
      <c r="BB2906" s="12"/>
      <c r="BC2906" s="11"/>
      <c r="BD2906" s="11"/>
      <c r="BE2906" s="11"/>
      <c r="BF2906" s="11"/>
    </row>
    <row r="2907" spans="1:58" x14ac:dyDescent="0.25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2"/>
      <c r="BA2907" s="12"/>
      <c r="BB2907" s="12"/>
      <c r="BC2907" s="11"/>
      <c r="BD2907" s="11"/>
      <c r="BE2907" s="11"/>
      <c r="BF2907" s="11"/>
    </row>
    <row r="2908" spans="1:58" x14ac:dyDescent="0.25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2"/>
      <c r="BA2908" s="12"/>
      <c r="BB2908" s="12"/>
      <c r="BC2908" s="11"/>
      <c r="BD2908" s="11"/>
      <c r="BE2908" s="11"/>
      <c r="BF2908" s="11"/>
    </row>
    <row r="2909" spans="1:58" x14ac:dyDescent="0.25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2"/>
      <c r="BA2909" s="12"/>
      <c r="BB2909" s="12"/>
      <c r="BC2909" s="11"/>
      <c r="BD2909" s="11"/>
      <c r="BE2909" s="11"/>
      <c r="BF2909" s="11"/>
    </row>
    <row r="2910" spans="1:58" x14ac:dyDescent="0.25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2"/>
      <c r="BA2910" s="12"/>
      <c r="BB2910" s="12"/>
      <c r="BC2910" s="11"/>
      <c r="BD2910" s="11"/>
      <c r="BE2910" s="11"/>
      <c r="BF2910" s="11"/>
    </row>
    <row r="2911" spans="1:58" x14ac:dyDescent="0.25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2"/>
      <c r="BA2911" s="12"/>
      <c r="BB2911" s="12"/>
      <c r="BC2911" s="11"/>
      <c r="BD2911" s="11"/>
      <c r="BE2911" s="11"/>
      <c r="BF2911" s="11"/>
    </row>
    <row r="2912" spans="1:58" x14ac:dyDescent="0.25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2"/>
      <c r="BA2912" s="12"/>
      <c r="BB2912" s="12"/>
      <c r="BC2912" s="11"/>
      <c r="BD2912" s="11"/>
      <c r="BE2912" s="11"/>
      <c r="BF2912" s="11"/>
    </row>
    <row r="2913" spans="1:58" x14ac:dyDescent="0.25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2"/>
      <c r="BA2913" s="12"/>
      <c r="BB2913" s="12"/>
      <c r="BC2913" s="11"/>
      <c r="BD2913" s="11"/>
      <c r="BE2913" s="11"/>
      <c r="BF2913" s="11"/>
    </row>
    <row r="2914" spans="1:58" x14ac:dyDescent="0.25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2"/>
      <c r="BA2914" s="12"/>
      <c r="BB2914" s="12"/>
      <c r="BC2914" s="11"/>
      <c r="BD2914" s="11"/>
      <c r="BE2914" s="11"/>
      <c r="BF2914" s="11"/>
    </row>
    <row r="2915" spans="1:58" x14ac:dyDescent="0.25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2"/>
      <c r="BA2915" s="12"/>
      <c r="BB2915" s="12"/>
      <c r="BC2915" s="11"/>
      <c r="BD2915" s="11"/>
      <c r="BE2915" s="11"/>
      <c r="BF2915" s="11"/>
    </row>
    <row r="2916" spans="1:58" x14ac:dyDescent="0.25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2"/>
      <c r="BA2916" s="12"/>
      <c r="BB2916" s="12"/>
      <c r="BC2916" s="11"/>
      <c r="BD2916" s="11"/>
      <c r="BE2916" s="11"/>
      <c r="BF2916" s="11"/>
    </row>
    <row r="2917" spans="1:58" x14ac:dyDescent="0.25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2"/>
      <c r="BA2917" s="12"/>
      <c r="BB2917" s="12"/>
      <c r="BC2917" s="11"/>
      <c r="BD2917" s="11"/>
      <c r="BE2917" s="11"/>
      <c r="BF2917" s="11"/>
    </row>
    <row r="2918" spans="1:58" x14ac:dyDescent="0.25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2"/>
      <c r="BA2918" s="12"/>
      <c r="BB2918" s="12"/>
      <c r="BC2918" s="11"/>
      <c r="BD2918" s="11"/>
      <c r="BE2918" s="11"/>
      <c r="BF2918" s="11"/>
    </row>
    <row r="2919" spans="1:58" x14ac:dyDescent="0.25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2"/>
      <c r="BA2919" s="12"/>
      <c r="BB2919" s="12"/>
      <c r="BC2919" s="11"/>
      <c r="BD2919" s="11"/>
      <c r="BE2919" s="11"/>
      <c r="BF2919" s="11"/>
    </row>
    <row r="2920" spans="1:58" x14ac:dyDescent="0.25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2"/>
      <c r="BA2920" s="12"/>
      <c r="BB2920" s="12"/>
      <c r="BC2920" s="11"/>
      <c r="BD2920" s="11"/>
      <c r="BE2920" s="11"/>
      <c r="BF2920" s="11"/>
    </row>
    <row r="2921" spans="1:58" x14ac:dyDescent="0.25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2"/>
      <c r="BA2921" s="12"/>
      <c r="BB2921" s="12"/>
      <c r="BC2921" s="11"/>
      <c r="BD2921" s="11"/>
      <c r="BE2921" s="11"/>
      <c r="BF2921" s="11"/>
    </row>
    <row r="2922" spans="1:58" x14ac:dyDescent="0.25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2"/>
      <c r="BA2922" s="12"/>
      <c r="BB2922" s="12"/>
      <c r="BC2922" s="11"/>
      <c r="BD2922" s="11"/>
      <c r="BE2922" s="11"/>
      <c r="BF2922" s="11"/>
    </row>
    <row r="2923" spans="1:58" x14ac:dyDescent="0.25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2"/>
      <c r="BA2923" s="12"/>
      <c r="BB2923" s="12"/>
      <c r="BC2923" s="11"/>
      <c r="BD2923" s="11"/>
      <c r="BE2923" s="11"/>
      <c r="BF2923" s="11"/>
    </row>
    <row r="2924" spans="1:58" x14ac:dyDescent="0.25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2"/>
      <c r="BA2924" s="12"/>
      <c r="BB2924" s="12"/>
      <c r="BC2924" s="11"/>
      <c r="BD2924" s="11"/>
      <c r="BE2924" s="11"/>
      <c r="BF2924" s="11"/>
    </row>
    <row r="2925" spans="1:58" x14ac:dyDescent="0.25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2"/>
      <c r="BA2925" s="12"/>
      <c r="BB2925" s="12"/>
      <c r="BC2925" s="11"/>
      <c r="BD2925" s="11"/>
      <c r="BE2925" s="11"/>
      <c r="BF2925" s="11"/>
    </row>
    <row r="2926" spans="1:58" x14ac:dyDescent="0.25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2"/>
      <c r="BA2926" s="12"/>
      <c r="BB2926" s="12"/>
      <c r="BC2926" s="11"/>
      <c r="BD2926" s="11"/>
      <c r="BE2926" s="11"/>
      <c r="BF2926" s="11"/>
    </row>
    <row r="2927" spans="1:58" x14ac:dyDescent="0.25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2"/>
      <c r="BA2927" s="12"/>
      <c r="BB2927" s="12"/>
      <c r="BC2927" s="11"/>
      <c r="BD2927" s="11"/>
      <c r="BE2927" s="11"/>
      <c r="BF2927" s="11"/>
    </row>
    <row r="2928" spans="1:58" x14ac:dyDescent="0.25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2"/>
      <c r="BA2928" s="12"/>
      <c r="BB2928" s="12"/>
      <c r="BC2928" s="11"/>
      <c r="BD2928" s="11"/>
      <c r="BE2928" s="11"/>
      <c r="BF2928" s="11"/>
    </row>
    <row r="2929" spans="1:58" x14ac:dyDescent="0.25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2"/>
      <c r="BA2929" s="12"/>
      <c r="BB2929" s="12"/>
      <c r="BC2929" s="11"/>
      <c r="BD2929" s="11"/>
      <c r="BE2929" s="11"/>
      <c r="BF2929" s="11"/>
    </row>
    <row r="2930" spans="1:58" x14ac:dyDescent="0.25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2"/>
      <c r="BA2930" s="12"/>
      <c r="BB2930" s="12"/>
      <c r="BC2930" s="11"/>
      <c r="BD2930" s="11"/>
      <c r="BE2930" s="11"/>
      <c r="BF2930" s="11"/>
    </row>
    <row r="2931" spans="1:58" x14ac:dyDescent="0.25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2"/>
      <c r="BA2931" s="12"/>
      <c r="BB2931" s="12"/>
      <c r="BC2931" s="11"/>
      <c r="BD2931" s="11"/>
      <c r="BE2931" s="11"/>
      <c r="BF2931" s="11"/>
    </row>
    <row r="2932" spans="1:58" x14ac:dyDescent="0.25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2"/>
      <c r="BA2932" s="12"/>
      <c r="BB2932" s="12"/>
      <c r="BC2932" s="11"/>
      <c r="BD2932" s="11"/>
      <c r="BE2932" s="11"/>
      <c r="BF2932" s="11"/>
    </row>
    <row r="2933" spans="1:58" x14ac:dyDescent="0.25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2"/>
      <c r="BA2933" s="12"/>
      <c r="BB2933" s="12"/>
      <c r="BC2933" s="11"/>
      <c r="BD2933" s="11"/>
      <c r="BE2933" s="11"/>
      <c r="BF2933" s="11"/>
    </row>
    <row r="2934" spans="1:58" x14ac:dyDescent="0.25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2"/>
      <c r="BA2934" s="12"/>
      <c r="BB2934" s="12"/>
      <c r="BC2934" s="11"/>
      <c r="BD2934" s="11"/>
      <c r="BE2934" s="11"/>
      <c r="BF2934" s="11"/>
    </row>
    <row r="2935" spans="1:58" x14ac:dyDescent="0.25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2"/>
      <c r="BA2935" s="12"/>
      <c r="BB2935" s="12"/>
      <c r="BC2935" s="11"/>
      <c r="BD2935" s="11"/>
      <c r="BE2935" s="11"/>
      <c r="BF2935" s="11"/>
    </row>
    <row r="2936" spans="1:58" x14ac:dyDescent="0.25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2"/>
      <c r="BA2936" s="12"/>
      <c r="BB2936" s="12"/>
      <c r="BC2936" s="11"/>
      <c r="BD2936" s="11"/>
      <c r="BE2936" s="11"/>
      <c r="BF2936" s="11"/>
    </row>
    <row r="2937" spans="1:58" x14ac:dyDescent="0.25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2"/>
      <c r="BA2937" s="12"/>
      <c r="BB2937" s="12"/>
      <c r="BC2937" s="11"/>
      <c r="BD2937" s="11"/>
      <c r="BE2937" s="11"/>
      <c r="BF2937" s="11"/>
    </row>
    <row r="2938" spans="1:58" x14ac:dyDescent="0.25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2"/>
      <c r="BA2938" s="12"/>
      <c r="BB2938" s="12"/>
      <c r="BC2938" s="11"/>
      <c r="BD2938" s="11"/>
      <c r="BE2938" s="11"/>
      <c r="BF2938" s="11"/>
    </row>
    <row r="2939" spans="1:58" x14ac:dyDescent="0.25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2"/>
      <c r="BA2939" s="12"/>
      <c r="BB2939" s="12"/>
      <c r="BC2939" s="11"/>
      <c r="BD2939" s="11"/>
      <c r="BE2939" s="11"/>
      <c r="BF2939" s="11"/>
    </row>
    <row r="2940" spans="1:58" x14ac:dyDescent="0.25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2"/>
      <c r="BA2940" s="12"/>
      <c r="BB2940" s="12"/>
      <c r="BC2940" s="11"/>
      <c r="BD2940" s="11"/>
      <c r="BE2940" s="11"/>
      <c r="BF2940" s="11"/>
    </row>
    <row r="2941" spans="1:58" x14ac:dyDescent="0.25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2"/>
      <c r="BA2941" s="12"/>
      <c r="BB2941" s="12"/>
      <c r="BC2941" s="11"/>
      <c r="BD2941" s="11"/>
      <c r="BE2941" s="11"/>
      <c r="BF2941" s="11"/>
    </row>
    <row r="2942" spans="1:58" x14ac:dyDescent="0.25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2"/>
      <c r="BA2942" s="12"/>
      <c r="BB2942" s="12"/>
      <c r="BC2942" s="11"/>
      <c r="BD2942" s="11"/>
      <c r="BE2942" s="11"/>
      <c r="BF2942" s="11"/>
    </row>
    <row r="2943" spans="1:58" x14ac:dyDescent="0.25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2"/>
      <c r="BA2943" s="12"/>
      <c r="BB2943" s="12"/>
      <c r="BC2943" s="11"/>
      <c r="BD2943" s="11"/>
      <c r="BE2943" s="11"/>
      <c r="BF2943" s="11"/>
    </row>
    <row r="2944" spans="1:58" x14ac:dyDescent="0.25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2"/>
      <c r="BA2944" s="12"/>
      <c r="BB2944" s="12"/>
      <c r="BC2944" s="11"/>
      <c r="BD2944" s="11"/>
      <c r="BE2944" s="11"/>
      <c r="BF2944" s="11"/>
    </row>
    <row r="2945" spans="1:58" x14ac:dyDescent="0.25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2"/>
      <c r="BA2945" s="12"/>
      <c r="BB2945" s="12"/>
      <c r="BC2945" s="11"/>
      <c r="BD2945" s="11"/>
      <c r="BE2945" s="11"/>
      <c r="BF2945" s="11"/>
    </row>
    <row r="2946" spans="1:58" x14ac:dyDescent="0.25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2"/>
      <c r="BA2946" s="12"/>
      <c r="BB2946" s="12"/>
      <c r="BC2946" s="11"/>
      <c r="BD2946" s="11"/>
      <c r="BE2946" s="11"/>
      <c r="BF2946" s="11"/>
    </row>
    <row r="2947" spans="1:58" x14ac:dyDescent="0.25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2"/>
      <c r="BA2947" s="12"/>
      <c r="BB2947" s="12"/>
      <c r="BC2947" s="11"/>
      <c r="BD2947" s="11"/>
      <c r="BE2947" s="11"/>
      <c r="BF2947" s="11"/>
    </row>
    <row r="2948" spans="1:58" x14ac:dyDescent="0.25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2"/>
      <c r="BA2948" s="12"/>
      <c r="BB2948" s="12"/>
      <c r="BC2948" s="11"/>
      <c r="BD2948" s="11"/>
      <c r="BE2948" s="11"/>
      <c r="BF2948" s="11"/>
    </row>
    <row r="2949" spans="1:58" x14ac:dyDescent="0.25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2"/>
      <c r="BA2949" s="12"/>
      <c r="BB2949" s="12"/>
      <c r="BC2949" s="11"/>
      <c r="BD2949" s="11"/>
      <c r="BE2949" s="11"/>
      <c r="BF2949" s="11"/>
    </row>
    <row r="2950" spans="1:58" x14ac:dyDescent="0.25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2"/>
      <c r="BA2950" s="12"/>
      <c r="BB2950" s="12"/>
      <c r="BC2950" s="11"/>
      <c r="BD2950" s="11"/>
      <c r="BE2950" s="11"/>
      <c r="BF2950" s="11"/>
    </row>
    <row r="2951" spans="1:58" x14ac:dyDescent="0.25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2"/>
      <c r="BA2951" s="12"/>
      <c r="BB2951" s="12"/>
      <c r="BC2951" s="11"/>
      <c r="BD2951" s="11"/>
      <c r="BE2951" s="11"/>
      <c r="BF2951" s="11"/>
    </row>
    <row r="2952" spans="1:58" x14ac:dyDescent="0.25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2"/>
      <c r="BA2952" s="12"/>
      <c r="BB2952" s="12"/>
      <c r="BC2952" s="11"/>
      <c r="BD2952" s="11"/>
      <c r="BE2952" s="11"/>
      <c r="BF2952" s="11"/>
    </row>
    <row r="2953" spans="1:58" x14ac:dyDescent="0.25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2"/>
      <c r="BA2953" s="12"/>
      <c r="BB2953" s="12"/>
      <c r="BC2953" s="11"/>
      <c r="BD2953" s="11"/>
      <c r="BE2953" s="11"/>
      <c r="BF2953" s="11"/>
    </row>
    <row r="2954" spans="1:58" x14ac:dyDescent="0.25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2"/>
      <c r="BA2954" s="12"/>
      <c r="BB2954" s="12"/>
      <c r="BC2954" s="11"/>
      <c r="BD2954" s="11"/>
      <c r="BE2954" s="11"/>
      <c r="BF2954" s="11"/>
    </row>
    <row r="2955" spans="1:58" x14ac:dyDescent="0.25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2"/>
      <c r="BA2955" s="12"/>
      <c r="BB2955" s="12"/>
      <c r="BC2955" s="11"/>
      <c r="BD2955" s="11"/>
      <c r="BE2955" s="11"/>
      <c r="BF2955" s="11"/>
    </row>
    <row r="2956" spans="1:58" x14ac:dyDescent="0.25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2"/>
      <c r="BA2956" s="12"/>
      <c r="BB2956" s="12"/>
      <c r="BC2956" s="11"/>
      <c r="BD2956" s="11"/>
      <c r="BE2956" s="11"/>
      <c r="BF2956" s="11"/>
    </row>
    <row r="2957" spans="1:58" x14ac:dyDescent="0.25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2"/>
      <c r="BA2957" s="12"/>
      <c r="BB2957" s="12"/>
      <c r="BC2957" s="11"/>
      <c r="BD2957" s="11"/>
      <c r="BE2957" s="11"/>
      <c r="BF2957" s="11"/>
    </row>
    <row r="2958" spans="1:58" x14ac:dyDescent="0.25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2"/>
      <c r="BA2958" s="12"/>
      <c r="BB2958" s="12"/>
      <c r="BC2958" s="11"/>
      <c r="BD2958" s="11"/>
      <c r="BE2958" s="11"/>
      <c r="BF2958" s="11"/>
    </row>
    <row r="2959" spans="1:58" x14ac:dyDescent="0.25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2"/>
      <c r="BA2959" s="12"/>
      <c r="BB2959" s="12"/>
      <c r="BC2959" s="11"/>
      <c r="BD2959" s="11"/>
      <c r="BE2959" s="11"/>
      <c r="BF2959" s="11"/>
    </row>
    <row r="2960" spans="1:58" x14ac:dyDescent="0.25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2"/>
      <c r="BA2960" s="12"/>
      <c r="BB2960" s="12"/>
      <c r="BC2960" s="11"/>
      <c r="BD2960" s="11"/>
      <c r="BE2960" s="11"/>
      <c r="BF2960" s="11"/>
    </row>
    <row r="2961" spans="1:58" x14ac:dyDescent="0.25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2"/>
      <c r="BA2961" s="12"/>
      <c r="BB2961" s="12"/>
      <c r="BC2961" s="11"/>
      <c r="BD2961" s="11"/>
      <c r="BE2961" s="11"/>
      <c r="BF2961" s="11"/>
    </row>
    <row r="2962" spans="1:58" x14ac:dyDescent="0.25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2"/>
      <c r="BA2962" s="12"/>
      <c r="BB2962" s="12"/>
      <c r="BC2962" s="11"/>
      <c r="BD2962" s="11"/>
      <c r="BE2962" s="11"/>
      <c r="BF2962" s="11"/>
    </row>
    <row r="2963" spans="1:58" x14ac:dyDescent="0.25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2"/>
      <c r="BA2963" s="12"/>
      <c r="BB2963" s="12"/>
      <c r="BC2963" s="11"/>
      <c r="BD2963" s="11"/>
      <c r="BE2963" s="11"/>
      <c r="BF2963" s="11"/>
    </row>
    <row r="2964" spans="1:58" x14ac:dyDescent="0.25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2"/>
      <c r="BA2964" s="12"/>
      <c r="BB2964" s="12"/>
      <c r="BC2964" s="11"/>
      <c r="BD2964" s="11"/>
      <c r="BE2964" s="11"/>
      <c r="BF2964" s="11"/>
    </row>
    <row r="2965" spans="1:58" x14ac:dyDescent="0.25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2"/>
      <c r="BA2965" s="12"/>
      <c r="BB2965" s="12"/>
      <c r="BC2965" s="11"/>
      <c r="BD2965" s="11"/>
      <c r="BE2965" s="11"/>
      <c r="BF2965" s="11"/>
    </row>
    <row r="2966" spans="1:58" x14ac:dyDescent="0.25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2"/>
      <c r="BA2966" s="12"/>
      <c r="BB2966" s="12"/>
      <c r="BC2966" s="11"/>
      <c r="BD2966" s="11"/>
      <c r="BE2966" s="11"/>
      <c r="BF2966" s="11"/>
    </row>
    <row r="2967" spans="1:58" x14ac:dyDescent="0.25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2"/>
      <c r="BA2967" s="12"/>
      <c r="BB2967" s="12"/>
      <c r="BC2967" s="11"/>
      <c r="BD2967" s="11"/>
      <c r="BE2967" s="11"/>
      <c r="BF2967" s="11"/>
    </row>
    <row r="2968" spans="1:58" x14ac:dyDescent="0.25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2"/>
      <c r="BA2968" s="12"/>
      <c r="BB2968" s="12"/>
      <c r="BC2968" s="11"/>
      <c r="BD2968" s="11"/>
      <c r="BE2968" s="11"/>
      <c r="BF2968" s="11"/>
    </row>
    <row r="2969" spans="1:58" x14ac:dyDescent="0.25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2"/>
      <c r="BA2969" s="12"/>
      <c r="BB2969" s="12"/>
      <c r="BC2969" s="11"/>
      <c r="BD2969" s="11"/>
      <c r="BE2969" s="11"/>
      <c r="BF2969" s="11"/>
    </row>
    <row r="2970" spans="1:58" x14ac:dyDescent="0.25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2"/>
      <c r="BA2970" s="12"/>
      <c r="BB2970" s="12"/>
      <c r="BC2970" s="11"/>
      <c r="BD2970" s="11"/>
      <c r="BE2970" s="11"/>
      <c r="BF2970" s="11"/>
    </row>
    <row r="2971" spans="1:58" x14ac:dyDescent="0.25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2"/>
      <c r="BA2971" s="12"/>
      <c r="BB2971" s="12"/>
      <c r="BC2971" s="11"/>
      <c r="BD2971" s="11"/>
      <c r="BE2971" s="11"/>
      <c r="BF2971" s="11"/>
    </row>
    <row r="2972" spans="1:58" x14ac:dyDescent="0.25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2"/>
      <c r="BA2972" s="12"/>
      <c r="BB2972" s="12"/>
      <c r="BC2972" s="11"/>
      <c r="BD2972" s="11"/>
      <c r="BE2972" s="11"/>
      <c r="BF2972" s="11"/>
    </row>
    <row r="2973" spans="1:58" x14ac:dyDescent="0.25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2"/>
      <c r="BA2973" s="12"/>
      <c r="BB2973" s="12"/>
      <c r="BC2973" s="11"/>
      <c r="BD2973" s="11"/>
      <c r="BE2973" s="11"/>
      <c r="BF2973" s="11"/>
    </row>
    <row r="2974" spans="1:58" x14ac:dyDescent="0.25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2"/>
      <c r="BA2974" s="12"/>
      <c r="BB2974" s="12"/>
      <c r="BC2974" s="11"/>
      <c r="BD2974" s="11"/>
      <c r="BE2974" s="11"/>
      <c r="BF2974" s="11"/>
    </row>
    <row r="2975" spans="1:58" x14ac:dyDescent="0.25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2"/>
      <c r="BA2975" s="12"/>
      <c r="BB2975" s="12"/>
      <c r="BC2975" s="11"/>
      <c r="BD2975" s="11"/>
      <c r="BE2975" s="11"/>
      <c r="BF2975" s="11"/>
    </row>
    <row r="2976" spans="1:58" x14ac:dyDescent="0.25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2"/>
      <c r="BA2976" s="12"/>
      <c r="BB2976" s="12"/>
      <c r="BC2976" s="11"/>
      <c r="BD2976" s="11"/>
      <c r="BE2976" s="11"/>
      <c r="BF2976" s="11"/>
    </row>
    <row r="2977" spans="1:58" x14ac:dyDescent="0.25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2"/>
      <c r="BA2977" s="12"/>
      <c r="BB2977" s="12"/>
      <c r="BC2977" s="11"/>
      <c r="BD2977" s="11"/>
      <c r="BE2977" s="11"/>
      <c r="BF2977" s="11"/>
    </row>
    <row r="2978" spans="1:58" x14ac:dyDescent="0.25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2"/>
      <c r="BA2978" s="12"/>
      <c r="BB2978" s="12"/>
      <c r="BC2978" s="11"/>
      <c r="BD2978" s="11"/>
      <c r="BE2978" s="11"/>
      <c r="BF2978" s="11"/>
    </row>
    <row r="2979" spans="1:58" x14ac:dyDescent="0.25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2"/>
      <c r="BA2979" s="12"/>
      <c r="BB2979" s="12"/>
      <c r="BC2979" s="11"/>
      <c r="BD2979" s="11"/>
      <c r="BE2979" s="11"/>
      <c r="BF2979" s="11"/>
    </row>
    <row r="2980" spans="1:58" x14ac:dyDescent="0.25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2"/>
      <c r="BA2980" s="12"/>
      <c r="BB2980" s="12"/>
      <c r="BC2980" s="11"/>
      <c r="BD2980" s="11"/>
      <c r="BE2980" s="11"/>
      <c r="BF2980" s="11"/>
    </row>
    <row r="2981" spans="1:58" x14ac:dyDescent="0.25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2"/>
      <c r="BA2981" s="12"/>
      <c r="BB2981" s="12"/>
      <c r="BC2981" s="11"/>
      <c r="BD2981" s="11"/>
      <c r="BE2981" s="11"/>
      <c r="BF2981" s="11"/>
    </row>
    <row r="2982" spans="1:58" x14ac:dyDescent="0.25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2"/>
      <c r="BA2982" s="12"/>
      <c r="BB2982" s="12"/>
      <c r="BC2982" s="11"/>
      <c r="BD2982" s="11"/>
      <c r="BE2982" s="11"/>
      <c r="BF2982" s="11"/>
    </row>
    <row r="2983" spans="1:58" x14ac:dyDescent="0.25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2"/>
      <c r="BA2983" s="12"/>
      <c r="BB2983" s="12"/>
      <c r="BC2983" s="11"/>
      <c r="BD2983" s="11"/>
      <c r="BE2983" s="11"/>
      <c r="BF2983" s="11"/>
    </row>
    <row r="2984" spans="1:58" x14ac:dyDescent="0.25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2"/>
      <c r="BA2984" s="12"/>
      <c r="BB2984" s="12"/>
      <c r="BC2984" s="11"/>
      <c r="BD2984" s="11"/>
      <c r="BE2984" s="11"/>
      <c r="BF2984" s="11"/>
    </row>
    <row r="2985" spans="1:58" x14ac:dyDescent="0.25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2"/>
      <c r="BA2985" s="12"/>
      <c r="BB2985" s="12"/>
      <c r="BC2985" s="11"/>
      <c r="BD2985" s="11"/>
      <c r="BE2985" s="11"/>
      <c r="BF2985" s="11"/>
    </row>
    <row r="2986" spans="1:58" x14ac:dyDescent="0.25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2"/>
      <c r="BA2986" s="12"/>
      <c r="BB2986" s="12"/>
      <c r="BC2986" s="11"/>
      <c r="BD2986" s="11"/>
      <c r="BE2986" s="11"/>
      <c r="BF2986" s="11"/>
    </row>
    <row r="2987" spans="1:58" x14ac:dyDescent="0.25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2"/>
      <c r="BA2987" s="12"/>
      <c r="BB2987" s="12"/>
      <c r="BC2987" s="11"/>
      <c r="BD2987" s="11"/>
      <c r="BE2987" s="11"/>
      <c r="BF2987" s="11"/>
    </row>
    <row r="2988" spans="1:58" x14ac:dyDescent="0.25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2"/>
      <c r="BA2988" s="12"/>
      <c r="BB2988" s="12"/>
      <c r="BC2988" s="11"/>
      <c r="BD2988" s="11"/>
      <c r="BE2988" s="11"/>
      <c r="BF2988" s="11"/>
    </row>
    <row r="2989" spans="1:58" x14ac:dyDescent="0.25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2"/>
      <c r="BA2989" s="12"/>
      <c r="BB2989" s="12"/>
      <c r="BC2989" s="11"/>
      <c r="BD2989" s="11"/>
      <c r="BE2989" s="11"/>
      <c r="BF2989" s="11"/>
    </row>
    <row r="2990" spans="1:58" x14ac:dyDescent="0.25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2"/>
      <c r="BA2990" s="12"/>
      <c r="BB2990" s="12"/>
      <c r="BC2990" s="11"/>
      <c r="BD2990" s="11"/>
      <c r="BE2990" s="11"/>
      <c r="BF2990" s="11"/>
    </row>
    <row r="2991" spans="1:58" x14ac:dyDescent="0.25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2"/>
      <c r="BA2991" s="12"/>
      <c r="BB2991" s="12"/>
      <c r="BC2991" s="11"/>
      <c r="BD2991" s="11"/>
      <c r="BE2991" s="11"/>
      <c r="BF2991" s="11"/>
    </row>
    <row r="2992" spans="1:58" x14ac:dyDescent="0.25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2"/>
      <c r="BA2992" s="12"/>
      <c r="BB2992" s="12"/>
      <c r="BC2992" s="11"/>
      <c r="BD2992" s="11"/>
      <c r="BE2992" s="11"/>
      <c r="BF2992" s="11"/>
    </row>
    <row r="2993" spans="1:58" x14ac:dyDescent="0.25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2"/>
      <c r="BA2993" s="12"/>
      <c r="BB2993" s="12"/>
      <c r="BC2993" s="11"/>
      <c r="BD2993" s="11"/>
      <c r="BE2993" s="11"/>
      <c r="BF2993" s="11"/>
    </row>
    <row r="2994" spans="1:58" x14ac:dyDescent="0.25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2"/>
      <c r="BA2994" s="12"/>
      <c r="BB2994" s="12"/>
      <c r="BC2994" s="11"/>
      <c r="BD2994" s="11"/>
      <c r="BE2994" s="11"/>
      <c r="BF2994" s="11"/>
    </row>
    <row r="2995" spans="1:58" x14ac:dyDescent="0.25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2"/>
      <c r="BA2995" s="12"/>
      <c r="BB2995" s="12"/>
      <c r="BC2995" s="11"/>
      <c r="BD2995" s="11"/>
      <c r="BE2995" s="11"/>
      <c r="BF2995" s="11"/>
    </row>
    <row r="2996" spans="1:58" x14ac:dyDescent="0.25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2"/>
      <c r="BA2996" s="12"/>
      <c r="BB2996" s="12"/>
      <c r="BC2996" s="11"/>
      <c r="BD2996" s="11"/>
      <c r="BE2996" s="11"/>
      <c r="BF2996" s="11"/>
    </row>
    <row r="2997" spans="1:58" x14ac:dyDescent="0.25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2"/>
      <c r="BA2997" s="12"/>
      <c r="BB2997" s="12"/>
      <c r="BC2997" s="11"/>
      <c r="BD2997" s="11"/>
      <c r="BE2997" s="11"/>
      <c r="BF2997" s="11"/>
    </row>
    <row r="2998" spans="1:58" x14ac:dyDescent="0.25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2"/>
      <c r="BA2998" s="12"/>
      <c r="BB2998" s="12"/>
      <c r="BC2998" s="11"/>
      <c r="BD2998" s="11"/>
      <c r="BE2998" s="11"/>
      <c r="BF2998" s="11"/>
    </row>
    <row r="2999" spans="1:58" x14ac:dyDescent="0.25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2"/>
      <c r="BA2999" s="12"/>
      <c r="BB2999" s="12"/>
      <c r="BC2999" s="11"/>
      <c r="BD2999" s="11"/>
      <c r="BE2999" s="11"/>
      <c r="BF2999" s="11"/>
    </row>
    <row r="3000" spans="1:58" x14ac:dyDescent="0.25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2"/>
      <c r="BA3000" s="12"/>
      <c r="BB3000" s="12"/>
      <c r="BC3000" s="11"/>
      <c r="BD3000" s="11"/>
      <c r="BE3000" s="11"/>
      <c r="BF3000" s="11"/>
    </row>
    <row r="3001" spans="1:58" x14ac:dyDescent="0.25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2"/>
      <c r="BA3001" s="12"/>
      <c r="BB3001" s="12"/>
      <c r="BC3001" s="11"/>
      <c r="BD3001" s="11"/>
      <c r="BE3001" s="11"/>
      <c r="BF3001" s="11"/>
    </row>
    <row r="3002" spans="1:58" x14ac:dyDescent="0.25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2"/>
      <c r="BA3002" s="12"/>
      <c r="BB3002" s="12"/>
      <c r="BC3002" s="11"/>
      <c r="BD3002" s="11"/>
      <c r="BE3002" s="11"/>
      <c r="BF3002" s="11"/>
    </row>
    <row r="3003" spans="1:58" x14ac:dyDescent="0.25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2"/>
      <c r="BA3003" s="12"/>
      <c r="BB3003" s="12"/>
      <c r="BC3003" s="11"/>
      <c r="BD3003" s="11"/>
      <c r="BE3003" s="11"/>
      <c r="BF3003" s="11"/>
    </row>
    <row r="3004" spans="1:58" x14ac:dyDescent="0.25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2"/>
      <c r="BA3004" s="12"/>
      <c r="BB3004" s="12"/>
      <c r="BC3004" s="11"/>
      <c r="BD3004" s="11"/>
      <c r="BE3004" s="11"/>
      <c r="BF3004" s="11"/>
    </row>
    <row r="3005" spans="1:58" x14ac:dyDescent="0.25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2"/>
      <c r="BA3005" s="12"/>
      <c r="BB3005" s="12"/>
      <c r="BC3005" s="11"/>
      <c r="BD3005" s="11"/>
      <c r="BE3005" s="11"/>
      <c r="BF3005" s="11"/>
    </row>
    <row r="3006" spans="1:58" x14ac:dyDescent="0.25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2"/>
      <c r="BA3006" s="12"/>
      <c r="BB3006" s="12"/>
      <c r="BC3006" s="11"/>
      <c r="BD3006" s="11"/>
      <c r="BE3006" s="11"/>
      <c r="BF3006" s="11"/>
    </row>
    <row r="3007" spans="1:58" x14ac:dyDescent="0.25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2"/>
      <c r="BA3007" s="12"/>
      <c r="BB3007" s="12"/>
      <c r="BC3007" s="11"/>
      <c r="BD3007" s="11"/>
      <c r="BE3007" s="11"/>
      <c r="BF3007" s="11"/>
    </row>
    <row r="3008" spans="1:58" x14ac:dyDescent="0.25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2"/>
      <c r="BA3008" s="12"/>
      <c r="BB3008" s="12"/>
      <c r="BC3008" s="11"/>
      <c r="BD3008" s="11"/>
      <c r="BE3008" s="11"/>
      <c r="BF3008" s="11"/>
    </row>
    <row r="3009" spans="1:58" x14ac:dyDescent="0.25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2"/>
      <c r="BA3009" s="12"/>
      <c r="BB3009" s="12"/>
      <c r="BC3009" s="11"/>
      <c r="BD3009" s="11"/>
      <c r="BE3009" s="11"/>
      <c r="BF3009" s="11"/>
    </row>
    <row r="3010" spans="1:58" x14ac:dyDescent="0.25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2"/>
      <c r="BA3010" s="12"/>
      <c r="BB3010" s="12"/>
      <c r="BC3010" s="11"/>
      <c r="BD3010" s="11"/>
      <c r="BE3010" s="11"/>
      <c r="BF3010" s="11"/>
    </row>
    <row r="3011" spans="1:58" x14ac:dyDescent="0.25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2"/>
      <c r="BA3011" s="12"/>
      <c r="BB3011" s="12"/>
      <c r="BC3011" s="11"/>
      <c r="BD3011" s="11"/>
      <c r="BE3011" s="11"/>
      <c r="BF3011" s="11"/>
    </row>
    <row r="3012" spans="1:58" x14ac:dyDescent="0.25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2"/>
      <c r="BA3012" s="12"/>
      <c r="BB3012" s="12"/>
      <c r="BC3012" s="11"/>
      <c r="BD3012" s="11"/>
      <c r="BE3012" s="11"/>
      <c r="BF3012" s="11"/>
    </row>
    <row r="3013" spans="1:58" x14ac:dyDescent="0.25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2"/>
      <c r="BA3013" s="12"/>
      <c r="BB3013" s="12"/>
      <c r="BC3013" s="11"/>
      <c r="BD3013" s="11"/>
      <c r="BE3013" s="11"/>
      <c r="BF3013" s="11"/>
    </row>
    <row r="3014" spans="1:58" x14ac:dyDescent="0.25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2"/>
      <c r="BA3014" s="12"/>
      <c r="BB3014" s="12"/>
      <c r="BC3014" s="11"/>
      <c r="BD3014" s="11"/>
      <c r="BE3014" s="11"/>
      <c r="BF3014" s="11"/>
    </row>
    <row r="3015" spans="1:58" x14ac:dyDescent="0.25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2"/>
      <c r="BA3015" s="12"/>
      <c r="BB3015" s="12"/>
      <c r="BC3015" s="11"/>
      <c r="BD3015" s="11"/>
      <c r="BE3015" s="11"/>
      <c r="BF3015" s="11"/>
    </row>
    <row r="3016" spans="1:58" x14ac:dyDescent="0.25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2"/>
      <c r="BA3016" s="12"/>
      <c r="BB3016" s="12"/>
      <c r="BC3016" s="11"/>
      <c r="BD3016" s="11"/>
      <c r="BE3016" s="11"/>
      <c r="BF3016" s="11"/>
    </row>
    <row r="3017" spans="1:58" x14ac:dyDescent="0.25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2"/>
      <c r="BA3017" s="12"/>
      <c r="BB3017" s="12"/>
      <c r="BC3017" s="11"/>
      <c r="BD3017" s="11"/>
      <c r="BE3017" s="11"/>
      <c r="BF3017" s="11"/>
    </row>
    <row r="3018" spans="1:58" x14ac:dyDescent="0.25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2"/>
      <c r="BA3018" s="12"/>
      <c r="BB3018" s="12"/>
      <c r="BC3018" s="11"/>
      <c r="BD3018" s="11"/>
      <c r="BE3018" s="11"/>
      <c r="BF3018" s="11"/>
    </row>
    <row r="3019" spans="1:58" x14ac:dyDescent="0.25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2"/>
      <c r="BA3019" s="12"/>
      <c r="BB3019" s="12"/>
      <c r="BC3019" s="11"/>
      <c r="BD3019" s="11"/>
      <c r="BE3019" s="11"/>
      <c r="BF3019" s="11"/>
    </row>
    <row r="3020" spans="1:58" x14ac:dyDescent="0.25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2"/>
      <c r="BA3020" s="12"/>
      <c r="BB3020" s="12"/>
      <c r="BC3020" s="11"/>
      <c r="BD3020" s="11"/>
      <c r="BE3020" s="11"/>
      <c r="BF3020" s="11"/>
    </row>
    <row r="3021" spans="1:58" x14ac:dyDescent="0.25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2"/>
      <c r="BA3021" s="12"/>
      <c r="BB3021" s="12"/>
      <c r="BC3021" s="11"/>
      <c r="BD3021" s="11"/>
      <c r="BE3021" s="11"/>
      <c r="BF3021" s="11"/>
    </row>
    <row r="3022" spans="1:58" x14ac:dyDescent="0.25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2"/>
      <c r="BA3022" s="12"/>
      <c r="BB3022" s="12"/>
      <c r="BC3022" s="11"/>
      <c r="BD3022" s="11"/>
      <c r="BE3022" s="11"/>
      <c r="BF3022" s="11"/>
    </row>
    <row r="3023" spans="1:58" x14ac:dyDescent="0.25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2"/>
      <c r="BA3023" s="12"/>
      <c r="BB3023" s="12"/>
      <c r="BC3023" s="11"/>
      <c r="BD3023" s="11"/>
      <c r="BE3023" s="11"/>
      <c r="BF3023" s="11"/>
    </row>
    <row r="3024" spans="1:58" x14ac:dyDescent="0.25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2"/>
      <c r="BA3024" s="12"/>
      <c r="BB3024" s="12"/>
      <c r="BC3024" s="11"/>
      <c r="BD3024" s="11"/>
      <c r="BE3024" s="11"/>
      <c r="BF3024" s="11"/>
    </row>
    <row r="3025" spans="1:58" x14ac:dyDescent="0.25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2"/>
      <c r="BA3025" s="12"/>
      <c r="BB3025" s="12"/>
      <c r="BC3025" s="11"/>
      <c r="BD3025" s="11"/>
      <c r="BE3025" s="11"/>
      <c r="BF3025" s="11"/>
    </row>
    <row r="3026" spans="1:58" x14ac:dyDescent="0.25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2"/>
      <c r="BA3026" s="12"/>
      <c r="BB3026" s="12"/>
      <c r="BC3026" s="11"/>
      <c r="BD3026" s="11"/>
      <c r="BE3026" s="11"/>
      <c r="BF3026" s="11"/>
    </row>
    <row r="3027" spans="1:58" x14ac:dyDescent="0.25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2"/>
      <c r="BA3027" s="12"/>
      <c r="BB3027" s="12"/>
      <c r="BC3027" s="11"/>
      <c r="BD3027" s="11"/>
      <c r="BE3027" s="11"/>
      <c r="BF3027" s="11"/>
    </row>
    <row r="3028" spans="1:58" x14ac:dyDescent="0.25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2"/>
      <c r="BA3028" s="12"/>
      <c r="BB3028" s="12"/>
      <c r="BC3028" s="11"/>
      <c r="BD3028" s="11"/>
      <c r="BE3028" s="11"/>
      <c r="BF3028" s="11"/>
    </row>
    <row r="3029" spans="1:58" x14ac:dyDescent="0.25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2"/>
      <c r="BA3029" s="12"/>
      <c r="BB3029" s="12"/>
      <c r="BC3029" s="11"/>
      <c r="BD3029" s="11"/>
      <c r="BE3029" s="11"/>
      <c r="BF3029" s="11"/>
    </row>
    <row r="3030" spans="1:58" x14ac:dyDescent="0.25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2"/>
      <c r="BA3030" s="12"/>
      <c r="BB3030" s="12"/>
      <c r="BC3030" s="11"/>
      <c r="BD3030" s="11"/>
      <c r="BE3030" s="11"/>
      <c r="BF3030" s="11"/>
    </row>
    <row r="3031" spans="1:58" x14ac:dyDescent="0.25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2"/>
      <c r="BA3031" s="12"/>
      <c r="BB3031" s="12"/>
      <c r="BC3031" s="11"/>
      <c r="BD3031" s="11"/>
      <c r="BE3031" s="11"/>
      <c r="BF3031" s="11"/>
    </row>
    <row r="3032" spans="1:58" x14ac:dyDescent="0.25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2"/>
      <c r="BA3032" s="12"/>
      <c r="BB3032" s="12"/>
      <c r="BC3032" s="11"/>
      <c r="BD3032" s="11"/>
      <c r="BE3032" s="11"/>
      <c r="BF3032" s="11"/>
    </row>
    <row r="3033" spans="1:58" x14ac:dyDescent="0.25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2"/>
      <c r="BA3033" s="12"/>
      <c r="BB3033" s="12"/>
      <c r="BC3033" s="11"/>
      <c r="BD3033" s="11"/>
      <c r="BE3033" s="11"/>
      <c r="BF3033" s="11"/>
    </row>
    <row r="3034" spans="1:58" x14ac:dyDescent="0.25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2"/>
      <c r="BA3034" s="12"/>
      <c r="BB3034" s="12"/>
      <c r="BC3034" s="11"/>
      <c r="BD3034" s="11"/>
      <c r="BE3034" s="11"/>
      <c r="BF3034" s="11"/>
    </row>
    <row r="3035" spans="1:58" x14ac:dyDescent="0.25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2"/>
      <c r="BA3035" s="12"/>
      <c r="BB3035" s="12"/>
      <c r="BC3035" s="11"/>
      <c r="BD3035" s="11"/>
      <c r="BE3035" s="11"/>
      <c r="BF3035" s="11"/>
    </row>
    <row r="3036" spans="1:58" x14ac:dyDescent="0.25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2"/>
      <c r="BA3036" s="12"/>
      <c r="BB3036" s="12"/>
      <c r="BC3036" s="11"/>
      <c r="BD3036" s="11"/>
      <c r="BE3036" s="11"/>
      <c r="BF3036" s="11"/>
    </row>
    <row r="3037" spans="1:58" x14ac:dyDescent="0.25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2"/>
      <c r="BA3037" s="12"/>
      <c r="BB3037" s="12"/>
      <c r="BC3037" s="11"/>
      <c r="BD3037" s="11"/>
      <c r="BE3037" s="11"/>
      <c r="BF3037" s="11"/>
    </row>
    <row r="3038" spans="1:58" x14ac:dyDescent="0.25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2"/>
      <c r="BA3038" s="12"/>
      <c r="BB3038" s="12"/>
      <c r="BC3038" s="11"/>
      <c r="BD3038" s="11"/>
      <c r="BE3038" s="11"/>
      <c r="BF3038" s="11"/>
    </row>
    <row r="3039" spans="1:58" x14ac:dyDescent="0.25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2"/>
      <c r="BA3039" s="12"/>
      <c r="BB3039" s="12"/>
      <c r="BC3039" s="11"/>
      <c r="BD3039" s="11"/>
      <c r="BE3039" s="11"/>
      <c r="BF3039" s="11"/>
    </row>
    <row r="3040" spans="1:58" x14ac:dyDescent="0.25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2"/>
      <c r="BA3040" s="12"/>
      <c r="BB3040" s="12"/>
      <c r="BC3040" s="11"/>
      <c r="BD3040" s="11"/>
      <c r="BE3040" s="11"/>
      <c r="BF3040" s="11"/>
    </row>
    <row r="3041" spans="1:58" x14ac:dyDescent="0.25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2"/>
      <c r="BA3041" s="12"/>
      <c r="BB3041" s="12"/>
      <c r="BC3041" s="11"/>
      <c r="BD3041" s="11"/>
      <c r="BE3041" s="11"/>
      <c r="BF3041" s="11"/>
    </row>
    <row r="3042" spans="1:58" x14ac:dyDescent="0.25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2"/>
      <c r="BA3042" s="12"/>
      <c r="BB3042" s="12"/>
      <c r="BC3042" s="11"/>
      <c r="BD3042" s="11"/>
      <c r="BE3042" s="11"/>
      <c r="BF3042" s="11"/>
    </row>
    <row r="3043" spans="1:58" x14ac:dyDescent="0.25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2"/>
      <c r="BA3043" s="12"/>
      <c r="BB3043" s="12"/>
      <c r="BC3043" s="11"/>
      <c r="BD3043" s="11"/>
      <c r="BE3043" s="11"/>
      <c r="BF3043" s="11"/>
    </row>
    <row r="3044" spans="1:58" x14ac:dyDescent="0.25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2"/>
      <c r="BA3044" s="12"/>
      <c r="BB3044" s="12"/>
      <c r="BC3044" s="11"/>
      <c r="BD3044" s="11"/>
      <c r="BE3044" s="11"/>
      <c r="BF3044" s="11"/>
    </row>
    <row r="3045" spans="1:58" x14ac:dyDescent="0.25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2"/>
      <c r="BA3045" s="12"/>
      <c r="BB3045" s="12"/>
      <c r="BC3045" s="11"/>
      <c r="BD3045" s="11"/>
      <c r="BE3045" s="11"/>
      <c r="BF3045" s="11"/>
    </row>
    <row r="3046" spans="1:58" x14ac:dyDescent="0.25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2"/>
      <c r="BA3046" s="12"/>
      <c r="BB3046" s="12"/>
      <c r="BC3046" s="11"/>
      <c r="BD3046" s="11"/>
      <c r="BE3046" s="11"/>
      <c r="BF3046" s="11"/>
    </row>
    <row r="3047" spans="1:58" x14ac:dyDescent="0.25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2"/>
      <c r="BA3047" s="12"/>
      <c r="BB3047" s="12"/>
      <c r="BC3047" s="11"/>
      <c r="BD3047" s="11"/>
      <c r="BE3047" s="11"/>
      <c r="BF3047" s="11"/>
    </row>
    <row r="3048" spans="1:58" x14ac:dyDescent="0.25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2"/>
      <c r="BA3048" s="12"/>
      <c r="BB3048" s="12"/>
      <c r="BC3048" s="11"/>
      <c r="BD3048" s="11"/>
      <c r="BE3048" s="11"/>
      <c r="BF3048" s="11"/>
    </row>
    <row r="3049" spans="1:58" x14ac:dyDescent="0.25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2"/>
      <c r="BA3049" s="12"/>
      <c r="BB3049" s="12"/>
      <c r="BC3049" s="11"/>
      <c r="BD3049" s="11"/>
      <c r="BE3049" s="11"/>
      <c r="BF3049" s="11"/>
    </row>
    <row r="3050" spans="1:58" x14ac:dyDescent="0.25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2"/>
      <c r="BA3050" s="12"/>
      <c r="BB3050" s="12"/>
      <c r="BC3050" s="11"/>
      <c r="BD3050" s="11"/>
      <c r="BE3050" s="11"/>
      <c r="BF3050" s="11"/>
    </row>
    <row r="3051" spans="1:58" x14ac:dyDescent="0.25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2"/>
      <c r="BA3051" s="12"/>
      <c r="BB3051" s="12"/>
      <c r="BC3051" s="11"/>
      <c r="BD3051" s="11"/>
      <c r="BE3051" s="11"/>
      <c r="BF3051" s="11"/>
    </row>
    <row r="3052" spans="1:58" x14ac:dyDescent="0.25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2"/>
      <c r="BA3052" s="12"/>
      <c r="BB3052" s="12"/>
      <c r="BC3052" s="11"/>
      <c r="BD3052" s="11"/>
      <c r="BE3052" s="11"/>
      <c r="BF3052" s="11"/>
    </row>
    <row r="3053" spans="1:58" x14ac:dyDescent="0.25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2"/>
      <c r="BA3053" s="12"/>
      <c r="BB3053" s="12"/>
      <c r="BC3053" s="11"/>
      <c r="BD3053" s="11"/>
      <c r="BE3053" s="11"/>
      <c r="BF3053" s="11"/>
    </row>
    <row r="3054" spans="1:58" x14ac:dyDescent="0.25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2"/>
      <c r="BA3054" s="12"/>
      <c r="BB3054" s="12"/>
      <c r="BC3054" s="11"/>
      <c r="BD3054" s="11"/>
      <c r="BE3054" s="11"/>
      <c r="BF3054" s="11"/>
    </row>
    <row r="3055" spans="1:58" x14ac:dyDescent="0.25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2"/>
      <c r="BA3055" s="12"/>
      <c r="BB3055" s="12"/>
      <c r="BC3055" s="11"/>
      <c r="BD3055" s="11"/>
      <c r="BE3055" s="11"/>
      <c r="BF3055" s="11"/>
    </row>
    <row r="3056" spans="1:58" x14ac:dyDescent="0.25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2"/>
      <c r="BA3056" s="12"/>
      <c r="BB3056" s="12"/>
      <c r="BC3056" s="11"/>
      <c r="BD3056" s="11"/>
      <c r="BE3056" s="11"/>
      <c r="BF3056" s="11"/>
    </row>
    <row r="3057" spans="1:58" x14ac:dyDescent="0.25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2"/>
      <c r="BA3057" s="12"/>
      <c r="BB3057" s="12"/>
      <c r="BC3057" s="11"/>
      <c r="BD3057" s="11"/>
      <c r="BE3057" s="11"/>
      <c r="BF3057" s="11"/>
    </row>
    <row r="3058" spans="1:58" x14ac:dyDescent="0.25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2"/>
      <c r="BA3058" s="12"/>
      <c r="BB3058" s="12"/>
      <c r="BC3058" s="11"/>
      <c r="BD3058" s="11"/>
      <c r="BE3058" s="11"/>
      <c r="BF3058" s="11"/>
    </row>
    <row r="3059" spans="1:58" x14ac:dyDescent="0.25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2"/>
      <c r="BA3059" s="12"/>
      <c r="BB3059" s="12"/>
      <c r="BC3059" s="11"/>
      <c r="BD3059" s="11"/>
      <c r="BE3059" s="11"/>
      <c r="BF3059" s="11"/>
    </row>
    <row r="3060" spans="1:58" x14ac:dyDescent="0.25">
      <c r="A3060" s="13"/>
      <c r="B3060" s="13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2"/>
      <c r="BA3060" s="12"/>
      <c r="BB3060" s="12"/>
      <c r="BC3060" s="11"/>
      <c r="BD3060" s="11"/>
      <c r="BE3060" s="11"/>
      <c r="BF3060" s="11"/>
    </row>
    <row r="3061" spans="1:58" x14ac:dyDescent="0.25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2"/>
      <c r="BA3061" s="12"/>
      <c r="BB3061" s="12"/>
      <c r="BC3061" s="11"/>
      <c r="BD3061" s="11"/>
      <c r="BE3061" s="11"/>
      <c r="BF3061" s="11"/>
    </row>
    <row r="3062" spans="1:58" x14ac:dyDescent="0.25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2"/>
      <c r="BA3062" s="12"/>
      <c r="BB3062" s="12"/>
      <c r="BC3062" s="11"/>
      <c r="BD3062" s="11"/>
      <c r="BE3062" s="11"/>
      <c r="BF3062" s="11"/>
    </row>
    <row r="3063" spans="1:58" x14ac:dyDescent="0.25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2"/>
      <c r="BA3063" s="12"/>
      <c r="BB3063" s="12"/>
      <c r="BC3063" s="11"/>
      <c r="BD3063" s="11"/>
      <c r="BE3063" s="11"/>
      <c r="BF3063" s="11"/>
    </row>
    <row r="3064" spans="1:58" x14ac:dyDescent="0.25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2"/>
      <c r="BA3064" s="12"/>
      <c r="BB3064" s="12"/>
      <c r="BC3064" s="11"/>
      <c r="BD3064" s="11"/>
      <c r="BE3064" s="11"/>
      <c r="BF3064" s="11"/>
    </row>
    <row r="3065" spans="1:58" x14ac:dyDescent="0.25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2"/>
      <c r="BA3065" s="12"/>
      <c r="BB3065" s="12"/>
      <c r="BC3065" s="11"/>
      <c r="BD3065" s="11"/>
      <c r="BE3065" s="11"/>
      <c r="BF3065" s="11"/>
    </row>
    <row r="3066" spans="1:58" x14ac:dyDescent="0.25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2"/>
      <c r="BA3066" s="12"/>
      <c r="BB3066" s="12"/>
      <c r="BC3066" s="11"/>
      <c r="BD3066" s="11"/>
      <c r="BE3066" s="11"/>
      <c r="BF3066" s="11"/>
    </row>
    <row r="3067" spans="1:58" x14ac:dyDescent="0.25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2"/>
      <c r="BA3067" s="12"/>
      <c r="BB3067" s="12"/>
      <c r="BC3067" s="11"/>
      <c r="BD3067" s="11"/>
      <c r="BE3067" s="11"/>
      <c r="BF3067" s="11"/>
    </row>
    <row r="3068" spans="1:58" x14ac:dyDescent="0.25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2"/>
      <c r="BA3068" s="12"/>
      <c r="BB3068" s="12"/>
      <c r="BC3068" s="11"/>
      <c r="BD3068" s="11"/>
      <c r="BE3068" s="11"/>
      <c r="BF3068" s="11"/>
    </row>
    <row r="3069" spans="1:58" x14ac:dyDescent="0.25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2"/>
      <c r="BA3069" s="12"/>
      <c r="BB3069" s="12"/>
      <c r="BC3069" s="11"/>
      <c r="BD3069" s="11"/>
      <c r="BE3069" s="11"/>
      <c r="BF3069" s="11"/>
    </row>
    <row r="3070" spans="1:58" x14ac:dyDescent="0.25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2"/>
      <c r="BA3070" s="12"/>
      <c r="BB3070" s="12"/>
      <c r="BC3070" s="11"/>
      <c r="BD3070" s="11"/>
      <c r="BE3070" s="11"/>
      <c r="BF3070" s="11"/>
    </row>
    <row r="3071" spans="1:58" x14ac:dyDescent="0.25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2"/>
      <c r="BA3071" s="12"/>
      <c r="BB3071" s="12"/>
      <c r="BC3071" s="11"/>
      <c r="BD3071" s="11"/>
      <c r="BE3071" s="11"/>
      <c r="BF3071" s="11"/>
    </row>
    <row r="3072" spans="1:58" x14ac:dyDescent="0.25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2"/>
      <c r="BA3072" s="12"/>
      <c r="BB3072" s="12"/>
      <c r="BC3072" s="11"/>
      <c r="BD3072" s="11"/>
      <c r="BE3072" s="11"/>
      <c r="BF3072" s="11"/>
    </row>
    <row r="3073" spans="1:58" x14ac:dyDescent="0.25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2"/>
      <c r="BA3073" s="12"/>
      <c r="BB3073" s="12"/>
      <c r="BC3073" s="11"/>
      <c r="BD3073" s="11"/>
      <c r="BE3073" s="11"/>
      <c r="BF3073" s="11"/>
    </row>
    <row r="3074" spans="1:58" x14ac:dyDescent="0.25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2"/>
      <c r="BA3074" s="12"/>
      <c r="BB3074" s="12"/>
      <c r="BC3074" s="11"/>
      <c r="BD3074" s="11"/>
      <c r="BE3074" s="11"/>
      <c r="BF3074" s="11"/>
    </row>
    <row r="3075" spans="1:58" x14ac:dyDescent="0.25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2"/>
      <c r="BA3075" s="12"/>
      <c r="BB3075" s="12"/>
      <c r="BC3075" s="11"/>
      <c r="BD3075" s="11"/>
      <c r="BE3075" s="11"/>
      <c r="BF3075" s="11"/>
    </row>
    <row r="3076" spans="1:58" x14ac:dyDescent="0.25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2"/>
      <c r="BA3076" s="12"/>
      <c r="BB3076" s="12"/>
      <c r="BC3076" s="11"/>
      <c r="BD3076" s="11"/>
      <c r="BE3076" s="11"/>
      <c r="BF3076" s="11"/>
    </row>
    <row r="3077" spans="1:58" x14ac:dyDescent="0.25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2"/>
      <c r="BA3077" s="12"/>
      <c r="BB3077" s="12"/>
      <c r="BC3077" s="11"/>
      <c r="BD3077" s="11"/>
      <c r="BE3077" s="11"/>
      <c r="BF3077" s="11"/>
    </row>
    <row r="3078" spans="1:58" x14ac:dyDescent="0.25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2"/>
      <c r="BA3078" s="12"/>
      <c r="BB3078" s="12"/>
      <c r="BC3078" s="11"/>
      <c r="BD3078" s="11"/>
      <c r="BE3078" s="11"/>
      <c r="BF3078" s="11"/>
    </row>
    <row r="3079" spans="1:58" x14ac:dyDescent="0.25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2"/>
      <c r="BA3079" s="12"/>
      <c r="BB3079" s="12"/>
      <c r="BC3079" s="11"/>
      <c r="BD3079" s="11"/>
      <c r="BE3079" s="11"/>
      <c r="BF3079" s="11"/>
    </row>
    <row r="3080" spans="1:58" x14ac:dyDescent="0.25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2"/>
      <c r="BA3080" s="12"/>
      <c r="BB3080" s="12"/>
      <c r="BC3080" s="11"/>
      <c r="BD3080" s="11"/>
      <c r="BE3080" s="11"/>
      <c r="BF3080" s="11"/>
    </row>
    <row r="3081" spans="1:58" x14ac:dyDescent="0.25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2"/>
      <c r="BA3081" s="12"/>
      <c r="BB3081" s="12"/>
      <c r="BC3081" s="11"/>
      <c r="BD3081" s="11"/>
      <c r="BE3081" s="11"/>
      <c r="BF3081" s="11"/>
    </row>
    <row r="3082" spans="1:58" x14ac:dyDescent="0.25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2"/>
      <c r="BA3082" s="12"/>
      <c r="BB3082" s="12"/>
      <c r="BC3082" s="11"/>
      <c r="BD3082" s="11"/>
      <c r="BE3082" s="11"/>
      <c r="BF3082" s="11"/>
    </row>
    <row r="3083" spans="1:58" x14ac:dyDescent="0.25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2"/>
      <c r="BA3083" s="12"/>
      <c r="BB3083" s="12"/>
      <c r="BC3083" s="11"/>
      <c r="BD3083" s="11"/>
      <c r="BE3083" s="11"/>
      <c r="BF3083" s="11"/>
    </row>
    <row r="3084" spans="1:58" x14ac:dyDescent="0.25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2"/>
      <c r="BA3084" s="12"/>
      <c r="BB3084" s="12"/>
      <c r="BC3084" s="11"/>
      <c r="BD3084" s="11"/>
      <c r="BE3084" s="11"/>
      <c r="BF3084" s="11"/>
    </row>
    <row r="3085" spans="1:58" x14ac:dyDescent="0.25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2"/>
      <c r="BA3085" s="12"/>
      <c r="BB3085" s="12"/>
      <c r="BC3085" s="11"/>
      <c r="BD3085" s="11"/>
      <c r="BE3085" s="11"/>
      <c r="BF3085" s="11"/>
    </row>
    <row r="3086" spans="1:58" x14ac:dyDescent="0.25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2"/>
      <c r="BA3086" s="12"/>
      <c r="BB3086" s="12"/>
      <c r="BC3086" s="11"/>
      <c r="BD3086" s="11"/>
      <c r="BE3086" s="11"/>
      <c r="BF3086" s="11"/>
    </row>
    <row r="3087" spans="1:58" x14ac:dyDescent="0.25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2"/>
      <c r="BA3087" s="12"/>
      <c r="BB3087" s="12"/>
      <c r="BC3087" s="11"/>
      <c r="BD3087" s="11"/>
      <c r="BE3087" s="11"/>
      <c r="BF3087" s="11"/>
    </row>
    <row r="3088" spans="1:58" x14ac:dyDescent="0.25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2"/>
      <c r="BA3088" s="12"/>
      <c r="BB3088" s="12"/>
      <c r="BC3088" s="11"/>
      <c r="BD3088" s="11"/>
      <c r="BE3088" s="11"/>
      <c r="BF3088" s="11"/>
    </row>
    <row r="3089" spans="1:58" x14ac:dyDescent="0.25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2"/>
      <c r="BA3089" s="12"/>
      <c r="BB3089" s="12"/>
      <c r="BC3089" s="11"/>
      <c r="BD3089" s="11"/>
      <c r="BE3089" s="11"/>
      <c r="BF3089" s="11"/>
    </row>
    <row r="3090" spans="1:58" x14ac:dyDescent="0.25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2"/>
      <c r="BA3090" s="12"/>
      <c r="BB3090" s="12"/>
      <c r="BC3090" s="11"/>
      <c r="BD3090" s="11"/>
      <c r="BE3090" s="11"/>
      <c r="BF3090" s="11"/>
    </row>
    <row r="3091" spans="1:58" x14ac:dyDescent="0.25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2"/>
      <c r="BA3091" s="12"/>
      <c r="BB3091" s="12"/>
      <c r="BC3091" s="11"/>
      <c r="BD3091" s="11"/>
      <c r="BE3091" s="11"/>
      <c r="BF3091" s="11"/>
    </row>
    <row r="3092" spans="1:58" x14ac:dyDescent="0.25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2"/>
      <c r="BA3092" s="12"/>
      <c r="BB3092" s="12"/>
      <c r="BC3092" s="11"/>
      <c r="BD3092" s="11"/>
      <c r="BE3092" s="11"/>
      <c r="BF3092" s="11"/>
    </row>
    <row r="3093" spans="1:58" x14ac:dyDescent="0.25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2"/>
      <c r="BA3093" s="12"/>
      <c r="BB3093" s="12"/>
      <c r="BC3093" s="11"/>
      <c r="BD3093" s="11"/>
      <c r="BE3093" s="11"/>
      <c r="BF3093" s="11"/>
    </row>
    <row r="3094" spans="1:58" x14ac:dyDescent="0.25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2"/>
      <c r="BA3094" s="12"/>
      <c r="BB3094" s="12"/>
      <c r="BC3094" s="11"/>
      <c r="BD3094" s="11"/>
      <c r="BE3094" s="11"/>
      <c r="BF3094" s="11"/>
    </row>
    <row r="3095" spans="1:58" x14ac:dyDescent="0.25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2"/>
      <c r="BA3095" s="12"/>
      <c r="BB3095" s="12"/>
      <c r="BC3095" s="11"/>
      <c r="BD3095" s="11"/>
      <c r="BE3095" s="11"/>
      <c r="BF3095" s="11"/>
    </row>
    <row r="3096" spans="1:58" x14ac:dyDescent="0.25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2"/>
      <c r="BA3096" s="12"/>
      <c r="BB3096" s="12"/>
      <c r="BC3096" s="11"/>
      <c r="BD3096" s="11"/>
      <c r="BE3096" s="11"/>
      <c r="BF3096" s="11"/>
    </row>
    <row r="3097" spans="1:58" x14ac:dyDescent="0.25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2"/>
      <c r="BA3097" s="12"/>
      <c r="BB3097" s="12"/>
      <c r="BC3097" s="11"/>
      <c r="BD3097" s="11"/>
      <c r="BE3097" s="11"/>
      <c r="BF3097" s="11"/>
    </row>
    <row r="3098" spans="1:58" x14ac:dyDescent="0.25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2"/>
      <c r="BA3098" s="12"/>
      <c r="BB3098" s="12"/>
      <c r="BC3098" s="11"/>
      <c r="BD3098" s="11"/>
      <c r="BE3098" s="11"/>
      <c r="BF3098" s="11"/>
    </row>
    <row r="3099" spans="1:58" x14ac:dyDescent="0.25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2"/>
      <c r="BA3099" s="12"/>
      <c r="BB3099" s="12"/>
      <c r="BC3099" s="11"/>
      <c r="BD3099" s="11"/>
      <c r="BE3099" s="11"/>
      <c r="BF3099" s="11"/>
    </row>
    <row r="3100" spans="1:58" x14ac:dyDescent="0.25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2"/>
      <c r="BA3100" s="12"/>
      <c r="BB3100" s="12"/>
      <c r="BC3100" s="11"/>
      <c r="BD3100" s="11"/>
      <c r="BE3100" s="11"/>
      <c r="BF3100" s="11"/>
    </row>
    <row r="3101" spans="1:58" x14ac:dyDescent="0.25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2"/>
      <c r="BA3101" s="12"/>
      <c r="BB3101" s="12"/>
      <c r="BC3101" s="11"/>
      <c r="BD3101" s="11"/>
      <c r="BE3101" s="11"/>
      <c r="BF3101" s="11"/>
    </row>
    <row r="3102" spans="1:58" x14ac:dyDescent="0.25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2"/>
      <c r="BA3102" s="12"/>
      <c r="BB3102" s="12"/>
      <c r="BC3102" s="11"/>
      <c r="BD3102" s="11"/>
      <c r="BE3102" s="11"/>
      <c r="BF3102" s="11"/>
    </row>
    <row r="3103" spans="1:58" x14ac:dyDescent="0.25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2"/>
      <c r="BA3103" s="12"/>
      <c r="BB3103" s="12"/>
      <c r="BC3103" s="11"/>
      <c r="BD3103" s="11"/>
      <c r="BE3103" s="11"/>
      <c r="BF3103" s="11"/>
    </row>
    <row r="3104" spans="1:58" x14ac:dyDescent="0.25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2"/>
      <c r="BA3104" s="12"/>
      <c r="BB3104" s="12"/>
      <c r="BC3104" s="11"/>
      <c r="BD3104" s="11"/>
      <c r="BE3104" s="11"/>
      <c r="BF3104" s="11"/>
    </row>
    <row r="3105" spans="1:58" x14ac:dyDescent="0.25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2"/>
      <c r="BA3105" s="12"/>
      <c r="BB3105" s="12"/>
      <c r="BC3105" s="11"/>
      <c r="BD3105" s="11"/>
      <c r="BE3105" s="11"/>
      <c r="BF3105" s="11"/>
    </row>
    <row r="3106" spans="1:58" x14ac:dyDescent="0.25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2"/>
      <c r="BA3106" s="12"/>
      <c r="BB3106" s="12"/>
      <c r="BC3106" s="11"/>
      <c r="BD3106" s="11"/>
      <c r="BE3106" s="11"/>
      <c r="BF3106" s="11"/>
    </row>
    <row r="3107" spans="1:58" x14ac:dyDescent="0.25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2"/>
      <c r="BA3107" s="12"/>
      <c r="BB3107" s="12"/>
      <c r="BC3107" s="11"/>
      <c r="BD3107" s="11"/>
      <c r="BE3107" s="11"/>
      <c r="BF3107" s="11"/>
    </row>
    <row r="3108" spans="1:58" x14ac:dyDescent="0.25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2"/>
      <c r="BA3108" s="12"/>
      <c r="BB3108" s="12"/>
      <c r="BC3108" s="11"/>
      <c r="BD3108" s="11"/>
      <c r="BE3108" s="11"/>
      <c r="BF3108" s="11"/>
    </row>
    <row r="3109" spans="1:58" x14ac:dyDescent="0.25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2"/>
      <c r="BA3109" s="12"/>
      <c r="BB3109" s="12"/>
      <c r="BC3109" s="11"/>
      <c r="BD3109" s="11"/>
      <c r="BE3109" s="11"/>
      <c r="BF3109" s="11"/>
    </row>
    <row r="3110" spans="1:58" x14ac:dyDescent="0.25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2"/>
      <c r="BA3110" s="12"/>
      <c r="BB3110" s="12"/>
      <c r="BC3110" s="11"/>
      <c r="BD3110" s="11"/>
      <c r="BE3110" s="11"/>
      <c r="BF3110" s="11"/>
    </row>
    <row r="3111" spans="1:58" x14ac:dyDescent="0.25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2"/>
      <c r="BA3111" s="12"/>
      <c r="BB3111" s="12"/>
      <c r="BC3111" s="11"/>
      <c r="BD3111" s="11"/>
      <c r="BE3111" s="11"/>
      <c r="BF3111" s="11"/>
    </row>
    <row r="3112" spans="1:58" x14ac:dyDescent="0.25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2"/>
      <c r="BA3112" s="12"/>
      <c r="BB3112" s="12"/>
      <c r="BC3112" s="11"/>
      <c r="BD3112" s="11"/>
      <c r="BE3112" s="11"/>
      <c r="BF3112" s="11"/>
    </row>
    <row r="3113" spans="1:58" x14ac:dyDescent="0.25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2"/>
      <c r="BA3113" s="12"/>
      <c r="BB3113" s="12"/>
      <c r="BC3113" s="11"/>
      <c r="BD3113" s="11"/>
      <c r="BE3113" s="11"/>
      <c r="BF3113" s="11"/>
    </row>
    <row r="3114" spans="1:58" x14ac:dyDescent="0.25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2"/>
      <c r="BA3114" s="12"/>
      <c r="BB3114" s="12"/>
      <c r="BC3114" s="11"/>
      <c r="BD3114" s="11"/>
      <c r="BE3114" s="11"/>
      <c r="BF3114" s="11"/>
    </row>
    <row r="3115" spans="1:58" x14ac:dyDescent="0.25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2"/>
      <c r="BA3115" s="12"/>
      <c r="BB3115" s="12"/>
      <c r="BC3115" s="11"/>
      <c r="BD3115" s="11"/>
      <c r="BE3115" s="11"/>
      <c r="BF3115" s="11"/>
    </row>
    <row r="3116" spans="1:58" x14ac:dyDescent="0.25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2"/>
      <c r="BA3116" s="12"/>
      <c r="BB3116" s="12"/>
      <c r="BC3116" s="11"/>
      <c r="BD3116" s="11"/>
      <c r="BE3116" s="11"/>
      <c r="BF3116" s="11"/>
    </row>
    <row r="3117" spans="1:58" x14ac:dyDescent="0.25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2"/>
      <c r="BA3117" s="12"/>
      <c r="BB3117" s="12"/>
      <c r="BC3117" s="11"/>
      <c r="BD3117" s="11"/>
      <c r="BE3117" s="11"/>
      <c r="BF3117" s="11"/>
    </row>
    <row r="3118" spans="1:58" x14ac:dyDescent="0.25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2"/>
      <c r="BA3118" s="12"/>
      <c r="BB3118" s="12"/>
      <c r="BC3118" s="11"/>
      <c r="BD3118" s="11"/>
      <c r="BE3118" s="11"/>
      <c r="BF3118" s="11"/>
    </row>
    <row r="3119" spans="1:58" x14ac:dyDescent="0.25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2"/>
      <c r="BA3119" s="12"/>
      <c r="BB3119" s="12"/>
      <c r="BC3119" s="11"/>
      <c r="BD3119" s="11"/>
      <c r="BE3119" s="11"/>
      <c r="BF3119" s="11"/>
    </row>
    <row r="3120" spans="1:58" x14ac:dyDescent="0.25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2"/>
      <c r="BA3120" s="12"/>
      <c r="BB3120" s="12"/>
      <c r="BC3120" s="11"/>
      <c r="BD3120" s="11"/>
      <c r="BE3120" s="11"/>
      <c r="BF3120" s="11"/>
    </row>
    <row r="3121" spans="1:58" x14ac:dyDescent="0.25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2"/>
      <c r="BA3121" s="12"/>
      <c r="BB3121" s="12"/>
      <c r="BC3121" s="11"/>
      <c r="BD3121" s="11"/>
      <c r="BE3121" s="11"/>
      <c r="BF3121" s="11"/>
    </row>
    <row r="3122" spans="1:58" x14ac:dyDescent="0.25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2"/>
      <c r="BA3122" s="12"/>
      <c r="BB3122" s="12"/>
      <c r="BC3122" s="11"/>
      <c r="BD3122" s="11"/>
      <c r="BE3122" s="11"/>
      <c r="BF3122" s="11"/>
    </row>
    <row r="3123" spans="1:58" x14ac:dyDescent="0.25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2"/>
      <c r="BA3123" s="12"/>
      <c r="BB3123" s="12"/>
      <c r="BC3123" s="11"/>
      <c r="BD3123" s="11"/>
      <c r="BE3123" s="11"/>
      <c r="BF3123" s="11"/>
    </row>
    <row r="3124" spans="1:58" x14ac:dyDescent="0.25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2"/>
      <c r="BA3124" s="12"/>
      <c r="BB3124" s="12"/>
      <c r="BC3124" s="11"/>
      <c r="BD3124" s="11"/>
      <c r="BE3124" s="11"/>
      <c r="BF3124" s="11"/>
    </row>
    <row r="3125" spans="1:58" x14ac:dyDescent="0.25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2"/>
      <c r="BA3125" s="12"/>
      <c r="BB3125" s="12"/>
      <c r="BC3125" s="11"/>
      <c r="BD3125" s="11"/>
      <c r="BE3125" s="11"/>
      <c r="BF3125" s="11"/>
    </row>
    <row r="3126" spans="1:58" x14ac:dyDescent="0.25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2"/>
      <c r="BA3126" s="12"/>
      <c r="BB3126" s="12"/>
      <c r="BC3126" s="11"/>
      <c r="BD3126" s="11"/>
      <c r="BE3126" s="11"/>
      <c r="BF3126" s="11"/>
    </row>
    <row r="3127" spans="1:58" x14ac:dyDescent="0.25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2"/>
      <c r="BA3127" s="12"/>
      <c r="BB3127" s="12"/>
      <c r="BC3127" s="11"/>
      <c r="BD3127" s="11"/>
      <c r="BE3127" s="11"/>
      <c r="BF3127" s="11"/>
    </row>
    <row r="3128" spans="1:58" x14ac:dyDescent="0.25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2"/>
      <c r="BA3128" s="12"/>
      <c r="BB3128" s="12"/>
      <c r="BC3128" s="11"/>
      <c r="BD3128" s="11"/>
      <c r="BE3128" s="11"/>
      <c r="BF3128" s="11"/>
    </row>
    <row r="3129" spans="1:58" x14ac:dyDescent="0.25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2"/>
      <c r="BA3129" s="12"/>
      <c r="BB3129" s="12"/>
      <c r="BC3129" s="11"/>
      <c r="BD3129" s="11"/>
      <c r="BE3129" s="11"/>
      <c r="BF3129" s="11"/>
    </row>
    <row r="3130" spans="1:58" x14ac:dyDescent="0.25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2"/>
      <c r="BA3130" s="12"/>
      <c r="BB3130" s="12"/>
      <c r="BC3130" s="11"/>
      <c r="BD3130" s="11"/>
      <c r="BE3130" s="11"/>
      <c r="BF3130" s="11"/>
    </row>
    <row r="3131" spans="1:58" x14ac:dyDescent="0.25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2"/>
      <c r="BA3131" s="12"/>
      <c r="BB3131" s="12"/>
      <c r="BC3131" s="11"/>
      <c r="BD3131" s="11"/>
      <c r="BE3131" s="11"/>
      <c r="BF3131" s="11"/>
    </row>
    <row r="3132" spans="1:58" x14ac:dyDescent="0.25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2"/>
      <c r="BA3132" s="12"/>
      <c r="BB3132" s="12"/>
      <c r="BC3132" s="11"/>
      <c r="BD3132" s="11"/>
      <c r="BE3132" s="11"/>
      <c r="BF3132" s="11"/>
    </row>
    <row r="3133" spans="1:58" x14ac:dyDescent="0.25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2"/>
      <c r="BA3133" s="12"/>
      <c r="BB3133" s="12"/>
      <c r="BC3133" s="11"/>
      <c r="BD3133" s="11"/>
      <c r="BE3133" s="11"/>
      <c r="BF3133" s="11"/>
    </row>
    <row r="3134" spans="1:58" x14ac:dyDescent="0.25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2"/>
      <c r="BA3134" s="12"/>
      <c r="BB3134" s="12"/>
      <c r="BC3134" s="11"/>
      <c r="BD3134" s="11"/>
      <c r="BE3134" s="11"/>
      <c r="BF3134" s="11"/>
    </row>
    <row r="3135" spans="1:58" x14ac:dyDescent="0.25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2"/>
      <c r="BA3135" s="12"/>
      <c r="BB3135" s="12"/>
      <c r="BC3135" s="11"/>
      <c r="BD3135" s="11"/>
      <c r="BE3135" s="11"/>
      <c r="BF3135" s="11"/>
    </row>
    <row r="3136" spans="1:58" x14ac:dyDescent="0.25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2"/>
      <c r="BA3136" s="12"/>
      <c r="BB3136" s="12"/>
      <c r="BC3136" s="11"/>
      <c r="BD3136" s="11"/>
      <c r="BE3136" s="11"/>
      <c r="BF3136" s="11"/>
    </row>
    <row r="3137" spans="1:58" x14ac:dyDescent="0.25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2"/>
      <c r="BA3137" s="12"/>
      <c r="BB3137" s="12"/>
      <c r="BC3137" s="11"/>
      <c r="BD3137" s="11"/>
      <c r="BE3137" s="11"/>
      <c r="BF3137" s="11"/>
    </row>
    <row r="3138" spans="1:58" x14ac:dyDescent="0.25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2"/>
      <c r="BA3138" s="12"/>
      <c r="BB3138" s="12"/>
      <c r="BC3138" s="11"/>
      <c r="BD3138" s="11"/>
      <c r="BE3138" s="11"/>
      <c r="BF3138" s="11"/>
    </row>
    <row r="3139" spans="1:58" x14ac:dyDescent="0.25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2"/>
      <c r="BA3139" s="12"/>
      <c r="BB3139" s="12"/>
      <c r="BC3139" s="11"/>
      <c r="BD3139" s="11"/>
      <c r="BE3139" s="11"/>
      <c r="BF3139" s="11"/>
    </row>
    <row r="3140" spans="1:58" x14ac:dyDescent="0.25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2"/>
      <c r="BA3140" s="12"/>
      <c r="BB3140" s="12"/>
      <c r="BC3140" s="11"/>
      <c r="BD3140" s="11"/>
      <c r="BE3140" s="11"/>
      <c r="BF3140" s="11"/>
    </row>
    <row r="3141" spans="1:58" x14ac:dyDescent="0.25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2"/>
      <c r="BA3141" s="12"/>
      <c r="BB3141" s="12"/>
      <c r="BC3141" s="11"/>
      <c r="BD3141" s="11"/>
      <c r="BE3141" s="11"/>
      <c r="BF3141" s="11"/>
    </row>
    <row r="3142" spans="1:58" x14ac:dyDescent="0.25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2"/>
      <c r="BA3142" s="12"/>
      <c r="BB3142" s="12"/>
      <c r="BC3142" s="11"/>
      <c r="BD3142" s="11"/>
      <c r="BE3142" s="11"/>
      <c r="BF3142" s="11"/>
    </row>
    <row r="3143" spans="1:58" x14ac:dyDescent="0.25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2"/>
      <c r="BA3143" s="12"/>
      <c r="BB3143" s="12"/>
      <c r="BC3143" s="11"/>
      <c r="BD3143" s="11"/>
      <c r="BE3143" s="11"/>
      <c r="BF3143" s="11"/>
    </row>
    <row r="3144" spans="1:58" x14ac:dyDescent="0.25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2"/>
      <c r="BA3144" s="12"/>
      <c r="BB3144" s="12"/>
      <c r="BC3144" s="11"/>
      <c r="BD3144" s="11"/>
      <c r="BE3144" s="11"/>
      <c r="BF3144" s="11"/>
    </row>
    <row r="3145" spans="1:58" x14ac:dyDescent="0.25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2"/>
      <c r="BA3145" s="12"/>
      <c r="BB3145" s="12"/>
      <c r="BC3145" s="11"/>
      <c r="BD3145" s="11"/>
      <c r="BE3145" s="11"/>
      <c r="BF3145" s="11"/>
    </row>
    <row r="3146" spans="1:58" x14ac:dyDescent="0.25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2"/>
      <c r="BA3146" s="12"/>
      <c r="BB3146" s="12"/>
      <c r="BC3146" s="11"/>
      <c r="BD3146" s="11"/>
      <c r="BE3146" s="11"/>
      <c r="BF3146" s="11"/>
    </row>
    <row r="3147" spans="1:58" x14ac:dyDescent="0.25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2"/>
      <c r="BA3147" s="12"/>
      <c r="BB3147" s="12"/>
      <c r="BC3147" s="11"/>
      <c r="BD3147" s="11"/>
      <c r="BE3147" s="11"/>
      <c r="BF3147" s="11"/>
    </row>
    <row r="3148" spans="1:58" x14ac:dyDescent="0.25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2"/>
      <c r="BA3148" s="12"/>
      <c r="BB3148" s="12"/>
      <c r="BC3148" s="11"/>
      <c r="BD3148" s="11"/>
      <c r="BE3148" s="11"/>
      <c r="BF3148" s="11"/>
    </row>
    <row r="3149" spans="1:58" x14ac:dyDescent="0.25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2"/>
      <c r="BA3149" s="12"/>
      <c r="BB3149" s="12"/>
      <c r="BC3149" s="11"/>
      <c r="BD3149" s="11"/>
      <c r="BE3149" s="11"/>
      <c r="BF3149" s="11"/>
    </row>
    <row r="3150" spans="1:58" x14ac:dyDescent="0.25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2"/>
      <c r="BA3150" s="12"/>
      <c r="BB3150" s="12"/>
      <c r="BC3150" s="11"/>
      <c r="BD3150" s="11"/>
      <c r="BE3150" s="11"/>
      <c r="BF3150" s="11"/>
    </row>
    <row r="3151" spans="1:58" x14ac:dyDescent="0.25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2"/>
      <c r="BA3151" s="12"/>
      <c r="BB3151" s="12"/>
      <c r="BC3151" s="11"/>
      <c r="BD3151" s="11"/>
      <c r="BE3151" s="11"/>
      <c r="BF3151" s="11"/>
    </row>
    <row r="3152" spans="1:58" x14ac:dyDescent="0.25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2"/>
      <c r="BA3152" s="12"/>
      <c r="BB3152" s="12"/>
      <c r="BC3152" s="11"/>
      <c r="BD3152" s="11"/>
      <c r="BE3152" s="11"/>
      <c r="BF3152" s="11"/>
    </row>
    <row r="3153" spans="1:58" x14ac:dyDescent="0.25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2"/>
      <c r="BA3153" s="12"/>
      <c r="BB3153" s="12"/>
      <c r="BC3153" s="11"/>
      <c r="BD3153" s="11"/>
      <c r="BE3153" s="11"/>
      <c r="BF3153" s="11"/>
    </row>
    <row r="3154" spans="1:58" x14ac:dyDescent="0.25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2"/>
      <c r="BA3154" s="12"/>
      <c r="BB3154" s="12"/>
      <c r="BC3154" s="11"/>
      <c r="BD3154" s="11"/>
      <c r="BE3154" s="11"/>
      <c r="BF3154" s="11"/>
    </row>
    <row r="3155" spans="1:58" x14ac:dyDescent="0.25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2"/>
      <c r="BA3155" s="12"/>
      <c r="BB3155" s="12"/>
      <c r="BC3155" s="11"/>
      <c r="BD3155" s="11"/>
      <c r="BE3155" s="11"/>
      <c r="BF3155" s="11"/>
    </row>
    <row r="3156" spans="1:58" x14ac:dyDescent="0.25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2"/>
      <c r="BA3156" s="12"/>
      <c r="BB3156" s="12"/>
      <c r="BC3156" s="11"/>
      <c r="BD3156" s="11"/>
      <c r="BE3156" s="11"/>
      <c r="BF3156" s="11"/>
    </row>
    <row r="3157" spans="1:58" x14ac:dyDescent="0.25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2"/>
      <c r="BA3157" s="12"/>
      <c r="BB3157" s="12"/>
      <c r="BC3157" s="11"/>
      <c r="BD3157" s="11"/>
      <c r="BE3157" s="11"/>
      <c r="BF3157" s="11"/>
    </row>
    <row r="3158" spans="1:58" x14ac:dyDescent="0.25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2"/>
      <c r="BA3158" s="12"/>
      <c r="BB3158" s="12"/>
      <c r="BC3158" s="11"/>
      <c r="BD3158" s="11"/>
      <c r="BE3158" s="11"/>
      <c r="BF3158" s="11"/>
    </row>
    <row r="3159" spans="1:58" x14ac:dyDescent="0.25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2"/>
      <c r="BA3159" s="12"/>
      <c r="BB3159" s="12"/>
      <c r="BC3159" s="11"/>
      <c r="BD3159" s="11"/>
      <c r="BE3159" s="11"/>
      <c r="BF3159" s="11"/>
    </row>
    <row r="3160" spans="1:58" x14ac:dyDescent="0.25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2"/>
      <c r="BA3160" s="12"/>
      <c r="BB3160" s="12"/>
      <c r="BC3160" s="11"/>
      <c r="BD3160" s="11"/>
      <c r="BE3160" s="11"/>
      <c r="BF3160" s="11"/>
    </row>
    <row r="3161" spans="1:58" x14ac:dyDescent="0.25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2"/>
      <c r="BA3161" s="12"/>
      <c r="BB3161" s="12"/>
      <c r="BC3161" s="11"/>
      <c r="BD3161" s="11"/>
      <c r="BE3161" s="11"/>
      <c r="BF3161" s="11"/>
    </row>
    <row r="3162" spans="1:58" x14ac:dyDescent="0.25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2"/>
      <c r="BA3162" s="12"/>
      <c r="BB3162" s="12"/>
      <c r="BC3162" s="11"/>
      <c r="BD3162" s="11"/>
      <c r="BE3162" s="11"/>
      <c r="BF3162" s="11"/>
    </row>
    <row r="3163" spans="1:58" x14ac:dyDescent="0.25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2"/>
      <c r="BA3163" s="12"/>
      <c r="BB3163" s="12"/>
      <c r="BC3163" s="11"/>
      <c r="BD3163" s="11"/>
      <c r="BE3163" s="11"/>
      <c r="BF3163" s="11"/>
    </row>
    <row r="3164" spans="1:58" x14ac:dyDescent="0.25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2"/>
      <c r="BA3164" s="12"/>
      <c r="BB3164" s="12"/>
      <c r="BC3164" s="11"/>
      <c r="BD3164" s="11"/>
      <c r="BE3164" s="11"/>
      <c r="BF3164" s="11"/>
    </row>
    <row r="3165" spans="1:58" x14ac:dyDescent="0.25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2"/>
      <c r="BA3165" s="12"/>
      <c r="BB3165" s="12"/>
      <c r="BC3165" s="11"/>
      <c r="BD3165" s="11"/>
      <c r="BE3165" s="11"/>
      <c r="BF3165" s="11"/>
    </row>
    <row r="3166" spans="1:58" x14ac:dyDescent="0.25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2"/>
      <c r="BA3166" s="12"/>
      <c r="BB3166" s="12"/>
      <c r="BC3166" s="11"/>
      <c r="BD3166" s="11"/>
      <c r="BE3166" s="11"/>
      <c r="BF3166" s="11"/>
    </row>
    <row r="3167" spans="1:58" x14ac:dyDescent="0.25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2"/>
      <c r="BA3167" s="12"/>
      <c r="BB3167" s="12"/>
      <c r="BC3167" s="11"/>
      <c r="BD3167" s="11"/>
      <c r="BE3167" s="11"/>
      <c r="BF3167" s="11"/>
    </row>
    <row r="3168" spans="1:58" x14ac:dyDescent="0.25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2"/>
      <c r="BA3168" s="12"/>
      <c r="BB3168" s="12"/>
      <c r="BC3168" s="11"/>
      <c r="BD3168" s="11"/>
      <c r="BE3168" s="11"/>
      <c r="BF3168" s="11"/>
    </row>
    <row r="3169" spans="1:58" x14ac:dyDescent="0.25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2"/>
      <c r="BA3169" s="12"/>
      <c r="BB3169" s="12"/>
      <c r="BC3169" s="11"/>
      <c r="BD3169" s="11"/>
      <c r="BE3169" s="11"/>
      <c r="BF3169" s="11"/>
    </row>
    <row r="3170" spans="1:58" x14ac:dyDescent="0.25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2"/>
      <c r="BA3170" s="12"/>
      <c r="BB3170" s="12"/>
      <c r="BC3170" s="11"/>
      <c r="BD3170" s="11"/>
      <c r="BE3170" s="11"/>
      <c r="BF3170" s="11"/>
    </row>
    <row r="3171" spans="1:58" x14ac:dyDescent="0.25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2"/>
      <c r="BA3171" s="12"/>
      <c r="BB3171" s="12"/>
      <c r="BC3171" s="11"/>
      <c r="BD3171" s="11"/>
      <c r="BE3171" s="11"/>
      <c r="BF3171" s="11"/>
    </row>
    <row r="3172" spans="1:58" x14ac:dyDescent="0.25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2"/>
      <c r="BA3172" s="12"/>
      <c r="BB3172" s="12"/>
      <c r="BC3172" s="11"/>
      <c r="BD3172" s="11"/>
      <c r="BE3172" s="11"/>
      <c r="BF3172" s="11"/>
    </row>
    <row r="3173" spans="1:58" x14ac:dyDescent="0.25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2"/>
      <c r="BA3173" s="12"/>
      <c r="BB3173" s="12"/>
      <c r="BC3173" s="11"/>
      <c r="BD3173" s="11"/>
      <c r="BE3173" s="11"/>
      <c r="BF3173" s="11"/>
    </row>
    <row r="3174" spans="1:58" x14ac:dyDescent="0.25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2"/>
      <c r="BA3174" s="12"/>
      <c r="BB3174" s="12"/>
      <c r="BC3174" s="11"/>
      <c r="BD3174" s="11"/>
      <c r="BE3174" s="11"/>
      <c r="BF3174" s="11"/>
    </row>
    <row r="3175" spans="1:58" x14ac:dyDescent="0.25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2"/>
      <c r="BA3175" s="12"/>
      <c r="BB3175" s="12"/>
      <c r="BC3175" s="11"/>
      <c r="BD3175" s="11"/>
      <c r="BE3175" s="11"/>
      <c r="BF3175" s="11"/>
    </row>
    <row r="3176" spans="1:58" x14ac:dyDescent="0.25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2"/>
      <c r="BA3176" s="12"/>
      <c r="BB3176" s="12"/>
      <c r="BC3176" s="11"/>
      <c r="BD3176" s="11"/>
      <c r="BE3176" s="11"/>
      <c r="BF3176" s="11"/>
    </row>
    <row r="3177" spans="1:58" x14ac:dyDescent="0.25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2"/>
      <c r="BA3177" s="12"/>
      <c r="BB3177" s="12"/>
      <c r="BC3177" s="11"/>
      <c r="BD3177" s="11"/>
      <c r="BE3177" s="11"/>
      <c r="BF3177" s="11"/>
    </row>
    <row r="3178" spans="1:58" x14ac:dyDescent="0.25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2"/>
      <c r="BA3178" s="12"/>
      <c r="BB3178" s="12"/>
      <c r="BC3178" s="11"/>
      <c r="BD3178" s="11"/>
      <c r="BE3178" s="11"/>
      <c r="BF3178" s="11"/>
    </row>
    <row r="3179" spans="1:58" x14ac:dyDescent="0.25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2"/>
      <c r="BA3179" s="12"/>
      <c r="BB3179" s="12"/>
      <c r="BC3179" s="11"/>
      <c r="BD3179" s="11"/>
      <c r="BE3179" s="11"/>
      <c r="BF3179" s="11"/>
    </row>
    <row r="3180" spans="1:58" x14ac:dyDescent="0.25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2"/>
      <c r="BA3180" s="12"/>
      <c r="BB3180" s="12"/>
      <c r="BC3180" s="11"/>
      <c r="BD3180" s="11"/>
      <c r="BE3180" s="11"/>
      <c r="BF3180" s="11"/>
    </row>
    <row r="3181" spans="1:58" x14ac:dyDescent="0.25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2"/>
      <c r="BA3181" s="12"/>
      <c r="BB3181" s="12"/>
      <c r="BC3181" s="11"/>
      <c r="BD3181" s="11"/>
      <c r="BE3181" s="11"/>
      <c r="BF3181" s="11"/>
    </row>
    <row r="3182" spans="1:58" x14ac:dyDescent="0.25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2"/>
      <c r="BA3182" s="12"/>
      <c r="BB3182" s="12"/>
      <c r="BC3182" s="11"/>
      <c r="BD3182" s="11"/>
      <c r="BE3182" s="11"/>
      <c r="BF3182" s="11"/>
    </row>
    <row r="3183" spans="1:58" x14ac:dyDescent="0.25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2"/>
      <c r="BA3183" s="12"/>
      <c r="BB3183" s="12"/>
      <c r="BC3183" s="11"/>
      <c r="BD3183" s="11"/>
      <c r="BE3183" s="11"/>
      <c r="BF3183" s="11"/>
    </row>
    <row r="3184" spans="1:58" x14ac:dyDescent="0.25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2"/>
      <c r="BA3184" s="12"/>
      <c r="BB3184" s="12"/>
      <c r="BC3184" s="11"/>
      <c r="BD3184" s="11"/>
      <c r="BE3184" s="11"/>
      <c r="BF3184" s="11"/>
    </row>
    <row r="3185" spans="1:58" x14ac:dyDescent="0.25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2"/>
      <c r="BA3185" s="12"/>
      <c r="BB3185" s="12"/>
      <c r="BC3185" s="11"/>
      <c r="BD3185" s="11"/>
      <c r="BE3185" s="11"/>
      <c r="BF3185" s="11"/>
    </row>
    <row r="3186" spans="1:58" x14ac:dyDescent="0.25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2"/>
      <c r="BA3186" s="12"/>
      <c r="BB3186" s="12"/>
      <c r="BC3186" s="11"/>
      <c r="BD3186" s="11"/>
      <c r="BE3186" s="11"/>
      <c r="BF3186" s="11"/>
    </row>
    <row r="3187" spans="1:58" x14ac:dyDescent="0.25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2"/>
      <c r="BA3187" s="12"/>
      <c r="BB3187" s="12"/>
      <c r="BC3187" s="11"/>
      <c r="BD3187" s="11"/>
      <c r="BE3187" s="11"/>
      <c r="BF3187" s="11"/>
    </row>
    <row r="3188" spans="1:58" x14ac:dyDescent="0.25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2"/>
      <c r="BA3188" s="12"/>
      <c r="BB3188" s="12"/>
      <c r="BC3188" s="11"/>
      <c r="BD3188" s="11"/>
      <c r="BE3188" s="11"/>
      <c r="BF3188" s="11"/>
    </row>
    <row r="3189" spans="1:58" x14ac:dyDescent="0.25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2"/>
      <c r="BA3189" s="12"/>
      <c r="BB3189" s="12"/>
      <c r="BC3189" s="11"/>
      <c r="BD3189" s="11"/>
      <c r="BE3189" s="11"/>
      <c r="BF3189" s="11"/>
    </row>
    <row r="3190" spans="1:58" x14ac:dyDescent="0.25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2"/>
      <c r="BA3190" s="12"/>
      <c r="BB3190" s="12"/>
      <c r="BC3190" s="11"/>
      <c r="BD3190" s="11"/>
      <c r="BE3190" s="11"/>
      <c r="BF3190" s="11"/>
    </row>
    <row r="3191" spans="1:58" x14ac:dyDescent="0.25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2"/>
      <c r="BA3191" s="12"/>
      <c r="BB3191" s="12"/>
      <c r="BC3191" s="11"/>
      <c r="BD3191" s="11"/>
      <c r="BE3191" s="11"/>
      <c r="BF3191" s="11"/>
    </row>
    <row r="3192" spans="1:58" x14ac:dyDescent="0.25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2"/>
      <c r="BA3192" s="12"/>
      <c r="BB3192" s="12"/>
      <c r="BC3192" s="11"/>
      <c r="BD3192" s="11"/>
      <c r="BE3192" s="11"/>
      <c r="BF3192" s="11"/>
    </row>
    <row r="3193" spans="1:58" x14ac:dyDescent="0.25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2"/>
      <c r="BA3193" s="12"/>
      <c r="BB3193" s="12"/>
      <c r="BC3193" s="11"/>
      <c r="BD3193" s="11"/>
      <c r="BE3193" s="11"/>
      <c r="BF3193" s="11"/>
    </row>
    <row r="3194" spans="1:58" x14ac:dyDescent="0.25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2"/>
      <c r="BA3194" s="12"/>
      <c r="BB3194" s="12"/>
      <c r="BC3194" s="11"/>
      <c r="BD3194" s="11"/>
      <c r="BE3194" s="11"/>
      <c r="BF3194" s="11"/>
    </row>
    <row r="3195" spans="1:58" x14ac:dyDescent="0.25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2"/>
      <c r="BA3195" s="12"/>
      <c r="BB3195" s="12"/>
      <c r="BC3195" s="11"/>
      <c r="BD3195" s="11"/>
      <c r="BE3195" s="11"/>
      <c r="BF3195" s="11"/>
    </row>
    <row r="3196" spans="1:58" x14ac:dyDescent="0.25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2"/>
      <c r="BA3196" s="12"/>
      <c r="BB3196" s="12"/>
      <c r="BC3196" s="11"/>
      <c r="BD3196" s="11"/>
      <c r="BE3196" s="11"/>
      <c r="BF3196" s="11"/>
    </row>
    <row r="3197" spans="1:58" x14ac:dyDescent="0.25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2"/>
      <c r="BA3197" s="12"/>
      <c r="BB3197" s="12"/>
      <c r="BC3197" s="11"/>
      <c r="BD3197" s="11"/>
      <c r="BE3197" s="11"/>
      <c r="BF3197" s="11"/>
    </row>
    <row r="3198" spans="1:58" x14ac:dyDescent="0.25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2"/>
      <c r="BA3198" s="12"/>
      <c r="BB3198" s="12"/>
      <c r="BC3198" s="11"/>
      <c r="BD3198" s="11"/>
      <c r="BE3198" s="11"/>
      <c r="BF3198" s="11"/>
    </row>
    <row r="3199" spans="1:58" x14ac:dyDescent="0.25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2"/>
      <c r="BA3199" s="12"/>
      <c r="BB3199" s="12"/>
      <c r="BC3199" s="11"/>
      <c r="BD3199" s="11"/>
      <c r="BE3199" s="11"/>
      <c r="BF3199" s="11"/>
    </row>
    <row r="3200" spans="1:58" x14ac:dyDescent="0.25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2"/>
      <c r="BA3200" s="12"/>
      <c r="BB3200" s="12"/>
      <c r="BC3200" s="11"/>
      <c r="BD3200" s="11"/>
      <c r="BE3200" s="11"/>
      <c r="BF3200" s="11"/>
    </row>
    <row r="3201" spans="1:58" x14ac:dyDescent="0.25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2"/>
      <c r="BA3201" s="12"/>
      <c r="BB3201" s="12"/>
      <c r="BC3201" s="11"/>
      <c r="BD3201" s="11"/>
      <c r="BE3201" s="11"/>
      <c r="BF3201" s="11"/>
    </row>
    <row r="3202" spans="1:58" x14ac:dyDescent="0.25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2"/>
      <c r="BA3202" s="12"/>
      <c r="BB3202" s="12"/>
      <c r="BC3202" s="11"/>
      <c r="BD3202" s="11"/>
      <c r="BE3202" s="11"/>
      <c r="BF3202" s="11"/>
    </row>
    <row r="3203" spans="1:58" x14ac:dyDescent="0.25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2"/>
      <c r="BA3203" s="12"/>
      <c r="BB3203" s="12"/>
      <c r="BC3203" s="11"/>
      <c r="BD3203" s="11"/>
      <c r="BE3203" s="11"/>
      <c r="BF3203" s="11"/>
    </row>
    <row r="3204" spans="1:58" x14ac:dyDescent="0.25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2"/>
      <c r="BA3204" s="12"/>
      <c r="BB3204" s="12"/>
      <c r="BC3204" s="11"/>
      <c r="BD3204" s="11"/>
      <c r="BE3204" s="11"/>
      <c r="BF3204" s="11"/>
    </row>
    <row r="3205" spans="1:58" x14ac:dyDescent="0.25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2"/>
      <c r="BA3205" s="12"/>
      <c r="BB3205" s="12"/>
      <c r="BC3205" s="11"/>
      <c r="BD3205" s="11"/>
      <c r="BE3205" s="11"/>
      <c r="BF3205" s="11"/>
    </row>
    <row r="3206" spans="1:58" x14ac:dyDescent="0.25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2"/>
      <c r="BA3206" s="12"/>
      <c r="BB3206" s="12"/>
      <c r="BC3206" s="11"/>
      <c r="BD3206" s="11"/>
      <c r="BE3206" s="11"/>
      <c r="BF3206" s="11"/>
    </row>
    <row r="3207" spans="1:58" x14ac:dyDescent="0.25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2"/>
      <c r="BA3207" s="12"/>
      <c r="BB3207" s="12"/>
      <c r="BC3207" s="11"/>
      <c r="BD3207" s="11"/>
      <c r="BE3207" s="11"/>
      <c r="BF3207" s="11"/>
    </row>
    <row r="3208" spans="1:58" x14ac:dyDescent="0.25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2"/>
      <c r="BA3208" s="12"/>
      <c r="BB3208" s="12"/>
      <c r="BC3208" s="11"/>
      <c r="BD3208" s="11"/>
      <c r="BE3208" s="11"/>
      <c r="BF3208" s="11"/>
    </row>
    <row r="3209" spans="1:58" x14ac:dyDescent="0.25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2"/>
      <c r="BA3209" s="12"/>
      <c r="BB3209" s="12"/>
      <c r="BC3209" s="11"/>
      <c r="BD3209" s="11"/>
      <c r="BE3209" s="11"/>
      <c r="BF3209" s="11"/>
    </row>
    <row r="3210" spans="1:58" x14ac:dyDescent="0.25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2"/>
      <c r="BA3210" s="12"/>
      <c r="BB3210" s="12"/>
      <c r="BC3210" s="11"/>
      <c r="BD3210" s="11"/>
      <c r="BE3210" s="11"/>
      <c r="BF3210" s="11"/>
    </row>
    <row r="3211" spans="1:58" x14ac:dyDescent="0.25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2"/>
      <c r="BA3211" s="12"/>
      <c r="BB3211" s="12"/>
      <c r="BC3211" s="11"/>
      <c r="BD3211" s="11"/>
      <c r="BE3211" s="11"/>
      <c r="BF3211" s="11"/>
    </row>
    <row r="3212" spans="1:58" x14ac:dyDescent="0.25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2"/>
      <c r="BA3212" s="12"/>
      <c r="BB3212" s="12"/>
      <c r="BC3212" s="11"/>
      <c r="BD3212" s="11"/>
      <c r="BE3212" s="11"/>
      <c r="BF3212" s="11"/>
    </row>
    <row r="3213" spans="1:58" x14ac:dyDescent="0.25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2"/>
      <c r="BA3213" s="12"/>
      <c r="BB3213" s="12"/>
      <c r="BC3213" s="11"/>
      <c r="BD3213" s="11"/>
      <c r="BE3213" s="11"/>
      <c r="BF3213" s="11"/>
    </row>
    <row r="3214" spans="1:58" x14ac:dyDescent="0.25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2"/>
      <c r="BA3214" s="12"/>
      <c r="BB3214" s="12"/>
      <c r="BC3214" s="11"/>
      <c r="BD3214" s="11"/>
      <c r="BE3214" s="11"/>
      <c r="BF3214" s="11"/>
    </row>
    <row r="3215" spans="1:58" x14ac:dyDescent="0.25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2"/>
      <c r="BA3215" s="12"/>
      <c r="BB3215" s="12"/>
      <c r="BC3215" s="11"/>
      <c r="BD3215" s="11"/>
      <c r="BE3215" s="11"/>
      <c r="BF3215" s="11"/>
    </row>
    <row r="3216" spans="1:58" x14ac:dyDescent="0.25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2"/>
      <c r="BA3216" s="12"/>
      <c r="BB3216" s="12"/>
      <c r="BC3216" s="11"/>
      <c r="BD3216" s="11"/>
      <c r="BE3216" s="11"/>
      <c r="BF3216" s="11"/>
    </row>
    <row r="3217" spans="1:58" x14ac:dyDescent="0.25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2"/>
      <c r="BA3217" s="12"/>
      <c r="BB3217" s="12"/>
      <c r="BC3217" s="11"/>
      <c r="BD3217" s="11"/>
      <c r="BE3217" s="11"/>
      <c r="BF3217" s="11"/>
    </row>
    <row r="3218" spans="1:58" x14ac:dyDescent="0.25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2"/>
      <c r="BA3218" s="12"/>
      <c r="BB3218" s="12"/>
      <c r="BC3218" s="11"/>
      <c r="BD3218" s="11"/>
      <c r="BE3218" s="11"/>
      <c r="BF3218" s="11"/>
    </row>
    <row r="3219" spans="1:58" x14ac:dyDescent="0.25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2"/>
      <c r="BA3219" s="12"/>
      <c r="BB3219" s="12"/>
      <c r="BC3219" s="11"/>
      <c r="BD3219" s="11"/>
      <c r="BE3219" s="11"/>
      <c r="BF3219" s="11"/>
    </row>
    <row r="3220" spans="1:58" x14ac:dyDescent="0.25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2"/>
      <c r="BA3220" s="12"/>
      <c r="BB3220" s="12"/>
      <c r="BC3220" s="11"/>
      <c r="BD3220" s="11"/>
      <c r="BE3220" s="11"/>
      <c r="BF3220" s="11"/>
    </row>
    <row r="3221" spans="1:58" x14ac:dyDescent="0.25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2"/>
      <c r="BA3221" s="12"/>
      <c r="BB3221" s="12"/>
      <c r="BC3221" s="11"/>
      <c r="BD3221" s="11"/>
      <c r="BE3221" s="11"/>
      <c r="BF3221" s="11"/>
    </row>
    <row r="3222" spans="1:58" x14ac:dyDescent="0.25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2"/>
      <c r="BA3222" s="12"/>
      <c r="BB3222" s="12"/>
      <c r="BC3222" s="11"/>
      <c r="BD3222" s="11"/>
      <c r="BE3222" s="11"/>
      <c r="BF3222" s="11"/>
    </row>
    <row r="3223" spans="1:58" x14ac:dyDescent="0.25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2"/>
      <c r="BA3223" s="12"/>
      <c r="BB3223" s="12"/>
      <c r="BC3223" s="11"/>
      <c r="BD3223" s="11"/>
      <c r="BE3223" s="11"/>
      <c r="BF3223" s="11"/>
    </row>
    <row r="3224" spans="1:58" x14ac:dyDescent="0.25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2"/>
      <c r="BA3224" s="12"/>
      <c r="BB3224" s="12"/>
      <c r="BC3224" s="11"/>
      <c r="BD3224" s="11"/>
      <c r="BE3224" s="11"/>
      <c r="BF3224" s="11"/>
    </row>
    <row r="3225" spans="1:58" x14ac:dyDescent="0.25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2"/>
      <c r="BA3225" s="12"/>
      <c r="BB3225" s="12"/>
      <c r="BC3225" s="11"/>
      <c r="BD3225" s="11"/>
      <c r="BE3225" s="11"/>
      <c r="BF3225" s="11"/>
    </row>
    <row r="3226" spans="1:58" x14ac:dyDescent="0.25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2"/>
      <c r="BA3226" s="12"/>
      <c r="BB3226" s="12"/>
      <c r="BC3226" s="11"/>
      <c r="BD3226" s="11"/>
      <c r="BE3226" s="11"/>
      <c r="BF3226" s="11"/>
    </row>
    <row r="3227" spans="1:58" x14ac:dyDescent="0.25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2"/>
      <c r="BA3227" s="12"/>
      <c r="BB3227" s="12"/>
      <c r="BC3227" s="11"/>
      <c r="BD3227" s="11"/>
      <c r="BE3227" s="11"/>
      <c r="BF3227" s="11"/>
    </row>
    <row r="3228" spans="1:58" x14ac:dyDescent="0.25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2"/>
      <c r="BA3228" s="12"/>
      <c r="BB3228" s="12"/>
      <c r="BC3228" s="11"/>
      <c r="BD3228" s="11"/>
      <c r="BE3228" s="11"/>
      <c r="BF3228" s="11"/>
    </row>
    <row r="3229" spans="1:58" x14ac:dyDescent="0.25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2"/>
      <c r="BA3229" s="12"/>
      <c r="BB3229" s="12"/>
      <c r="BC3229" s="11"/>
      <c r="BD3229" s="11"/>
      <c r="BE3229" s="11"/>
      <c r="BF3229" s="11"/>
    </row>
    <row r="3230" spans="1:58" x14ac:dyDescent="0.25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2"/>
      <c r="BA3230" s="12"/>
      <c r="BB3230" s="12"/>
      <c r="BC3230" s="11"/>
      <c r="BD3230" s="11"/>
      <c r="BE3230" s="11"/>
      <c r="BF3230" s="11"/>
    </row>
    <row r="3231" spans="1:58" x14ac:dyDescent="0.25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2"/>
      <c r="BA3231" s="12"/>
      <c r="BB3231" s="12"/>
      <c r="BC3231" s="11"/>
      <c r="BD3231" s="11"/>
      <c r="BE3231" s="11"/>
      <c r="BF3231" s="11"/>
    </row>
    <row r="3232" spans="1:58" x14ac:dyDescent="0.25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2"/>
      <c r="BA3232" s="12"/>
      <c r="BB3232" s="12"/>
      <c r="BC3232" s="11"/>
      <c r="BD3232" s="11"/>
      <c r="BE3232" s="11"/>
      <c r="BF3232" s="11"/>
    </row>
    <row r="3233" spans="1:58" x14ac:dyDescent="0.25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2"/>
      <c r="BA3233" s="12"/>
      <c r="BB3233" s="12"/>
      <c r="BC3233" s="11"/>
      <c r="BD3233" s="11"/>
      <c r="BE3233" s="11"/>
      <c r="BF3233" s="11"/>
    </row>
    <row r="3234" spans="1:58" x14ac:dyDescent="0.25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2"/>
      <c r="BA3234" s="12"/>
      <c r="BB3234" s="12"/>
      <c r="BC3234" s="11"/>
      <c r="BD3234" s="11"/>
      <c r="BE3234" s="11"/>
      <c r="BF3234" s="11"/>
    </row>
    <row r="3235" spans="1:58" x14ac:dyDescent="0.25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2"/>
      <c r="BA3235" s="12"/>
      <c r="BB3235" s="12"/>
      <c r="BC3235" s="11"/>
      <c r="BD3235" s="11"/>
      <c r="BE3235" s="11"/>
      <c r="BF3235" s="11"/>
    </row>
    <row r="3236" spans="1:58" x14ac:dyDescent="0.25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2"/>
      <c r="BA3236" s="12"/>
      <c r="BB3236" s="12"/>
      <c r="BC3236" s="11"/>
      <c r="BD3236" s="11"/>
      <c r="BE3236" s="11"/>
      <c r="BF3236" s="11"/>
    </row>
    <row r="3237" spans="1:58" x14ac:dyDescent="0.25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2"/>
      <c r="BA3237" s="12"/>
      <c r="BB3237" s="12"/>
      <c r="BC3237" s="11"/>
      <c r="BD3237" s="11"/>
      <c r="BE3237" s="11"/>
      <c r="BF3237" s="11"/>
    </row>
    <row r="3238" spans="1:58" x14ac:dyDescent="0.25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2"/>
      <c r="BA3238" s="12"/>
      <c r="BB3238" s="12"/>
      <c r="BC3238" s="11"/>
      <c r="BD3238" s="11"/>
      <c r="BE3238" s="11"/>
      <c r="BF3238" s="11"/>
    </row>
    <row r="3239" spans="1:58" x14ac:dyDescent="0.25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2"/>
      <c r="BA3239" s="12"/>
      <c r="BB3239" s="12"/>
      <c r="BC3239" s="11"/>
      <c r="BD3239" s="11"/>
      <c r="BE3239" s="11"/>
      <c r="BF3239" s="11"/>
    </row>
    <row r="3240" spans="1:58" x14ac:dyDescent="0.25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2"/>
      <c r="BA3240" s="12"/>
      <c r="BB3240" s="12"/>
      <c r="BC3240" s="11"/>
      <c r="BD3240" s="11"/>
      <c r="BE3240" s="11"/>
      <c r="BF3240" s="11"/>
    </row>
    <row r="3241" spans="1:58" x14ac:dyDescent="0.25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2"/>
      <c r="BA3241" s="12"/>
      <c r="BB3241" s="12"/>
      <c r="BC3241" s="11"/>
      <c r="BD3241" s="11"/>
      <c r="BE3241" s="11"/>
      <c r="BF3241" s="11"/>
    </row>
    <row r="3242" spans="1:58" x14ac:dyDescent="0.25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2"/>
      <c r="BA3242" s="12"/>
      <c r="BB3242" s="12"/>
      <c r="BC3242" s="11"/>
      <c r="BD3242" s="11"/>
      <c r="BE3242" s="11"/>
      <c r="BF3242" s="11"/>
    </row>
    <row r="3243" spans="1:58" x14ac:dyDescent="0.25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2"/>
      <c r="BA3243" s="12"/>
      <c r="BB3243" s="12"/>
      <c r="BC3243" s="11"/>
      <c r="BD3243" s="11"/>
      <c r="BE3243" s="11"/>
      <c r="BF3243" s="11"/>
    </row>
    <row r="3244" spans="1:58" x14ac:dyDescent="0.25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2"/>
      <c r="BA3244" s="12"/>
      <c r="BB3244" s="12"/>
      <c r="BC3244" s="11"/>
      <c r="BD3244" s="11"/>
      <c r="BE3244" s="11"/>
      <c r="BF3244" s="11"/>
    </row>
    <row r="3245" spans="1:58" x14ac:dyDescent="0.25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2"/>
      <c r="BA3245" s="12"/>
      <c r="BB3245" s="12"/>
      <c r="BC3245" s="11"/>
      <c r="BD3245" s="11"/>
      <c r="BE3245" s="11"/>
      <c r="BF3245" s="11"/>
    </row>
    <row r="3246" spans="1:58" x14ac:dyDescent="0.25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2"/>
      <c r="BA3246" s="12"/>
      <c r="BB3246" s="12"/>
      <c r="BC3246" s="11"/>
      <c r="BD3246" s="11"/>
      <c r="BE3246" s="11"/>
      <c r="BF3246" s="11"/>
    </row>
    <row r="3247" spans="1:58" x14ac:dyDescent="0.25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2"/>
      <c r="BA3247" s="12"/>
      <c r="BB3247" s="12"/>
      <c r="BC3247" s="11"/>
      <c r="BD3247" s="11"/>
      <c r="BE3247" s="11"/>
      <c r="BF3247" s="11"/>
    </row>
    <row r="3248" spans="1:58" x14ac:dyDescent="0.25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2"/>
      <c r="BA3248" s="12"/>
      <c r="BB3248" s="12"/>
      <c r="BC3248" s="11"/>
      <c r="BD3248" s="11"/>
      <c r="BE3248" s="11"/>
      <c r="BF3248" s="11"/>
    </row>
    <row r="3249" spans="1:58" x14ac:dyDescent="0.25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2"/>
      <c r="BA3249" s="12"/>
      <c r="BB3249" s="12"/>
      <c r="BC3249" s="11"/>
      <c r="BD3249" s="11"/>
      <c r="BE3249" s="11"/>
      <c r="BF3249" s="11"/>
    </row>
    <row r="3250" spans="1:58" x14ac:dyDescent="0.25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2"/>
      <c r="BA3250" s="12"/>
      <c r="BB3250" s="12"/>
      <c r="BC3250" s="11"/>
      <c r="BD3250" s="11"/>
      <c r="BE3250" s="11"/>
      <c r="BF3250" s="11"/>
    </row>
    <row r="3251" spans="1:58" x14ac:dyDescent="0.25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2"/>
      <c r="BA3251" s="12"/>
      <c r="BB3251" s="12"/>
      <c r="BC3251" s="11"/>
      <c r="BD3251" s="11"/>
      <c r="BE3251" s="11"/>
      <c r="BF3251" s="11"/>
    </row>
    <row r="3252" spans="1:58" x14ac:dyDescent="0.25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2"/>
      <c r="BA3252" s="12"/>
      <c r="BB3252" s="12"/>
      <c r="BC3252" s="11"/>
      <c r="BD3252" s="11"/>
      <c r="BE3252" s="11"/>
      <c r="BF3252" s="11"/>
    </row>
    <row r="3253" spans="1:58" x14ac:dyDescent="0.25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2"/>
      <c r="BA3253" s="12"/>
      <c r="BB3253" s="12"/>
      <c r="BC3253" s="11"/>
      <c r="BD3253" s="11"/>
      <c r="BE3253" s="11"/>
      <c r="BF3253" s="11"/>
    </row>
    <row r="3254" spans="1:58" x14ac:dyDescent="0.25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2"/>
      <c r="BA3254" s="12"/>
      <c r="BB3254" s="12"/>
      <c r="BC3254" s="11"/>
      <c r="BD3254" s="11"/>
      <c r="BE3254" s="11"/>
      <c r="BF3254" s="11"/>
    </row>
    <row r="3255" spans="1:58" x14ac:dyDescent="0.25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2"/>
      <c r="BA3255" s="12"/>
      <c r="BB3255" s="12"/>
      <c r="BC3255" s="11"/>
      <c r="BD3255" s="11"/>
      <c r="BE3255" s="11"/>
      <c r="BF3255" s="11"/>
    </row>
    <row r="3256" spans="1:58" x14ac:dyDescent="0.25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2"/>
      <c r="BA3256" s="12"/>
      <c r="BB3256" s="12"/>
      <c r="BC3256" s="11"/>
      <c r="BD3256" s="11"/>
      <c r="BE3256" s="11"/>
      <c r="BF3256" s="11"/>
    </row>
    <row r="3257" spans="1:58" x14ac:dyDescent="0.25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2"/>
      <c r="BA3257" s="12"/>
      <c r="BB3257" s="12"/>
      <c r="BC3257" s="11"/>
      <c r="BD3257" s="11"/>
      <c r="BE3257" s="11"/>
      <c r="BF3257" s="11"/>
    </row>
    <row r="3258" spans="1:58" x14ac:dyDescent="0.25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2"/>
      <c r="BA3258" s="12"/>
      <c r="BB3258" s="12"/>
      <c r="BC3258" s="11"/>
      <c r="BD3258" s="11"/>
      <c r="BE3258" s="11"/>
      <c r="BF3258" s="11"/>
    </row>
    <row r="3259" spans="1:58" x14ac:dyDescent="0.25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2"/>
      <c r="BA3259" s="12"/>
      <c r="BB3259" s="12"/>
      <c r="BC3259" s="11"/>
      <c r="BD3259" s="11"/>
      <c r="BE3259" s="11"/>
      <c r="BF3259" s="11"/>
    </row>
    <row r="3260" spans="1:58" x14ac:dyDescent="0.25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2"/>
      <c r="BA3260" s="12"/>
      <c r="BB3260" s="12"/>
      <c r="BC3260" s="11"/>
      <c r="BD3260" s="11"/>
      <c r="BE3260" s="11"/>
      <c r="BF3260" s="11"/>
    </row>
    <row r="3261" spans="1:58" x14ac:dyDescent="0.25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2"/>
      <c r="BA3261" s="12"/>
      <c r="BB3261" s="12"/>
      <c r="BC3261" s="11"/>
      <c r="BD3261" s="11"/>
      <c r="BE3261" s="11"/>
      <c r="BF3261" s="11"/>
    </row>
    <row r="3262" spans="1:58" x14ac:dyDescent="0.25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2"/>
      <c r="BA3262" s="12"/>
      <c r="BB3262" s="12"/>
      <c r="BC3262" s="11"/>
      <c r="BD3262" s="11"/>
      <c r="BE3262" s="11"/>
      <c r="BF3262" s="11"/>
    </row>
    <row r="3263" spans="1:58" x14ac:dyDescent="0.25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2"/>
      <c r="BA3263" s="12"/>
      <c r="BB3263" s="12"/>
      <c r="BC3263" s="11"/>
      <c r="BD3263" s="11"/>
      <c r="BE3263" s="11"/>
      <c r="BF3263" s="11"/>
    </row>
    <row r="3264" spans="1:58" x14ac:dyDescent="0.25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2"/>
      <c r="BA3264" s="12"/>
      <c r="BB3264" s="12"/>
      <c r="BC3264" s="11"/>
      <c r="BD3264" s="11"/>
      <c r="BE3264" s="11"/>
      <c r="BF3264" s="11"/>
    </row>
    <row r="3265" spans="1:58" x14ac:dyDescent="0.25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2"/>
      <c r="BA3265" s="12"/>
      <c r="BB3265" s="12"/>
      <c r="BC3265" s="11"/>
      <c r="BD3265" s="11"/>
      <c r="BE3265" s="11"/>
      <c r="BF3265" s="11"/>
    </row>
    <row r="3266" spans="1:58" x14ac:dyDescent="0.25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2"/>
      <c r="BA3266" s="12"/>
      <c r="BB3266" s="12"/>
      <c r="BC3266" s="11"/>
      <c r="BD3266" s="11"/>
      <c r="BE3266" s="11"/>
      <c r="BF3266" s="11"/>
    </row>
    <row r="3267" spans="1:58" x14ac:dyDescent="0.25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2"/>
      <c r="BA3267" s="12"/>
      <c r="BB3267" s="12"/>
      <c r="BC3267" s="11"/>
      <c r="BD3267" s="11"/>
      <c r="BE3267" s="11"/>
      <c r="BF3267" s="11"/>
    </row>
    <row r="3268" spans="1:58" x14ac:dyDescent="0.25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2"/>
      <c r="BA3268" s="12"/>
      <c r="BB3268" s="12"/>
      <c r="BC3268" s="11"/>
      <c r="BD3268" s="11"/>
      <c r="BE3268" s="11"/>
      <c r="BF3268" s="11"/>
    </row>
    <row r="3269" spans="1:58" x14ac:dyDescent="0.25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2"/>
      <c r="BA3269" s="12"/>
      <c r="BB3269" s="12"/>
      <c r="BC3269" s="11"/>
      <c r="BD3269" s="11"/>
      <c r="BE3269" s="11"/>
      <c r="BF3269" s="11"/>
    </row>
    <row r="3270" spans="1:58" x14ac:dyDescent="0.25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2"/>
      <c r="BA3270" s="12"/>
      <c r="BB3270" s="12"/>
      <c r="BC3270" s="11"/>
      <c r="BD3270" s="11"/>
      <c r="BE3270" s="11"/>
      <c r="BF3270" s="11"/>
    </row>
    <row r="3271" spans="1:58" x14ac:dyDescent="0.25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2"/>
      <c r="BA3271" s="12"/>
      <c r="BB3271" s="12"/>
      <c r="BC3271" s="11"/>
      <c r="BD3271" s="11"/>
      <c r="BE3271" s="11"/>
      <c r="BF3271" s="11"/>
    </row>
    <row r="3272" spans="1:58" x14ac:dyDescent="0.25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2"/>
      <c r="BA3272" s="12"/>
      <c r="BB3272" s="12"/>
      <c r="BC3272" s="11"/>
      <c r="BD3272" s="11"/>
      <c r="BE3272" s="11"/>
      <c r="BF3272" s="11"/>
    </row>
    <row r="3273" spans="1:58" x14ac:dyDescent="0.25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2"/>
      <c r="BA3273" s="12"/>
      <c r="BB3273" s="12"/>
      <c r="BC3273" s="11"/>
      <c r="BD3273" s="11"/>
      <c r="BE3273" s="11"/>
      <c r="BF3273" s="11"/>
    </row>
    <row r="3274" spans="1:58" x14ac:dyDescent="0.25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2"/>
      <c r="BA3274" s="12"/>
      <c r="BB3274" s="12"/>
      <c r="BC3274" s="11"/>
      <c r="BD3274" s="11"/>
      <c r="BE3274" s="11"/>
      <c r="BF3274" s="11"/>
    </row>
    <row r="3275" spans="1:58" x14ac:dyDescent="0.25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2"/>
      <c r="BA3275" s="12"/>
      <c r="BB3275" s="12"/>
      <c r="BC3275" s="11"/>
      <c r="BD3275" s="11"/>
      <c r="BE3275" s="11"/>
      <c r="BF3275" s="11"/>
    </row>
    <row r="3276" spans="1:58" x14ac:dyDescent="0.25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2"/>
      <c r="BA3276" s="12"/>
      <c r="BB3276" s="12"/>
      <c r="BC3276" s="11"/>
      <c r="BD3276" s="11"/>
      <c r="BE3276" s="11"/>
      <c r="BF3276" s="11"/>
    </row>
    <row r="3277" spans="1:58" x14ac:dyDescent="0.25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2"/>
      <c r="BA3277" s="12"/>
      <c r="BB3277" s="12"/>
      <c r="BC3277" s="11"/>
      <c r="BD3277" s="11"/>
      <c r="BE3277" s="11"/>
      <c r="BF3277" s="11"/>
    </row>
    <row r="3278" spans="1:58" x14ac:dyDescent="0.25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2"/>
      <c r="BA3278" s="12"/>
      <c r="BB3278" s="12"/>
      <c r="BC3278" s="11"/>
      <c r="BD3278" s="11"/>
      <c r="BE3278" s="11"/>
      <c r="BF3278" s="11"/>
    </row>
    <row r="3279" spans="1:58" x14ac:dyDescent="0.25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2"/>
      <c r="BA3279" s="12"/>
      <c r="BB3279" s="12"/>
      <c r="BC3279" s="11"/>
      <c r="BD3279" s="11"/>
      <c r="BE3279" s="11"/>
      <c r="BF3279" s="11"/>
    </row>
    <row r="3280" spans="1:58" x14ac:dyDescent="0.25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2"/>
      <c r="BA3280" s="12"/>
      <c r="BB3280" s="12"/>
      <c r="BC3280" s="11"/>
      <c r="BD3280" s="11"/>
      <c r="BE3280" s="11"/>
      <c r="BF3280" s="11"/>
    </row>
    <row r="3281" spans="1:58" x14ac:dyDescent="0.25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2"/>
      <c r="BA3281" s="12"/>
      <c r="BB3281" s="12"/>
      <c r="BC3281" s="11"/>
      <c r="BD3281" s="11"/>
      <c r="BE3281" s="11"/>
      <c r="BF3281" s="11"/>
    </row>
    <row r="3282" spans="1:58" x14ac:dyDescent="0.25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2"/>
      <c r="BA3282" s="12"/>
      <c r="BB3282" s="12"/>
      <c r="BC3282" s="11"/>
      <c r="BD3282" s="11"/>
      <c r="BE3282" s="11"/>
      <c r="BF3282" s="11"/>
    </row>
    <row r="3283" spans="1:58" x14ac:dyDescent="0.25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2"/>
      <c r="BA3283" s="12"/>
      <c r="BB3283" s="12"/>
      <c r="BC3283" s="11"/>
      <c r="BD3283" s="11"/>
      <c r="BE3283" s="11"/>
      <c r="BF3283" s="11"/>
    </row>
    <row r="3284" spans="1:58" x14ac:dyDescent="0.25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2"/>
      <c r="BA3284" s="12"/>
      <c r="BB3284" s="12"/>
      <c r="BC3284" s="11"/>
      <c r="BD3284" s="11"/>
      <c r="BE3284" s="11"/>
      <c r="BF3284" s="11"/>
    </row>
    <row r="3285" spans="1:58" x14ac:dyDescent="0.25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2"/>
      <c r="BA3285" s="12"/>
      <c r="BB3285" s="12"/>
      <c r="BC3285" s="11"/>
      <c r="BD3285" s="11"/>
      <c r="BE3285" s="11"/>
      <c r="BF3285" s="11"/>
    </row>
    <row r="3286" spans="1:58" x14ac:dyDescent="0.25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2"/>
      <c r="BA3286" s="12"/>
      <c r="BB3286" s="12"/>
      <c r="BC3286" s="11"/>
      <c r="BD3286" s="11"/>
      <c r="BE3286" s="11"/>
      <c r="BF3286" s="11"/>
    </row>
    <row r="3287" spans="1:58" x14ac:dyDescent="0.25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2"/>
      <c r="BA3287" s="12"/>
      <c r="BB3287" s="12"/>
      <c r="BC3287" s="11"/>
      <c r="BD3287" s="11"/>
      <c r="BE3287" s="11"/>
      <c r="BF3287" s="11"/>
    </row>
    <row r="3288" spans="1:58" x14ac:dyDescent="0.25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2"/>
      <c r="BA3288" s="12"/>
      <c r="BB3288" s="12"/>
      <c r="BC3288" s="11"/>
      <c r="BD3288" s="11"/>
      <c r="BE3288" s="11"/>
      <c r="BF3288" s="11"/>
    </row>
    <row r="3289" spans="1:58" x14ac:dyDescent="0.25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2"/>
      <c r="BA3289" s="12"/>
      <c r="BB3289" s="12"/>
      <c r="BC3289" s="11"/>
      <c r="BD3289" s="11"/>
      <c r="BE3289" s="11"/>
      <c r="BF3289" s="11"/>
    </row>
    <row r="3290" spans="1:58" x14ac:dyDescent="0.25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2"/>
      <c r="BA3290" s="12"/>
      <c r="BB3290" s="12"/>
      <c r="BC3290" s="11"/>
      <c r="BD3290" s="11"/>
      <c r="BE3290" s="11"/>
      <c r="BF3290" s="11"/>
    </row>
    <row r="3291" spans="1:58" x14ac:dyDescent="0.25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2"/>
      <c r="BA3291" s="12"/>
      <c r="BB3291" s="12"/>
      <c r="BC3291" s="11"/>
      <c r="BD3291" s="11"/>
      <c r="BE3291" s="11"/>
      <c r="BF3291" s="11"/>
    </row>
    <row r="3292" spans="1:58" x14ac:dyDescent="0.25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2"/>
      <c r="BA3292" s="12"/>
      <c r="BB3292" s="12"/>
      <c r="BC3292" s="11"/>
      <c r="BD3292" s="11"/>
      <c r="BE3292" s="11"/>
      <c r="BF3292" s="11"/>
    </row>
    <row r="3293" spans="1:58" x14ac:dyDescent="0.25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2"/>
      <c r="BA3293" s="12"/>
      <c r="BB3293" s="12"/>
      <c r="BC3293" s="11"/>
      <c r="BD3293" s="11"/>
      <c r="BE3293" s="11"/>
      <c r="BF3293" s="11"/>
    </row>
    <row r="3294" spans="1:58" x14ac:dyDescent="0.25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2"/>
      <c r="BA3294" s="12"/>
      <c r="BB3294" s="12"/>
      <c r="BC3294" s="11"/>
      <c r="BD3294" s="11"/>
      <c r="BE3294" s="11"/>
      <c r="BF3294" s="11"/>
    </row>
    <row r="3295" spans="1:58" x14ac:dyDescent="0.25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2"/>
      <c r="BA3295" s="12"/>
      <c r="BB3295" s="12"/>
      <c r="BC3295" s="11"/>
      <c r="BD3295" s="11"/>
      <c r="BE3295" s="11"/>
      <c r="BF3295" s="11"/>
    </row>
    <row r="3296" spans="1:58" x14ac:dyDescent="0.25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2"/>
      <c r="BA3296" s="12"/>
      <c r="BB3296" s="12"/>
      <c r="BC3296" s="11"/>
      <c r="BD3296" s="11"/>
      <c r="BE3296" s="11"/>
      <c r="BF3296" s="11"/>
    </row>
    <row r="3297" spans="1:58" x14ac:dyDescent="0.25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2"/>
      <c r="BA3297" s="12"/>
      <c r="BB3297" s="12"/>
      <c r="BC3297" s="11"/>
      <c r="BD3297" s="11"/>
      <c r="BE3297" s="11"/>
      <c r="BF3297" s="11"/>
    </row>
    <row r="3298" spans="1:58" x14ac:dyDescent="0.25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2"/>
      <c r="BA3298" s="12"/>
      <c r="BB3298" s="12"/>
      <c r="BC3298" s="11"/>
      <c r="BD3298" s="11"/>
      <c r="BE3298" s="11"/>
      <c r="BF3298" s="11"/>
    </row>
    <row r="3299" spans="1:58" x14ac:dyDescent="0.25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2"/>
      <c r="BA3299" s="12"/>
      <c r="BB3299" s="12"/>
      <c r="BC3299" s="11"/>
      <c r="BD3299" s="11"/>
      <c r="BE3299" s="11"/>
      <c r="BF3299" s="11"/>
    </row>
    <row r="3300" spans="1:58" x14ac:dyDescent="0.25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2"/>
      <c r="BA3300" s="12"/>
      <c r="BB3300" s="12"/>
      <c r="BC3300" s="11"/>
      <c r="BD3300" s="11"/>
      <c r="BE3300" s="11"/>
      <c r="BF3300" s="11"/>
    </row>
    <row r="3301" spans="1:58" x14ac:dyDescent="0.25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2"/>
      <c r="BA3301" s="12"/>
      <c r="BB3301" s="12"/>
      <c r="BC3301" s="11"/>
      <c r="BD3301" s="11"/>
      <c r="BE3301" s="11"/>
      <c r="BF3301" s="11"/>
    </row>
    <row r="3302" spans="1:58" x14ac:dyDescent="0.25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2"/>
      <c r="BA3302" s="12"/>
      <c r="BB3302" s="12"/>
      <c r="BC3302" s="11"/>
      <c r="BD3302" s="11"/>
      <c r="BE3302" s="11"/>
      <c r="BF3302" s="11"/>
    </row>
    <row r="3303" spans="1:58" x14ac:dyDescent="0.25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2"/>
      <c r="BA3303" s="12"/>
      <c r="BB3303" s="12"/>
      <c r="BC3303" s="11"/>
      <c r="BD3303" s="11"/>
      <c r="BE3303" s="11"/>
      <c r="BF3303" s="11"/>
    </row>
    <row r="3304" spans="1:58" x14ac:dyDescent="0.25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2"/>
      <c r="BA3304" s="12"/>
      <c r="BB3304" s="12"/>
      <c r="BC3304" s="11"/>
      <c r="BD3304" s="11"/>
      <c r="BE3304" s="11"/>
      <c r="BF3304" s="11"/>
    </row>
    <row r="3305" spans="1:58" x14ac:dyDescent="0.25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2"/>
      <c r="BA3305" s="12"/>
      <c r="BB3305" s="12"/>
      <c r="BC3305" s="11"/>
      <c r="BD3305" s="11"/>
      <c r="BE3305" s="11"/>
      <c r="BF3305" s="11"/>
    </row>
    <row r="3306" spans="1:58" x14ac:dyDescent="0.25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2"/>
      <c r="BA3306" s="12"/>
      <c r="BB3306" s="12"/>
      <c r="BC3306" s="11"/>
      <c r="BD3306" s="11"/>
      <c r="BE3306" s="11"/>
      <c r="BF3306" s="11"/>
    </row>
    <row r="3307" spans="1:58" x14ac:dyDescent="0.25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2"/>
      <c r="BA3307" s="12"/>
      <c r="BB3307" s="12"/>
      <c r="BC3307" s="11"/>
      <c r="BD3307" s="11"/>
      <c r="BE3307" s="11"/>
      <c r="BF3307" s="11"/>
    </row>
    <row r="3308" spans="1:58" x14ac:dyDescent="0.25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2"/>
      <c r="BA3308" s="12"/>
      <c r="BB3308" s="12"/>
      <c r="BC3308" s="11"/>
      <c r="BD3308" s="11"/>
      <c r="BE3308" s="11"/>
      <c r="BF3308" s="11"/>
    </row>
    <row r="3309" spans="1:58" x14ac:dyDescent="0.25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2"/>
      <c r="BA3309" s="12"/>
      <c r="BB3309" s="12"/>
      <c r="BC3309" s="11"/>
      <c r="BD3309" s="11"/>
      <c r="BE3309" s="11"/>
      <c r="BF3309" s="11"/>
    </row>
    <row r="3310" spans="1:58" x14ac:dyDescent="0.25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2"/>
      <c r="BA3310" s="12"/>
      <c r="BB3310" s="12"/>
      <c r="BC3310" s="11"/>
      <c r="BD3310" s="11"/>
      <c r="BE3310" s="11"/>
      <c r="BF3310" s="11"/>
    </row>
    <row r="3311" spans="1:58" x14ac:dyDescent="0.25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2"/>
      <c r="BA3311" s="12"/>
      <c r="BB3311" s="12"/>
      <c r="BC3311" s="11"/>
      <c r="BD3311" s="11"/>
      <c r="BE3311" s="11"/>
      <c r="BF3311" s="11"/>
    </row>
    <row r="3312" spans="1:58" x14ac:dyDescent="0.25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2"/>
      <c r="BA3312" s="12"/>
      <c r="BB3312" s="12"/>
      <c r="BC3312" s="11"/>
      <c r="BD3312" s="11"/>
      <c r="BE3312" s="11"/>
      <c r="BF3312" s="11"/>
    </row>
    <row r="3313" spans="1:58" x14ac:dyDescent="0.25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2"/>
      <c r="BA3313" s="12"/>
      <c r="BB3313" s="12"/>
      <c r="BC3313" s="11"/>
      <c r="BD3313" s="11"/>
      <c r="BE3313" s="11"/>
      <c r="BF3313" s="11"/>
    </row>
    <row r="3314" spans="1:58" x14ac:dyDescent="0.25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2"/>
      <c r="BA3314" s="12"/>
      <c r="BB3314" s="12"/>
      <c r="BC3314" s="11"/>
      <c r="BD3314" s="11"/>
      <c r="BE3314" s="11"/>
      <c r="BF3314" s="11"/>
    </row>
    <row r="3315" spans="1:58" x14ac:dyDescent="0.25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2"/>
      <c r="BA3315" s="12"/>
      <c r="BB3315" s="12"/>
      <c r="BC3315" s="11"/>
      <c r="BD3315" s="11"/>
      <c r="BE3315" s="11"/>
      <c r="BF3315" s="11"/>
    </row>
    <row r="3316" spans="1:58" x14ac:dyDescent="0.25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2"/>
      <c r="BA3316" s="12"/>
      <c r="BB3316" s="12"/>
      <c r="BC3316" s="11"/>
      <c r="BD3316" s="11"/>
      <c r="BE3316" s="11"/>
      <c r="BF3316" s="11"/>
    </row>
    <row r="3317" spans="1:58" x14ac:dyDescent="0.25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2"/>
      <c r="BA3317" s="12"/>
      <c r="BB3317" s="12"/>
      <c r="BC3317" s="11"/>
      <c r="BD3317" s="11"/>
      <c r="BE3317" s="11"/>
      <c r="BF3317" s="11"/>
    </row>
    <row r="3318" spans="1:58" x14ac:dyDescent="0.25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2"/>
      <c r="BA3318" s="12"/>
      <c r="BB3318" s="12"/>
      <c r="BC3318" s="11"/>
      <c r="BD3318" s="11"/>
      <c r="BE3318" s="11"/>
      <c r="BF3318" s="11"/>
    </row>
    <row r="3319" spans="1:58" x14ac:dyDescent="0.25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2"/>
      <c r="BA3319" s="12"/>
      <c r="BB3319" s="12"/>
      <c r="BC3319" s="11"/>
      <c r="BD3319" s="11"/>
      <c r="BE3319" s="11"/>
      <c r="BF3319" s="11"/>
    </row>
    <row r="3320" spans="1:58" x14ac:dyDescent="0.25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2"/>
      <c r="BA3320" s="12"/>
      <c r="BB3320" s="12"/>
      <c r="BC3320" s="11"/>
      <c r="BD3320" s="11"/>
      <c r="BE3320" s="11"/>
      <c r="BF3320" s="11"/>
    </row>
    <row r="3321" spans="1:58" x14ac:dyDescent="0.25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2"/>
      <c r="BA3321" s="12"/>
      <c r="BB3321" s="12"/>
      <c r="BC3321" s="11"/>
      <c r="BD3321" s="11"/>
      <c r="BE3321" s="11"/>
      <c r="BF3321" s="11"/>
    </row>
    <row r="3322" spans="1:58" x14ac:dyDescent="0.25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2"/>
      <c r="BA3322" s="12"/>
      <c r="BB3322" s="12"/>
      <c r="BC3322" s="11"/>
      <c r="BD3322" s="11"/>
      <c r="BE3322" s="11"/>
      <c r="BF3322" s="11"/>
    </row>
    <row r="3323" spans="1:58" x14ac:dyDescent="0.25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2"/>
      <c r="BA3323" s="12"/>
      <c r="BB3323" s="12"/>
      <c r="BC3323" s="11"/>
      <c r="BD3323" s="11"/>
      <c r="BE3323" s="11"/>
      <c r="BF3323" s="11"/>
    </row>
    <row r="3324" spans="1:58" x14ac:dyDescent="0.25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2"/>
      <c r="BA3324" s="12"/>
      <c r="BB3324" s="12"/>
      <c r="BC3324" s="11"/>
      <c r="BD3324" s="11"/>
      <c r="BE3324" s="11"/>
      <c r="BF3324" s="11"/>
    </row>
    <row r="3325" spans="1:58" x14ac:dyDescent="0.25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2"/>
      <c r="BA3325" s="12"/>
      <c r="BB3325" s="12"/>
      <c r="BC3325" s="11"/>
      <c r="BD3325" s="11"/>
      <c r="BE3325" s="11"/>
      <c r="BF3325" s="11"/>
    </row>
    <row r="3326" spans="1:58" x14ac:dyDescent="0.25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2"/>
      <c r="BA3326" s="12"/>
      <c r="BB3326" s="12"/>
      <c r="BC3326" s="11"/>
      <c r="BD3326" s="11"/>
      <c r="BE3326" s="11"/>
      <c r="BF3326" s="11"/>
    </row>
    <row r="3327" spans="1:58" x14ac:dyDescent="0.25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2"/>
      <c r="BA3327" s="12"/>
      <c r="BB3327" s="12"/>
      <c r="BC3327" s="11"/>
      <c r="BD3327" s="11"/>
      <c r="BE3327" s="11"/>
      <c r="BF3327" s="11"/>
    </row>
    <row r="3328" spans="1:58" x14ac:dyDescent="0.25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2"/>
      <c r="BA3328" s="12"/>
      <c r="BB3328" s="12"/>
      <c r="BC3328" s="11"/>
      <c r="BD3328" s="11"/>
      <c r="BE3328" s="11"/>
      <c r="BF3328" s="11"/>
    </row>
    <row r="3329" spans="1:58" x14ac:dyDescent="0.25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2"/>
      <c r="BA3329" s="12"/>
      <c r="BB3329" s="12"/>
      <c r="BC3329" s="11"/>
      <c r="BD3329" s="11"/>
      <c r="BE3329" s="11"/>
      <c r="BF3329" s="11"/>
    </row>
    <row r="3330" spans="1:58" x14ac:dyDescent="0.25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2"/>
      <c r="BA3330" s="12"/>
      <c r="BB3330" s="12"/>
      <c r="BC3330" s="11"/>
      <c r="BD3330" s="11"/>
      <c r="BE3330" s="11"/>
      <c r="BF3330" s="11"/>
    </row>
    <row r="3331" spans="1:58" x14ac:dyDescent="0.25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2"/>
      <c r="BA3331" s="12"/>
      <c r="BB3331" s="12"/>
      <c r="BC3331" s="11"/>
      <c r="BD3331" s="11"/>
      <c r="BE3331" s="11"/>
      <c r="BF3331" s="11"/>
    </row>
    <row r="3332" spans="1:58" x14ac:dyDescent="0.25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2"/>
      <c r="BA3332" s="12"/>
      <c r="BB3332" s="12"/>
      <c r="BC3332" s="11"/>
      <c r="BD3332" s="11"/>
      <c r="BE3332" s="11"/>
      <c r="BF3332" s="11"/>
    </row>
    <row r="3333" spans="1:58" x14ac:dyDescent="0.25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2"/>
      <c r="BA3333" s="12"/>
      <c r="BB3333" s="12"/>
      <c r="BC3333" s="11"/>
      <c r="BD3333" s="11"/>
      <c r="BE3333" s="11"/>
      <c r="BF3333" s="11"/>
    </row>
    <row r="3334" spans="1:58" x14ac:dyDescent="0.25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2"/>
      <c r="BA3334" s="12"/>
      <c r="BB3334" s="12"/>
      <c r="BC3334" s="11"/>
      <c r="BD3334" s="11"/>
      <c r="BE3334" s="11"/>
      <c r="BF3334" s="11"/>
    </row>
    <row r="3335" spans="1:58" x14ac:dyDescent="0.25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2"/>
      <c r="BA3335" s="12"/>
      <c r="BB3335" s="12"/>
      <c r="BC3335" s="11"/>
      <c r="BD3335" s="11"/>
      <c r="BE3335" s="11"/>
      <c r="BF3335" s="11"/>
    </row>
    <row r="3336" spans="1:58" x14ac:dyDescent="0.25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2"/>
      <c r="BA3336" s="12"/>
      <c r="BB3336" s="12"/>
      <c r="BC3336" s="11"/>
      <c r="BD3336" s="11"/>
      <c r="BE3336" s="11"/>
      <c r="BF3336" s="11"/>
    </row>
    <row r="3337" spans="1:58" x14ac:dyDescent="0.25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2"/>
      <c r="BA3337" s="12"/>
      <c r="BB3337" s="12"/>
      <c r="BC3337" s="11"/>
      <c r="BD3337" s="11"/>
      <c r="BE3337" s="11"/>
      <c r="BF3337" s="11"/>
    </row>
    <row r="3338" spans="1:58" x14ac:dyDescent="0.25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2"/>
      <c r="BA3338" s="12"/>
      <c r="BB3338" s="12"/>
      <c r="BC3338" s="11"/>
      <c r="BD3338" s="11"/>
      <c r="BE3338" s="11"/>
      <c r="BF3338" s="11"/>
    </row>
    <row r="3339" spans="1:58" x14ac:dyDescent="0.25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2"/>
      <c r="BA3339" s="12"/>
      <c r="BB3339" s="12"/>
      <c r="BC3339" s="11"/>
      <c r="BD3339" s="11"/>
      <c r="BE3339" s="11"/>
      <c r="BF3339" s="11"/>
    </row>
    <row r="3340" spans="1:58" x14ac:dyDescent="0.25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2"/>
      <c r="BA3340" s="12"/>
      <c r="BB3340" s="12"/>
      <c r="BC3340" s="11"/>
      <c r="BD3340" s="11"/>
      <c r="BE3340" s="11"/>
      <c r="BF3340" s="11"/>
    </row>
    <row r="3341" spans="1:58" x14ac:dyDescent="0.25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2"/>
      <c r="BA3341" s="12"/>
      <c r="BB3341" s="12"/>
      <c r="BC3341" s="11"/>
      <c r="BD3341" s="11"/>
      <c r="BE3341" s="11"/>
      <c r="BF3341" s="11"/>
    </row>
    <row r="3342" spans="1:58" x14ac:dyDescent="0.25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2"/>
      <c r="BA3342" s="12"/>
      <c r="BB3342" s="12"/>
      <c r="BC3342" s="11"/>
      <c r="BD3342" s="11"/>
      <c r="BE3342" s="11"/>
      <c r="BF3342" s="11"/>
    </row>
    <row r="3343" spans="1:58" x14ac:dyDescent="0.25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2"/>
      <c r="BA3343" s="12"/>
      <c r="BB3343" s="12"/>
      <c r="BC3343" s="11"/>
      <c r="BD3343" s="11"/>
      <c r="BE3343" s="11"/>
      <c r="BF3343" s="11"/>
    </row>
    <row r="3344" spans="1:58" x14ac:dyDescent="0.25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2"/>
      <c r="BA3344" s="12"/>
      <c r="BB3344" s="12"/>
      <c r="BC3344" s="11"/>
      <c r="BD3344" s="11"/>
      <c r="BE3344" s="11"/>
      <c r="BF3344" s="11"/>
    </row>
    <row r="3345" spans="1:58" x14ac:dyDescent="0.25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2"/>
      <c r="BA3345" s="12"/>
      <c r="BB3345" s="12"/>
      <c r="BC3345" s="11"/>
      <c r="BD3345" s="11"/>
      <c r="BE3345" s="11"/>
      <c r="BF3345" s="11"/>
    </row>
    <row r="3346" spans="1:58" x14ac:dyDescent="0.25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2"/>
      <c r="BA3346" s="12"/>
      <c r="BB3346" s="12"/>
      <c r="BC3346" s="11"/>
      <c r="BD3346" s="11"/>
      <c r="BE3346" s="11"/>
      <c r="BF3346" s="11"/>
    </row>
    <row r="3347" spans="1:58" x14ac:dyDescent="0.25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2"/>
      <c r="BA3347" s="12"/>
      <c r="BB3347" s="12"/>
      <c r="BC3347" s="11"/>
      <c r="BD3347" s="11"/>
      <c r="BE3347" s="11"/>
      <c r="BF3347" s="11"/>
    </row>
    <row r="3348" spans="1:58" x14ac:dyDescent="0.25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2"/>
      <c r="BA3348" s="12"/>
      <c r="BB3348" s="12"/>
      <c r="BC3348" s="11"/>
      <c r="BD3348" s="11"/>
      <c r="BE3348" s="11"/>
      <c r="BF3348" s="11"/>
    </row>
    <row r="3349" spans="1:58" x14ac:dyDescent="0.25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2"/>
      <c r="BA3349" s="12"/>
      <c r="BB3349" s="12"/>
      <c r="BC3349" s="11"/>
      <c r="BD3349" s="11"/>
      <c r="BE3349" s="11"/>
      <c r="BF3349" s="11"/>
    </row>
    <row r="3350" spans="1:58" x14ac:dyDescent="0.25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2"/>
      <c r="BA3350" s="12"/>
      <c r="BB3350" s="12"/>
      <c r="BC3350" s="11"/>
      <c r="BD3350" s="11"/>
      <c r="BE3350" s="11"/>
      <c r="BF3350" s="11"/>
    </row>
    <row r="3351" spans="1:58" x14ac:dyDescent="0.25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2"/>
      <c r="BA3351" s="12"/>
      <c r="BB3351" s="12"/>
      <c r="BC3351" s="11"/>
      <c r="BD3351" s="11"/>
      <c r="BE3351" s="11"/>
      <c r="BF3351" s="11"/>
    </row>
    <row r="3352" spans="1:58" x14ac:dyDescent="0.25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2"/>
      <c r="BA3352" s="12"/>
      <c r="BB3352" s="12"/>
      <c r="BC3352" s="11"/>
      <c r="BD3352" s="11"/>
      <c r="BE3352" s="11"/>
      <c r="BF3352" s="11"/>
    </row>
    <row r="3353" spans="1:58" x14ac:dyDescent="0.25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2"/>
      <c r="BA3353" s="12"/>
      <c r="BB3353" s="12"/>
      <c r="BC3353" s="11"/>
      <c r="BD3353" s="11"/>
      <c r="BE3353" s="11"/>
      <c r="BF3353" s="11"/>
    </row>
    <row r="3354" spans="1:58" x14ac:dyDescent="0.25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2"/>
      <c r="BA3354" s="12"/>
      <c r="BB3354" s="12"/>
      <c r="BC3354" s="11"/>
      <c r="BD3354" s="11"/>
      <c r="BE3354" s="11"/>
      <c r="BF3354" s="11"/>
    </row>
    <row r="3355" spans="1:58" x14ac:dyDescent="0.25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2"/>
      <c r="BA3355" s="12"/>
      <c r="BB3355" s="12"/>
      <c r="BC3355" s="11"/>
      <c r="BD3355" s="11"/>
      <c r="BE3355" s="11"/>
      <c r="BF3355" s="11"/>
    </row>
    <row r="3356" spans="1:58" x14ac:dyDescent="0.25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2"/>
      <c r="BA3356" s="12"/>
      <c r="BB3356" s="12"/>
      <c r="BC3356" s="11"/>
      <c r="BD3356" s="11"/>
      <c r="BE3356" s="11"/>
      <c r="BF3356" s="11"/>
    </row>
    <row r="3357" spans="1:58" x14ac:dyDescent="0.25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2"/>
      <c r="BA3357" s="12"/>
      <c r="BB3357" s="12"/>
      <c r="BC3357" s="11"/>
      <c r="BD3357" s="11"/>
      <c r="BE3357" s="11"/>
      <c r="BF3357" s="11"/>
    </row>
    <row r="3358" spans="1:58" x14ac:dyDescent="0.25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2"/>
      <c r="BA3358" s="12"/>
      <c r="BB3358" s="12"/>
      <c r="BC3358" s="11"/>
      <c r="BD3358" s="11"/>
      <c r="BE3358" s="11"/>
      <c r="BF3358" s="11"/>
    </row>
    <row r="3359" spans="1:58" x14ac:dyDescent="0.25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2"/>
      <c r="BA3359" s="12"/>
      <c r="BB3359" s="12"/>
      <c r="BC3359" s="11"/>
      <c r="BD3359" s="11"/>
      <c r="BE3359" s="11"/>
      <c r="BF3359" s="11"/>
    </row>
    <row r="3360" spans="1:58" x14ac:dyDescent="0.25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2"/>
      <c r="BA3360" s="12"/>
      <c r="BB3360" s="12"/>
      <c r="BC3360" s="11"/>
      <c r="BD3360" s="11"/>
      <c r="BE3360" s="11"/>
      <c r="BF3360" s="11"/>
    </row>
    <row r="3361" spans="1:58" x14ac:dyDescent="0.25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2"/>
      <c r="BA3361" s="12"/>
      <c r="BB3361" s="12"/>
      <c r="BC3361" s="11"/>
      <c r="BD3361" s="11"/>
      <c r="BE3361" s="11"/>
      <c r="BF3361" s="11"/>
    </row>
    <row r="3362" spans="1:58" x14ac:dyDescent="0.25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2"/>
      <c r="BA3362" s="12"/>
      <c r="BB3362" s="12"/>
      <c r="BC3362" s="11"/>
      <c r="BD3362" s="11"/>
      <c r="BE3362" s="11"/>
      <c r="BF3362" s="11"/>
    </row>
    <row r="3363" spans="1:58" x14ac:dyDescent="0.25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2"/>
      <c r="BA3363" s="12"/>
      <c r="BB3363" s="12"/>
      <c r="BC3363" s="11"/>
      <c r="BD3363" s="11"/>
      <c r="BE3363" s="11"/>
      <c r="BF3363" s="11"/>
    </row>
    <row r="3364" spans="1:58" x14ac:dyDescent="0.25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2"/>
      <c r="BA3364" s="12"/>
      <c r="BB3364" s="12"/>
      <c r="BC3364" s="11"/>
      <c r="BD3364" s="11"/>
      <c r="BE3364" s="11"/>
      <c r="BF3364" s="11"/>
    </row>
    <row r="3365" spans="1:58" x14ac:dyDescent="0.25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2"/>
      <c r="BA3365" s="12"/>
      <c r="BB3365" s="12"/>
      <c r="BC3365" s="11"/>
      <c r="BD3365" s="11"/>
      <c r="BE3365" s="11"/>
      <c r="BF3365" s="11"/>
    </row>
    <row r="3366" spans="1:58" x14ac:dyDescent="0.25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2"/>
      <c r="BA3366" s="12"/>
      <c r="BB3366" s="12"/>
      <c r="BC3366" s="11"/>
      <c r="BD3366" s="11"/>
      <c r="BE3366" s="11"/>
      <c r="BF3366" s="11"/>
    </row>
    <row r="3367" spans="1:58" x14ac:dyDescent="0.25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2"/>
      <c r="BA3367" s="12"/>
      <c r="BB3367" s="12"/>
      <c r="BC3367" s="11"/>
      <c r="BD3367" s="11"/>
      <c r="BE3367" s="11"/>
      <c r="BF3367" s="11"/>
    </row>
    <row r="3368" spans="1:58" x14ac:dyDescent="0.25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2"/>
      <c r="BA3368" s="12"/>
      <c r="BB3368" s="12"/>
      <c r="BC3368" s="11"/>
      <c r="BD3368" s="11"/>
      <c r="BE3368" s="11"/>
      <c r="BF3368" s="11"/>
    </row>
    <row r="3369" spans="1:58" x14ac:dyDescent="0.25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2"/>
      <c r="BA3369" s="12"/>
      <c r="BB3369" s="12"/>
      <c r="BC3369" s="11"/>
      <c r="BD3369" s="11"/>
      <c r="BE3369" s="11"/>
      <c r="BF3369" s="11"/>
    </row>
    <row r="3370" spans="1:58" x14ac:dyDescent="0.25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2"/>
      <c r="BA3370" s="12"/>
      <c r="BB3370" s="12"/>
      <c r="BC3370" s="11"/>
      <c r="BD3370" s="11"/>
      <c r="BE3370" s="11"/>
      <c r="BF3370" s="11"/>
    </row>
    <row r="3371" spans="1:58" x14ac:dyDescent="0.25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2"/>
      <c r="BA3371" s="12"/>
      <c r="BB3371" s="12"/>
      <c r="BC3371" s="11"/>
      <c r="BD3371" s="11"/>
      <c r="BE3371" s="11"/>
      <c r="BF3371" s="11"/>
    </row>
    <row r="3372" spans="1:58" x14ac:dyDescent="0.25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2"/>
      <c r="BA3372" s="12"/>
      <c r="BB3372" s="12"/>
      <c r="BC3372" s="11"/>
      <c r="BD3372" s="11"/>
      <c r="BE3372" s="11"/>
      <c r="BF3372" s="11"/>
    </row>
    <row r="3373" spans="1:58" x14ac:dyDescent="0.25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2"/>
      <c r="BA3373" s="12"/>
      <c r="BB3373" s="12"/>
      <c r="BC3373" s="11"/>
      <c r="BD3373" s="11"/>
      <c r="BE3373" s="11"/>
      <c r="BF3373" s="11"/>
    </row>
    <row r="3374" spans="1:58" x14ac:dyDescent="0.25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2"/>
      <c r="BA3374" s="12"/>
      <c r="BB3374" s="12"/>
      <c r="BC3374" s="11"/>
      <c r="BD3374" s="11"/>
      <c r="BE3374" s="11"/>
      <c r="BF3374" s="11"/>
    </row>
    <row r="3375" spans="1:58" x14ac:dyDescent="0.25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2"/>
      <c r="BA3375" s="12"/>
      <c r="BB3375" s="12"/>
      <c r="BC3375" s="11"/>
      <c r="BD3375" s="11"/>
      <c r="BE3375" s="11"/>
      <c r="BF3375" s="11"/>
    </row>
    <row r="3376" spans="1:58" x14ac:dyDescent="0.25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2"/>
      <c r="BA3376" s="12"/>
      <c r="BB3376" s="12"/>
      <c r="BC3376" s="11"/>
      <c r="BD3376" s="11"/>
      <c r="BE3376" s="11"/>
      <c r="BF3376" s="11"/>
    </row>
    <row r="3377" spans="1:58" x14ac:dyDescent="0.25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2"/>
      <c r="BA3377" s="12"/>
      <c r="BB3377" s="12"/>
      <c r="BC3377" s="11"/>
      <c r="BD3377" s="11"/>
      <c r="BE3377" s="11"/>
      <c r="BF3377" s="11"/>
    </row>
    <row r="3378" spans="1:58" x14ac:dyDescent="0.25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2"/>
      <c r="BA3378" s="12"/>
      <c r="BB3378" s="12"/>
      <c r="BC3378" s="11"/>
      <c r="BD3378" s="11"/>
      <c r="BE3378" s="11"/>
      <c r="BF3378" s="11"/>
    </row>
    <row r="3379" spans="1:58" x14ac:dyDescent="0.25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2"/>
      <c r="BA3379" s="12"/>
      <c r="BB3379" s="12"/>
      <c r="BC3379" s="11"/>
      <c r="BD3379" s="11"/>
      <c r="BE3379" s="11"/>
      <c r="BF3379" s="11"/>
    </row>
    <row r="3380" spans="1:58" x14ac:dyDescent="0.25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2"/>
      <c r="BA3380" s="12"/>
      <c r="BB3380" s="12"/>
      <c r="BC3380" s="11"/>
      <c r="BD3380" s="11"/>
      <c r="BE3380" s="11"/>
      <c r="BF3380" s="11"/>
    </row>
    <row r="3381" spans="1:58" x14ac:dyDescent="0.25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2"/>
      <c r="BA3381" s="12"/>
      <c r="BB3381" s="12"/>
      <c r="BC3381" s="11"/>
      <c r="BD3381" s="11"/>
      <c r="BE3381" s="11"/>
      <c r="BF3381" s="11"/>
    </row>
    <row r="3382" spans="1:58" x14ac:dyDescent="0.25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2"/>
      <c r="BA3382" s="12"/>
      <c r="BB3382" s="12"/>
      <c r="BC3382" s="11"/>
      <c r="BD3382" s="11"/>
      <c r="BE3382" s="11"/>
      <c r="BF3382" s="11"/>
    </row>
    <row r="3383" spans="1:58" x14ac:dyDescent="0.25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2"/>
      <c r="BA3383" s="12"/>
      <c r="BB3383" s="12"/>
      <c r="BC3383" s="11"/>
      <c r="BD3383" s="11"/>
      <c r="BE3383" s="11"/>
      <c r="BF3383" s="11"/>
    </row>
    <row r="3384" spans="1:58" x14ac:dyDescent="0.25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2"/>
      <c r="BA3384" s="12"/>
      <c r="BB3384" s="12"/>
      <c r="BC3384" s="11"/>
      <c r="BD3384" s="11"/>
      <c r="BE3384" s="11"/>
      <c r="BF3384" s="11"/>
    </row>
    <row r="3385" spans="1:58" x14ac:dyDescent="0.25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2"/>
      <c r="BA3385" s="12"/>
      <c r="BB3385" s="12"/>
      <c r="BC3385" s="11"/>
      <c r="BD3385" s="11"/>
      <c r="BE3385" s="11"/>
      <c r="BF3385" s="11"/>
    </row>
    <row r="3386" spans="1:58" x14ac:dyDescent="0.25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2"/>
      <c r="BA3386" s="12"/>
      <c r="BB3386" s="12"/>
      <c r="BC3386" s="11"/>
      <c r="BD3386" s="11"/>
      <c r="BE3386" s="11"/>
      <c r="BF3386" s="11"/>
    </row>
    <row r="3387" spans="1:58" x14ac:dyDescent="0.25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2"/>
      <c r="BA3387" s="12"/>
      <c r="BB3387" s="12"/>
      <c r="BC3387" s="11"/>
      <c r="BD3387" s="11"/>
      <c r="BE3387" s="11"/>
      <c r="BF3387" s="11"/>
    </row>
    <row r="3388" spans="1:58" x14ac:dyDescent="0.25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2"/>
      <c r="BA3388" s="12"/>
      <c r="BB3388" s="12"/>
      <c r="BC3388" s="11"/>
      <c r="BD3388" s="11"/>
      <c r="BE3388" s="11"/>
      <c r="BF3388" s="11"/>
    </row>
    <row r="3389" spans="1:58" x14ac:dyDescent="0.25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2"/>
      <c r="BA3389" s="12"/>
      <c r="BB3389" s="12"/>
      <c r="BC3389" s="11"/>
      <c r="BD3389" s="11"/>
      <c r="BE3389" s="11"/>
      <c r="BF3389" s="11"/>
    </row>
    <row r="3390" spans="1:58" x14ac:dyDescent="0.25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2"/>
      <c r="BA3390" s="12"/>
      <c r="BB3390" s="12"/>
      <c r="BC3390" s="11"/>
      <c r="BD3390" s="11"/>
      <c r="BE3390" s="11"/>
      <c r="BF3390" s="11"/>
    </row>
    <row r="3391" spans="1:58" x14ac:dyDescent="0.25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2"/>
      <c r="BA3391" s="12"/>
      <c r="BB3391" s="12"/>
      <c r="BC3391" s="11"/>
      <c r="BD3391" s="11"/>
      <c r="BE3391" s="11"/>
      <c r="BF3391" s="11"/>
    </row>
    <row r="3392" spans="1:58" x14ac:dyDescent="0.25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2"/>
      <c r="BA3392" s="12"/>
      <c r="BB3392" s="12"/>
      <c r="BC3392" s="11"/>
      <c r="BD3392" s="11"/>
      <c r="BE3392" s="11"/>
      <c r="BF3392" s="11"/>
    </row>
    <row r="3393" spans="1:58" x14ac:dyDescent="0.25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2"/>
      <c r="BA3393" s="12"/>
      <c r="BB3393" s="12"/>
      <c r="BC3393" s="11"/>
      <c r="BD3393" s="11"/>
      <c r="BE3393" s="11"/>
      <c r="BF3393" s="11"/>
    </row>
    <row r="3394" spans="1:58" x14ac:dyDescent="0.25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2"/>
      <c r="BA3394" s="12"/>
      <c r="BB3394" s="12"/>
      <c r="BC3394" s="11"/>
      <c r="BD3394" s="11"/>
      <c r="BE3394" s="11"/>
      <c r="BF3394" s="11"/>
    </row>
    <row r="3395" spans="1:58" x14ac:dyDescent="0.25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2"/>
      <c r="BA3395" s="12"/>
      <c r="BB3395" s="12"/>
      <c r="BC3395" s="11"/>
      <c r="BD3395" s="11"/>
      <c r="BE3395" s="11"/>
      <c r="BF3395" s="11"/>
    </row>
    <row r="3396" spans="1:58" x14ac:dyDescent="0.25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2"/>
      <c r="BA3396" s="12"/>
      <c r="BB3396" s="12"/>
      <c r="BC3396" s="11"/>
      <c r="BD3396" s="11"/>
      <c r="BE3396" s="11"/>
      <c r="BF3396" s="11"/>
    </row>
    <row r="3397" spans="1:58" x14ac:dyDescent="0.25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2"/>
      <c r="BA3397" s="12"/>
      <c r="BB3397" s="12"/>
      <c r="BC3397" s="11"/>
      <c r="BD3397" s="11"/>
      <c r="BE3397" s="11"/>
      <c r="BF3397" s="11"/>
    </row>
    <row r="3398" spans="1:58" x14ac:dyDescent="0.25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2"/>
      <c r="BA3398" s="12"/>
      <c r="BB3398" s="12"/>
      <c r="BC3398" s="11"/>
      <c r="BD3398" s="11"/>
      <c r="BE3398" s="11"/>
      <c r="BF3398" s="11"/>
    </row>
    <row r="3399" spans="1:58" x14ac:dyDescent="0.25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2"/>
      <c r="BA3399" s="12"/>
      <c r="BB3399" s="12"/>
      <c r="BC3399" s="11"/>
      <c r="BD3399" s="11"/>
      <c r="BE3399" s="11"/>
      <c r="BF3399" s="11"/>
    </row>
    <row r="3400" spans="1:58" x14ac:dyDescent="0.25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2"/>
      <c r="BA3400" s="12"/>
      <c r="BB3400" s="12"/>
      <c r="BC3400" s="11"/>
      <c r="BD3400" s="11"/>
      <c r="BE3400" s="11"/>
      <c r="BF3400" s="11"/>
    </row>
    <row r="3401" spans="1:58" x14ac:dyDescent="0.25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2"/>
      <c r="BA3401" s="12"/>
      <c r="BB3401" s="12"/>
      <c r="BC3401" s="11"/>
      <c r="BD3401" s="11"/>
      <c r="BE3401" s="11"/>
      <c r="BF3401" s="11"/>
    </row>
    <row r="3402" spans="1:58" x14ac:dyDescent="0.25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2"/>
      <c r="BA3402" s="12"/>
      <c r="BB3402" s="12"/>
      <c r="BC3402" s="11"/>
      <c r="BD3402" s="11"/>
      <c r="BE3402" s="11"/>
      <c r="BF3402" s="11"/>
    </row>
    <row r="3403" spans="1:58" x14ac:dyDescent="0.25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2"/>
      <c r="BA3403" s="12"/>
      <c r="BB3403" s="12"/>
      <c r="BC3403" s="11"/>
      <c r="BD3403" s="11"/>
      <c r="BE3403" s="11"/>
      <c r="BF3403" s="11"/>
    </row>
    <row r="3404" spans="1:58" x14ac:dyDescent="0.25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2"/>
      <c r="BA3404" s="12"/>
      <c r="BB3404" s="12"/>
      <c r="BC3404" s="11"/>
      <c r="BD3404" s="11"/>
      <c r="BE3404" s="11"/>
      <c r="BF3404" s="11"/>
    </row>
    <row r="3405" spans="1:58" x14ac:dyDescent="0.25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2"/>
      <c r="BA3405" s="12"/>
      <c r="BB3405" s="12"/>
      <c r="BC3405" s="11"/>
      <c r="BD3405" s="11"/>
      <c r="BE3405" s="11"/>
      <c r="BF3405" s="11"/>
    </row>
    <row r="3406" spans="1:58" x14ac:dyDescent="0.25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2"/>
      <c r="BA3406" s="12"/>
      <c r="BB3406" s="12"/>
      <c r="BC3406" s="11"/>
      <c r="BD3406" s="11"/>
      <c r="BE3406" s="11"/>
      <c r="BF3406" s="11"/>
    </row>
    <row r="3407" spans="1:58" x14ac:dyDescent="0.25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2"/>
      <c r="BA3407" s="12"/>
      <c r="BB3407" s="12"/>
      <c r="BC3407" s="11"/>
      <c r="BD3407" s="11"/>
      <c r="BE3407" s="11"/>
      <c r="BF3407" s="11"/>
    </row>
    <row r="3408" spans="1:58" x14ac:dyDescent="0.25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2"/>
      <c r="BA3408" s="12"/>
      <c r="BB3408" s="12"/>
      <c r="BC3408" s="11"/>
      <c r="BD3408" s="11"/>
      <c r="BE3408" s="11"/>
      <c r="BF3408" s="11"/>
    </row>
    <row r="3409" spans="1:58" x14ac:dyDescent="0.25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2"/>
      <c r="BA3409" s="12"/>
      <c r="BB3409" s="12"/>
      <c r="BC3409" s="11"/>
      <c r="BD3409" s="11"/>
      <c r="BE3409" s="11"/>
      <c r="BF3409" s="11"/>
    </row>
    <row r="3410" spans="1:58" x14ac:dyDescent="0.25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2"/>
      <c r="BA3410" s="12"/>
      <c r="BB3410" s="12"/>
      <c r="BC3410" s="11"/>
      <c r="BD3410" s="11"/>
      <c r="BE3410" s="11"/>
      <c r="BF3410" s="11"/>
    </row>
    <row r="3411" spans="1:58" x14ac:dyDescent="0.25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2"/>
      <c r="BA3411" s="12"/>
      <c r="BB3411" s="12"/>
      <c r="BC3411" s="11"/>
      <c r="BD3411" s="11"/>
      <c r="BE3411" s="11"/>
      <c r="BF3411" s="11"/>
    </row>
    <row r="3412" spans="1:58" x14ac:dyDescent="0.25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2"/>
      <c r="BA3412" s="12"/>
      <c r="BB3412" s="12"/>
      <c r="BC3412" s="11"/>
      <c r="BD3412" s="11"/>
      <c r="BE3412" s="11"/>
      <c r="BF3412" s="11"/>
    </row>
    <row r="3413" spans="1:58" x14ac:dyDescent="0.25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2"/>
      <c r="BA3413" s="12"/>
      <c r="BB3413" s="12"/>
      <c r="BC3413" s="11"/>
      <c r="BD3413" s="11"/>
      <c r="BE3413" s="11"/>
      <c r="BF3413" s="11"/>
    </row>
    <row r="3414" spans="1:58" x14ac:dyDescent="0.25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2"/>
      <c r="BA3414" s="12"/>
      <c r="BB3414" s="12"/>
      <c r="BC3414" s="11"/>
      <c r="BD3414" s="11"/>
      <c r="BE3414" s="11"/>
      <c r="BF3414" s="11"/>
    </row>
    <row r="3415" spans="1:58" x14ac:dyDescent="0.25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2"/>
      <c r="BA3415" s="12"/>
      <c r="BB3415" s="12"/>
      <c r="BC3415" s="11"/>
      <c r="BD3415" s="11"/>
      <c r="BE3415" s="11"/>
      <c r="BF3415" s="11"/>
    </row>
    <row r="3416" spans="1:58" x14ac:dyDescent="0.25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2"/>
      <c r="BA3416" s="12"/>
      <c r="BB3416" s="12"/>
      <c r="BC3416" s="11"/>
      <c r="BD3416" s="11"/>
      <c r="BE3416" s="11"/>
      <c r="BF3416" s="11"/>
    </row>
    <row r="3417" spans="1:58" x14ac:dyDescent="0.25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2"/>
      <c r="BA3417" s="12"/>
      <c r="BB3417" s="12"/>
      <c r="BC3417" s="11"/>
      <c r="BD3417" s="11"/>
      <c r="BE3417" s="11"/>
      <c r="BF3417" s="11"/>
    </row>
    <row r="3418" spans="1:58" x14ac:dyDescent="0.25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2"/>
      <c r="BA3418" s="12"/>
      <c r="BB3418" s="12"/>
      <c r="BC3418" s="11"/>
      <c r="BD3418" s="11"/>
      <c r="BE3418" s="11"/>
      <c r="BF3418" s="11"/>
    </row>
    <row r="3419" spans="1:58" x14ac:dyDescent="0.25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2"/>
      <c r="BA3419" s="12"/>
      <c r="BB3419" s="12"/>
      <c r="BC3419" s="11"/>
      <c r="BD3419" s="11"/>
      <c r="BE3419" s="11"/>
      <c r="BF3419" s="11"/>
    </row>
    <row r="3420" spans="1:58" x14ac:dyDescent="0.25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2"/>
      <c r="BA3420" s="12"/>
      <c r="BB3420" s="12"/>
      <c r="BC3420" s="11"/>
      <c r="BD3420" s="11"/>
      <c r="BE3420" s="11"/>
      <c r="BF3420" s="11"/>
    </row>
    <row r="3421" spans="1:58" x14ac:dyDescent="0.25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2"/>
      <c r="BA3421" s="12"/>
      <c r="BB3421" s="12"/>
      <c r="BC3421" s="11"/>
      <c r="BD3421" s="11"/>
      <c r="BE3421" s="11"/>
      <c r="BF3421" s="11"/>
    </row>
    <row r="3422" spans="1:58" x14ac:dyDescent="0.25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2"/>
      <c r="BA3422" s="12"/>
      <c r="BB3422" s="12"/>
      <c r="BC3422" s="11"/>
      <c r="BD3422" s="11"/>
      <c r="BE3422" s="11"/>
      <c r="BF3422" s="11"/>
    </row>
    <row r="3423" spans="1:58" x14ac:dyDescent="0.25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2"/>
      <c r="BA3423" s="12"/>
      <c r="BB3423" s="12"/>
      <c r="BC3423" s="11"/>
      <c r="BD3423" s="11"/>
      <c r="BE3423" s="11"/>
      <c r="BF3423" s="11"/>
    </row>
    <row r="3424" spans="1:58" x14ac:dyDescent="0.25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2"/>
      <c r="BA3424" s="12"/>
      <c r="BB3424" s="12"/>
      <c r="BC3424" s="11"/>
      <c r="BD3424" s="11"/>
      <c r="BE3424" s="11"/>
      <c r="BF3424" s="11"/>
    </row>
    <row r="3425" spans="1:58" x14ac:dyDescent="0.25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2"/>
      <c r="BA3425" s="12"/>
      <c r="BB3425" s="12"/>
      <c r="BC3425" s="11"/>
      <c r="BD3425" s="11"/>
      <c r="BE3425" s="11"/>
      <c r="BF3425" s="11"/>
    </row>
    <row r="3426" spans="1:58" x14ac:dyDescent="0.25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2"/>
      <c r="BA3426" s="12"/>
      <c r="BB3426" s="12"/>
      <c r="BC3426" s="11"/>
      <c r="BD3426" s="11"/>
      <c r="BE3426" s="11"/>
      <c r="BF3426" s="11"/>
    </row>
    <row r="3427" spans="1:58" x14ac:dyDescent="0.25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2"/>
      <c r="BA3427" s="12"/>
      <c r="BB3427" s="12"/>
      <c r="BC3427" s="11"/>
      <c r="BD3427" s="11"/>
      <c r="BE3427" s="11"/>
      <c r="BF3427" s="11"/>
    </row>
    <row r="3428" spans="1:58" x14ac:dyDescent="0.25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2"/>
      <c r="BA3428" s="12"/>
      <c r="BB3428" s="12"/>
      <c r="BC3428" s="11"/>
      <c r="BD3428" s="11"/>
      <c r="BE3428" s="11"/>
      <c r="BF3428" s="11"/>
    </row>
    <row r="3429" spans="1:58" x14ac:dyDescent="0.25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2"/>
      <c r="BA3429" s="12"/>
      <c r="BB3429" s="12"/>
      <c r="BC3429" s="11"/>
      <c r="BD3429" s="11"/>
      <c r="BE3429" s="11"/>
      <c r="BF3429" s="11"/>
    </row>
    <row r="3430" spans="1:58" x14ac:dyDescent="0.25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2"/>
      <c r="BA3430" s="12"/>
      <c r="BB3430" s="12"/>
      <c r="BC3430" s="11"/>
      <c r="BD3430" s="11"/>
      <c r="BE3430" s="11"/>
      <c r="BF3430" s="11"/>
    </row>
    <row r="3431" spans="1:58" x14ac:dyDescent="0.25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2"/>
      <c r="BA3431" s="12"/>
      <c r="BB3431" s="12"/>
      <c r="BC3431" s="11"/>
      <c r="BD3431" s="11"/>
      <c r="BE3431" s="11"/>
      <c r="BF3431" s="11"/>
    </row>
    <row r="3432" spans="1:58" x14ac:dyDescent="0.25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2"/>
      <c r="BA3432" s="12"/>
      <c r="BB3432" s="12"/>
      <c r="BC3432" s="11"/>
      <c r="BD3432" s="11"/>
      <c r="BE3432" s="11"/>
      <c r="BF3432" s="11"/>
    </row>
    <row r="3433" spans="1:58" x14ac:dyDescent="0.25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2"/>
      <c r="BA3433" s="12"/>
      <c r="BB3433" s="12"/>
      <c r="BC3433" s="11"/>
      <c r="BD3433" s="11"/>
      <c r="BE3433" s="11"/>
      <c r="BF3433" s="11"/>
    </row>
    <row r="3434" spans="1:58" x14ac:dyDescent="0.25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2"/>
      <c r="BA3434" s="12"/>
      <c r="BB3434" s="12"/>
      <c r="BC3434" s="11"/>
      <c r="BD3434" s="11"/>
      <c r="BE3434" s="11"/>
      <c r="BF3434" s="11"/>
    </row>
    <row r="3435" spans="1:58" x14ac:dyDescent="0.25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2"/>
      <c r="BA3435" s="12"/>
      <c r="BB3435" s="12"/>
      <c r="BC3435" s="11"/>
      <c r="BD3435" s="11"/>
      <c r="BE3435" s="11"/>
      <c r="BF3435" s="11"/>
    </row>
    <row r="3436" spans="1:58" x14ac:dyDescent="0.25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2"/>
      <c r="BA3436" s="12"/>
      <c r="BB3436" s="12"/>
      <c r="BC3436" s="11"/>
      <c r="BD3436" s="11"/>
      <c r="BE3436" s="11"/>
      <c r="BF3436" s="11"/>
    </row>
    <row r="3437" spans="1:58" x14ac:dyDescent="0.25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2"/>
      <c r="BA3437" s="12"/>
      <c r="BB3437" s="12"/>
      <c r="BC3437" s="11"/>
      <c r="BD3437" s="11"/>
      <c r="BE3437" s="11"/>
      <c r="BF3437" s="11"/>
    </row>
    <row r="3438" spans="1:58" x14ac:dyDescent="0.25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2"/>
      <c r="BA3438" s="12"/>
      <c r="BB3438" s="12"/>
      <c r="BC3438" s="11"/>
      <c r="BD3438" s="11"/>
      <c r="BE3438" s="11"/>
      <c r="BF3438" s="11"/>
    </row>
    <row r="3439" spans="1:58" x14ac:dyDescent="0.25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2"/>
      <c r="BA3439" s="12"/>
      <c r="BB3439" s="12"/>
      <c r="BC3439" s="11"/>
      <c r="BD3439" s="11"/>
      <c r="BE3439" s="11"/>
      <c r="BF3439" s="11"/>
    </row>
    <row r="3440" spans="1:58" x14ac:dyDescent="0.25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2"/>
      <c r="BA3440" s="12"/>
      <c r="BB3440" s="12"/>
      <c r="BC3440" s="11"/>
      <c r="BD3440" s="11"/>
      <c r="BE3440" s="11"/>
      <c r="BF3440" s="11"/>
    </row>
    <row r="3441" spans="1:58" x14ac:dyDescent="0.25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2"/>
      <c r="BA3441" s="12"/>
      <c r="BB3441" s="12"/>
      <c r="BC3441" s="11"/>
      <c r="BD3441" s="11"/>
      <c r="BE3441" s="11"/>
      <c r="BF3441" s="11"/>
    </row>
    <row r="3442" spans="1:58" x14ac:dyDescent="0.25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2"/>
      <c r="BA3442" s="12"/>
      <c r="BB3442" s="12"/>
      <c r="BC3442" s="11"/>
      <c r="BD3442" s="11"/>
      <c r="BE3442" s="11"/>
      <c r="BF3442" s="11"/>
    </row>
    <row r="3443" spans="1:58" x14ac:dyDescent="0.25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2"/>
      <c r="BA3443" s="12"/>
      <c r="BB3443" s="12"/>
      <c r="BC3443" s="11"/>
      <c r="BD3443" s="11"/>
      <c r="BE3443" s="11"/>
      <c r="BF3443" s="11"/>
    </row>
    <row r="3444" spans="1:58" x14ac:dyDescent="0.25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2"/>
      <c r="BA3444" s="12"/>
      <c r="BB3444" s="12"/>
      <c r="BC3444" s="11"/>
      <c r="BD3444" s="11"/>
      <c r="BE3444" s="11"/>
      <c r="BF3444" s="11"/>
    </row>
    <row r="3445" spans="1:58" x14ac:dyDescent="0.25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2"/>
      <c r="BA3445" s="12"/>
      <c r="BB3445" s="12"/>
      <c r="BC3445" s="11"/>
      <c r="BD3445" s="11"/>
      <c r="BE3445" s="11"/>
      <c r="BF3445" s="11"/>
    </row>
    <row r="3446" spans="1:58" x14ac:dyDescent="0.25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2"/>
      <c r="BA3446" s="12"/>
      <c r="BB3446" s="12"/>
      <c r="BC3446" s="11"/>
      <c r="BD3446" s="11"/>
      <c r="BE3446" s="11"/>
      <c r="BF3446" s="11"/>
    </row>
    <row r="3447" spans="1:58" x14ac:dyDescent="0.25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2"/>
      <c r="BA3447" s="12"/>
      <c r="BB3447" s="12"/>
      <c r="BC3447" s="11"/>
      <c r="BD3447" s="11"/>
      <c r="BE3447" s="11"/>
      <c r="BF3447" s="11"/>
    </row>
    <row r="3448" spans="1:58" x14ac:dyDescent="0.25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2"/>
      <c r="BA3448" s="12"/>
      <c r="BB3448" s="12"/>
      <c r="BC3448" s="11"/>
      <c r="BD3448" s="11"/>
      <c r="BE3448" s="11"/>
      <c r="BF3448" s="11"/>
    </row>
    <row r="3449" spans="1:58" x14ac:dyDescent="0.25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2"/>
      <c r="BA3449" s="12"/>
      <c r="BB3449" s="12"/>
      <c r="BC3449" s="11"/>
      <c r="BD3449" s="11"/>
      <c r="BE3449" s="11"/>
      <c r="BF3449" s="11"/>
    </row>
    <row r="3450" spans="1:58" x14ac:dyDescent="0.25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2"/>
      <c r="BA3450" s="12"/>
      <c r="BB3450" s="12"/>
      <c r="BC3450" s="11"/>
      <c r="BD3450" s="11"/>
      <c r="BE3450" s="11"/>
      <c r="BF3450" s="11"/>
    </row>
    <row r="3451" spans="1:58" x14ac:dyDescent="0.25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2"/>
      <c r="BA3451" s="12"/>
      <c r="BB3451" s="12"/>
      <c r="BC3451" s="11"/>
      <c r="BD3451" s="11"/>
      <c r="BE3451" s="11"/>
      <c r="BF3451" s="11"/>
    </row>
    <row r="3452" spans="1:58" x14ac:dyDescent="0.25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2"/>
      <c r="BA3452" s="12"/>
      <c r="BB3452" s="12"/>
      <c r="BC3452" s="11"/>
      <c r="BD3452" s="11"/>
      <c r="BE3452" s="11"/>
      <c r="BF3452" s="11"/>
    </row>
    <row r="3453" spans="1:58" x14ac:dyDescent="0.25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2"/>
      <c r="BA3453" s="12"/>
      <c r="BB3453" s="12"/>
      <c r="BC3453" s="11"/>
      <c r="BD3453" s="11"/>
      <c r="BE3453" s="11"/>
      <c r="BF3453" s="11"/>
    </row>
    <row r="3454" spans="1:58" x14ac:dyDescent="0.25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2"/>
      <c r="BA3454" s="12"/>
      <c r="BB3454" s="12"/>
      <c r="BC3454" s="11"/>
      <c r="BD3454" s="11"/>
      <c r="BE3454" s="11"/>
      <c r="BF3454" s="11"/>
    </row>
    <row r="3455" spans="1:58" x14ac:dyDescent="0.25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2"/>
      <c r="BA3455" s="12"/>
      <c r="BB3455" s="12"/>
      <c r="BC3455" s="11"/>
      <c r="BD3455" s="11"/>
      <c r="BE3455" s="11"/>
      <c r="BF3455" s="11"/>
    </row>
    <row r="3456" spans="1:58" x14ac:dyDescent="0.25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2"/>
      <c r="BA3456" s="12"/>
      <c r="BB3456" s="12"/>
      <c r="BC3456" s="11"/>
      <c r="BD3456" s="11"/>
      <c r="BE3456" s="11"/>
      <c r="BF3456" s="11"/>
    </row>
    <row r="3457" spans="1:58" x14ac:dyDescent="0.25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2"/>
      <c r="BA3457" s="12"/>
      <c r="BB3457" s="12"/>
      <c r="BC3457" s="11"/>
      <c r="BD3457" s="11"/>
      <c r="BE3457" s="11"/>
      <c r="BF3457" s="11"/>
    </row>
    <row r="3458" spans="1:58" x14ac:dyDescent="0.25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2"/>
      <c r="BA3458" s="12"/>
      <c r="BB3458" s="12"/>
      <c r="BC3458" s="11"/>
      <c r="BD3458" s="11"/>
      <c r="BE3458" s="11"/>
      <c r="BF3458" s="11"/>
    </row>
    <row r="3459" spans="1:58" x14ac:dyDescent="0.25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2"/>
      <c r="BA3459" s="12"/>
      <c r="BB3459" s="12"/>
      <c r="BC3459" s="11"/>
      <c r="BD3459" s="11"/>
      <c r="BE3459" s="11"/>
      <c r="BF3459" s="11"/>
    </row>
    <row r="3460" spans="1:58" x14ac:dyDescent="0.25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2"/>
      <c r="BA3460" s="12"/>
      <c r="BB3460" s="12"/>
      <c r="BC3460" s="11"/>
      <c r="BD3460" s="11"/>
      <c r="BE3460" s="11"/>
      <c r="BF3460" s="11"/>
    </row>
    <row r="3461" spans="1:58" x14ac:dyDescent="0.25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2"/>
      <c r="BA3461" s="12"/>
      <c r="BB3461" s="12"/>
      <c r="BC3461" s="11"/>
      <c r="BD3461" s="11"/>
      <c r="BE3461" s="11"/>
      <c r="BF3461" s="11"/>
    </row>
    <row r="3462" spans="1:58" x14ac:dyDescent="0.25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2"/>
      <c r="BA3462" s="12"/>
      <c r="BB3462" s="12"/>
      <c r="BC3462" s="11"/>
      <c r="BD3462" s="11"/>
      <c r="BE3462" s="11"/>
      <c r="BF3462" s="11"/>
    </row>
    <row r="3463" spans="1:58" x14ac:dyDescent="0.25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2"/>
      <c r="BA3463" s="12"/>
      <c r="BB3463" s="12"/>
      <c r="BC3463" s="11"/>
      <c r="BD3463" s="11"/>
      <c r="BE3463" s="11"/>
      <c r="BF3463" s="11"/>
    </row>
    <row r="3464" spans="1:58" x14ac:dyDescent="0.25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2"/>
      <c r="BA3464" s="12"/>
      <c r="BB3464" s="12"/>
      <c r="BC3464" s="11"/>
      <c r="BD3464" s="11"/>
      <c r="BE3464" s="11"/>
      <c r="BF3464" s="11"/>
    </row>
    <row r="3465" spans="1:58" x14ac:dyDescent="0.25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2"/>
      <c r="BA3465" s="12"/>
      <c r="BB3465" s="12"/>
      <c r="BC3465" s="11"/>
      <c r="BD3465" s="11"/>
      <c r="BE3465" s="11"/>
      <c r="BF3465" s="11"/>
    </row>
    <row r="3466" spans="1:58" x14ac:dyDescent="0.25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2"/>
      <c r="BA3466" s="12"/>
      <c r="BB3466" s="12"/>
      <c r="BC3466" s="11"/>
      <c r="BD3466" s="11"/>
      <c r="BE3466" s="11"/>
      <c r="BF3466" s="11"/>
    </row>
    <row r="3467" spans="1:58" x14ac:dyDescent="0.25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2"/>
      <c r="BA3467" s="12"/>
      <c r="BB3467" s="12"/>
      <c r="BC3467" s="11"/>
      <c r="BD3467" s="11"/>
      <c r="BE3467" s="11"/>
      <c r="BF3467" s="11"/>
    </row>
    <row r="3468" spans="1:58" x14ac:dyDescent="0.25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2"/>
      <c r="BA3468" s="12"/>
      <c r="BB3468" s="12"/>
      <c r="BC3468" s="11"/>
      <c r="BD3468" s="11"/>
      <c r="BE3468" s="11"/>
      <c r="BF3468" s="11"/>
    </row>
    <row r="3469" spans="1:58" x14ac:dyDescent="0.25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2"/>
      <c r="BA3469" s="12"/>
      <c r="BB3469" s="12"/>
      <c r="BC3469" s="11"/>
      <c r="BD3469" s="11"/>
      <c r="BE3469" s="11"/>
      <c r="BF3469" s="11"/>
    </row>
    <row r="3470" spans="1:58" x14ac:dyDescent="0.25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2"/>
      <c r="BA3470" s="12"/>
      <c r="BB3470" s="12"/>
      <c r="BC3470" s="11"/>
      <c r="BD3470" s="11"/>
      <c r="BE3470" s="11"/>
      <c r="BF3470" s="11"/>
    </row>
    <row r="3471" spans="1:58" x14ac:dyDescent="0.25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2"/>
      <c r="BA3471" s="12"/>
      <c r="BB3471" s="12"/>
      <c r="BC3471" s="11"/>
      <c r="BD3471" s="11"/>
      <c r="BE3471" s="11"/>
      <c r="BF3471" s="11"/>
    </row>
    <row r="3472" spans="1:58" x14ac:dyDescent="0.25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2"/>
      <c r="BA3472" s="12"/>
      <c r="BB3472" s="12"/>
      <c r="BC3472" s="11"/>
      <c r="BD3472" s="11"/>
      <c r="BE3472" s="11"/>
      <c r="BF3472" s="11"/>
    </row>
    <row r="3473" spans="1:58" x14ac:dyDescent="0.25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2"/>
      <c r="BA3473" s="12"/>
      <c r="BB3473" s="12"/>
      <c r="BC3473" s="11"/>
      <c r="BD3473" s="11"/>
      <c r="BE3473" s="11"/>
      <c r="BF3473" s="11"/>
    </row>
    <row r="3474" spans="1:58" x14ac:dyDescent="0.25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2"/>
      <c r="BA3474" s="12"/>
      <c r="BB3474" s="12"/>
      <c r="BC3474" s="11"/>
      <c r="BD3474" s="11"/>
      <c r="BE3474" s="11"/>
      <c r="BF3474" s="11"/>
    </row>
    <row r="3475" spans="1:58" x14ac:dyDescent="0.25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2"/>
      <c r="BA3475" s="12"/>
      <c r="BB3475" s="12"/>
      <c r="BC3475" s="11"/>
      <c r="BD3475" s="11"/>
      <c r="BE3475" s="11"/>
      <c r="BF3475" s="11"/>
    </row>
    <row r="3476" spans="1:58" x14ac:dyDescent="0.25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2"/>
      <c r="BA3476" s="12"/>
      <c r="BB3476" s="12"/>
      <c r="BC3476" s="11"/>
      <c r="BD3476" s="11"/>
      <c r="BE3476" s="11"/>
      <c r="BF3476" s="11"/>
    </row>
    <row r="3477" spans="1:58" x14ac:dyDescent="0.25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2"/>
      <c r="BA3477" s="12"/>
      <c r="BB3477" s="12"/>
      <c r="BC3477" s="11"/>
      <c r="BD3477" s="11"/>
      <c r="BE3477" s="11"/>
      <c r="BF3477" s="11"/>
    </row>
    <row r="3478" spans="1:58" x14ac:dyDescent="0.25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2"/>
      <c r="BA3478" s="12"/>
      <c r="BB3478" s="12"/>
      <c r="BC3478" s="11"/>
      <c r="BD3478" s="11"/>
      <c r="BE3478" s="11"/>
      <c r="BF3478" s="11"/>
    </row>
    <row r="3479" spans="1:58" x14ac:dyDescent="0.25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2"/>
      <c r="BA3479" s="12"/>
      <c r="BB3479" s="12"/>
      <c r="BC3479" s="11"/>
      <c r="BD3479" s="11"/>
      <c r="BE3479" s="11"/>
      <c r="BF3479" s="11"/>
    </row>
    <row r="3480" spans="1:58" x14ac:dyDescent="0.25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2"/>
      <c r="BA3480" s="12"/>
      <c r="BB3480" s="12"/>
      <c r="BC3480" s="11"/>
      <c r="BD3480" s="11"/>
      <c r="BE3480" s="11"/>
      <c r="BF3480" s="11"/>
    </row>
    <row r="3481" spans="1:58" x14ac:dyDescent="0.25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2"/>
      <c r="BA3481" s="12"/>
      <c r="BB3481" s="12"/>
      <c r="BC3481" s="11"/>
      <c r="BD3481" s="11"/>
      <c r="BE3481" s="11"/>
      <c r="BF3481" s="11"/>
    </row>
    <row r="3482" spans="1:58" x14ac:dyDescent="0.25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2"/>
      <c r="BA3482" s="12"/>
      <c r="BB3482" s="12"/>
      <c r="BC3482" s="11"/>
      <c r="BD3482" s="11"/>
      <c r="BE3482" s="11"/>
      <c r="BF3482" s="11"/>
    </row>
    <row r="3483" spans="1:58" x14ac:dyDescent="0.25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2"/>
      <c r="BA3483" s="12"/>
      <c r="BB3483" s="12"/>
      <c r="BC3483" s="11"/>
      <c r="BD3483" s="11"/>
      <c r="BE3483" s="11"/>
      <c r="BF3483" s="11"/>
    </row>
    <row r="3484" spans="1:58" x14ac:dyDescent="0.25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2"/>
      <c r="BA3484" s="12"/>
      <c r="BB3484" s="12"/>
      <c r="BC3484" s="11"/>
      <c r="BD3484" s="11"/>
      <c r="BE3484" s="11"/>
      <c r="BF3484" s="11"/>
    </row>
    <row r="3485" spans="1:58" x14ac:dyDescent="0.25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2"/>
      <c r="BA3485" s="12"/>
      <c r="BB3485" s="12"/>
      <c r="BC3485" s="11"/>
      <c r="BD3485" s="11"/>
      <c r="BE3485" s="11"/>
      <c r="BF3485" s="11"/>
    </row>
    <row r="3486" spans="1:58" x14ac:dyDescent="0.25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2"/>
      <c r="BA3486" s="12"/>
      <c r="BB3486" s="12"/>
      <c r="BC3486" s="11"/>
      <c r="BD3486" s="11"/>
      <c r="BE3486" s="11"/>
      <c r="BF3486" s="11"/>
    </row>
    <row r="3487" spans="1:58" x14ac:dyDescent="0.25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2"/>
      <c r="BA3487" s="12"/>
      <c r="BB3487" s="12"/>
      <c r="BC3487" s="11"/>
      <c r="BD3487" s="11"/>
      <c r="BE3487" s="11"/>
      <c r="BF3487" s="11"/>
    </row>
    <row r="3488" spans="1:58" x14ac:dyDescent="0.25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2"/>
      <c r="BA3488" s="12"/>
      <c r="BB3488" s="12"/>
      <c r="BC3488" s="11"/>
      <c r="BD3488" s="11"/>
      <c r="BE3488" s="11"/>
      <c r="BF3488" s="11"/>
    </row>
    <row r="3489" spans="1:58" x14ac:dyDescent="0.25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2"/>
      <c r="BA3489" s="12"/>
      <c r="BB3489" s="12"/>
      <c r="BC3489" s="11"/>
      <c r="BD3489" s="11"/>
      <c r="BE3489" s="11"/>
      <c r="BF3489" s="11"/>
    </row>
    <row r="3490" spans="1:58" x14ac:dyDescent="0.25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2"/>
      <c r="BA3490" s="12"/>
      <c r="BB3490" s="12"/>
      <c r="BC3490" s="11"/>
      <c r="BD3490" s="11"/>
      <c r="BE3490" s="11"/>
      <c r="BF3490" s="11"/>
    </row>
    <row r="3491" spans="1:58" x14ac:dyDescent="0.25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2"/>
      <c r="BA3491" s="12"/>
      <c r="BB3491" s="12"/>
      <c r="BC3491" s="11"/>
      <c r="BD3491" s="11"/>
      <c r="BE3491" s="11"/>
      <c r="BF3491" s="11"/>
    </row>
    <row r="3492" spans="1:58" x14ac:dyDescent="0.25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2"/>
      <c r="BA3492" s="12"/>
      <c r="BB3492" s="12"/>
      <c r="BC3492" s="11"/>
      <c r="BD3492" s="11"/>
      <c r="BE3492" s="11"/>
      <c r="BF3492" s="11"/>
    </row>
    <row r="3493" spans="1:58" x14ac:dyDescent="0.25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2"/>
      <c r="BA3493" s="12"/>
      <c r="BB3493" s="12"/>
      <c r="BC3493" s="11"/>
      <c r="BD3493" s="11"/>
      <c r="BE3493" s="11"/>
      <c r="BF3493" s="11"/>
    </row>
    <row r="3494" spans="1:58" x14ac:dyDescent="0.25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2"/>
      <c r="BA3494" s="12"/>
      <c r="BB3494" s="12"/>
      <c r="BC3494" s="11"/>
      <c r="BD3494" s="11"/>
      <c r="BE3494" s="11"/>
      <c r="BF3494" s="11"/>
    </row>
    <row r="3495" spans="1:58" x14ac:dyDescent="0.25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2"/>
      <c r="BA3495" s="12"/>
      <c r="BB3495" s="12"/>
      <c r="BC3495" s="11"/>
      <c r="BD3495" s="11"/>
      <c r="BE3495" s="11"/>
      <c r="BF3495" s="11"/>
    </row>
    <row r="3496" spans="1:58" x14ac:dyDescent="0.25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2"/>
      <c r="BA3496" s="12"/>
      <c r="BB3496" s="12"/>
      <c r="BC3496" s="11"/>
      <c r="BD3496" s="11"/>
      <c r="BE3496" s="11"/>
      <c r="BF3496" s="11"/>
    </row>
    <row r="3497" spans="1:58" x14ac:dyDescent="0.25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2"/>
      <c r="BA3497" s="12"/>
      <c r="BB3497" s="12"/>
      <c r="BC3497" s="11"/>
      <c r="BD3497" s="11"/>
      <c r="BE3497" s="11"/>
      <c r="BF3497" s="11"/>
    </row>
    <row r="3498" spans="1:58" x14ac:dyDescent="0.25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2"/>
      <c r="BA3498" s="12"/>
      <c r="BB3498" s="12"/>
      <c r="BC3498" s="11"/>
      <c r="BD3498" s="11"/>
      <c r="BE3498" s="11"/>
      <c r="BF3498" s="11"/>
    </row>
    <row r="3499" spans="1:58" x14ac:dyDescent="0.25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2"/>
      <c r="BA3499" s="12"/>
      <c r="BB3499" s="12"/>
      <c r="BC3499" s="11"/>
      <c r="BD3499" s="11"/>
      <c r="BE3499" s="11"/>
      <c r="BF3499" s="11"/>
    </row>
    <row r="3500" spans="1:58" x14ac:dyDescent="0.25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2"/>
      <c r="BA3500" s="12"/>
      <c r="BB3500" s="12"/>
      <c r="BC3500" s="11"/>
      <c r="BD3500" s="11"/>
      <c r="BE3500" s="11"/>
      <c r="BF3500" s="11"/>
    </row>
    <row r="3501" spans="1:58" x14ac:dyDescent="0.25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2"/>
      <c r="BA3501" s="12"/>
      <c r="BB3501" s="12"/>
      <c r="BC3501" s="11"/>
      <c r="BD3501" s="11"/>
      <c r="BE3501" s="11"/>
      <c r="BF3501" s="11"/>
    </row>
    <row r="3502" spans="1:58" x14ac:dyDescent="0.25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2"/>
      <c r="BA3502" s="12"/>
      <c r="BB3502" s="12"/>
      <c r="BC3502" s="11"/>
      <c r="BD3502" s="11"/>
      <c r="BE3502" s="11"/>
      <c r="BF3502" s="11"/>
    </row>
    <row r="3503" spans="1:58" x14ac:dyDescent="0.25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2"/>
      <c r="BA3503" s="12"/>
      <c r="BB3503" s="12"/>
      <c r="BC3503" s="11"/>
      <c r="BD3503" s="11"/>
      <c r="BE3503" s="11"/>
      <c r="BF3503" s="11"/>
    </row>
    <row r="3504" spans="1:58" x14ac:dyDescent="0.25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2"/>
      <c r="BA3504" s="12"/>
      <c r="BB3504" s="12"/>
      <c r="BC3504" s="11"/>
      <c r="BD3504" s="11"/>
      <c r="BE3504" s="11"/>
      <c r="BF3504" s="11"/>
    </row>
    <row r="3505" spans="1:58" x14ac:dyDescent="0.25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2"/>
      <c r="BA3505" s="12"/>
      <c r="BB3505" s="12"/>
      <c r="BC3505" s="11"/>
      <c r="BD3505" s="11"/>
      <c r="BE3505" s="11"/>
      <c r="BF3505" s="11"/>
    </row>
    <row r="3506" spans="1:58" x14ac:dyDescent="0.25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2"/>
      <c r="BA3506" s="12"/>
      <c r="BB3506" s="12"/>
      <c r="BC3506" s="11"/>
      <c r="BD3506" s="11"/>
      <c r="BE3506" s="11"/>
      <c r="BF3506" s="11"/>
    </row>
    <row r="3507" spans="1:58" x14ac:dyDescent="0.25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2"/>
      <c r="BA3507" s="12"/>
      <c r="BB3507" s="12"/>
      <c r="BC3507" s="11"/>
      <c r="BD3507" s="11"/>
      <c r="BE3507" s="11"/>
      <c r="BF3507" s="11"/>
    </row>
    <row r="3508" spans="1:58" x14ac:dyDescent="0.25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2"/>
      <c r="BA3508" s="12"/>
      <c r="BB3508" s="12"/>
      <c r="BC3508" s="11"/>
      <c r="BD3508" s="11"/>
      <c r="BE3508" s="11"/>
      <c r="BF3508" s="11"/>
    </row>
    <row r="3509" spans="1:58" x14ac:dyDescent="0.25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2"/>
      <c r="BA3509" s="12"/>
      <c r="BB3509" s="12"/>
      <c r="BC3509" s="11"/>
      <c r="BD3509" s="11"/>
      <c r="BE3509" s="11"/>
      <c r="BF3509" s="11"/>
    </row>
    <row r="3510" spans="1:58" x14ac:dyDescent="0.25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2"/>
      <c r="BA3510" s="12"/>
      <c r="BB3510" s="12"/>
      <c r="BC3510" s="11"/>
      <c r="BD3510" s="11"/>
      <c r="BE3510" s="11"/>
      <c r="BF3510" s="11"/>
    </row>
    <row r="3511" spans="1:58" x14ac:dyDescent="0.25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2"/>
      <c r="BA3511" s="12"/>
      <c r="BB3511" s="12"/>
      <c r="BC3511" s="11"/>
      <c r="BD3511" s="11"/>
      <c r="BE3511" s="11"/>
      <c r="BF3511" s="11"/>
    </row>
    <row r="3512" spans="1:58" x14ac:dyDescent="0.25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2"/>
      <c r="BA3512" s="12"/>
      <c r="BB3512" s="12"/>
      <c r="BC3512" s="11"/>
      <c r="BD3512" s="11"/>
      <c r="BE3512" s="11"/>
      <c r="BF3512" s="11"/>
    </row>
    <row r="3513" spans="1:58" x14ac:dyDescent="0.25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2"/>
      <c r="BA3513" s="12"/>
      <c r="BB3513" s="12"/>
      <c r="BC3513" s="11"/>
      <c r="BD3513" s="11"/>
      <c r="BE3513" s="11"/>
      <c r="BF3513" s="11"/>
    </row>
    <row r="3514" spans="1:58" x14ac:dyDescent="0.25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2"/>
      <c r="BA3514" s="12"/>
      <c r="BB3514" s="12"/>
      <c r="BC3514" s="11"/>
      <c r="BD3514" s="11"/>
      <c r="BE3514" s="11"/>
      <c r="BF3514" s="11"/>
    </row>
    <row r="3515" spans="1:58" x14ac:dyDescent="0.25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2"/>
      <c r="BA3515" s="12"/>
      <c r="BB3515" s="12"/>
      <c r="BC3515" s="11"/>
      <c r="BD3515" s="11"/>
      <c r="BE3515" s="11"/>
      <c r="BF3515" s="11"/>
    </row>
    <row r="3516" spans="1:58" x14ac:dyDescent="0.25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2"/>
      <c r="BA3516" s="12"/>
      <c r="BB3516" s="12"/>
      <c r="BC3516" s="11"/>
      <c r="BD3516" s="11"/>
      <c r="BE3516" s="11"/>
      <c r="BF3516" s="11"/>
    </row>
    <row r="3517" spans="1:58" x14ac:dyDescent="0.25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2"/>
      <c r="BA3517" s="12"/>
      <c r="BB3517" s="12"/>
      <c r="BC3517" s="11"/>
      <c r="BD3517" s="11"/>
      <c r="BE3517" s="11"/>
      <c r="BF3517" s="11"/>
    </row>
    <row r="3518" spans="1:58" x14ac:dyDescent="0.25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2"/>
      <c r="BA3518" s="12"/>
      <c r="BB3518" s="12"/>
      <c r="BC3518" s="11"/>
      <c r="BD3518" s="11"/>
      <c r="BE3518" s="11"/>
      <c r="BF3518" s="11"/>
    </row>
    <row r="3519" spans="1:58" x14ac:dyDescent="0.25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2"/>
      <c r="BA3519" s="12"/>
      <c r="BB3519" s="12"/>
      <c r="BC3519" s="11"/>
      <c r="BD3519" s="11"/>
      <c r="BE3519" s="11"/>
      <c r="BF3519" s="11"/>
    </row>
    <row r="3520" spans="1:58" x14ac:dyDescent="0.25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2"/>
      <c r="BA3520" s="12"/>
      <c r="BB3520" s="12"/>
      <c r="BC3520" s="11"/>
      <c r="BD3520" s="11"/>
      <c r="BE3520" s="11"/>
      <c r="BF3520" s="11"/>
    </row>
    <row r="3521" spans="1:58" x14ac:dyDescent="0.25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2"/>
      <c r="BA3521" s="12"/>
      <c r="BB3521" s="12"/>
      <c r="BC3521" s="11"/>
      <c r="BD3521" s="11"/>
      <c r="BE3521" s="11"/>
      <c r="BF3521" s="11"/>
    </row>
    <row r="3522" spans="1:58" x14ac:dyDescent="0.25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2"/>
      <c r="BA3522" s="12"/>
      <c r="BB3522" s="12"/>
      <c r="BC3522" s="11"/>
      <c r="BD3522" s="11"/>
      <c r="BE3522" s="11"/>
      <c r="BF3522" s="11"/>
    </row>
    <row r="3523" spans="1:58" x14ac:dyDescent="0.25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2"/>
      <c r="BA3523" s="12"/>
      <c r="BB3523" s="12"/>
      <c r="BC3523" s="11"/>
      <c r="BD3523" s="11"/>
      <c r="BE3523" s="11"/>
      <c r="BF3523" s="11"/>
    </row>
    <row r="3524" spans="1:58" x14ac:dyDescent="0.25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2"/>
      <c r="BA3524" s="12"/>
      <c r="BB3524" s="12"/>
      <c r="BC3524" s="11"/>
      <c r="BD3524" s="11"/>
      <c r="BE3524" s="11"/>
      <c r="BF3524" s="11"/>
    </row>
    <row r="3525" spans="1:58" x14ac:dyDescent="0.25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2"/>
      <c r="BA3525" s="12"/>
      <c r="BB3525" s="12"/>
      <c r="BC3525" s="11"/>
      <c r="BD3525" s="11"/>
      <c r="BE3525" s="11"/>
      <c r="BF3525" s="11"/>
    </row>
    <row r="3526" spans="1:58" x14ac:dyDescent="0.25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2"/>
      <c r="BA3526" s="12"/>
      <c r="BB3526" s="12"/>
      <c r="BC3526" s="11"/>
      <c r="BD3526" s="11"/>
      <c r="BE3526" s="11"/>
      <c r="BF3526" s="11"/>
    </row>
    <row r="3527" spans="1:58" x14ac:dyDescent="0.25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2"/>
      <c r="BA3527" s="12"/>
      <c r="BB3527" s="12"/>
      <c r="BC3527" s="11"/>
      <c r="BD3527" s="11"/>
      <c r="BE3527" s="11"/>
      <c r="BF3527" s="11"/>
    </row>
    <row r="3528" spans="1:58" x14ac:dyDescent="0.25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2"/>
      <c r="BA3528" s="12"/>
      <c r="BB3528" s="12"/>
      <c r="BC3528" s="11"/>
      <c r="BD3528" s="11"/>
      <c r="BE3528" s="11"/>
      <c r="BF3528" s="11"/>
    </row>
    <row r="3529" spans="1:58" x14ac:dyDescent="0.25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2"/>
      <c r="BA3529" s="12"/>
      <c r="BB3529" s="12"/>
      <c r="BC3529" s="11"/>
      <c r="BD3529" s="11"/>
      <c r="BE3529" s="11"/>
      <c r="BF3529" s="11"/>
    </row>
    <row r="3530" spans="1:58" x14ac:dyDescent="0.25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2"/>
      <c r="BA3530" s="12"/>
      <c r="BB3530" s="12"/>
      <c r="BC3530" s="11"/>
      <c r="BD3530" s="11"/>
      <c r="BE3530" s="11"/>
      <c r="BF3530" s="11"/>
    </row>
    <row r="3531" spans="1:58" x14ac:dyDescent="0.25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2"/>
      <c r="BA3531" s="12"/>
      <c r="BB3531" s="12"/>
      <c r="BC3531" s="11"/>
      <c r="BD3531" s="11"/>
      <c r="BE3531" s="11"/>
      <c r="BF3531" s="11"/>
    </row>
    <row r="3532" spans="1:58" x14ac:dyDescent="0.25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2"/>
      <c r="BA3532" s="12"/>
      <c r="BB3532" s="12"/>
      <c r="BC3532" s="11"/>
      <c r="BD3532" s="11"/>
      <c r="BE3532" s="11"/>
      <c r="BF3532" s="11"/>
    </row>
    <row r="3533" spans="1:58" x14ac:dyDescent="0.25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2"/>
      <c r="BA3533" s="12"/>
      <c r="BB3533" s="12"/>
      <c r="BC3533" s="11"/>
      <c r="BD3533" s="11"/>
      <c r="BE3533" s="11"/>
      <c r="BF3533" s="11"/>
    </row>
    <row r="3534" spans="1:58" x14ac:dyDescent="0.25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2"/>
      <c r="BA3534" s="12"/>
      <c r="BB3534" s="12"/>
      <c r="BC3534" s="11"/>
      <c r="BD3534" s="11"/>
      <c r="BE3534" s="11"/>
      <c r="BF3534" s="11"/>
    </row>
    <row r="3535" spans="1:58" x14ac:dyDescent="0.25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2"/>
      <c r="BA3535" s="12"/>
      <c r="BB3535" s="12"/>
      <c r="BC3535" s="11"/>
      <c r="BD3535" s="11"/>
      <c r="BE3535" s="11"/>
      <c r="BF3535" s="11"/>
    </row>
    <row r="3536" spans="1:58" x14ac:dyDescent="0.25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2"/>
      <c r="BA3536" s="12"/>
      <c r="BB3536" s="12"/>
      <c r="BC3536" s="11"/>
      <c r="BD3536" s="11"/>
      <c r="BE3536" s="11"/>
      <c r="BF3536" s="11"/>
    </row>
    <row r="3537" spans="1:58" x14ac:dyDescent="0.25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2"/>
      <c r="BA3537" s="12"/>
      <c r="BB3537" s="12"/>
      <c r="BC3537" s="11"/>
      <c r="BD3537" s="11"/>
      <c r="BE3537" s="11"/>
      <c r="BF3537" s="11"/>
    </row>
    <row r="3538" spans="1:58" x14ac:dyDescent="0.25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2"/>
      <c r="BA3538" s="12"/>
      <c r="BB3538" s="12"/>
      <c r="BC3538" s="11"/>
      <c r="BD3538" s="11"/>
      <c r="BE3538" s="11"/>
      <c r="BF3538" s="11"/>
    </row>
    <row r="3539" spans="1:58" x14ac:dyDescent="0.25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2"/>
      <c r="BA3539" s="12"/>
      <c r="BB3539" s="12"/>
      <c r="BC3539" s="11"/>
      <c r="BD3539" s="11"/>
      <c r="BE3539" s="11"/>
      <c r="BF3539" s="11"/>
    </row>
    <row r="3540" spans="1:58" x14ac:dyDescent="0.25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2"/>
      <c r="BA3540" s="12"/>
      <c r="BB3540" s="12"/>
      <c r="BC3540" s="11"/>
      <c r="BD3540" s="11"/>
      <c r="BE3540" s="11"/>
      <c r="BF3540" s="11"/>
    </row>
    <row r="3541" spans="1:58" x14ac:dyDescent="0.25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2"/>
      <c r="BA3541" s="12"/>
      <c r="BB3541" s="12"/>
      <c r="BC3541" s="11"/>
      <c r="BD3541" s="11"/>
      <c r="BE3541" s="11"/>
      <c r="BF3541" s="11"/>
    </row>
    <row r="3542" spans="1:58" x14ac:dyDescent="0.25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2"/>
      <c r="BA3542" s="12"/>
      <c r="BB3542" s="12"/>
      <c r="BC3542" s="11"/>
      <c r="BD3542" s="11"/>
      <c r="BE3542" s="11"/>
      <c r="BF3542" s="11"/>
    </row>
    <row r="3543" spans="1:58" x14ac:dyDescent="0.25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2"/>
      <c r="BA3543" s="12"/>
      <c r="BB3543" s="12"/>
      <c r="BC3543" s="11"/>
      <c r="BD3543" s="11"/>
      <c r="BE3543" s="11"/>
      <c r="BF3543" s="11"/>
    </row>
    <row r="3544" spans="1:58" x14ac:dyDescent="0.25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2"/>
      <c r="BA3544" s="12"/>
      <c r="BB3544" s="12"/>
      <c r="BC3544" s="11"/>
      <c r="BD3544" s="11"/>
      <c r="BE3544" s="11"/>
      <c r="BF3544" s="11"/>
    </row>
    <row r="3545" spans="1:58" x14ac:dyDescent="0.25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2"/>
      <c r="BA3545" s="12"/>
      <c r="BB3545" s="12"/>
      <c r="BC3545" s="11"/>
      <c r="BD3545" s="11"/>
      <c r="BE3545" s="11"/>
      <c r="BF3545" s="11"/>
    </row>
    <row r="3546" spans="1:58" x14ac:dyDescent="0.25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2"/>
      <c r="BA3546" s="12"/>
      <c r="BB3546" s="12"/>
      <c r="BC3546" s="11"/>
      <c r="BD3546" s="11"/>
      <c r="BE3546" s="11"/>
      <c r="BF3546" s="11"/>
    </row>
    <row r="3547" spans="1:58" x14ac:dyDescent="0.25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2"/>
      <c r="BA3547" s="12"/>
      <c r="BB3547" s="12"/>
      <c r="BC3547" s="11"/>
      <c r="BD3547" s="11"/>
      <c r="BE3547" s="11"/>
      <c r="BF3547" s="11"/>
    </row>
    <row r="3548" spans="1:58" x14ac:dyDescent="0.25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2"/>
      <c r="BA3548" s="12"/>
      <c r="BB3548" s="12"/>
      <c r="BC3548" s="11"/>
      <c r="BD3548" s="11"/>
      <c r="BE3548" s="11"/>
      <c r="BF3548" s="11"/>
    </row>
    <row r="3549" spans="1:58" x14ac:dyDescent="0.25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2"/>
      <c r="BA3549" s="12"/>
      <c r="BB3549" s="12"/>
      <c r="BC3549" s="11"/>
      <c r="BD3549" s="11"/>
      <c r="BE3549" s="11"/>
      <c r="BF3549" s="11"/>
    </row>
    <row r="3550" spans="1:58" x14ac:dyDescent="0.25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2"/>
      <c r="BA3550" s="12"/>
      <c r="BB3550" s="12"/>
      <c r="BC3550" s="11"/>
      <c r="BD3550" s="11"/>
      <c r="BE3550" s="11"/>
      <c r="BF3550" s="11"/>
    </row>
    <row r="3551" spans="1:58" x14ac:dyDescent="0.25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2"/>
      <c r="BA3551" s="12"/>
      <c r="BB3551" s="12"/>
      <c r="BC3551" s="11"/>
      <c r="BD3551" s="11"/>
      <c r="BE3551" s="11"/>
      <c r="BF3551" s="11"/>
    </row>
    <row r="3552" spans="1:58" x14ac:dyDescent="0.25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2"/>
      <c r="BA3552" s="12"/>
      <c r="BB3552" s="12"/>
      <c r="BC3552" s="11"/>
      <c r="BD3552" s="11"/>
      <c r="BE3552" s="11"/>
      <c r="BF3552" s="11"/>
    </row>
    <row r="3553" spans="1:58" x14ac:dyDescent="0.25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2"/>
      <c r="BA3553" s="12"/>
      <c r="BB3553" s="12"/>
      <c r="BC3553" s="11"/>
      <c r="BD3553" s="11"/>
      <c r="BE3553" s="11"/>
      <c r="BF3553" s="11"/>
    </row>
    <row r="3554" spans="1:58" x14ac:dyDescent="0.25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2"/>
      <c r="BA3554" s="12"/>
      <c r="BB3554" s="12"/>
      <c r="BC3554" s="11"/>
      <c r="BD3554" s="11"/>
      <c r="BE3554" s="11"/>
      <c r="BF3554" s="11"/>
    </row>
    <row r="3555" spans="1:58" x14ac:dyDescent="0.25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2"/>
      <c r="BA3555" s="12"/>
      <c r="BB3555" s="12"/>
      <c r="BC3555" s="11"/>
      <c r="BD3555" s="11"/>
      <c r="BE3555" s="11"/>
      <c r="BF3555" s="11"/>
    </row>
    <row r="3556" spans="1:58" x14ac:dyDescent="0.25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2"/>
      <c r="BA3556" s="12"/>
      <c r="BB3556" s="12"/>
      <c r="BC3556" s="11"/>
      <c r="BD3556" s="11"/>
      <c r="BE3556" s="11"/>
      <c r="BF3556" s="11"/>
    </row>
    <row r="3557" spans="1:58" x14ac:dyDescent="0.25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2"/>
      <c r="BA3557" s="12"/>
      <c r="BB3557" s="12"/>
      <c r="BC3557" s="11"/>
      <c r="BD3557" s="11"/>
      <c r="BE3557" s="11"/>
      <c r="BF3557" s="11"/>
    </row>
    <row r="3558" spans="1:58" x14ac:dyDescent="0.25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2"/>
      <c r="BA3558" s="12"/>
      <c r="BB3558" s="12"/>
      <c r="BC3558" s="11"/>
      <c r="BD3558" s="11"/>
      <c r="BE3558" s="11"/>
      <c r="BF3558" s="11"/>
    </row>
    <row r="3559" spans="1:58" x14ac:dyDescent="0.25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2"/>
      <c r="BA3559" s="12"/>
      <c r="BB3559" s="12"/>
      <c r="BC3559" s="11"/>
      <c r="BD3559" s="11"/>
      <c r="BE3559" s="11"/>
      <c r="BF3559" s="11"/>
    </row>
    <row r="3560" spans="1:58" x14ac:dyDescent="0.25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2"/>
      <c r="BA3560" s="12"/>
      <c r="BB3560" s="12"/>
      <c r="BC3560" s="11"/>
      <c r="BD3560" s="11"/>
      <c r="BE3560" s="11"/>
      <c r="BF3560" s="11"/>
    </row>
    <row r="3561" spans="1:58" x14ac:dyDescent="0.25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2"/>
      <c r="BA3561" s="12"/>
      <c r="BB3561" s="12"/>
      <c r="BC3561" s="11"/>
      <c r="BD3561" s="11"/>
      <c r="BE3561" s="11"/>
      <c r="BF3561" s="11"/>
    </row>
    <row r="3562" spans="1:58" x14ac:dyDescent="0.25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2"/>
      <c r="BA3562" s="12"/>
      <c r="BB3562" s="12"/>
      <c r="BC3562" s="11"/>
      <c r="BD3562" s="11"/>
      <c r="BE3562" s="11"/>
      <c r="BF3562" s="11"/>
    </row>
    <row r="3563" spans="1:58" x14ac:dyDescent="0.25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2"/>
      <c r="BA3563" s="12"/>
      <c r="BB3563" s="12"/>
      <c r="BC3563" s="11"/>
      <c r="BD3563" s="11"/>
      <c r="BE3563" s="11"/>
      <c r="BF3563" s="11"/>
    </row>
    <row r="3564" spans="1:58" x14ac:dyDescent="0.25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2"/>
      <c r="BA3564" s="12"/>
      <c r="BB3564" s="12"/>
      <c r="BC3564" s="11"/>
      <c r="BD3564" s="11"/>
      <c r="BE3564" s="11"/>
      <c r="BF3564" s="11"/>
    </row>
    <row r="3565" spans="1:58" x14ac:dyDescent="0.25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2"/>
      <c r="BA3565" s="12"/>
      <c r="BB3565" s="12"/>
      <c r="BC3565" s="11"/>
      <c r="BD3565" s="11"/>
      <c r="BE3565" s="11"/>
      <c r="BF3565" s="11"/>
    </row>
    <row r="3566" spans="1:58" x14ac:dyDescent="0.25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2"/>
      <c r="BA3566" s="12"/>
      <c r="BB3566" s="12"/>
      <c r="BC3566" s="11"/>
      <c r="BD3566" s="11"/>
      <c r="BE3566" s="11"/>
      <c r="BF3566" s="11"/>
    </row>
    <row r="3567" spans="1:58" x14ac:dyDescent="0.25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2"/>
      <c r="BA3567" s="12"/>
      <c r="BB3567" s="12"/>
      <c r="BC3567" s="11"/>
      <c r="BD3567" s="11"/>
      <c r="BE3567" s="11"/>
      <c r="BF3567" s="11"/>
    </row>
    <row r="3568" spans="1:58" x14ac:dyDescent="0.25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2"/>
      <c r="BA3568" s="12"/>
      <c r="BB3568" s="12"/>
      <c r="BC3568" s="11"/>
      <c r="BD3568" s="11"/>
      <c r="BE3568" s="11"/>
      <c r="BF3568" s="11"/>
    </row>
    <row r="3569" spans="1:58" x14ac:dyDescent="0.25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2"/>
      <c r="BA3569" s="12"/>
      <c r="BB3569" s="12"/>
      <c r="BC3569" s="11"/>
      <c r="BD3569" s="11"/>
      <c r="BE3569" s="11"/>
      <c r="BF3569" s="11"/>
    </row>
    <row r="3570" spans="1:58" x14ac:dyDescent="0.25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2"/>
      <c r="BA3570" s="12"/>
      <c r="BB3570" s="12"/>
      <c r="BC3570" s="11"/>
      <c r="BD3570" s="11"/>
      <c r="BE3570" s="11"/>
      <c r="BF3570" s="11"/>
    </row>
    <row r="3571" spans="1:58" x14ac:dyDescent="0.25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2"/>
      <c r="BA3571" s="12"/>
      <c r="BB3571" s="12"/>
      <c r="BC3571" s="11"/>
      <c r="BD3571" s="11"/>
      <c r="BE3571" s="11"/>
      <c r="BF3571" s="11"/>
    </row>
    <row r="3572" spans="1:58" x14ac:dyDescent="0.25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2"/>
      <c r="BA3572" s="12"/>
      <c r="BB3572" s="12"/>
      <c r="BC3572" s="11"/>
      <c r="BD3572" s="11"/>
      <c r="BE3572" s="11"/>
      <c r="BF3572" s="11"/>
    </row>
    <row r="3573" spans="1:58" x14ac:dyDescent="0.25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2"/>
      <c r="BA3573" s="12"/>
      <c r="BB3573" s="12"/>
      <c r="BC3573" s="11"/>
      <c r="BD3573" s="11"/>
      <c r="BE3573" s="11"/>
      <c r="BF3573" s="11"/>
    </row>
    <row r="3574" spans="1:58" x14ac:dyDescent="0.25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2"/>
      <c r="BA3574" s="12"/>
      <c r="BB3574" s="12"/>
      <c r="BC3574" s="11"/>
      <c r="BD3574" s="11"/>
      <c r="BE3574" s="11"/>
      <c r="BF3574" s="11"/>
    </row>
    <row r="3575" spans="1:58" x14ac:dyDescent="0.25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2"/>
      <c r="BA3575" s="12"/>
      <c r="BB3575" s="12"/>
      <c r="BC3575" s="11"/>
      <c r="BD3575" s="11"/>
      <c r="BE3575" s="11"/>
      <c r="BF3575" s="11"/>
    </row>
    <row r="3576" spans="1:58" x14ac:dyDescent="0.25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2"/>
      <c r="BA3576" s="12"/>
      <c r="BB3576" s="12"/>
      <c r="BC3576" s="11"/>
      <c r="BD3576" s="11"/>
      <c r="BE3576" s="11"/>
      <c r="BF3576" s="11"/>
    </row>
    <row r="3577" spans="1:58" x14ac:dyDescent="0.25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2"/>
      <c r="BA3577" s="12"/>
      <c r="BB3577" s="12"/>
      <c r="BC3577" s="11"/>
      <c r="BD3577" s="11"/>
      <c r="BE3577" s="11"/>
      <c r="BF3577" s="11"/>
    </row>
    <row r="3578" spans="1:58" x14ac:dyDescent="0.25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2"/>
      <c r="BA3578" s="12"/>
      <c r="BB3578" s="12"/>
      <c r="BC3578" s="11"/>
      <c r="BD3578" s="11"/>
      <c r="BE3578" s="11"/>
      <c r="BF3578" s="11"/>
    </row>
    <row r="3579" spans="1:58" x14ac:dyDescent="0.25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2"/>
      <c r="BA3579" s="12"/>
      <c r="BB3579" s="12"/>
      <c r="BC3579" s="11"/>
      <c r="BD3579" s="11"/>
      <c r="BE3579" s="11"/>
      <c r="BF3579" s="11"/>
    </row>
    <row r="3580" spans="1:58" x14ac:dyDescent="0.25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2"/>
      <c r="BA3580" s="12"/>
      <c r="BB3580" s="12"/>
      <c r="BC3580" s="11"/>
      <c r="BD3580" s="11"/>
      <c r="BE3580" s="11"/>
      <c r="BF3580" s="11"/>
    </row>
    <row r="3581" spans="1:58" x14ac:dyDescent="0.25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2"/>
      <c r="BA3581" s="12"/>
      <c r="BB3581" s="12"/>
      <c r="BC3581" s="11"/>
      <c r="BD3581" s="11"/>
      <c r="BE3581" s="11"/>
      <c r="BF3581" s="11"/>
    </row>
    <row r="3582" spans="1:58" x14ac:dyDescent="0.25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2"/>
      <c r="BA3582" s="12"/>
      <c r="BB3582" s="12"/>
      <c r="BC3582" s="11"/>
      <c r="BD3582" s="11"/>
      <c r="BE3582" s="11"/>
      <c r="BF3582" s="11"/>
    </row>
    <row r="3583" spans="1:58" x14ac:dyDescent="0.25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2"/>
      <c r="BA3583" s="12"/>
      <c r="BB3583" s="12"/>
      <c r="BC3583" s="11"/>
      <c r="BD3583" s="11"/>
      <c r="BE3583" s="11"/>
      <c r="BF3583" s="11"/>
    </row>
    <row r="3584" spans="1:58" x14ac:dyDescent="0.25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2"/>
      <c r="BA3584" s="12"/>
      <c r="BB3584" s="12"/>
      <c r="BC3584" s="11"/>
      <c r="BD3584" s="11"/>
      <c r="BE3584" s="11"/>
      <c r="BF3584" s="11"/>
    </row>
    <row r="3585" spans="1:58" x14ac:dyDescent="0.25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2"/>
      <c r="BA3585" s="12"/>
      <c r="BB3585" s="12"/>
      <c r="BC3585" s="11"/>
      <c r="BD3585" s="11"/>
      <c r="BE3585" s="11"/>
      <c r="BF3585" s="11"/>
    </row>
    <row r="3586" spans="1:58" x14ac:dyDescent="0.25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2"/>
      <c r="BA3586" s="12"/>
      <c r="BB3586" s="12"/>
      <c r="BC3586" s="11"/>
      <c r="BD3586" s="11"/>
      <c r="BE3586" s="11"/>
      <c r="BF3586" s="11"/>
    </row>
    <row r="3587" spans="1:58" x14ac:dyDescent="0.25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2"/>
      <c r="BA3587" s="12"/>
      <c r="BB3587" s="12"/>
      <c r="BC3587" s="11"/>
      <c r="BD3587" s="11"/>
      <c r="BE3587" s="11"/>
      <c r="BF3587" s="11"/>
    </row>
    <row r="3588" spans="1:58" x14ac:dyDescent="0.25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2"/>
      <c r="BA3588" s="12"/>
      <c r="BB3588" s="12"/>
      <c r="BC3588" s="11"/>
      <c r="BD3588" s="11"/>
      <c r="BE3588" s="11"/>
      <c r="BF3588" s="11"/>
    </row>
    <row r="3589" spans="1:58" x14ac:dyDescent="0.25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2"/>
      <c r="BA3589" s="12"/>
      <c r="BB3589" s="12"/>
      <c r="BC3589" s="11"/>
      <c r="BD3589" s="11"/>
      <c r="BE3589" s="11"/>
      <c r="BF3589" s="11"/>
    </row>
    <row r="3590" spans="1:58" x14ac:dyDescent="0.25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2"/>
      <c r="BA3590" s="12"/>
      <c r="BB3590" s="12"/>
      <c r="BC3590" s="11"/>
      <c r="BD3590" s="11"/>
      <c r="BE3590" s="11"/>
      <c r="BF3590" s="11"/>
    </row>
    <row r="3591" spans="1:58" x14ac:dyDescent="0.25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2"/>
      <c r="BA3591" s="12"/>
      <c r="BB3591" s="12"/>
      <c r="BC3591" s="11"/>
      <c r="BD3591" s="11"/>
      <c r="BE3591" s="11"/>
      <c r="BF3591" s="11"/>
    </row>
    <row r="3592" spans="1:58" x14ac:dyDescent="0.25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2"/>
      <c r="BA3592" s="12"/>
      <c r="BB3592" s="12"/>
      <c r="BC3592" s="11"/>
      <c r="BD3592" s="11"/>
      <c r="BE3592" s="11"/>
      <c r="BF3592" s="11"/>
    </row>
    <row r="3593" spans="1:58" x14ac:dyDescent="0.25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2"/>
      <c r="BA3593" s="12"/>
      <c r="BB3593" s="12"/>
      <c r="BC3593" s="11"/>
      <c r="BD3593" s="11"/>
      <c r="BE3593" s="11"/>
      <c r="BF3593" s="11"/>
    </row>
    <row r="3594" spans="1:58" x14ac:dyDescent="0.25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2"/>
      <c r="BA3594" s="12"/>
      <c r="BB3594" s="12"/>
      <c r="BC3594" s="11"/>
      <c r="BD3594" s="11"/>
      <c r="BE3594" s="11"/>
      <c r="BF3594" s="11"/>
    </row>
    <row r="3595" spans="1:58" x14ac:dyDescent="0.25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2"/>
      <c r="BA3595" s="12"/>
      <c r="BB3595" s="12"/>
      <c r="BC3595" s="11"/>
      <c r="BD3595" s="11"/>
      <c r="BE3595" s="11"/>
      <c r="BF3595" s="11"/>
    </row>
    <row r="3596" spans="1:58" x14ac:dyDescent="0.25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2"/>
      <c r="BA3596" s="12"/>
      <c r="BB3596" s="12"/>
      <c r="BC3596" s="11"/>
      <c r="BD3596" s="11"/>
      <c r="BE3596" s="11"/>
      <c r="BF3596" s="11"/>
    </row>
    <row r="3597" spans="1:58" x14ac:dyDescent="0.25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2"/>
      <c r="BA3597" s="12"/>
      <c r="BB3597" s="12"/>
      <c r="BC3597" s="11"/>
      <c r="BD3597" s="11"/>
      <c r="BE3597" s="11"/>
      <c r="BF3597" s="11"/>
    </row>
    <row r="3598" spans="1:58" x14ac:dyDescent="0.25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2"/>
      <c r="BA3598" s="12"/>
      <c r="BB3598" s="12"/>
      <c r="BC3598" s="11"/>
      <c r="BD3598" s="11"/>
      <c r="BE3598" s="11"/>
      <c r="BF3598" s="11"/>
    </row>
    <row r="3599" spans="1:58" x14ac:dyDescent="0.25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2"/>
      <c r="BA3599" s="12"/>
      <c r="BB3599" s="12"/>
      <c r="BC3599" s="11"/>
      <c r="BD3599" s="11"/>
      <c r="BE3599" s="11"/>
      <c r="BF3599" s="11"/>
    </row>
    <row r="3600" spans="1:58" x14ac:dyDescent="0.25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2"/>
      <c r="BA3600" s="12"/>
      <c r="BB3600" s="12"/>
      <c r="BC3600" s="11"/>
      <c r="BD3600" s="11"/>
      <c r="BE3600" s="11"/>
      <c r="BF3600" s="11"/>
    </row>
    <row r="3601" spans="1:58" x14ac:dyDescent="0.25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2"/>
      <c r="BA3601" s="12"/>
      <c r="BB3601" s="12"/>
      <c r="BC3601" s="11"/>
      <c r="BD3601" s="11"/>
      <c r="BE3601" s="11"/>
      <c r="BF3601" s="11"/>
    </row>
    <row r="3602" spans="1:58" x14ac:dyDescent="0.25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2"/>
      <c r="BA3602" s="12"/>
      <c r="BB3602" s="12"/>
      <c r="BC3602" s="11"/>
      <c r="BD3602" s="11"/>
      <c r="BE3602" s="11"/>
      <c r="BF3602" s="11"/>
    </row>
    <row r="3603" spans="1:58" x14ac:dyDescent="0.25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2"/>
      <c r="BA3603" s="12"/>
      <c r="BB3603" s="12"/>
      <c r="BC3603" s="11"/>
      <c r="BD3603" s="11"/>
      <c r="BE3603" s="11"/>
      <c r="BF3603" s="11"/>
    </row>
    <row r="3604" spans="1:58" x14ac:dyDescent="0.25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2"/>
      <c r="BA3604" s="12"/>
      <c r="BB3604" s="12"/>
      <c r="BC3604" s="11"/>
      <c r="BD3604" s="11"/>
      <c r="BE3604" s="11"/>
      <c r="BF3604" s="11"/>
    </row>
    <row r="3605" spans="1:58" x14ac:dyDescent="0.25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2"/>
      <c r="BA3605" s="12"/>
      <c r="BB3605" s="12"/>
      <c r="BC3605" s="11"/>
      <c r="BD3605" s="11"/>
      <c r="BE3605" s="11"/>
      <c r="BF3605" s="11"/>
    </row>
    <row r="3606" spans="1:58" x14ac:dyDescent="0.25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2"/>
      <c r="BA3606" s="12"/>
      <c r="BB3606" s="12"/>
      <c r="BC3606" s="11"/>
      <c r="BD3606" s="11"/>
      <c r="BE3606" s="11"/>
      <c r="BF3606" s="11"/>
    </row>
    <row r="3607" spans="1:58" x14ac:dyDescent="0.25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2"/>
      <c r="BA3607" s="12"/>
      <c r="BB3607" s="12"/>
      <c r="BC3607" s="11"/>
      <c r="BD3607" s="11"/>
      <c r="BE3607" s="11"/>
      <c r="BF3607" s="11"/>
    </row>
    <row r="3608" spans="1:58" x14ac:dyDescent="0.25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2"/>
      <c r="BA3608" s="12"/>
      <c r="BB3608" s="12"/>
      <c r="BC3608" s="11"/>
      <c r="BD3608" s="11"/>
      <c r="BE3608" s="11"/>
      <c r="BF3608" s="11"/>
    </row>
    <row r="3609" spans="1:58" x14ac:dyDescent="0.25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2"/>
      <c r="BA3609" s="12"/>
      <c r="BB3609" s="12"/>
      <c r="BC3609" s="11"/>
      <c r="BD3609" s="11"/>
      <c r="BE3609" s="11"/>
      <c r="BF3609" s="11"/>
    </row>
    <row r="3610" spans="1:58" x14ac:dyDescent="0.25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2"/>
      <c r="BA3610" s="12"/>
      <c r="BB3610" s="12"/>
      <c r="BC3610" s="11"/>
      <c r="BD3610" s="11"/>
      <c r="BE3610" s="11"/>
      <c r="BF3610" s="11"/>
    </row>
    <row r="3611" spans="1:58" x14ac:dyDescent="0.25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2"/>
      <c r="BA3611" s="12"/>
      <c r="BB3611" s="12"/>
      <c r="BC3611" s="11"/>
      <c r="BD3611" s="11"/>
      <c r="BE3611" s="11"/>
      <c r="BF3611" s="11"/>
    </row>
    <row r="3612" spans="1:58" x14ac:dyDescent="0.25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2"/>
      <c r="BA3612" s="12"/>
      <c r="BB3612" s="12"/>
      <c r="BC3612" s="11"/>
      <c r="BD3612" s="11"/>
      <c r="BE3612" s="11"/>
      <c r="BF3612" s="11"/>
    </row>
    <row r="3613" spans="1:58" x14ac:dyDescent="0.25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2"/>
      <c r="BA3613" s="12"/>
      <c r="BB3613" s="12"/>
      <c r="BC3613" s="11"/>
      <c r="BD3613" s="11"/>
      <c r="BE3613" s="11"/>
      <c r="BF3613" s="11"/>
    </row>
    <row r="3614" spans="1:58" x14ac:dyDescent="0.25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2"/>
      <c r="BA3614" s="12"/>
      <c r="BB3614" s="12"/>
      <c r="BC3614" s="11"/>
      <c r="BD3614" s="11"/>
      <c r="BE3614" s="11"/>
      <c r="BF3614" s="11"/>
    </row>
    <row r="3615" spans="1:58" x14ac:dyDescent="0.25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2"/>
      <c r="BA3615" s="12"/>
      <c r="BB3615" s="12"/>
      <c r="BC3615" s="11"/>
      <c r="BD3615" s="11"/>
      <c r="BE3615" s="11"/>
      <c r="BF3615" s="11"/>
    </row>
    <row r="3616" spans="1:58" x14ac:dyDescent="0.25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2"/>
      <c r="BA3616" s="12"/>
      <c r="BB3616" s="12"/>
      <c r="BC3616" s="11"/>
      <c r="BD3616" s="11"/>
      <c r="BE3616" s="11"/>
      <c r="BF3616" s="11"/>
    </row>
    <row r="3617" spans="1:58" x14ac:dyDescent="0.25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2"/>
      <c r="BA3617" s="12"/>
      <c r="BB3617" s="12"/>
      <c r="BC3617" s="11"/>
      <c r="BD3617" s="11"/>
      <c r="BE3617" s="11"/>
      <c r="BF3617" s="11"/>
    </row>
    <row r="3618" spans="1:58" x14ac:dyDescent="0.25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2"/>
      <c r="BA3618" s="12"/>
      <c r="BB3618" s="12"/>
      <c r="BC3618" s="11"/>
      <c r="BD3618" s="11"/>
      <c r="BE3618" s="11"/>
      <c r="BF3618" s="11"/>
    </row>
    <row r="3619" spans="1:58" x14ac:dyDescent="0.25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2"/>
      <c r="BA3619" s="12"/>
      <c r="BB3619" s="12"/>
      <c r="BC3619" s="11"/>
      <c r="BD3619" s="11"/>
      <c r="BE3619" s="11"/>
      <c r="BF3619" s="11"/>
    </row>
    <row r="3620" spans="1:58" x14ac:dyDescent="0.25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2"/>
      <c r="BA3620" s="12"/>
      <c r="BB3620" s="12"/>
      <c r="BC3620" s="11"/>
      <c r="BD3620" s="11"/>
      <c r="BE3620" s="11"/>
      <c r="BF3620" s="11"/>
    </row>
    <row r="3621" spans="1:58" x14ac:dyDescent="0.25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2"/>
      <c r="BA3621" s="12"/>
      <c r="BB3621" s="12"/>
      <c r="BC3621" s="11"/>
      <c r="BD3621" s="11"/>
      <c r="BE3621" s="11"/>
      <c r="BF3621" s="11"/>
    </row>
    <row r="3622" spans="1:58" x14ac:dyDescent="0.25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2"/>
      <c r="BA3622" s="12"/>
      <c r="BB3622" s="12"/>
      <c r="BC3622" s="11"/>
      <c r="BD3622" s="11"/>
      <c r="BE3622" s="11"/>
      <c r="BF3622" s="11"/>
    </row>
    <row r="3623" spans="1:58" x14ac:dyDescent="0.25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2"/>
      <c r="BA3623" s="12"/>
      <c r="BB3623" s="12"/>
      <c r="BC3623" s="11"/>
      <c r="BD3623" s="11"/>
      <c r="BE3623" s="11"/>
      <c r="BF3623" s="11"/>
    </row>
    <row r="3624" spans="1:58" x14ac:dyDescent="0.25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2"/>
      <c r="BA3624" s="12"/>
      <c r="BB3624" s="12"/>
      <c r="BC3624" s="11"/>
      <c r="BD3624" s="11"/>
      <c r="BE3624" s="11"/>
      <c r="BF3624" s="11"/>
    </row>
    <row r="3625" spans="1:58" x14ac:dyDescent="0.25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2"/>
      <c r="BA3625" s="12"/>
      <c r="BB3625" s="12"/>
      <c r="BC3625" s="11"/>
      <c r="BD3625" s="11"/>
      <c r="BE3625" s="11"/>
      <c r="BF3625" s="11"/>
    </row>
    <row r="3626" spans="1:58" x14ac:dyDescent="0.25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2"/>
      <c r="BA3626" s="12"/>
      <c r="BB3626" s="12"/>
      <c r="BC3626" s="11"/>
      <c r="BD3626" s="11"/>
      <c r="BE3626" s="11"/>
      <c r="BF3626" s="11"/>
    </row>
    <row r="3627" spans="1:58" x14ac:dyDescent="0.25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2"/>
      <c r="BA3627" s="12"/>
      <c r="BB3627" s="12"/>
      <c r="BC3627" s="11"/>
      <c r="BD3627" s="11"/>
      <c r="BE3627" s="11"/>
      <c r="BF3627" s="11"/>
    </row>
    <row r="3628" spans="1:58" x14ac:dyDescent="0.25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2"/>
      <c r="BA3628" s="12"/>
      <c r="BB3628" s="12"/>
      <c r="BC3628" s="11"/>
      <c r="BD3628" s="11"/>
      <c r="BE3628" s="11"/>
      <c r="BF3628" s="11"/>
    </row>
    <row r="3629" spans="1:58" x14ac:dyDescent="0.25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2"/>
      <c r="BA3629" s="12"/>
      <c r="BB3629" s="12"/>
      <c r="BC3629" s="11"/>
      <c r="BD3629" s="11"/>
      <c r="BE3629" s="11"/>
      <c r="BF3629" s="11"/>
    </row>
    <row r="3630" spans="1:58" x14ac:dyDescent="0.25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2"/>
      <c r="BA3630" s="12"/>
      <c r="BB3630" s="12"/>
      <c r="BC3630" s="11"/>
      <c r="BD3630" s="11"/>
      <c r="BE3630" s="11"/>
      <c r="BF3630" s="11"/>
    </row>
    <row r="3631" spans="1:58" x14ac:dyDescent="0.25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2"/>
      <c r="BA3631" s="12"/>
      <c r="BB3631" s="12"/>
      <c r="BC3631" s="11"/>
      <c r="BD3631" s="11"/>
      <c r="BE3631" s="11"/>
      <c r="BF3631" s="11"/>
    </row>
    <row r="3632" spans="1:58" x14ac:dyDescent="0.25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2"/>
      <c r="BA3632" s="12"/>
      <c r="BB3632" s="12"/>
      <c r="BC3632" s="11"/>
      <c r="BD3632" s="11"/>
      <c r="BE3632" s="11"/>
      <c r="BF3632" s="11"/>
    </row>
    <row r="3633" spans="1:58" x14ac:dyDescent="0.25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2"/>
      <c r="BA3633" s="12"/>
      <c r="BB3633" s="12"/>
      <c r="BC3633" s="11"/>
      <c r="BD3633" s="11"/>
      <c r="BE3633" s="11"/>
      <c r="BF3633" s="11"/>
    </row>
    <row r="3634" spans="1:58" x14ac:dyDescent="0.25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2"/>
      <c r="BA3634" s="12"/>
      <c r="BB3634" s="12"/>
      <c r="BC3634" s="11"/>
      <c r="BD3634" s="11"/>
      <c r="BE3634" s="11"/>
      <c r="BF3634" s="11"/>
    </row>
    <row r="3635" spans="1:58" x14ac:dyDescent="0.25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2"/>
      <c r="BA3635" s="12"/>
      <c r="BB3635" s="12"/>
      <c r="BC3635" s="11"/>
      <c r="BD3635" s="11"/>
      <c r="BE3635" s="11"/>
      <c r="BF3635" s="11"/>
    </row>
    <row r="3636" spans="1:58" x14ac:dyDescent="0.25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2"/>
      <c r="BA3636" s="12"/>
      <c r="BB3636" s="12"/>
      <c r="BC3636" s="11"/>
      <c r="BD3636" s="11"/>
      <c r="BE3636" s="11"/>
      <c r="BF3636" s="11"/>
    </row>
    <row r="3637" spans="1:58" x14ac:dyDescent="0.25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2"/>
      <c r="BA3637" s="12"/>
      <c r="BB3637" s="12"/>
      <c r="BC3637" s="11"/>
      <c r="BD3637" s="11"/>
      <c r="BE3637" s="11"/>
      <c r="BF3637" s="11"/>
    </row>
    <row r="3638" spans="1:58" x14ac:dyDescent="0.25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2"/>
      <c r="BA3638" s="12"/>
      <c r="BB3638" s="12"/>
      <c r="BC3638" s="11"/>
      <c r="BD3638" s="11"/>
      <c r="BE3638" s="11"/>
      <c r="BF3638" s="11"/>
    </row>
    <row r="3639" spans="1:58" x14ac:dyDescent="0.25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2"/>
      <c r="BA3639" s="12"/>
      <c r="BB3639" s="12"/>
      <c r="BC3639" s="11"/>
      <c r="BD3639" s="11"/>
      <c r="BE3639" s="11"/>
      <c r="BF3639" s="11"/>
    </row>
    <row r="3640" spans="1:58" x14ac:dyDescent="0.25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2"/>
      <c r="BA3640" s="12"/>
      <c r="BB3640" s="12"/>
      <c r="BC3640" s="11"/>
      <c r="BD3640" s="11"/>
      <c r="BE3640" s="11"/>
      <c r="BF3640" s="11"/>
    </row>
    <row r="3641" spans="1:58" x14ac:dyDescent="0.25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2"/>
      <c r="BA3641" s="12"/>
      <c r="BB3641" s="12"/>
      <c r="BC3641" s="11"/>
      <c r="BD3641" s="11"/>
      <c r="BE3641" s="11"/>
      <c r="BF3641" s="11"/>
    </row>
    <row r="3642" spans="1:58" x14ac:dyDescent="0.25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2"/>
      <c r="BA3642" s="12"/>
      <c r="BB3642" s="12"/>
      <c r="BC3642" s="11"/>
      <c r="BD3642" s="11"/>
      <c r="BE3642" s="11"/>
      <c r="BF3642" s="11"/>
    </row>
    <row r="3643" spans="1:58" x14ac:dyDescent="0.25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2"/>
      <c r="BA3643" s="12"/>
      <c r="BB3643" s="12"/>
      <c r="BC3643" s="11"/>
      <c r="BD3643" s="11"/>
      <c r="BE3643" s="11"/>
      <c r="BF3643" s="11"/>
    </row>
    <row r="3644" spans="1:58" x14ac:dyDescent="0.25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2"/>
      <c r="BA3644" s="12"/>
      <c r="BB3644" s="12"/>
      <c r="BC3644" s="11"/>
      <c r="BD3644" s="11"/>
      <c r="BE3644" s="11"/>
      <c r="BF3644" s="11"/>
    </row>
    <row r="3645" spans="1:58" x14ac:dyDescent="0.25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2"/>
      <c r="BA3645" s="12"/>
      <c r="BB3645" s="12"/>
      <c r="BC3645" s="11"/>
      <c r="BD3645" s="11"/>
      <c r="BE3645" s="11"/>
      <c r="BF3645" s="11"/>
    </row>
    <row r="3646" spans="1:58" x14ac:dyDescent="0.25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2"/>
      <c r="BA3646" s="12"/>
      <c r="BB3646" s="12"/>
      <c r="BC3646" s="11"/>
      <c r="BD3646" s="11"/>
      <c r="BE3646" s="11"/>
      <c r="BF3646" s="11"/>
    </row>
    <row r="3647" spans="1:58" x14ac:dyDescent="0.25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2"/>
      <c r="BA3647" s="12"/>
      <c r="BB3647" s="12"/>
      <c r="BC3647" s="11"/>
      <c r="BD3647" s="11"/>
      <c r="BE3647" s="11"/>
      <c r="BF3647" s="11"/>
    </row>
    <row r="3648" spans="1:58" x14ac:dyDescent="0.25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2"/>
      <c r="BA3648" s="12"/>
      <c r="BB3648" s="12"/>
      <c r="BC3648" s="11"/>
      <c r="BD3648" s="11"/>
      <c r="BE3648" s="11"/>
      <c r="BF3648" s="11"/>
    </row>
    <row r="3649" spans="1:58" x14ac:dyDescent="0.25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2"/>
      <c r="BA3649" s="12"/>
      <c r="BB3649" s="12"/>
      <c r="BC3649" s="11"/>
      <c r="BD3649" s="11"/>
      <c r="BE3649" s="11"/>
      <c r="BF3649" s="11"/>
    </row>
    <row r="3650" spans="1:58" x14ac:dyDescent="0.25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2"/>
      <c r="BA3650" s="12"/>
      <c r="BB3650" s="12"/>
      <c r="BC3650" s="11"/>
      <c r="BD3650" s="11"/>
      <c r="BE3650" s="11"/>
      <c r="BF3650" s="11"/>
    </row>
    <row r="3651" spans="1:58" x14ac:dyDescent="0.25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2"/>
      <c r="BA3651" s="12"/>
      <c r="BB3651" s="12"/>
      <c r="BC3651" s="11"/>
      <c r="BD3651" s="11"/>
      <c r="BE3651" s="11"/>
      <c r="BF3651" s="11"/>
    </row>
    <row r="3652" spans="1:58" x14ac:dyDescent="0.25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2"/>
      <c r="BA3652" s="12"/>
      <c r="BB3652" s="12"/>
      <c r="BC3652" s="11"/>
      <c r="BD3652" s="11"/>
      <c r="BE3652" s="11"/>
      <c r="BF3652" s="11"/>
    </row>
    <row r="3653" spans="1:58" x14ac:dyDescent="0.25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2"/>
      <c r="BA3653" s="12"/>
      <c r="BB3653" s="12"/>
      <c r="BC3653" s="11"/>
      <c r="BD3653" s="11"/>
      <c r="BE3653" s="11"/>
      <c r="BF3653" s="11"/>
    </row>
    <row r="3654" spans="1:58" x14ac:dyDescent="0.25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2"/>
      <c r="BA3654" s="12"/>
      <c r="BB3654" s="12"/>
      <c r="BC3654" s="11"/>
      <c r="BD3654" s="11"/>
      <c r="BE3654" s="11"/>
      <c r="BF3654" s="11"/>
    </row>
    <row r="3655" spans="1:58" x14ac:dyDescent="0.25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2"/>
      <c r="BA3655" s="12"/>
      <c r="BB3655" s="12"/>
      <c r="BC3655" s="11"/>
      <c r="BD3655" s="11"/>
      <c r="BE3655" s="11"/>
      <c r="BF3655" s="11"/>
    </row>
    <row r="3656" spans="1:58" x14ac:dyDescent="0.25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2"/>
      <c r="BA3656" s="12"/>
      <c r="BB3656" s="12"/>
      <c r="BC3656" s="11"/>
      <c r="BD3656" s="11"/>
      <c r="BE3656" s="11"/>
      <c r="BF3656" s="11"/>
    </row>
    <row r="3657" spans="1:58" x14ac:dyDescent="0.25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2"/>
      <c r="BA3657" s="12"/>
      <c r="BB3657" s="12"/>
      <c r="BC3657" s="11"/>
      <c r="BD3657" s="11"/>
      <c r="BE3657" s="11"/>
      <c r="BF3657" s="11"/>
    </row>
    <row r="3658" spans="1:58" x14ac:dyDescent="0.25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2"/>
      <c r="BA3658" s="12"/>
      <c r="BB3658" s="12"/>
      <c r="BC3658" s="11"/>
      <c r="BD3658" s="11"/>
      <c r="BE3658" s="11"/>
      <c r="BF3658" s="11"/>
    </row>
    <row r="3659" spans="1:58" x14ac:dyDescent="0.25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2"/>
      <c r="BA3659" s="12"/>
      <c r="BB3659" s="12"/>
      <c r="BC3659" s="11"/>
      <c r="BD3659" s="11"/>
      <c r="BE3659" s="11"/>
      <c r="BF3659" s="11"/>
    </row>
    <row r="3660" spans="1:58" x14ac:dyDescent="0.25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2"/>
      <c r="BA3660" s="12"/>
      <c r="BB3660" s="12"/>
      <c r="BC3660" s="11"/>
      <c r="BD3660" s="11"/>
      <c r="BE3660" s="11"/>
      <c r="BF3660" s="11"/>
    </row>
    <row r="3661" spans="1:58" x14ac:dyDescent="0.25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2"/>
      <c r="BA3661" s="12"/>
      <c r="BB3661" s="12"/>
      <c r="BC3661" s="11"/>
      <c r="BD3661" s="11"/>
      <c r="BE3661" s="11"/>
      <c r="BF3661" s="11"/>
    </row>
    <row r="3662" spans="1:58" x14ac:dyDescent="0.25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2"/>
      <c r="BA3662" s="12"/>
      <c r="BB3662" s="12"/>
      <c r="BC3662" s="11"/>
      <c r="BD3662" s="11"/>
      <c r="BE3662" s="11"/>
      <c r="BF3662" s="11"/>
    </row>
    <row r="3663" spans="1:58" x14ac:dyDescent="0.25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2"/>
      <c r="BA3663" s="12"/>
      <c r="BB3663" s="12"/>
      <c r="BC3663" s="11"/>
      <c r="BD3663" s="11"/>
      <c r="BE3663" s="11"/>
      <c r="BF3663" s="11"/>
    </row>
    <row r="3664" spans="1:58" x14ac:dyDescent="0.25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2"/>
      <c r="BA3664" s="12"/>
      <c r="BB3664" s="12"/>
      <c r="BC3664" s="11"/>
      <c r="BD3664" s="11"/>
      <c r="BE3664" s="11"/>
      <c r="BF3664" s="11"/>
    </row>
    <row r="3665" spans="1:58" x14ac:dyDescent="0.25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2"/>
      <c r="BA3665" s="12"/>
      <c r="BB3665" s="12"/>
      <c r="BC3665" s="11"/>
      <c r="BD3665" s="11"/>
      <c r="BE3665" s="11"/>
      <c r="BF3665" s="11"/>
    </row>
    <row r="3666" spans="1:58" x14ac:dyDescent="0.25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2"/>
      <c r="BA3666" s="12"/>
      <c r="BB3666" s="12"/>
      <c r="BC3666" s="11"/>
      <c r="BD3666" s="11"/>
      <c r="BE3666" s="11"/>
      <c r="BF3666" s="11"/>
    </row>
    <row r="3667" spans="1:58" x14ac:dyDescent="0.25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2"/>
      <c r="BA3667" s="12"/>
      <c r="BB3667" s="12"/>
      <c r="BC3667" s="11"/>
      <c r="BD3667" s="11"/>
      <c r="BE3667" s="11"/>
      <c r="BF3667" s="11"/>
    </row>
    <row r="3668" spans="1:58" x14ac:dyDescent="0.25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2"/>
      <c r="BA3668" s="12"/>
      <c r="BB3668" s="12"/>
      <c r="BC3668" s="11"/>
      <c r="BD3668" s="11"/>
      <c r="BE3668" s="11"/>
      <c r="BF3668" s="11"/>
    </row>
    <row r="3669" spans="1:58" x14ac:dyDescent="0.25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2"/>
      <c r="BA3669" s="12"/>
      <c r="BB3669" s="12"/>
      <c r="BC3669" s="11"/>
      <c r="BD3669" s="11"/>
      <c r="BE3669" s="11"/>
      <c r="BF3669" s="11"/>
    </row>
    <row r="3670" spans="1:58" x14ac:dyDescent="0.25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2"/>
      <c r="BA3670" s="12"/>
      <c r="BB3670" s="12"/>
      <c r="BC3670" s="11"/>
      <c r="BD3670" s="11"/>
      <c r="BE3670" s="11"/>
      <c r="BF3670" s="11"/>
    </row>
    <row r="3671" spans="1:58" x14ac:dyDescent="0.25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2"/>
      <c r="BA3671" s="12"/>
      <c r="BB3671" s="12"/>
      <c r="BC3671" s="11"/>
      <c r="BD3671" s="11"/>
      <c r="BE3671" s="11"/>
      <c r="BF3671" s="11"/>
    </row>
    <row r="3672" spans="1:58" x14ac:dyDescent="0.25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2"/>
      <c r="BA3672" s="12"/>
      <c r="BB3672" s="12"/>
      <c r="BC3672" s="11"/>
      <c r="BD3672" s="11"/>
      <c r="BE3672" s="11"/>
      <c r="BF3672" s="11"/>
    </row>
    <row r="3673" spans="1:58" x14ac:dyDescent="0.25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2"/>
      <c r="BA3673" s="12"/>
      <c r="BB3673" s="12"/>
      <c r="BC3673" s="11"/>
      <c r="BD3673" s="11"/>
      <c r="BE3673" s="11"/>
      <c r="BF3673" s="11"/>
    </row>
    <row r="3674" spans="1:58" x14ac:dyDescent="0.25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2"/>
      <c r="BA3674" s="12"/>
      <c r="BB3674" s="12"/>
      <c r="BC3674" s="11"/>
      <c r="BD3674" s="11"/>
      <c r="BE3674" s="11"/>
      <c r="BF3674" s="11"/>
    </row>
    <row r="3675" spans="1:58" x14ac:dyDescent="0.25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2"/>
      <c r="BA3675" s="12"/>
      <c r="BB3675" s="12"/>
      <c r="BC3675" s="11"/>
      <c r="BD3675" s="11"/>
      <c r="BE3675" s="11"/>
      <c r="BF3675" s="11"/>
    </row>
    <row r="3676" spans="1:58" x14ac:dyDescent="0.25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2"/>
      <c r="BA3676" s="12"/>
      <c r="BB3676" s="12"/>
      <c r="BC3676" s="11"/>
      <c r="BD3676" s="11"/>
      <c r="BE3676" s="11"/>
      <c r="BF3676" s="11"/>
    </row>
    <row r="3677" spans="1:58" x14ac:dyDescent="0.25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2"/>
      <c r="BA3677" s="12"/>
      <c r="BB3677" s="12"/>
      <c r="BC3677" s="11"/>
      <c r="BD3677" s="11"/>
      <c r="BE3677" s="11"/>
      <c r="BF3677" s="11"/>
    </row>
    <row r="3678" spans="1:58" x14ac:dyDescent="0.25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2"/>
      <c r="BA3678" s="12"/>
      <c r="BB3678" s="12"/>
      <c r="BC3678" s="11"/>
      <c r="BD3678" s="11"/>
      <c r="BE3678" s="11"/>
      <c r="BF3678" s="11"/>
    </row>
    <row r="3679" spans="1:58" x14ac:dyDescent="0.25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2"/>
      <c r="BA3679" s="12"/>
      <c r="BB3679" s="12"/>
      <c r="BC3679" s="11"/>
      <c r="BD3679" s="11"/>
      <c r="BE3679" s="11"/>
      <c r="BF3679" s="11"/>
    </row>
    <row r="3680" spans="1:58" x14ac:dyDescent="0.25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2"/>
      <c r="BA3680" s="12"/>
      <c r="BB3680" s="12"/>
      <c r="BC3680" s="11"/>
      <c r="BD3680" s="11"/>
      <c r="BE3680" s="11"/>
      <c r="BF3680" s="11"/>
    </row>
    <row r="3681" spans="1:58" x14ac:dyDescent="0.25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2"/>
      <c r="BA3681" s="12"/>
      <c r="BB3681" s="12"/>
      <c r="BC3681" s="11"/>
      <c r="BD3681" s="11"/>
      <c r="BE3681" s="11"/>
      <c r="BF3681" s="11"/>
    </row>
    <row r="3682" spans="1:58" x14ac:dyDescent="0.25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2"/>
      <c r="BA3682" s="12"/>
      <c r="BB3682" s="12"/>
      <c r="BC3682" s="11"/>
      <c r="BD3682" s="11"/>
      <c r="BE3682" s="11"/>
      <c r="BF3682" s="11"/>
    </row>
    <row r="3683" spans="1:58" x14ac:dyDescent="0.25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2"/>
      <c r="BA3683" s="12"/>
      <c r="BB3683" s="12"/>
      <c r="BC3683" s="11"/>
      <c r="BD3683" s="11"/>
      <c r="BE3683" s="11"/>
      <c r="BF3683" s="11"/>
    </row>
    <row r="3684" spans="1:58" x14ac:dyDescent="0.25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2"/>
      <c r="BA3684" s="12"/>
      <c r="BB3684" s="12"/>
      <c r="BC3684" s="11"/>
      <c r="BD3684" s="11"/>
      <c r="BE3684" s="11"/>
      <c r="BF3684" s="11"/>
    </row>
    <row r="3685" spans="1:58" x14ac:dyDescent="0.25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2"/>
      <c r="BA3685" s="12"/>
      <c r="BB3685" s="12"/>
      <c r="BC3685" s="11"/>
      <c r="BD3685" s="11"/>
      <c r="BE3685" s="11"/>
      <c r="BF3685" s="11"/>
    </row>
    <row r="3686" spans="1:58" x14ac:dyDescent="0.25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2"/>
      <c r="BA3686" s="12"/>
      <c r="BB3686" s="12"/>
      <c r="BC3686" s="11"/>
      <c r="BD3686" s="11"/>
      <c r="BE3686" s="11"/>
      <c r="BF3686" s="11"/>
    </row>
    <row r="3687" spans="1:58" x14ac:dyDescent="0.25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2"/>
      <c r="BA3687" s="12"/>
      <c r="BB3687" s="12"/>
      <c r="BC3687" s="11"/>
      <c r="BD3687" s="11"/>
      <c r="BE3687" s="11"/>
      <c r="BF3687" s="11"/>
    </row>
    <row r="3688" spans="1:58" x14ac:dyDescent="0.25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2"/>
      <c r="BA3688" s="12"/>
      <c r="BB3688" s="12"/>
      <c r="BC3688" s="11"/>
      <c r="BD3688" s="11"/>
      <c r="BE3688" s="11"/>
      <c r="BF3688" s="11"/>
    </row>
    <row r="3689" spans="1:58" x14ac:dyDescent="0.25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2"/>
      <c r="BA3689" s="12"/>
      <c r="BB3689" s="12"/>
      <c r="BC3689" s="11"/>
      <c r="BD3689" s="11"/>
      <c r="BE3689" s="11"/>
      <c r="BF3689" s="11"/>
    </row>
    <row r="3690" spans="1:58" x14ac:dyDescent="0.25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2"/>
      <c r="BA3690" s="12"/>
      <c r="BB3690" s="12"/>
      <c r="BC3690" s="11"/>
      <c r="BD3690" s="11"/>
      <c r="BE3690" s="11"/>
      <c r="BF3690" s="11"/>
    </row>
    <row r="3691" spans="1:58" x14ac:dyDescent="0.25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2"/>
      <c r="BA3691" s="12"/>
      <c r="BB3691" s="12"/>
      <c r="BC3691" s="11"/>
      <c r="BD3691" s="11"/>
      <c r="BE3691" s="11"/>
      <c r="BF3691" s="11"/>
    </row>
    <row r="3692" spans="1:58" x14ac:dyDescent="0.25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2"/>
      <c r="BA3692" s="12"/>
      <c r="BB3692" s="12"/>
      <c r="BC3692" s="11"/>
      <c r="BD3692" s="11"/>
      <c r="BE3692" s="11"/>
      <c r="BF3692" s="11"/>
    </row>
    <row r="3693" spans="1:58" x14ac:dyDescent="0.25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2"/>
      <c r="BA3693" s="12"/>
      <c r="BB3693" s="12"/>
      <c r="BC3693" s="11"/>
      <c r="BD3693" s="11"/>
      <c r="BE3693" s="11"/>
      <c r="BF3693" s="11"/>
    </row>
    <row r="3694" spans="1:58" x14ac:dyDescent="0.25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2"/>
      <c r="BA3694" s="12"/>
      <c r="BB3694" s="12"/>
      <c r="BC3694" s="11"/>
      <c r="BD3694" s="11"/>
      <c r="BE3694" s="11"/>
      <c r="BF3694" s="11"/>
    </row>
    <row r="3695" spans="1:58" x14ac:dyDescent="0.25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2"/>
      <c r="BA3695" s="12"/>
      <c r="BB3695" s="12"/>
      <c r="BC3695" s="11"/>
      <c r="BD3695" s="11"/>
      <c r="BE3695" s="11"/>
      <c r="BF3695" s="11"/>
    </row>
    <row r="3696" spans="1:58" x14ac:dyDescent="0.25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2"/>
      <c r="BA3696" s="12"/>
      <c r="BB3696" s="12"/>
      <c r="BC3696" s="11"/>
      <c r="BD3696" s="11"/>
      <c r="BE3696" s="11"/>
      <c r="BF3696" s="11"/>
    </row>
    <row r="3697" spans="1:58" x14ac:dyDescent="0.25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2"/>
      <c r="BA3697" s="12"/>
      <c r="BB3697" s="12"/>
      <c r="BC3697" s="11"/>
      <c r="BD3697" s="11"/>
      <c r="BE3697" s="11"/>
      <c r="BF3697" s="11"/>
    </row>
    <row r="3698" spans="1:58" x14ac:dyDescent="0.25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2"/>
      <c r="BA3698" s="12"/>
      <c r="BB3698" s="12"/>
      <c r="BC3698" s="11"/>
      <c r="BD3698" s="11"/>
      <c r="BE3698" s="11"/>
      <c r="BF3698" s="11"/>
    </row>
    <row r="3699" spans="1:58" x14ac:dyDescent="0.25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2"/>
      <c r="BA3699" s="12"/>
      <c r="BB3699" s="12"/>
      <c r="BC3699" s="11"/>
      <c r="BD3699" s="11"/>
      <c r="BE3699" s="11"/>
      <c r="BF3699" s="11"/>
    </row>
    <row r="3700" spans="1:58" x14ac:dyDescent="0.25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2"/>
      <c r="BA3700" s="12"/>
      <c r="BB3700" s="12"/>
      <c r="BC3700" s="11"/>
      <c r="BD3700" s="11"/>
      <c r="BE3700" s="11"/>
      <c r="BF3700" s="11"/>
    </row>
    <row r="3701" spans="1:58" x14ac:dyDescent="0.25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2"/>
      <c r="BA3701" s="12"/>
      <c r="BB3701" s="12"/>
      <c r="BC3701" s="11"/>
      <c r="BD3701" s="11"/>
      <c r="BE3701" s="11"/>
      <c r="BF3701" s="11"/>
    </row>
    <row r="3702" spans="1:58" x14ac:dyDescent="0.25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2"/>
      <c r="BA3702" s="12"/>
      <c r="BB3702" s="12"/>
      <c r="BC3702" s="11"/>
      <c r="BD3702" s="11"/>
      <c r="BE3702" s="11"/>
      <c r="BF3702" s="11"/>
    </row>
    <row r="3703" spans="1:58" x14ac:dyDescent="0.25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2"/>
      <c r="BA3703" s="12"/>
      <c r="BB3703" s="12"/>
      <c r="BC3703" s="11"/>
      <c r="BD3703" s="11"/>
      <c r="BE3703" s="11"/>
      <c r="BF3703" s="11"/>
    </row>
    <row r="3704" spans="1:58" x14ac:dyDescent="0.25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2"/>
      <c r="BA3704" s="12"/>
      <c r="BB3704" s="12"/>
      <c r="BC3704" s="11"/>
      <c r="BD3704" s="11"/>
      <c r="BE3704" s="11"/>
      <c r="BF3704" s="11"/>
    </row>
    <row r="3705" spans="1:58" x14ac:dyDescent="0.25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2"/>
      <c r="BA3705" s="12"/>
      <c r="BB3705" s="12"/>
      <c r="BC3705" s="11"/>
      <c r="BD3705" s="11"/>
      <c r="BE3705" s="11"/>
      <c r="BF3705" s="11"/>
    </row>
    <row r="3706" spans="1:58" x14ac:dyDescent="0.25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2"/>
      <c r="BA3706" s="12"/>
      <c r="BB3706" s="12"/>
      <c r="BC3706" s="11"/>
      <c r="BD3706" s="11"/>
      <c r="BE3706" s="11"/>
      <c r="BF3706" s="11"/>
    </row>
    <row r="3707" spans="1:58" x14ac:dyDescent="0.25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2"/>
      <c r="BA3707" s="12"/>
      <c r="BB3707" s="12"/>
      <c r="BC3707" s="11"/>
      <c r="BD3707" s="11"/>
      <c r="BE3707" s="11"/>
      <c r="BF3707" s="11"/>
    </row>
    <row r="3708" spans="1:58" x14ac:dyDescent="0.25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2"/>
      <c r="BA3708" s="12"/>
      <c r="BB3708" s="12"/>
      <c r="BC3708" s="11"/>
      <c r="BD3708" s="11"/>
      <c r="BE3708" s="11"/>
      <c r="BF3708" s="11"/>
    </row>
    <row r="3709" spans="1:58" x14ac:dyDescent="0.25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2"/>
      <c r="BA3709" s="12"/>
      <c r="BB3709" s="12"/>
      <c r="BC3709" s="11"/>
      <c r="BD3709" s="11"/>
      <c r="BE3709" s="11"/>
      <c r="BF3709" s="11"/>
    </row>
    <row r="3710" spans="1:58" x14ac:dyDescent="0.25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2"/>
      <c r="BA3710" s="12"/>
      <c r="BB3710" s="12"/>
      <c r="BC3710" s="11"/>
      <c r="BD3710" s="11"/>
      <c r="BE3710" s="11"/>
      <c r="BF3710" s="11"/>
    </row>
    <row r="3711" spans="1:58" x14ac:dyDescent="0.25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2"/>
      <c r="BA3711" s="12"/>
      <c r="BB3711" s="12"/>
      <c r="BC3711" s="11"/>
      <c r="BD3711" s="11"/>
      <c r="BE3711" s="11"/>
      <c r="BF3711" s="11"/>
    </row>
    <row r="3712" spans="1:58" x14ac:dyDescent="0.25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2"/>
      <c r="BA3712" s="12"/>
      <c r="BB3712" s="12"/>
      <c r="BC3712" s="11"/>
      <c r="BD3712" s="11"/>
      <c r="BE3712" s="11"/>
      <c r="BF3712" s="11"/>
    </row>
    <row r="3713" spans="1:58" x14ac:dyDescent="0.25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2"/>
      <c r="BA3713" s="12"/>
      <c r="BB3713" s="12"/>
      <c r="BC3713" s="11"/>
      <c r="BD3713" s="11"/>
      <c r="BE3713" s="11"/>
      <c r="BF3713" s="11"/>
    </row>
    <row r="3714" spans="1:58" x14ac:dyDescent="0.25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2"/>
      <c r="BA3714" s="12"/>
      <c r="BB3714" s="12"/>
      <c r="BC3714" s="11"/>
      <c r="BD3714" s="11"/>
      <c r="BE3714" s="11"/>
      <c r="BF3714" s="11"/>
    </row>
    <row r="3715" spans="1:58" x14ac:dyDescent="0.25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2"/>
      <c r="BA3715" s="12"/>
      <c r="BB3715" s="12"/>
      <c r="BC3715" s="11"/>
      <c r="BD3715" s="11"/>
      <c r="BE3715" s="11"/>
      <c r="BF3715" s="11"/>
    </row>
    <row r="3716" spans="1:58" x14ac:dyDescent="0.25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2"/>
      <c r="BA3716" s="12"/>
      <c r="BB3716" s="12"/>
      <c r="BC3716" s="11"/>
      <c r="BD3716" s="11"/>
      <c r="BE3716" s="11"/>
      <c r="BF3716" s="11"/>
    </row>
    <row r="3717" spans="1:58" x14ac:dyDescent="0.25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2"/>
      <c r="BA3717" s="12"/>
      <c r="BB3717" s="12"/>
      <c r="BC3717" s="11"/>
      <c r="BD3717" s="11"/>
      <c r="BE3717" s="11"/>
      <c r="BF3717" s="11"/>
    </row>
    <row r="3718" spans="1:58" x14ac:dyDescent="0.25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2"/>
      <c r="BA3718" s="12"/>
      <c r="BB3718" s="12"/>
      <c r="BC3718" s="11"/>
      <c r="BD3718" s="11"/>
      <c r="BE3718" s="11"/>
      <c r="BF3718" s="11"/>
    </row>
    <row r="3719" spans="1:58" x14ac:dyDescent="0.25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2"/>
      <c r="BA3719" s="12"/>
      <c r="BB3719" s="12"/>
      <c r="BC3719" s="11"/>
      <c r="BD3719" s="11"/>
      <c r="BE3719" s="11"/>
      <c r="BF3719" s="11"/>
    </row>
    <row r="3720" spans="1:58" x14ac:dyDescent="0.25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2"/>
      <c r="BA3720" s="12"/>
      <c r="BB3720" s="12"/>
      <c r="BC3720" s="11"/>
      <c r="BD3720" s="11"/>
      <c r="BE3720" s="11"/>
      <c r="BF3720" s="11"/>
    </row>
    <row r="3721" spans="1:58" x14ac:dyDescent="0.25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2"/>
      <c r="BA3721" s="12"/>
      <c r="BB3721" s="12"/>
      <c r="BC3721" s="11"/>
      <c r="BD3721" s="11"/>
      <c r="BE3721" s="11"/>
      <c r="BF3721" s="11"/>
    </row>
    <row r="3722" spans="1:58" x14ac:dyDescent="0.25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2"/>
      <c r="BA3722" s="12"/>
      <c r="BB3722" s="12"/>
      <c r="BC3722" s="11"/>
      <c r="BD3722" s="11"/>
      <c r="BE3722" s="11"/>
      <c r="BF3722" s="11"/>
    </row>
    <row r="3723" spans="1:58" x14ac:dyDescent="0.25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2"/>
      <c r="BA3723" s="12"/>
      <c r="BB3723" s="12"/>
      <c r="BC3723" s="11"/>
      <c r="BD3723" s="11"/>
      <c r="BE3723" s="11"/>
      <c r="BF3723" s="11"/>
    </row>
    <row r="3724" spans="1:58" x14ac:dyDescent="0.25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2"/>
      <c r="BA3724" s="12"/>
      <c r="BB3724" s="12"/>
      <c r="BC3724" s="11"/>
      <c r="BD3724" s="11"/>
      <c r="BE3724" s="11"/>
      <c r="BF3724" s="11"/>
    </row>
    <row r="3725" spans="1:58" x14ac:dyDescent="0.25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2"/>
      <c r="BA3725" s="12"/>
      <c r="BB3725" s="12"/>
      <c r="BC3725" s="11"/>
      <c r="BD3725" s="11"/>
      <c r="BE3725" s="11"/>
      <c r="BF3725" s="11"/>
    </row>
    <row r="3726" spans="1:58" x14ac:dyDescent="0.25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2"/>
      <c r="BA3726" s="12"/>
      <c r="BB3726" s="12"/>
      <c r="BC3726" s="11"/>
      <c r="BD3726" s="11"/>
      <c r="BE3726" s="11"/>
      <c r="BF3726" s="11"/>
    </row>
    <row r="3727" spans="1:58" x14ac:dyDescent="0.25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2"/>
      <c r="BA3727" s="12"/>
      <c r="BB3727" s="12"/>
      <c r="BC3727" s="11"/>
      <c r="BD3727" s="11"/>
      <c r="BE3727" s="11"/>
      <c r="BF3727" s="11"/>
    </row>
    <row r="3728" spans="1:58" x14ac:dyDescent="0.25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2"/>
      <c r="BA3728" s="12"/>
      <c r="BB3728" s="12"/>
      <c r="BC3728" s="11"/>
      <c r="BD3728" s="11"/>
      <c r="BE3728" s="11"/>
      <c r="BF3728" s="11"/>
    </row>
    <row r="3729" spans="1:58" x14ac:dyDescent="0.25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2"/>
      <c r="BA3729" s="12"/>
      <c r="BB3729" s="12"/>
      <c r="BC3729" s="11"/>
      <c r="BD3729" s="11"/>
      <c r="BE3729" s="11"/>
      <c r="BF3729" s="11"/>
    </row>
    <row r="3730" spans="1:58" x14ac:dyDescent="0.25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2"/>
      <c r="BA3730" s="12"/>
      <c r="BB3730" s="12"/>
      <c r="BC3730" s="11"/>
      <c r="BD3730" s="11"/>
      <c r="BE3730" s="11"/>
      <c r="BF3730" s="11"/>
    </row>
    <row r="3731" spans="1:58" x14ac:dyDescent="0.25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2"/>
      <c r="BA3731" s="12"/>
      <c r="BB3731" s="12"/>
      <c r="BC3731" s="11"/>
      <c r="BD3731" s="11"/>
      <c r="BE3731" s="11"/>
      <c r="BF3731" s="11"/>
    </row>
    <row r="3732" spans="1:58" x14ac:dyDescent="0.25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2"/>
      <c r="BA3732" s="12"/>
      <c r="BB3732" s="12"/>
      <c r="BC3732" s="11"/>
      <c r="BD3732" s="11"/>
      <c r="BE3732" s="11"/>
      <c r="BF3732" s="11"/>
    </row>
    <row r="3733" spans="1:58" x14ac:dyDescent="0.25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2"/>
      <c r="BA3733" s="12"/>
      <c r="BB3733" s="12"/>
      <c r="BC3733" s="11"/>
      <c r="BD3733" s="11"/>
      <c r="BE3733" s="11"/>
      <c r="BF3733" s="11"/>
    </row>
    <row r="3734" spans="1:58" x14ac:dyDescent="0.25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2"/>
      <c r="BA3734" s="12"/>
      <c r="BB3734" s="12"/>
      <c r="BC3734" s="11"/>
      <c r="BD3734" s="11"/>
      <c r="BE3734" s="11"/>
      <c r="BF3734" s="11"/>
    </row>
    <row r="3735" spans="1:58" x14ac:dyDescent="0.25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2"/>
      <c r="BA3735" s="12"/>
      <c r="BB3735" s="12"/>
      <c r="BC3735" s="11"/>
      <c r="BD3735" s="11"/>
      <c r="BE3735" s="11"/>
      <c r="BF3735" s="11"/>
    </row>
    <row r="3736" spans="1:58" x14ac:dyDescent="0.25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2"/>
      <c r="BA3736" s="12"/>
      <c r="BB3736" s="12"/>
      <c r="BC3736" s="11"/>
      <c r="BD3736" s="11"/>
      <c r="BE3736" s="11"/>
      <c r="BF3736" s="11"/>
    </row>
    <row r="3737" spans="1:58" x14ac:dyDescent="0.25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2"/>
      <c r="BA3737" s="12"/>
      <c r="BB3737" s="12"/>
      <c r="BC3737" s="11"/>
      <c r="BD3737" s="11"/>
      <c r="BE3737" s="11"/>
      <c r="BF3737" s="11"/>
    </row>
    <row r="3738" spans="1:58" x14ac:dyDescent="0.25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2"/>
      <c r="BA3738" s="12"/>
      <c r="BB3738" s="12"/>
      <c r="BC3738" s="11"/>
      <c r="BD3738" s="11"/>
      <c r="BE3738" s="11"/>
      <c r="BF3738" s="11"/>
    </row>
    <row r="3739" spans="1:58" x14ac:dyDescent="0.25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2"/>
      <c r="BA3739" s="12"/>
      <c r="BB3739" s="12"/>
      <c r="BC3739" s="11"/>
      <c r="BD3739" s="11"/>
      <c r="BE3739" s="11"/>
      <c r="BF3739" s="11"/>
    </row>
    <row r="3740" spans="1:58" x14ac:dyDescent="0.25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2"/>
      <c r="BA3740" s="12"/>
      <c r="BB3740" s="12"/>
      <c r="BC3740" s="11"/>
      <c r="BD3740" s="11"/>
      <c r="BE3740" s="11"/>
      <c r="BF3740" s="11"/>
    </row>
    <row r="3741" spans="1:58" x14ac:dyDescent="0.25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2"/>
      <c r="BA3741" s="12"/>
      <c r="BB3741" s="12"/>
      <c r="BC3741" s="11"/>
      <c r="BD3741" s="11"/>
      <c r="BE3741" s="11"/>
      <c r="BF3741" s="11"/>
    </row>
    <row r="3742" spans="1:58" x14ac:dyDescent="0.25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2"/>
      <c r="BA3742" s="12"/>
      <c r="BB3742" s="12"/>
      <c r="BC3742" s="11"/>
      <c r="BD3742" s="11"/>
      <c r="BE3742" s="11"/>
      <c r="BF3742" s="11"/>
    </row>
    <row r="3743" spans="1:58" x14ac:dyDescent="0.25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2"/>
      <c r="BA3743" s="12"/>
      <c r="BB3743" s="12"/>
      <c r="BC3743" s="11"/>
      <c r="BD3743" s="11"/>
      <c r="BE3743" s="11"/>
      <c r="BF3743" s="11"/>
    </row>
    <row r="3744" spans="1:58" x14ac:dyDescent="0.25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2"/>
      <c r="BA3744" s="12"/>
      <c r="BB3744" s="12"/>
      <c r="BC3744" s="11"/>
      <c r="BD3744" s="11"/>
      <c r="BE3744" s="11"/>
      <c r="BF3744" s="11"/>
    </row>
    <row r="3745" spans="1:58" x14ac:dyDescent="0.25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2"/>
      <c r="BA3745" s="12"/>
      <c r="BB3745" s="12"/>
      <c r="BC3745" s="11"/>
      <c r="BD3745" s="11"/>
      <c r="BE3745" s="11"/>
      <c r="BF3745" s="11"/>
    </row>
    <row r="3746" spans="1:58" x14ac:dyDescent="0.25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2"/>
      <c r="BA3746" s="12"/>
      <c r="BB3746" s="12"/>
      <c r="BC3746" s="11"/>
      <c r="BD3746" s="11"/>
      <c r="BE3746" s="11"/>
      <c r="BF3746" s="11"/>
    </row>
    <row r="3747" spans="1:58" x14ac:dyDescent="0.25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2"/>
      <c r="BA3747" s="12"/>
      <c r="BB3747" s="12"/>
      <c r="BC3747" s="11"/>
      <c r="BD3747" s="11"/>
      <c r="BE3747" s="11"/>
      <c r="BF3747" s="11"/>
    </row>
    <row r="3748" spans="1:58" x14ac:dyDescent="0.25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2"/>
      <c r="BA3748" s="12"/>
      <c r="BB3748" s="12"/>
      <c r="BC3748" s="11"/>
      <c r="BD3748" s="11"/>
      <c r="BE3748" s="11"/>
      <c r="BF3748" s="11"/>
    </row>
    <row r="3749" spans="1:58" x14ac:dyDescent="0.25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2"/>
      <c r="BA3749" s="12"/>
      <c r="BB3749" s="12"/>
      <c r="BC3749" s="11"/>
      <c r="BD3749" s="11"/>
      <c r="BE3749" s="11"/>
      <c r="BF3749" s="11"/>
    </row>
    <row r="3750" spans="1:58" x14ac:dyDescent="0.25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2"/>
      <c r="BA3750" s="12"/>
      <c r="BB3750" s="12"/>
      <c r="BC3750" s="11"/>
      <c r="BD3750" s="11"/>
      <c r="BE3750" s="11"/>
      <c r="BF3750" s="11"/>
    </row>
    <row r="3751" spans="1:58" x14ac:dyDescent="0.25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2"/>
      <c r="BA3751" s="12"/>
      <c r="BB3751" s="12"/>
      <c r="BC3751" s="11"/>
      <c r="BD3751" s="11"/>
      <c r="BE3751" s="11"/>
      <c r="BF3751" s="11"/>
    </row>
    <row r="3752" spans="1:58" x14ac:dyDescent="0.25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2"/>
      <c r="BA3752" s="12"/>
      <c r="BB3752" s="12"/>
      <c r="BC3752" s="11"/>
      <c r="BD3752" s="11"/>
      <c r="BE3752" s="11"/>
      <c r="BF3752" s="11"/>
    </row>
    <row r="3753" spans="1:58" x14ac:dyDescent="0.25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2"/>
      <c r="BA3753" s="12"/>
      <c r="BB3753" s="12"/>
      <c r="BC3753" s="11"/>
      <c r="BD3753" s="11"/>
      <c r="BE3753" s="11"/>
      <c r="BF3753" s="11"/>
    </row>
    <row r="3754" spans="1:58" x14ac:dyDescent="0.25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2"/>
      <c r="BA3754" s="12"/>
      <c r="BB3754" s="12"/>
      <c r="BC3754" s="11"/>
      <c r="BD3754" s="11"/>
      <c r="BE3754" s="11"/>
      <c r="BF3754" s="11"/>
    </row>
    <row r="3755" spans="1:58" x14ac:dyDescent="0.25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2"/>
      <c r="BA3755" s="12"/>
      <c r="BB3755" s="12"/>
      <c r="BC3755" s="11"/>
      <c r="BD3755" s="11"/>
      <c r="BE3755" s="11"/>
      <c r="BF3755" s="11"/>
    </row>
    <row r="3756" spans="1:58" x14ac:dyDescent="0.25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2"/>
      <c r="BA3756" s="12"/>
      <c r="BB3756" s="12"/>
      <c r="BC3756" s="11"/>
      <c r="BD3756" s="11"/>
      <c r="BE3756" s="11"/>
      <c r="BF3756" s="11"/>
    </row>
    <row r="3757" spans="1:58" x14ac:dyDescent="0.25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2"/>
      <c r="BA3757" s="12"/>
      <c r="BB3757" s="12"/>
      <c r="BC3757" s="11"/>
      <c r="BD3757" s="11"/>
      <c r="BE3757" s="11"/>
      <c r="BF3757" s="11"/>
    </row>
    <row r="3758" spans="1:58" x14ac:dyDescent="0.25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2"/>
      <c r="BA3758" s="12"/>
      <c r="BB3758" s="12"/>
      <c r="BC3758" s="11"/>
      <c r="BD3758" s="11"/>
      <c r="BE3758" s="11"/>
      <c r="BF3758" s="11"/>
    </row>
    <row r="3759" spans="1:58" x14ac:dyDescent="0.25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2"/>
      <c r="BA3759" s="12"/>
      <c r="BB3759" s="12"/>
      <c r="BC3759" s="11"/>
      <c r="BD3759" s="11"/>
      <c r="BE3759" s="11"/>
      <c r="BF3759" s="11"/>
    </row>
    <row r="3760" spans="1:58" x14ac:dyDescent="0.25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2"/>
      <c r="BA3760" s="12"/>
      <c r="BB3760" s="12"/>
      <c r="BC3760" s="11"/>
      <c r="BD3760" s="11"/>
      <c r="BE3760" s="11"/>
      <c r="BF3760" s="11"/>
    </row>
    <row r="3761" spans="1:58" x14ac:dyDescent="0.25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2"/>
      <c r="BA3761" s="12"/>
      <c r="BB3761" s="12"/>
      <c r="BC3761" s="11"/>
      <c r="BD3761" s="11"/>
      <c r="BE3761" s="11"/>
      <c r="BF3761" s="11"/>
    </row>
    <row r="3762" spans="1:58" x14ac:dyDescent="0.25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2"/>
      <c r="BA3762" s="12"/>
      <c r="BB3762" s="12"/>
      <c r="BC3762" s="11"/>
      <c r="BD3762" s="11"/>
      <c r="BE3762" s="11"/>
      <c r="BF3762" s="11"/>
    </row>
    <row r="3763" spans="1:58" x14ac:dyDescent="0.25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2"/>
      <c r="BA3763" s="12"/>
      <c r="BB3763" s="12"/>
      <c r="BC3763" s="11"/>
      <c r="BD3763" s="11"/>
      <c r="BE3763" s="11"/>
      <c r="BF3763" s="11"/>
    </row>
    <row r="3764" spans="1:58" x14ac:dyDescent="0.25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2"/>
      <c r="BA3764" s="12"/>
      <c r="BB3764" s="12"/>
      <c r="BC3764" s="11"/>
      <c r="BD3764" s="11"/>
      <c r="BE3764" s="11"/>
      <c r="BF3764" s="11"/>
    </row>
    <row r="3765" spans="1:58" x14ac:dyDescent="0.25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2"/>
      <c r="BA3765" s="12"/>
      <c r="BB3765" s="12"/>
      <c r="BC3765" s="11"/>
      <c r="BD3765" s="11"/>
      <c r="BE3765" s="11"/>
      <c r="BF3765" s="11"/>
    </row>
    <row r="3766" spans="1:58" x14ac:dyDescent="0.25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2"/>
      <c r="BA3766" s="12"/>
      <c r="BB3766" s="12"/>
      <c r="BC3766" s="11"/>
      <c r="BD3766" s="11"/>
      <c r="BE3766" s="11"/>
      <c r="BF3766" s="11"/>
    </row>
    <row r="3767" spans="1:58" x14ac:dyDescent="0.25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2"/>
      <c r="BA3767" s="12"/>
      <c r="BB3767" s="12"/>
      <c r="BC3767" s="11"/>
      <c r="BD3767" s="11"/>
      <c r="BE3767" s="11"/>
      <c r="BF3767" s="11"/>
    </row>
    <row r="3768" spans="1:58" x14ac:dyDescent="0.25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2"/>
      <c r="BA3768" s="12"/>
      <c r="BB3768" s="12"/>
      <c r="BC3768" s="11"/>
      <c r="BD3768" s="11"/>
      <c r="BE3768" s="11"/>
      <c r="BF3768" s="11"/>
    </row>
    <row r="3769" spans="1:58" x14ac:dyDescent="0.25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2"/>
      <c r="BA3769" s="12"/>
      <c r="BB3769" s="12"/>
      <c r="BC3769" s="11"/>
      <c r="BD3769" s="11"/>
      <c r="BE3769" s="11"/>
      <c r="BF3769" s="11"/>
    </row>
    <row r="3770" spans="1:58" x14ac:dyDescent="0.25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2"/>
      <c r="BA3770" s="12"/>
      <c r="BB3770" s="12"/>
      <c r="BC3770" s="11"/>
      <c r="BD3770" s="11"/>
      <c r="BE3770" s="11"/>
      <c r="BF3770" s="11"/>
    </row>
    <row r="3771" spans="1:58" x14ac:dyDescent="0.25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2"/>
      <c r="BA3771" s="12"/>
      <c r="BB3771" s="12"/>
      <c r="BC3771" s="11"/>
      <c r="BD3771" s="11"/>
      <c r="BE3771" s="11"/>
      <c r="BF3771" s="11"/>
    </row>
    <row r="3772" spans="1:58" x14ac:dyDescent="0.25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2"/>
      <c r="BA3772" s="12"/>
      <c r="BB3772" s="12"/>
      <c r="BC3772" s="11"/>
      <c r="BD3772" s="11"/>
      <c r="BE3772" s="11"/>
      <c r="BF3772" s="11"/>
    </row>
    <row r="3773" spans="1:58" x14ac:dyDescent="0.25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2"/>
      <c r="BA3773" s="12"/>
      <c r="BB3773" s="12"/>
      <c r="BC3773" s="11"/>
      <c r="BD3773" s="11"/>
      <c r="BE3773" s="11"/>
      <c r="BF3773" s="11"/>
    </row>
    <row r="3774" spans="1:58" x14ac:dyDescent="0.25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2"/>
      <c r="BA3774" s="12"/>
      <c r="BB3774" s="12"/>
      <c r="BC3774" s="11"/>
      <c r="BD3774" s="11"/>
      <c r="BE3774" s="11"/>
      <c r="BF3774" s="11"/>
    </row>
    <row r="3775" spans="1:58" x14ac:dyDescent="0.25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2"/>
      <c r="BA3775" s="12"/>
      <c r="BB3775" s="12"/>
      <c r="BC3775" s="11"/>
      <c r="BD3775" s="11"/>
      <c r="BE3775" s="11"/>
      <c r="BF3775" s="11"/>
    </row>
    <row r="3776" spans="1:58" x14ac:dyDescent="0.25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2"/>
      <c r="BA3776" s="12"/>
      <c r="BB3776" s="12"/>
      <c r="BC3776" s="11"/>
      <c r="BD3776" s="11"/>
      <c r="BE3776" s="11"/>
      <c r="BF3776" s="11"/>
    </row>
    <row r="3777" spans="1:58" x14ac:dyDescent="0.25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2"/>
      <c r="BA3777" s="12"/>
      <c r="BB3777" s="12"/>
      <c r="BC3777" s="11"/>
      <c r="BD3777" s="11"/>
      <c r="BE3777" s="11"/>
      <c r="BF3777" s="11"/>
    </row>
    <row r="3778" spans="1:58" x14ac:dyDescent="0.25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2"/>
      <c r="BA3778" s="12"/>
      <c r="BB3778" s="12"/>
      <c r="BC3778" s="11"/>
      <c r="BD3778" s="11"/>
      <c r="BE3778" s="11"/>
      <c r="BF3778" s="11"/>
    </row>
    <row r="3779" spans="1:58" x14ac:dyDescent="0.25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2"/>
      <c r="BA3779" s="12"/>
      <c r="BB3779" s="12"/>
      <c r="BC3779" s="11"/>
      <c r="BD3779" s="11"/>
      <c r="BE3779" s="11"/>
      <c r="BF3779" s="11"/>
    </row>
    <row r="3780" spans="1:58" x14ac:dyDescent="0.25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2"/>
      <c r="BA3780" s="12"/>
      <c r="BB3780" s="12"/>
      <c r="BC3780" s="11"/>
      <c r="BD3780" s="11"/>
      <c r="BE3780" s="11"/>
      <c r="BF3780" s="11"/>
    </row>
    <row r="3781" spans="1:58" x14ac:dyDescent="0.25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2"/>
      <c r="BA3781" s="12"/>
      <c r="BB3781" s="12"/>
      <c r="BC3781" s="11"/>
      <c r="BD3781" s="11"/>
      <c r="BE3781" s="11"/>
      <c r="BF3781" s="11"/>
    </row>
    <row r="3782" spans="1:58" x14ac:dyDescent="0.25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2"/>
      <c r="BA3782" s="12"/>
      <c r="BB3782" s="12"/>
      <c r="BC3782" s="11"/>
      <c r="BD3782" s="11"/>
      <c r="BE3782" s="11"/>
      <c r="BF3782" s="11"/>
    </row>
    <row r="3783" spans="1:58" x14ac:dyDescent="0.25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2"/>
      <c r="BA3783" s="12"/>
      <c r="BB3783" s="12"/>
      <c r="BC3783" s="11"/>
      <c r="BD3783" s="11"/>
      <c r="BE3783" s="11"/>
      <c r="BF3783" s="11"/>
    </row>
    <row r="3784" spans="1:58" x14ac:dyDescent="0.25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2"/>
      <c r="BA3784" s="12"/>
      <c r="BB3784" s="12"/>
      <c r="BC3784" s="11"/>
      <c r="BD3784" s="11"/>
      <c r="BE3784" s="11"/>
      <c r="BF3784" s="11"/>
    </row>
    <row r="3785" spans="1:58" x14ac:dyDescent="0.25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2"/>
      <c r="BA3785" s="12"/>
      <c r="BB3785" s="12"/>
      <c r="BC3785" s="11"/>
      <c r="BD3785" s="11"/>
      <c r="BE3785" s="11"/>
      <c r="BF3785" s="11"/>
    </row>
    <row r="3786" spans="1:58" x14ac:dyDescent="0.25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2"/>
      <c r="BA3786" s="12"/>
      <c r="BB3786" s="12"/>
      <c r="BC3786" s="11"/>
      <c r="BD3786" s="11"/>
      <c r="BE3786" s="11"/>
      <c r="BF3786" s="11"/>
    </row>
    <row r="3787" spans="1:58" x14ac:dyDescent="0.25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2"/>
      <c r="BA3787" s="12"/>
      <c r="BB3787" s="12"/>
      <c r="BC3787" s="11"/>
      <c r="BD3787" s="11"/>
      <c r="BE3787" s="11"/>
      <c r="BF3787" s="11"/>
    </row>
    <row r="3788" spans="1:58" x14ac:dyDescent="0.25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2"/>
      <c r="BA3788" s="12"/>
      <c r="BB3788" s="12"/>
      <c r="BC3788" s="11"/>
      <c r="BD3788" s="11"/>
      <c r="BE3788" s="11"/>
      <c r="BF3788" s="11"/>
    </row>
    <row r="3789" spans="1:58" x14ac:dyDescent="0.25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2"/>
      <c r="BA3789" s="12"/>
      <c r="BB3789" s="12"/>
      <c r="BC3789" s="11"/>
      <c r="BD3789" s="11"/>
      <c r="BE3789" s="11"/>
      <c r="BF3789" s="11"/>
    </row>
    <row r="3790" spans="1:58" x14ac:dyDescent="0.25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2"/>
      <c r="BA3790" s="12"/>
      <c r="BB3790" s="12"/>
      <c r="BC3790" s="11"/>
      <c r="BD3790" s="11"/>
      <c r="BE3790" s="11"/>
      <c r="BF3790" s="11"/>
    </row>
    <row r="3791" spans="1:58" x14ac:dyDescent="0.25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2"/>
      <c r="BA3791" s="12"/>
      <c r="BB3791" s="12"/>
      <c r="BC3791" s="11"/>
      <c r="BD3791" s="11"/>
      <c r="BE3791" s="11"/>
      <c r="BF3791" s="11"/>
    </row>
    <row r="3792" spans="1:58" x14ac:dyDescent="0.25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2"/>
      <c r="BA3792" s="12"/>
      <c r="BB3792" s="12"/>
      <c r="BC3792" s="11"/>
      <c r="BD3792" s="11"/>
      <c r="BE3792" s="11"/>
      <c r="BF3792" s="11"/>
    </row>
    <row r="3793" spans="1:58" x14ac:dyDescent="0.25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2"/>
      <c r="BA3793" s="12"/>
      <c r="BB3793" s="12"/>
      <c r="BC3793" s="11"/>
      <c r="BD3793" s="11"/>
      <c r="BE3793" s="11"/>
      <c r="BF3793" s="11"/>
    </row>
    <row r="3794" spans="1:58" x14ac:dyDescent="0.25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2"/>
      <c r="BA3794" s="12"/>
      <c r="BB3794" s="12"/>
      <c r="BC3794" s="11"/>
      <c r="BD3794" s="11"/>
      <c r="BE3794" s="11"/>
      <c r="BF3794" s="11"/>
    </row>
    <row r="3795" spans="1:58" x14ac:dyDescent="0.25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2"/>
      <c r="BA3795" s="12"/>
      <c r="BB3795" s="12"/>
      <c r="BC3795" s="11"/>
      <c r="BD3795" s="11"/>
      <c r="BE3795" s="11"/>
      <c r="BF3795" s="11"/>
    </row>
    <row r="3796" spans="1:58" x14ac:dyDescent="0.25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2"/>
      <c r="BA3796" s="12"/>
      <c r="BB3796" s="12"/>
      <c r="BC3796" s="11"/>
      <c r="BD3796" s="11"/>
      <c r="BE3796" s="11"/>
      <c r="BF3796" s="11"/>
    </row>
    <row r="3797" spans="1:58" x14ac:dyDescent="0.25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2"/>
      <c r="BA3797" s="12"/>
      <c r="BB3797" s="12"/>
      <c r="BC3797" s="11"/>
      <c r="BD3797" s="11"/>
      <c r="BE3797" s="11"/>
      <c r="BF3797" s="11"/>
    </row>
    <row r="3798" spans="1:58" x14ac:dyDescent="0.25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2"/>
      <c r="BA3798" s="12"/>
      <c r="BB3798" s="12"/>
      <c r="BC3798" s="11"/>
      <c r="BD3798" s="11"/>
      <c r="BE3798" s="11"/>
      <c r="BF3798" s="11"/>
    </row>
    <row r="3799" spans="1:58" x14ac:dyDescent="0.25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2"/>
      <c r="BA3799" s="12"/>
      <c r="BB3799" s="12"/>
      <c r="BC3799" s="11"/>
      <c r="BD3799" s="11"/>
      <c r="BE3799" s="11"/>
      <c r="BF3799" s="11"/>
    </row>
    <row r="3800" spans="1:58" x14ac:dyDescent="0.25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2"/>
      <c r="BA3800" s="12"/>
      <c r="BB3800" s="12"/>
      <c r="BC3800" s="11"/>
      <c r="BD3800" s="11"/>
      <c r="BE3800" s="11"/>
      <c r="BF3800" s="11"/>
    </row>
    <row r="3801" spans="1:58" x14ac:dyDescent="0.25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2"/>
      <c r="BA3801" s="12"/>
      <c r="BB3801" s="12"/>
      <c r="BC3801" s="11"/>
      <c r="BD3801" s="11"/>
      <c r="BE3801" s="11"/>
      <c r="BF3801" s="11"/>
    </row>
    <row r="3802" spans="1:58" x14ac:dyDescent="0.25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2"/>
      <c r="BA3802" s="12"/>
      <c r="BB3802" s="12"/>
      <c r="BC3802" s="11"/>
      <c r="BD3802" s="11"/>
      <c r="BE3802" s="11"/>
      <c r="BF3802" s="11"/>
    </row>
    <row r="3803" spans="1:58" x14ac:dyDescent="0.25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2"/>
      <c r="BA3803" s="12"/>
      <c r="BB3803" s="12"/>
      <c r="BC3803" s="11"/>
      <c r="BD3803" s="11"/>
      <c r="BE3803" s="11"/>
      <c r="BF3803" s="11"/>
    </row>
    <row r="3804" spans="1:58" x14ac:dyDescent="0.25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2"/>
      <c r="BA3804" s="12"/>
      <c r="BB3804" s="12"/>
      <c r="BC3804" s="11"/>
      <c r="BD3804" s="11"/>
      <c r="BE3804" s="11"/>
      <c r="BF3804" s="11"/>
    </row>
    <row r="3805" spans="1:58" x14ac:dyDescent="0.25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2"/>
      <c r="BA3805" s="12"/>
      <c r="BB3805" s="12"/>
      <c r="BC3805" s="11"/>
      <c r="BD3805" s="11"/>
      <c r="BE3805" s="11"/>
      <c r="BF3805" s="11"/>
    </row>
    <row r="3806" spans="1:58" x14ac:dyDescent="0.25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2"/>
      <c r="BA3806" s="12"/>
      <c r="BB3806" s="12"/>
      <c r="BC3806" s="11"/>
      <c r="BD3806" s="11"/>
      <c r="BE3806" s="11"/>
      <c r="BF3806" s="11"/>
    </row>
    <row r="3807" spans="1:58" x14ac:dyDescent="0.25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2"/>
      <c r="BA3807" s="12"/>
      <c r="BB3807" s="12"/>
      <c r="BC3807" s="11"/>
      <c r="BD3807" s="11"/>
      <c r="BE3807" s="11"/>
      <c r="BF3807" s="11"/>
    </row>
    <row r="3808" spans="1:58" x14ac:dyDescent="0.25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2"/>
      <c r="BA3808" s="12"/>
      <c r="BB3808" s="12"/>
      <c r="BC3808" s="11"/>
      <c r="BD3808" s="11"/>
      <c r="BE3808" s="11"/>
      <c r="BF3808" s="11"/>
    </row>
    <row r="3809" spans="1:58" x14ac:dyDescent="0.25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2"/>
      <c r="BA3809" s="12"/>
      <c r="BB3809" s="12"/>
      <c r="BC3809" s="11"/>
      <c r="BD3809" s="11"/>
      <c r="BE3809" s="11"/>
      <c r="BF3809" s="11"/>
    </row>
    <row r="3810" spans="1:58" x14ac:dyDescent="0.25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2"/>
      <c r="BA3810" s="12"/>
      <c r="BB3810" s="12"/>
      <c r="BC3810" s="11"/>
      <c r="BD3810" s="11"/>
      <c r="BE3810" s="11"/>
      <c r="BF3810" s="11"/>
    </row>
    <row r="3811" spans="1:58" x14ac:dyDescent="0.25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2"/>
      <c r="BA3811" s="12"/>
      <c r="BB3811" s="12"/>
      <c r="BC3811" s="11"/>
      <c r="BD3811" s="11"/>
      <c r="BE3811" s="11"/>
      <c r="BF3811" s="11"/>
    </row>
    <row r="3812" spans="1:58" x14ac:dyDescent="0.25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2"/>
      <c r="BA3812" s="12"/>
      <c r="BB3812" s="12"/>
      <c r="BC3812" s="11"/>
      <c r="BD3812" s="11"/>
      <c r="BE3812" s="11"/>
      <c r="BF3812" s="11"/>
    </row>
    <row r="3813" spans="1:58" x14ac:dyDescent="0.25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2"/>
      <c r="BA3813" s="12"/>
      <c r="BB3813" s="12"/>
      <c r="BC3813" s="11"/>
      <c r="BD3813" s="11"/>
      <c r="BE3813" s="11"/>
      <c r="BF3813" s="11"/>
    </row>
    <row r="3814" spans="1:58" x14ac:dyDescent="0.25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2"/>
      <c r="BA3814" s="12"/>
      <c r="BB3814" s="12"/>
      <c r="BC3814" s="11"/>
      <c r="BD3814" s="11"/>
      <c r="BE3814" s="11"/>
      <c r="BF3814" s="11"/>
    </row>
    <row r="3815" spans="1:58" x14ac:dyDescent="0.25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2"/>
      <c r="BA3815" s="12"/>
      <c r="BB3815" s="12"/>
      <c r="BC3815" s="11"/>
      <c r="BD3815" s="11"/>
      <c r="BE3815" s="11"/>
      <c r="BF3815" s="11"/>
    </row>
    <row r="3816" spans="1:58" x14ac:dyDescent="0.25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2"/>
      <c r="BA3816" s="12"/>
      <c r="BB3816" s="12"/>
      <c r="BC3816" s="11"/>
      <c r="BD3816" s="11"/>
      <c r="BE3816" s="11"/>
      <c r="BF3816" s="11"/>
    </row>
    <row r="3817" spans="1:58" x14ac:dyDescent="0.25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2"/>
      <c r="BA3817" s="12"/>
      <c r="BB3817" s="12"/>
      <c r="BC3817" s="11"/>
      <c r="BD3817" s="11"/>
      <c r="BE3817" s="11"/>
      <c r="BF3817" s="11"/>
    </row>
    <row r="3818" spans="1:58" x14ac:dyDescent="0.25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2"/>
      <c r="BA3818" s="12"/>
      <c r="BB3818" s="12"/>
      <c r="BC3818" s="11"/>
      <c r="BD3818" s="11"/>
      <c r="BE3818" s="11"/>
      <c r="BF3818" s="11"/>
    </row>
    <row r="3819" spans="1:58" x14ac:dyDescent="0.25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2"/>
      <c r="BA3819" s="12"/>
      <c r="BB3819" s="12"/>
      <c r="BC3819" s="11"/>
      <c r="BD3819" s="11"/>
      <c r="BE3819" s="11"/>
      <c r="BF3819" s="11"/>
    </row>
    <row r="3820" spans="1:58" x14ac:dyDescent="0.25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2"/>
      <c r="BA3820" s="12"/>
      <c r="BB3820" s="12"/>
      <c r="BC3820" s="11"/>
      <c r="BD3820" s="11"/>
      <c r="BE3820" s="11"/>
      <c r="BF3820" s="11"/>
    </row>
    <row r="3821" spans="1:58" x14ac:dyDescent="0.25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2"/>
      <c r="BA3821" s="12"/>
      <c r="BB3821" s="12"/>
      <c r="BC3821" s="11"/>
      <c r="BD3821" s="11"/>
      <c r="BE3821" s="11"/>
      <c r="BF3821" s="11"/>
    </row>
    <row r="3822" spans="1:58" x14ac:dyDescent="0.25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2"/>
      <c r="BA3822" s="12"/>
      <c r="BB3822" s="12"/>
      <c r="BC3822" s="11"/>
      <c r="BD3822" s="11"/>
      <c r="BE3822" s="11"/>
      <c r="BF3822" s="11"/>
    </row>
    <row r="3823" spans="1:58" x14ac:dyDescent="0.25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2"/>
      <c r="BA3823" s="12"/>
      <c r="BB3823" s="12"/>
      <c r="BC3823" s="11"/>
      <c r="BD3823" s="11"/>
      <c r="BE3823" s="11"/>
      <c r="BF3823" s="11"/>
    </row>
    <row r="3824" spans="1:58" x14ac:dyDescent="0.25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2"/>
      <c r="BA3824" s="12"/>
      <c r="BB3824" s="12"/>
      <c r="BC3824" s="11"/>
      <c r="BD3824" s="11"/>
      <c r="BE3824" s="11"/>
      <c r="BF3824" s="11"/>
    </row>
    <row r="3825" spans="1:58" x14ac:dyDescent="0.25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2"/>
      <c r="BA3825" s="12"/>
      <c r="BB3825" s="12"/>
      <c r="BC3825" s="11"/>
      <c r="BD3825" s="11"/>
      <c r="BE3825" s="11"/>
      <c r="BF3825" s="11"/>
    </row>
    <row r="3826" spans="1:58" x14ac:dyDescent="0.25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2"/>
      <c r="BA3826" s="12"/>
      <c r="BB3826" s="12"/>
      <c r="BC3826" s="11"/>
      <c r="BD3826" s="11"/>
      <c r="BE3826" s="11"/>
      <c r="BF3826" s="11"/>
    </row>
    <row r="3827" spans="1:58" x14ac:dyDescent="0.25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2"/>
      <c r="BA3827" s="12"/>
      <c r="BB3827" s="12"/>
      <c r="BC3827" s="11"/>
      <c r="BD3827" s="11"/>
      <c r="BE3827" s="11"/>
      <c r="BF3827" s="11"/>
    </row>
    <row r="3828" spans="1:58" x14ac:dyDescent="0.25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2"/>
      <c r="BA3828" s="12"/>
      <c r="BB3828" s="12"/>
      <c r="BC3828" s="11"/>
      <c r="BD3828" s="11"/>
      <c r="BE3828" s="11"/>
      <c r="BF3828" s="11"/>
    </row>
    <row r="3829" spans="1:58" x14ac:dyDescent="0.25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2"/>
      <c r="BA3829" s="12"/>
      <c r="BB3829" s="12"/>
      <c r="BC3829" s="11"/>
      <c r="BD3829" s="11"/>
      <c r="BE3829" s="11"/>
      <c r="BF3829" s="11"/>
    </row>
    <row r="3830" spans="1:58" x14ac:dyDescent="0.25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2"/>
      <c r="BA3830" s="12"/>
      <c r="BB3830" s="12"/>
      <c r="BC3830" s="11"/>
      <c r="BD3830" s="11"/>
      <c r="BE3830" s="11"/>
      <c r="BF3830" s="11"/>
    </row>
    <row r="3831" spans="1:58" x14ac:dyDescent="0.25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2"/>
      <c r="BA3831" s="12"/>
      <c r="BB3831" s="12"/>
      <c r="BC3831" s="11"/>
      <c r="BD3831" s="11"/>
      <c r="BE3831" s="11"/>
      <c r="BF3831" s="11"/>
    </row>
    <row r="3832" spans="1:58" x14ac:dyDescent="0.25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2"/>
      <c r="BA3832" s="12"/>
      <c r="BB3832" s="12"/>
      <c r="BC3832" s="11"/>
      <c r="BD3832" s="11"/>
      <c r="BE3832" s="11"/>
      <c r="BF3832" s="11"/>
    </row>
    <row r="3833" spans="1:58" x14ac:dyDescent="0.25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2"/>
      <c r="BA3833" s="12"/>
      <c r="BB3833" s="12"/>
      <c r="BC3833" s="11"/>
      <c r="BD3833" s="11"/>
      <c r="BE3833" s="11"/>
      <c r="BF3833" s="11"/>
    </row>
    <row r="3834" spans="1:58" x14ac:dyDescent="0.25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2"/>
      <c r="BA3834" s="12"/>
      <c r="BB3834" s="12"/>
      <c r="BC3834" s="11"/>
      <c r="BD3834" s="11"/>
      <c r="BE3834" s="11"/>
      <c r="BF3834" s="11"/>
    </row>
    <row r="3835" spans="1:58" x14ac:dyDescent="0.25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2"/>
      <c r="BA3835" s="12"/>
      <c r="BB3835" s="12"/>
      <c r="BC3835" s="11"/>
      <c r="BD3835" s="11"/>
      <c r="BE3835" s="11"/>
      <c r="BF3835" s="11"/>
    </row>
    <row r="3836" spans="1:58" x14ac:dyDescent="0.25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2"/>
      <c r="BA3836" s="12"/>
      <c r="BB3836" s="12"/>
      <c r="BC3836" s="11"/>
      <c r="BD3836" s="11"/>
      <c r="BE3836" s="11"/>
      <c r="BF3836" s="11"/>
    </row>
    <row r="3837" spans="1:58" x14ac:dyDescent="0.25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2"/>
      <c r="BA3837" s="12"/>
      <c r="BB3837" s="12"/>
      <c r="BC3837" s="11"/>
      <c r="BD3837" s="11"/>
      <c r="BE3837" s="11"/>
      <c r="BF3837" s="11"/>
    </row>
    <row r="3838" spans="1:58" x14ac:dyDescent="0.25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2"/>
      <c r="BA3838" s="12"/>
      <c r="BB3838" s="12"/>
      <c r="BC3838" s="11"/>
      <c r="BD3838" s="11"/>
      <c r="BE3838" s="11"/>
      <c r="BF3838" s="11"/>
    </row>
    <row r="3839" spans="1:58" x14ac:dyDescent="0.25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2"/>
      <c r="BA3839" s="12"/>
      <c r="BB3839" s="12"/>
      <c r="BC3839" s="11"/>
      <c r="BD3839" s="11"/>
      <c r="BE3839" s="11"/>
      <c r="BF3839" s="11"/>
    </row>
    <row r="3840" spans="1:58" x14ac:dyDescent="0.25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2"/>
      <c r="BA3840" s="12"/>
      <c r="BB3840" s="12"/>
      <c r="BC3840" s="11"/>
      <c r="BD3840" s="11"/>
      <c r="BE3840" s="11"/>
      <c r="BF3840" s="11"/>
    </row>
    <row r="3841" spans="1:58" x14ac:dyDescent="0.25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2"/>
      <c r="BA3841" s="12"/>
      <c r="BB3841" s="12"/>
      <c r="BC3841" s="11"/>
      <c r="BD3841" s="11"/>
      <c r="BE3841" s="11"/>
      <c r="BF3841" s="11"/>
    </row>
    <row r="3842" spans="1:58" x14ac:dyDescent="0.25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2"/>
      <c r="BA3842" s="12"/>
      <c r="BB3842" s="12"/>
      <c r="BC3842" s="11"/>
      <c r="BD3842" s="11"/>
      <c r="BE3842" s="11"/>
      <c r="BF3842" s="11"/>
    </row>
    <row r="3843" spans="1:58" x14ac:dyDescent="0.25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2"/>
      <c r="BA3843" s="12"/>
      <c r="BB3843" s="12"/>
      <c r="BC3843" s="11"/>
      <c r="BD3843" s="11"/>
      <c r="BE3843" s="11"/>
      <c r="BF3843" s="11"/>
    </row>
    <row r="3844" spans="1:58" x14ac:dyDescent="0.25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2"/>
      <c r="BA3844" s="12"/>
      <c r="BB3844" s="12"/>
      <c r="BC3844" s="11"/>
      <c r="BD3844" s="11"/>
      <c r="BE3844" s="11"/>
      <c r="BF3844" s="11"/>
    </row>
    <row r="3845" spans="1:58" x14ac:dyDescent="0.25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2"/>
      <c r="BA3845" s="12"/>
      <c r="BB3845" s="12"/>
      <c r="BC3845" s="11"/>
      <c r="BD3845" s="11"/>
      <c r="BE3845" s="11"/>
      <c r="BF3845" s="11"/>
    </row>
    <row r="3846" spans="1:58" x14ac:dyDescent="0.25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2"/>
      <c r="BA3846" s="12"/>
      <c r="BB3846" s="12"/>
      <c r="BC3846" s="11"/>
      <c r="BD3846" s="11"/>
      <c r="BE3846" s="11"/>
      <c r="BF3846" s="11"/>
    </row>
    <row r="3847" spans="1:58" x14ac:dyDescent="0.25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2"/>
      <c r="BA3847" s="12"/>
      <c r="BB3847" s="12"/>
      <c r="BC3847" s="11"/>
      <c r="BD3847" s="11"/>
      <c r="BE3847" s="11"/>
      <c r="BF3847" s="11"/>
    </row>
    <row r="3848" spans="1:58" x14ac:dyDescent="0.25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2"/>
      <c r="BA3848" s="12"/>
      <c r="BB3848" s="12"/>
      <c r="BC3848" s="11"/>
      <c r="BD3848" s="11"/>
      <c r="BE3848" s="11"/>
      <c r="BF3848" s="11"/>
    </row>
    <row r="3849" spans="1:58" x14ac:dyDescent="0.25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2"/>
      <c r="BA3849" s="12"/>
      <c r="BB3849" s="12"/>
      <c r="BC3849" s="11"/>
      <c r="BD3849" s="11"/>
      <c r="BE3849" s="11"/>
      <c r="BF3849" s="11"/>
    </row>
    <row r="3850" spans="1:58" x14ac:dyDescent="0.25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2"/>
      <c r="BA3850" s="12"/>
      <c r="BB3850" s="12"/>
      <c r="BC3850" s="11"/>
      <c r="BD3850" s="11"/>
      <c r="BE3850" s="11"/>
      <c r="BF3850" s="11"/>
    </row>
    <row r="3851" spans="1:58" x14ac:dyDescent="0.25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2"/>
      <c r="BA3851" s="12"/>
      <c r="BB3851" s="12"/>
      <c r="BC3851" s="11"/>
      <c r="BD3851" s="11"/>
      <c r="BE3851" s="11"/>
      <c r="BF3851" s="11"/>
    </row>
    <row r="3852" spans="1:58" x14ac:dyDescent="0.25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2"/>
      <c r="BA3852" s="12"/>
      <c r="BB3852" s="12"/>
      <c r="BC3852" s="11"/>
      <c r="BD3852" s="11"/>
      <c r="BE3852" s="11"/>
      <c r="BF3852" s="11"/>
    </row>
    <row r="3853" spans="1:58" x14ac:dyDescent="0.25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2"/>
      <c r="BA3853" s="12"/>
      <c r="BB3853" s="12"/>
      <c r="BC3853" s="11"/>
      <c r="BD3853" s="11"/>
      <c r="BE3853" s="11"/>
      <c r="BF3853" s="11"/>
    </row>
    <row r="3854" spans="1:58" x14ac:dyDescent="0.25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2"/>
      <c r="BA3854" s="12"/>
      <c r="BB3854" s="12"/>
      <c r="BC3854" s="11"/>
      <c r="BD3854" s="11"/>
      <c r="BE3854" s="11"/>
      <c r="BF3854" s="11"/>
    </row>
    <row r="3855" spans="1:58" x14ac:dyDescent="0.25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2"/>
      <c r="BA3855" s="12"/>
      <c r="BB3855" s="12"/>
      <c r="BC3855" s="11"/>
      <c r="BD3855" s="11"/>
      <c r="BE3855" s="11"/>
      <c r="BF3855" s="11"/>
    </row>
    <row r="3856" spans="1:58" x14ac:dyDescent="0.25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2"/>
      <c r="BA3856" s="12"/>
      <c r="BB3856" s="12"/>
      <c r="BC3856" s="11"/>
      <c r="BD3856" s="11"/>
      <c r="BE3856" s="11"/>
      <c r="BF3856" s="11"/>
    </row>
    <row r="3857" spans="1:58" x14ac:dyDescent="0.25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2"/>
      <c r="BA3857" s="12"/>
      <c r="BB3857" s="12"/>
      <c r="BC3857" s="11"/>
      <c r="BD3857" s="11"/>
      <c r="BE3857" s="11"/>
      <c r="BF3857" s="11"/>
    </row>
    <row r="3858" spans="1:58" x14ac:dyDescent="0.25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2"/>
      <c r="BA3858" s="12"/>
      <c r="BB3858" s="12"/>
      <c r="BC3858" s="11"/>
      <c r="BD3858" s="11"/>
      <c r="BE3858" s="11"/>
      <c r="BF3858" s="11"/>
    </row>
    <row r="3859" spans="1:58" x14ac:dyDescent="0.25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2"/>
      <c r="BA3859" s="12"/>
      <c r="BB3859" s="12"/>
      <c r="BC3859" s="11"/>
      <c r="BD3859" s="11"/>
      <c r="BE3859" s="11"/>
      <c r="BF3859" s="11"/>
    </row>
    <row r="3860" spans="1:58" x14ac:dyDescent="0.25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2"/>
      <c r="BA3860" s="12"/>
      <c r="BB3860" s="12"/>
      <c r="BC3860" s="11"/>
      <c r="BD3860" s="11"/>
      <c r="BE3860" s="11"/>
      <c r="BF3860" s="11"/>
    </row>
    <row r="3861" spans="1:58" x14ac:dyDescent="0.25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2"/>
      <c r="BA3861" s="12"/>
      <c r="BB3861" s="12"/>
      <c r="BC3861" s="11"/>
      <c r="BD3861" s="11"/>
      <c r="BE3861" s="11"/>
      <c r="BF3861" s="11"/>
    </row>
    <row r="3862" spans="1:58" x14ac:dyDescent="0.25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2"/>
      <c r="BA3862" s="12"/>
      <c r="BB3862" s="12"/>
      <c r="BC3862" s="11"/>
      <c r="BD3862" s="11"/>
      <c r="BE3862" s="11"/>
      <c r="BF3862" s="11"/>
    </row>
    <row r="3863" spans="1:58" x14ac:dyDescent="0.25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2"/>
      <c r="BA3863" s="12"/>
      <c r="BB3863" s="12"/>
      <c r="BC3863" s="11"/>
      <c r="BD3863" s="11"/>
      <c r="BE3863" s="11"/>
      <c r="BF3863" s="11"/>
    </row>
    <row r="3864" spans="1:58" x14ac:dyDescent="0.25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2"/>
      <c r="BA3864" s="12"/>
      <c r="BB3864" s="12"/>
      <c r="BC3864" s="11"/>
      <c r="BD3864" s="11"/>
      <c r="BE3864" s="11"/>
      <c r="BF3864" s="11"/>
    </row>
    <row r="3865" spans="1:58" x14ac:dyDescent="0.25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2"/>
      <c r="BA3865" s="12"/>
      <c r="BB3865" s="12"/>
      <c r="BC3865" s="11"/>
      <c r="BD3865" s="11"/>
      <c r="BE3865" s="11"/>
      <c r="BF3865" s="11"/>
    </row>
    <row r="3866" spans="1:58" x14ac:dyDescent="0.25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2"/>
      <c r="BA3866" s="12"/>
      <c r="BB3866" s="12"/>
      <c r="BC3866" s="11"/>
      <c r="BD3866" s="11"/>
      <c r="BE3866" s="11"/>
      <c r="BF3866" s="11"/>
    </row>
    <row r="3867" spans="1:58" x14ac:dyDescent="0.25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2"/>
      <c r="BA3867" s="12"/>
      <c r="BB3867" s="12"/>
      <c r="BC3867" s="11"/>
      <c r="BD3867" s="11"/>
      <c r="BE3867" s="11"/>
      <c r="BF3867" s="11"/>
    </row>
    <row r="3868" spans="1:58" x14ac:dyDescent="0.25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2"/>
      <c r="BA3868" s="12"/>
      <c r="BB3868" s="12"/>
      <c r="BC3868" s="11"/>
      <c r="BD3868" s="11"/>
      <c r="BE3868" s="11"/>
      <c r="BF3868" s="11"/>
    </row>
    <row r="3869" spans="1:58" x14ac:dyDescent="0.25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2"/>
      <c r="BA3869" s="12"/>
      <c r="BB3869" s="12"/>
      <c r="BC3869" s="11"/>
      <c r="BD3869" s="11"/>
      <c r="BE3869" s="11"/>
      <c r="BF3869" s="11"/>
    </row>
    <row r="3870" spans="1:58" x14ac:dyDescent="0.25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2"/>
      <c r="BA3870" s="12"/>
      <c r="BB3870" s="12"/>
      <c r="BC3870" s="11"/>
      <c r="BD3870" s="11"/>
      <c r="BE3870" s="11"/>
      <c r="BF3870" s="11"/>
    </row>
    <row r="3871" spans="1:58" x14ac:dyDescent="0.25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2"/>
      <c r="BA3871" s="12"/>
      <c r="BB3871" s="12"/>
      <c r="BC3871" s="11"/>
      <c r="BD3871" s="11"/>
      <c r="BE3871" s="11"/>
      <c r="BF3871" s="11"/>
    </row>
    <row r="3872" spans="1:58" x14ac:dyDescent="0.25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2"/>
      <c r="BA3872" s="12"/>
      <c r="BB3872" s="12"/>
      <c r="BC3872" s="11"/>
      <c r="BD3872" s="11"/>
      <c r="BE3872" s="11"/>
      <c r="BF3872" s="11"/>
    </row>
    <row r="3873" spans="1:58" x14ac:dyDescent="0.25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2"/>
      <c r="BA3873" s="12"/>
      <c r="BB3873" s="12"/>
      <c r="BC3873" s="11"/>
      <c r="BD3873" s="11"/>
      <c r="BE3873" s="11"/>
      <c r="BF3873" s="11"/>
    </row>
    <row r="3874" spans="1:58" x14ac:dyDescent="0.25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2"/>
      <c r="BA3874" s="12"/>
      <c r="BB3874" s="12"/>
      <c r="BC3874" s="11"/>
      <c r="BD3874" s="11"/>
      <c r="BE3874" s="11"/>
      <c r="BF3874" s="11"/>
    </row>
    <row r="3875" spans="1:58" x14ac:dyDescent="0.25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2"/>
      <c r="BA3875" s="12"/>
      <c r="BB3875" s="12"/>
      <c r="BC3875" s="11"/>
      <c r="BD3875" s="11"/>
      <c r="BE3875" s="11"/>
      <c r="BF3875" s="11"/>
    </row>
    <row r="3876" spans="1:58" x14ac:dyDescent="0.25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2"/>
      <c r="BA3876" s="12"/>
      <c r="BB3876" s="12"/>
      <c r="BC3876" s="11"/>
      <c r="BD3876" s="11"/>
      <c r="BE3876" s="11"/>
      <c r="BF3876" s="11"/>
    </row>
    <row r="3877" spans="1:58" x14ac:dyDescent="0.25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2"/>
      <c r="BA3877" s="12"/>
      <c r="BB3877" s="12"/>
      <c r="BC3877" s="11"/>
      <c r="BD3877" s="11"/>
      <c r="BE3877" s="11"/>
      <c r="BF3877" s="11"/>
    </row>
    <row r="3878" spans="1:58" x14ac:dyDescent="0.25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2"/>
      <c r="BA3878" s="12"/>
      <c r="BB3878" s="12"/>
      <c r="BC3878" s="11"/>
      <c r="BD3878" s="11"/>
      <c r="BE3878" s="11"/>
      <c r="BF3878" s="11"/>
    </row>
    <row r="3879" spans="1:58" x14ac:dyDescent="0.25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2"/>
      <c r="BA3879" s="12"/>
      <c r="BB3879" s="12"/>
      <c r="BC3879" s="11"/>
      <c r="BD3879" s="11"/>
      <c r="BE3879" s="11"/>
      <c r="BF3879" s="11"/>
    </row>
    <row r="3880" spans="1:58" x14ac:dyDescent="0.25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2"/>
      <c r="BA3880" s="12"/>
      <c r="BB3880" s="12"/>
      <c r="BC3880" s="11"/>
      <c r="BD3880" s="11"/>
      <c r="BE3880" s="11"/>
      <c r="BF3880" s="11"/>
    </row>
    <row r="3881" spans="1:58" x14ac:dyDescent="0.25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2"/>
      <c r="BA3881" s="12"/>
      <c r="BB3881" s="12"/>
      <c r="BC3881" s="11"/>
      <c r="BD3881" s="11"/>
      <c r="BE3881" s="11"/>
      <c r="BF3881" s="11"/>
    </row>
    <row r="3882" spans="1:58" x14ac:dyDescent="0.25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2"/>
      <c r="BA3882" s="12"/>
      <c r="BB3882" s="12"/>
      <c r="BC3882" s="11"/>
      <c r="BD3882" s="11"/>
      <c r="BE3882" s="11"/>
      <c r="BF3882" s="11"/>
    </row>
    <row r="3883" spans="1:58" x14ac:dyDescent="0.25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2"/>
      <c r="BA3883" s="12"/>
      <c r="BB3883" s="12"/>
      <c r="BC3883" s="11"/>
      <c r="BD3883" s="11"/>
      <c r="BE3883" s="11"/>
      <c r="BF3883" s="11"/>
    </row>
    <row r="3884" spans="1:58" x14ac:dyDescent="0.25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2"/>
      <c r="BA3884" s="12"/>
      <c r="BB3884" s="12"/>
      <c r="BC3884" s="11"/>
      <c r="BD3884" s="11"/>
      <c r="BE3884" s="11"/>
      <c r="BF3884" s="11"/>
    </row>
    <row r="3885" spans="1:58" x14ac:dyDescent="0.25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2"/>
      <c r="BA3885" s="12"/>
      <c r="BB3885" s="12"/>
      <c r="BC3885" s="11"/>
      <c r="BD3885" s="11"/>
      <c r="BE3885" s="11"/>
      <c r="BF3885" s="11"/>
    </row>
    <row r="3886" spans="1:58" x14ac:dyDescent="0.25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2"/>
      <c r="BA3886" s="12"/>
      <c r="BB3886" s="12"/>
      <c r="BC3886" s="11"/>
      <c r="BD3886" s="11"/>
      <c r="BE3886" s="11"/>
      <c r="BF3886" s="11"/>
    </row>
    <row r="3887" spans="1:58" x14ac:dyDescent="0.25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2"/>
      <c r="BA3887" s="12"/>
      <c r="BB3887" s="12"/>
      <c r="BC3887" s="11"/>
      <c r="BD3887" s="11"/>
      <c r="BE3887" s="11"/>
      <c r="BF3887" s="11"/>
    </row>
    <row r="3888" spans="1:58" x14ac:dyDescent="0.25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2"/>
      <c r="BA3888" s="12"/>
      <c r="BB3888" s="12"/>
      <c r="BC3888" s="11"/>
      <c r="BD3888" s="11"/>
      <c r="BE3888" s="11"/>
      <c r="BF3888" s="11"/>
    </row>
    <row r="3889" spans="1:58" x14ac:dyDescent="0.25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2"/>
      <c r="BA3889" s="12"/>
      <c r="BB3889" s="12"/>
      <c r="BC3889" s="11"/>
      <c r="BD3889" s="11"/>
      <c r="BE3889" s="11"/>
      <c r="BF3889" s="11"/>
    </row>
    <row r="3890" spans="1:58" x14ac:dyDescent="0.25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2"/>
      <c r="BA3890" s="12"/>
      <c r="BB3890" s="12"/>
      <c r="BC3890" s="11"/>
      <c r="BD3890" s="11"/>
      <c r="BE3890" s="11"/>
      <c r="BF3890" s="11"/>
    </row>
    <row r="3891" spans="1:58" x14ac:dyDescent="0.25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2"/>
      <c r="BA3891" s="12"/>
      <c r="BB3891" s="12"/>
      <c r="BC3891" s="11"/>
      <c r="BD3891" s="11"/>
      <c r="BE3891" s="11"/>
      <c r="BF3891" s="11"/>
    </row>
    <row r="3892" spans="1:58" x14ac:dyDescent="0.25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2"/>
      <c r="BA3892" s="12"/>
      <c r="BB3892" s="12"/>
      <c r="BC3892" s="11"/>
      <c r="BD3892" s="11"/>
      <c r="BE3892" s="11"/>
      <c r="BF3892" s="11"/>
    </row>
    <row r="3893" spans="1:58" x14ac:dyDescent="0.25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2"/>
      <c r="BA3893" s="12"/>
      <c r="BB3893" s="12"/>
      <c r="BC3893" s="11"/>
      <c r="BD3893" s="11"/>
      <c r="BE3893" s="11"/>
      <c r="BF3893" s="11"/>
    </row>
    <row r="3894" spans="1:58" x14ac:dyDescent="0.25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2"/>
      <c r="BA3894" s="12"/>
      <c r="BB3894" s="12"/>
      <c r="BC3894" s="11"/>
      <c r="BD3894" s="11"/>
      <c r="BE3894" s="11"/>
      <c r="BF3894" s="11"/>
    </row>
    <row r="3895" spans="1:58" x14ac:dyDescent="0.25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2"/>
      <c r="BA3895" s="12"/>
      <c r="BB3895" s="12"/>
      <c r="BC3895" s="11"/>
      <c r="BD3895" s="11"/>
      <c r="BE3895" s="11"/>
      <c r="BF3895" s="11"/>
    </row>
    <row r="3896" spans="1:58" x14ac:dyDescent="0.25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2"/>
      <c r="BA3896" s="12"/>
      <c r="BB3896" s="12"/>
      <c r="BC3896" s="11"/>
      <c r="BD3896" s="11"/>
      <c r="BE3896" s="11"/>
      <c r="BF3896" s="11"/>
    </row>
    <row r="3897" spans="1:58" x14ac:dyDescent="0.25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2"/>
      <c r="BA3897" s="12"/>
      <c r="BB3897" s="12"/>
      <c r="BC3897" s="11"/>
      <c r="BD3897" s="11"/>
      <c r="BE3897" s="11"/>
      <c r="BF3897" s="11"/>
    </row>
    <row r="3898" spans="1:58" x14ac:dyDescent="0.25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2"/>
      <c r="BA3898" s="12"/>
      <c r="BB3898" s="12"/>
      <c r="BC3898" s="11"/>
      <c r="BD3898" s="11"/>
      <c r="BE3898" s="11"/>
      <c r="BF3898" s="11"/>
    </row>
    <row r="3899" spans="1:58" x14ac:dyDescent="0.25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2"/>
      <c r="BA3899" s="12"/>
      <c r="BB3899" s="12"/>
      <c r="BC3899" s="11"/>
      <c r="BD3899" s="11"/>
      <c r="BE3899" s="11"/>
      <c r="BF3899" s="11"/>
    </row>
    <row r="3900" spans="1:58" x14ac:dyDescent="0.25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2"/>
      <c r="BA3900" s="12"/>
      <c r="BB3900" s="12"/>
      <c r="BC3900" s="11"/>
      <c r="BD3900" s="11"/>
      <c r="BE3900" s="11"/>
      <c r="BF3900" s="11"/>
    </row>
    <row r="3901" spans="1:58" x14ac:dyDescent="0.25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2"/>
      <c r="BA3901" s="12"/>
      <c r="BB3901" s="12"/>
      <c r="BC3901" s="11"/>
      <c r="BD3901" s="11"/>
      <c r="BE3901" s="11"/>
      <c r="BF3901" s="11"/>
    </row>
    <row r="3902" spans="1:58" x14ac:dyDescent="0.25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2"/>
      <c r="BA3902" s="12"/>
      <c r="BB3902" s="12"/>
      <c r="BC3902" s="11"/>
      <c r="BD3902" s="11"/>
      <c r="BE3902" s="11"/>
      <c r="BF3902" s="11"/>
    </row>
    <row r="3903" spans="1:58" x14ac:dyDescent="0.25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2"/>
      <c r="BA3903" s="12"/>
      <c r="BB3903" s="12"/>
      <c r="BC3903" s="11"/>
      <c r="BD3903" s="11"/>
      <c r="BE3903" s="11"/>
      <c r="BF3903" s="11"/>
    </row>
    <row r="3904" spans="1:58" x14ac:dyDescent="0.25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2"/>
      <c r="BA3904" s="12"/>
      <c r="BB3904" s="12"/>
      <c r="BC3904" s="11"/>
      <c r="BD3904" s="11"/>
      <c r="BE3904" s="11"/>
      <c r="BF3904" s="11"/>
    </row>
    <row r="3905" spans="1:58" x14ac:dyDescent="0.25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2"/>
      <c r="BA3905" s="12"/>
      <c r="BB3905" s="12"/>
      <c r="BC3905" s="11"/>
      <c r="BD3905" s="11"/>
      <c r="BE3905" s="11"/>
      <c r="BF3905" s="11"/>
    </row>
    <row r="3906" spans="1:58" x14ac:dyDescent="0.25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2"/>
      <c r="BA3906" s="12"/>
      <c r="BB3906" s="12"/>
      <c r="BC3906" s="11"/>
      <c r="BD3906" s="11"/>
      <c r="BE3906" s="11"/>
      <c r="BF3906" s="11"/>
    </row>
    <row r="3907" spans="1:58" x14ac:dyDescent="0.25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2"/>
      <c r="BA3907" s="12"/>
      <c r="BB3907" s="12"/>
      <c r="BC3907" s="11"/>
      <c r="BD3907" s="11"/>
      <c r="BE3907" s="11"/>
      <c r="BF3907" s="11"/>
    </row>
    <row r="3908" spans="1:58" x14ac:dyDescent="0.25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2"/>
      <c r="BA3908" s="12"/>
      <c r="BB3908" s="12"/>
      <c r="BC3908" s="11"/>
      <c r="BD3908" s="11"/>
      <c r="BE3908" s="11"/>
      <c r="BF3908" s="11"/>
    </row>
    <row r="3909" spans="1:58" x14ac:dyDescent="0.25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2"/>
      <c r="BA3909" s="12"/>
      <c r="BB3909" s="12"/>
      <c r="BC3909" s="11"/>
      <c r="BD3909" s="11"/>
      <c r="BE3909" s="11"/>
      <c r="BF3909" s="11"/>
    </row>
    <row r="3910" spans="1:58" x14ac:dyDescent="0.25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2"/>
      <c r="BA3910" s="12"/>
      <c r="BB3910" s="12"/>
      <c r="BC3910" s="11"/>
      <c r="BD3910" s="11"/>
      <c r="BE3910" s="11"/>
      <c r="BF3910" s="11"/>
    </row>
    <row r="3911" spans="1:58" x14ac:dyDescent="0.25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2"/>
      <c r="BA3911" s="12"/>
      <c r="BB3911" s="12"/>
      <c r="BC3911" s="11"/>
      <c r="BD3911" s="11"/>
      <c r="BE3911" s="11"/>
      <c r="BF3911" s="11"/>
    </row>
    <row r="3912" spans="1:58" x14ac:dyDescent="0.25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2"/>
      <c r="BA3912" s="12"/>
      <c r="BB3912" s="12"/>
      <c r="BC3912" s="11"/>
      <c r="BD3912" s="11"/>
      <c r="BE3912" s="11"/>
      <c r="BF3912" s="11"/>
    </row>
    <row r="3913" spans="1:58" x14ac:dyDescent="0.25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2"/>
      <c r="BA3913" s="12"/>
      <c r="BB3913" s="12"/>
      <c r="BC3913" s="11"/>
      <c r="BD3913" s="11"/>
      <c r="BE3913" s="11"/>
      <c r="BF3913" s="11"/>
    </row>
    <row r="3914" spans="1:58" x14ac:dyDescent="0.25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2"/>
      <c r="BA3914" s="12"/>
      <c r="BB3914" s="12"/>
      <c r="BC3914" s="11"/>
      <c r="BD3914" s="11"/>
      <c r="BE3914" s="11"/>
      <c r="BF3914" s="11"/>
    </row>
    <row r="3915" spans="1:58" x14ac:dyDescent="0.25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2"/>
      <c r="BA3915" s="12"/>
      <c r="BB3915" s="12"/>
      <c r="BC3915" s="11"/>
      <c r="BD3915" s="11"/>
      <c r="BE3915" s="11"/>
      <c r="BF3915" s="11"/>
    </row>
    <row r="3916" spans="1:58" x14ac:dyDescent="0.25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2"/>
      <c r="BA3916" s="12"/>
      <c r="BB3916" s="12"/>
      <c r="BC3916" s="11"/>
      <c r="BD3916" s="11"/>
      <c r="BE3916" s="11"/>
      <c r="BF3916" s="11"/>
    </row>
    <row r="3917" spans="1:58" x14ac:dyDescent="0.25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2"/>
      <c r="BA3917" s="12"/>
      <c r="BB3917" s="12"/>
      <c r="BC3917" s="11"/>
      <c r="BD3917" s="11"/>
      <c r="BE3917" s="11"/>
      <c r="BF3917" s="11"/>
    </row>
    <row r="3918" spans="1:58" x14ac:dyDescent="0.25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2"/>
      <c r="BA3918" s="12"/>
      <c r="BB3918" s="12"/>
      <c r="BC3918" s="11"/>
      <c r="BD3918" s="11"/>
      <c r="BE3918" s="11"/>
      <c r="BF3918" s="11"/>
    </row>
    <row r="3919" spans="1:58" x14ac:dyDescent="0.25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2"/>
      <c r="BA3919" s="12"/>
      <c r="BB3919" s="12"/>
      <c r="BC3919" s="11"/>
      <c r="BD3919" s="11"/>
      <c r="BE3919" s="11"/>
      <c r="BF3919" s="11"/>
    </row>
    <row r="3920" spans="1:58" x14ac:dyDescent="0.25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2"/>
      <c r="BA3920" s="12"/>
      <c r="BB3920" s="12"/>
      <c r="BC3920" s="11"/>
      <c r="BD3920" s="11"/>
      <c r="BE3920" s="11"/>
      <c r="BF3920" s="11"/>
    </row>
    <row r="3921" spans="1:58" x14ac:dyDescent="0.25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2"/>
      <c r="BA3921" s="12"/>
      <c r="BB3921" s="12"/>
      <c r="BC3921" s="11"/>
      <c r="BD3921" s="11"/>
      <c r="BE3921" s="11"/>
      <c r="BF3921" s="11"/>
    </row>
    <row r="3922" spans="1:58" x14ac:dyDescent="0.25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2"/>
      <c r="BA3922" s="12"/>
      <c r="BB3922" s="12"/>
      <c r="BC3922" s="11"/>
      <c r="BD3922" s="11"/>
      <c r="BE3922" s="11"/>
      <c r="BF3922" s="11"/>
    </row>
    <row r="3923" spans="1:58" x14ac:dyDescent="0.25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2"/>
      <c r="BA3923" s="12"/>
      <c r="BB3923" s="12"/>
      <c r="BC3923" s="11"/>
      <c r="BD3923" s="11"/>
      <c r="BE3923" s="11"/>
      <c r="BF3923" s="11"/>
    </row>
    <row r="3924" spans="1:58" x14ac:dyDescent="0.25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2"/>
      <c r="BA3924" s="12"/>
      <c r="BB3924" s="12"/>
      <c r="BC3924" s="11"/>
      <c r="BD3924" s="11"/>
      <c r="BE3924" s="11"/>
      <c r="BF3924" s="11"/>
    </row>
    <row r="3925" spans="1:58" x14ac:dyDescent="0.25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2"/>
      <c r="BA3925" s="12"/>
      <c r="BB3925" s="12"/>
      <c r="BC3925" s="11"/>
      <c r="BD3925" s="11"/>
      <c r="BE3925" s="11"/>
      <c r="BF3925" s="11"/>
    </row>
    <row r="3926" spans="1:58" x14ac:dyDescent="0.25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2"/>
      <c r="BA3926" s="12"/>
      <c r="BB3926" s="12"/>
      <c r="BC3926" s="11"/>
      <c r="BD3926" s="11"/>
      <c r="BE3926" s="11"/>
      <c r="BF3926" s="11"/>
    </row>
    <row r="3927" spans="1:58" x14ac:dyDescent="0.25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2"/>
      <c r="BA3927" s="12"/>
      <c r="BB3927" s="12"/>
      <c r="BC3927" s="11"/>
      <c r="BD3927" s="11"/>
      <c r="BE3927" s="11"/>
      <c r="BF3927" s="11"/>
    </row>
    <row r="3928" spans="1:58" x14ac:dyDescent="0.25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2"/>
      <c r="BA3928" s="12"/>
      <c r="BB3928" s="12"/>
      <c r="BC3928" s="11"/>
      <c r="BD3928" s="11"/>
      <c r="BE3928" s="11"/>
      <c r="BF3928" s="11"/>
    </row>
    <row r="3929" spans="1:58" x14ac:dyDescent="0.25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2"/>
      <c r="BA3929" s="12"/>
      <c r="BB3929" s="12"/>
      <c r="BC3929" s="11"/>
      <c r="BD3929" s="11"/>
      <c r="BE3929" s="11"/>
      <c r="BF3929" s="11"/>
    </row>
    <row r="3930" spans="1:58" x14ac:dyDescent="0.25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2"/>
      <c r="BA3930" s="12"/>
      <c r="BB3930" s="12"/>
      <c r="BC3930" s="11"/>
      <c r="BD3930" s="11"/>
      <c r="BE3930" s="11"/>
      <c r="BF3930" s="11"/>
    </row>
    <row r="3931" spans="1:58" x14ac:dyDescent="0.25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2"/>
      <c r="BA3931" s="12"/>
      <c r="BB3931" s="12"/>
      <c r="BC3931" s="11"/>
      <c r="BD3931" s="11"/>
      <c r="BE3931" s="11"/>
      <c r="BF3931" s="11"/>
    </row>
    <row r="3932" spans="1:58" x14ac:dyDescent="0.25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2"/>
      <c r="BA3932" s="12"/>
      <c r="BB3932" s="12"/>
      <c r="BC3932" s="11"/>
      <c r="BD3932" s="11"/>
      <c r="BE3932" s="11"/>
      <c r="BF3932" s="11"/>
    </row>
    <row r="3933" spans="1:58" x14ac:dyDescent="0.25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2"/>
      <c r="BA3933" s="12"/>
      <c r="BB3933" s="12"/>
      <c r="BC3933" s="11"/>
      <c r="BD3933" s="11"/>
      <c r="BE3933" s="11"/>
      <c r="BF3933" s="11"/>
    </row>
    <row r="3934" spans="1:58" x14ac:dyDescent="0.25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2"/>
      <c r="BA3934" s="12"/>
      <c r="BB3934" s="12"/>
      <c r="BC3934" s="11"/>
      <c r="BD3934" s="11"/>
      <c r="BE3934" s="11"/>
      <c r="BF3934" s="11"/>
    </row>
    <row r="3935" spans="1:58" x14ac:dyDescent="0.25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2"/>
      <c r="BA3935" s="12"/>
      <c r="BB3935" s="12"/>
      <c r="BC3935" s="11"/>
      <c r="BD3935" s="11"/>
      <c r="BE3935" s="11"/>
      <c r="BF3935" s="11"/>
    </row>
    <row r="3936" spans="1:58" x14ac:dyDescent="0.25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2"/>
      <c r="BA3936" s="12"/>
      <c r="BB3936" s="12"/>
      <c r="BC3936" s="11"/>
      <c r="BD3936" s="11"/>
      <c r="BE3936" s="11"/>
      <c r="BF3936" s="11"/>
    </row>
    <row r="3937" spans="1:58" x14ac:dyDescent="0.25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2"/>
      <c r="BA3937" s="12"/>
      <c r="BB3937" s="12"/>
      <c r="BC3937" s="11"/>
      <c r="BD3937" s="11"/>
      <c r="BE3937" s="11"/>
      <c r="BF3937" s="11"/>
    </row>
    <row r="3938" spans="1:58" x14ac:dyDescent="0.25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2"/>
      <c r="BA3938" s="12"/>
      <c r="BB3938" s="12"/>
      <c r="BC3938" s="11"/>
      <c r="BD3938" s="11"/>
      <c r="BE3938" s="11"/>
      <c r="BF3938" s="11"/>
    </row>
    <row r="3939" spans="1:58" x14ac:dyDescent="0.25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2"/>
      <c r="BA3939" s="12"/>
      <c r="BB3939" s="12"/>
      <c r="BC3939" s="11"/>
      <c r="BD3939" s="11"/>
      <c r="BE3939" s="11"/>
      <c r="BF3939" s="11"/>
    </row>
    <row r="3940" spans="1:58" x14ac:dyDescent="0.25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2"/>
      <c r="BA3940" s="12"/>
      <c r="BB3940" s="12"/>
      <c r="BC3940" s="11"/>
      <c r="BD3940" s="11"/>
      <c r="BE3940" s="11"/>
      <c r="BF3940" s="11"/>
    </row>
    <row r="3941" spans="1:58" x14ac:dyDescent="0.25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2"/>
      <c r="BA3941" s="12"/>
      <c r="BB3941" s="12"/>
      <c r="BC3941" s="11"/>
      <c r="BD3941" s="11"/>
      <c r="BE3941" s="11"/>
      <c r="BF3941" s="11"/>
    </row>
    <row r="3942" spans="1:58" x14ac:dyDescent="0.25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2"/>
      <c r="BA3942" s="12"/>
      <c r="BB3942" s="12"/>
      <c r="BC3942" s="11"/>
      <c r="BD3942" s="11"/>
      <c r="BE3942" s="11"/>
      <c r="BF3942" s="11"/>
    </row>
    <row r="3943" spans="1:58" x14ac:dyDescent="0.25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2"/>
      <c r="BA3943" s="12"/>
      <c r="BB3943" s="12"/>
      <c r="BC3943" s="11"/>
      <c r="BD3943" s="11"/>
      <c r="BE3943" s="11"/>
      <c r="BF3943" s="11"/>
    </row>
    <row r="3944" spans="1:58" x14ac:dyDescent="0.25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2"/>
      <c r="BA3944" s="12"/>
      <c r="BB3944" s="12"/>
      <c r="BC3944" s="11"/>
      <c r="BD3944" s="11"/>
      <c r="BE3944" s="11"/>
      <c r="BF3944" s="11"/>
    </row>
    <row r="3945" spans="1:58" x14ac:dyDescent="0.25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2"/>
      <c r="BA3945" s="12"/>
      <c r="BB3945" s="12"/>
      <c r="BC3945" s="11"/>
      <c r="BD3945" s="11"/>
      <c r="BE3945" s="11"/>
      <c r="BF3945" s="11"/>
    </row>
    <row r="3946" spans="1:58" x14ac:dyDescent="0.25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2"/>
      <c r="BA3946" s="12"/>
      <c r="BB3946" s="12"/>
      <c r="BC3946" s="11"/>
      <c r="BD3946" s="11"/>
      <c r="BE3946" s="11"/>
      <c r="BF3946" s="11"/>
    </row>
    <row r="3947" spans="1:58" x14ac:dyDescent="0.25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2"/>
      <c r="BA3947" s="12"/>
      <c r="BB3947" s="12"/>
      <c r="BC3947" s="11"/>
      <c r="BD3947" s="11"/>
      <c r="BE3947" s="11"/>
      <c r="BF3947" s="11"/>
    </row>
    <row r="3948" spans="1:58" x14ac:dyDescent="0.25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2"/>
      <c r="BA3948" s="12"/>
      <c r="BB3948" s="12"/>
      <c r="BC3948" s="11"/>
      <c r="BD3948" s="11"/>
      <c r="BE3948" s="11"/>
      <c r="BF3948" s="11"/>
    </row>
    <row r="3949" spans="1:58" x14ac:dyDescent="0.25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2"/>
      <c r="BA3949" s="12"/>
      <c r="BB3949" s="12"/>
      <c r="BC3949" s="11"/>
      <c r="BD3949" s="11"/>
      <c r="BE3949" s="11"/>
      <c r="BF3949" s="11"/>
    </row>
    <row r="3950" spans="1:58" x14ac:dyDescent="0.25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2"/>
      <c r="BA3950" s="12"/>
      <c r="BB3950" s="12"/>
      <c r="BC3950" s="11"/>
      <c r="BD3950" s="11"/>
      <c r="BE3950" s="11"/>
      <c r="BF3950" s="11"/>
    </row>
    <row r="3951" spans="1:58" x14ac:dyDescent="0.25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2"/>
      <c r="BA3951" s="12"/>
      <c r="BB3951" s="12"/>
      <c r="BC3951" s="11"/>
      <c r="BD3951" s="11"/>
      <c r="BE3951" s="11"/>
      <c r="BF3951" s="11"/>
    </row>
    <row r="3952" spans="1:58" x14ac:dyDescent="0.25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2"/>
      <c r="BA3952" s="12"/>
      <c r="BB3952" s="12"/>
      <c r="BC3952" s="11"/>
      <c r="BD3952" s="11"/>
      <c r="BE3952" s="11"/>
      <c r="BF3952" s="11"/>
    </row>
    <row r="3953" spans="1:58" x14ac:dyDescent="0.25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2"/>
      <c r="BA3953" s="12"/>
      <c r="BB3953" s="12"/>
      <c r="BC3953" s="11"/>
      <c r="BD3953" s="11"/>
      <c r="BE3953" s="11"/>
      <c r="BF3953" s="11"/>
    </row>
    <row r="3954" spans="1:58" x14ac:dyDescent="0.25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2"/>
      <c r="BA3954" s="12"/>
      <c r="BB3954" s="12"/>
      <c r="BC3954" s="11"/>
      <c r="BD3954" s="11"/>
      <c r="BE3954" s="11"/>
      <c r="BF3954" s="11"/>
    </row>
    <row r="3955" spans="1:58" x14ac:dyDescent="0.25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2"/>
      <c r="BA3955" s="12"/>
      <c r="BB3955" s="12"/>
      <c r="BC3955" s="11"/>
      <c r="BD3955" s="11"/>
      <c r="BE3955" s="11"/>
      <c r="BF3955" s="11"/>
    </row>
    <row r="3956" spans="1:58" x14ac:dyDescent="0.25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2"/>
      <c r="BA3956" s="12"/>
      <c r="BB3956" s="12"/>
      <c r="BC3956" s="11"/>
      <c r="BD3956" s="11"/>
      <c r="BE3956" s="11"/>
      <c r="BF3956" s="11"/>
    </row>
    <row r="3957" spans="1:58" x14ac:dyDescent="0.25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2"/>
      <c r="BA3957" s="12"/>
      <c r="BB3957" s="12"/>
      <c r="BC3957" s="11"/>
      <c r="BD3957" s="11"/>
      <c r="BE3957" s="11"/>
      <c r="BF3957" s="11"/>
    </row>
    <row r="3958" spans="1:58" x14ac:dyDescent="0.25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2"/>
      <c r="BA3958" s="12"/>
      <c r="BB3958" s="12"/>
      <c r="BC3958" s="11"/>
      <c r="BD3958" s="11"/>
      <c r="BE3958" s="11"/>
      <c r="BF3958" s="11"/>
    </row>
    <row r="3959" spans="1:58" x14ac:dyDescent="0.25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2"/>
      <c r="BA3959" s="12"/>
      <c r="BB3959" s="12"/>
      <c r="BC3959" s="11"/>
      <c r="BD3959" s="11"/>
      <c r="BE3959" s="11"/>
      <c r="BF3959" s="11"/>
    </row>
    <row r="3960" spans="1:58" x14ac:dyDescent="0.25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2"/>
      <c r="BA3960" s="12"/>
      <c r="BB3960" s="12"/>
      <c r="BC3960" s="11"/>
      <c r="BD3960" s="11"/>
      <c r="BE3960" s="11"/>
      <c r="BF3960" s="11"/>
    </row>
    <row r="3961" spans="1:58" x14ac:dyDescent="0.25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2"/>
      <c r="BA3961" s="12"/>
      <c r="BB3961" s="12"/>
      <c r="BC3961" s="11"/>
      <c r="BD3961" s="11"/>
      <c r="BE3961" s="11"/>
      <c r="BF3961" s="11"/>
    </row>
    <row r="3962" spans="1:58" x14ac:dyDescent="0.25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2"/>
      <c r="BA3962" s="12"/>
      <c r="BB3962" s="12"/>
      <c r="BC3962" s="11"/>
      <c r="BD3962" s="11"/>
      <c r="BE3962" s="11"/>
      <c r="BF3962" s="11"/>
    </row>
    <row r="3963" spans="1:58" x14ac:dyDescent="0.25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2"/>
      <c r="BA3963" s="12"/>
      <c r="BB3963" s="12"/>
      <c r="BC3963" s="11"/>
      <c r="BD3963" s="11"/>
      <c r="BE3963" s="11"/>
      <c r="BF3963" s="11"/>
    </row>
    <row r="3964" spans="1:58" x14ac:dyDescent="0.25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2"/>
      <c r="BA3964" s="12"/>
      <c r="BB3964" s="12"/>
      <c r="BC3964" s="11"/>
      <c r="BD3964" s="11"/>
      <c r="BE3964" s="11"/>
      <c r="BF3964" s="11"/>
    </row>
    <row r="3965" spans="1:58" x14ac:dyDescent="0.25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2"/>
      <c r="BA3965" s="12"/>
      <c r="BB3965" s="12"/>
      <c r="BC3965" s="11"/>
      <c r="BD3965" s="11"/>
      <c r="BE3965" s="11"/>
      <c r="BF3965" s="11"/>
    </row>
    <row r="3966" spans="1:58" x14ac:dyDescent="0.25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2"/>
      <c r="BA3966" s="12"/>
      <c r="BB3966" s="12"/>
      <c r="BC3966" s="11"/>
      <c r="BD3966" s="11"/>
      <c r="BE3966" s="11"/>
      <c r="BF3966" s="11"/>
    </row>
    <row r="3967" spans="1:58" x14ac:dyDescent="0.25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2"/>
      <c r="BA3967" s="12"/>
      <c r="BB3967" s="12"/>
      <c r="BC3967" s="11"/>
      <c r="BD3967" s="11"/>
      <c r="BE3967" s="11"/>
      <c r="BF3967" s="11"/>
    </row>
    <row r="3968" spans="1:58" x14ac:dyDescent="0.25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2"/>
      <c r="BA3968" s="12"/>
      <c r="BB3968" s="12"/>
      <c r="BC3968" s="11"/>
      <c r="BD3968" s="11"/>
      <c r="BE3968" s="11"/>
      <c r="BF3968" s="11"/>
    </row>
    <row r="3969" spans="1:58" x14ac:dyDescent="0.25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2"/>
      <c r="BA3969" s="12"/>
      <c r="BB3969" s="12"/>
      <c r="BC3969" s="11"/>
      <c r="BD3969" s="11"/>
      <c r="BE3969" s="11"/>
      <c r="BF3969" s="11"/>
    </row>
    <row r="3970" spans="1:58" x14ac:dyDescent="0.25">
      <c r="A3970" s="13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2"/>
      <c r="BA3970" s="12"/>
      <c r="BB3970" s="12"/>
      <c r="BC3970" s="11"/>
      <c r="BD3970" s="11"/>
      <c r="BE3970" s="11"/>
      <c r="BF3970" s="11"/>
    </row>
    <row r="3971" spans="1:58" x14ac:dyDescent="0.25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2"/>
      <c r="BA3971" s="12"/>
      <c r="BB3971" s="12"/>
      <c r="BC3971" s="11"/>
      <c r="BD3971" s="11"/>
      <c r="BE3971" s="11"/>
      <c r="BF3971" s="11"/>
    </row>
    <row r="3972" spans="1:58" x14ac:dyDescent="0.25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2"/>
      <c r="BA3972" s="12"/>
      <c r="BB3972" s="12"/>
      <c r="BC3972" s="11"/>
      <c r="BD3972" s="11"/>
      <c r="BE3972" s="11"/>
      <c r="BF3972" s="11"/>
    </row>
    <row r="3973" spans="1:58" x14ac:dyDescent="0.25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2"/>
      <c r="BA3973" s="12"/>
      <c r="BB3973" s="12"/>
      <c r="BC3973" s="11"/>
      <c r="BD3973" s="11"/>
      <c r="BE3973" s="11"/>
      <c r="BF3973" s="11"/>
    </row>
    <row r="3974" spans="1:58" x14ac:dyDescent="0.25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2"/>
      <c r="BA3974" s="12"/>
      <c r="BB3974" s="12"/>
      <c r="BC3974" s="11"/>
      <c r="BD3974" s="11"/>
      <c r="BE3974" s="11"/>
      <c r="BF3974" s="11"/>
    </row>
    <row r="3975" spans="1:58" x14ac:dyDescent="0.25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2"/>
      <c r="BA3975" s="12"/>
      <c r="BB3975" s="12"/>
      <c r="BC3975" s="11"/>
      <c r="BD3975" s="11"/>
      <c r="BE3975" s="11"/>
      <c r="BF3975" s="11"/>
    </row>
    <row r="3976" spans="1:58" x14ac:dyDescent="0.25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2"/>
      <c r="BA3976" s="12"/>
      <c r="BB3976" s="12"/>
      <c r="BC3976" s="11"/>
      <c r="BD3976" s="11"/>
      <c r="BE3976" s="11"/>
      <c r="BF3976" s="11"/>
    </row>
    <row r="3977" spans="1:58" x14ac:dyDescent="0.25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2"/>
      <c r="BA3977" s="12"/>
      <c r="BB3977" s="12"/>
      <c r="BC3977" s="11"/>
      <c r="BD3977" s="11"/>
      <c r="BE3977" s="11"/>
      <c r="BF3977" s="11"/>
    </row>
    <row r="3978" spans="1:58" x14ac:dyDescent="0.25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2"/>
      <c r="BA3978" s="12"/>
      <c r="BB3978" s="12"/>
      <c r="BC3978" s="11"/>
      <c r="BD3978" s="11"/>
      <c r="BE3978" s="11"/>
      <c r="BF3978" s="11"/>
    </row>
    <row r="3979" spans="1:58" x14ac:dyDescent="0.25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2"/>
      <c r="BA3979" s="12"/>
      <c r="BB3979" s="12"/>
      <c r="BC3979" s="11"/>
      <c r="BD3979" s="11"/>
      <c r="BE3979" s="11"/>
      <c r="BF3979" s="11"/>
    </row>
    <row r="3980" spans="1:58" x14ac:dyDescent="0.25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2"/>
      <c r="BA3980" s="12"/>
      <c r="BB3980" s="12"/>
      <c r="BC3980" s="11"/>
      <c r="BD3980" s="11"/>
      <c r="BE3980" s="11"/>
      <c r="BF3980" s="11"/>
    </row>
    <row r="3981" spans="1:58" x14ac:dyDescent="0.25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2"/>
      <c r="BA3981" s="12"/>
      <c r="BB3981" s="12"/>
      <c r="BC3981" s="11"/>
      <c r="BD3981" s="11"/>
      <c r="BE3981" s="11"/>
      <c r="BF3981" s="11"/>
    </row>
    <row r="3982" spans="1:58" x14ac:dyDescent="0.25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2"/>
      <c r="BA3982" s="12"/>
      <c r="BB3982" s="12"/>
      <c r="BC3982" s="11"/>
      <c r="BD3982" s="11"/>
      <c r="BE3982" s="11"/>
      <c r="BF3982" s="11"/>
    </row>
    <row r="3983" spans="1:58" x14ac:dyDescent="0.25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2"/>
      <c r="BA3983" s="12"/>
      <c r="BB3983" s="12"/>
      <c r="BC3983" s="11"/>
      <c r="BD3983" s="11"/>
      <c r="BE3983" s="11"/>
      <c r="BF3983" s="11"/>
    </row>
    <row r="3984" spans="1:58" x14ac:dyDescent="0.25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2"/>
      <c r="BA3984" s="12"/>
      <c r="BB3984" s="12"/>
      <c r="BC3984" s="11"/>
      <c r="BD3984" s="11"/>
      <c r="BE3984" s="11"/>
      <c r="BF3984" s="11"/>
    </row>
    <row r="3985" spans="1:58" x14ac:dyDescent="0.25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2"/>
      <c r="BA3985" s="12"/>
      <c r="BB3985" s="12"/>
      <c r="BC3985" s="11"/>
      <c r="BD3985" s="11"/>
      <c r="BE3985" s="11"/>
      <c r="BF3985" s="11"/>
    </row>
    <row r="3986" spans="1:58" x14ac:dyDescent="0.25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2"/>
      <c r="BA3986" s="12"/>
      <c r="BB3986" s="12"/>
      <c r="BC3986" s="11"/>
      <c r="BD3986" s="11"/>
      <c r="BE3986" s="11"/>
      <c r="BF3986" s="11"/>
    </row>
    <row r="3987" spans="1:58" x14ac:dyDescent="0.25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2"/>
      <c r="BA3987" s="12"/>
      <c r="BB3987" s="12"/>
      <c r="BC3987" s="11"/>
      <c r="BD3987" s="11"/>
      <c r="BE3987" s="11"/>
      <c r="BF3987" s="11"/>
    </row>
    <row r="3988" spans="1:58" x14ac:dyDescent="0.25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2"/>
      <c r="BA3988" s="12"/>
      <c r="BB3988" s="12"/>
      <c r="BC3988" s="11"/>
      <c r="BD3988" s="11"/>
      <c r="BE3988" s="11"/>
      <c r="BF3988" s="11"/>
    </row>
    <row r="3989" spans="1:58" x14ac:dyDescent="0.25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2"/>
      <c r="BA3989" s="12"/>
      <c r="BB3989" s="12"/>
      <c r="BC3989" s="11"/>
      <c r="BD3989" s="11"/>
      <c r="BE3989" s="11"/>
      <c r="BF3989" s="11"/>
    </row>
    <row r="3990" spans="1:58" x14ac:dyDescent="0.25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2"/>
      <c r="BA3990" s="12"/>
      <c r="BB3990" s="12"/>
      <c r="BC3990" s="11"/>
      <c r="BD3990" s="11"/>
      <c r="BE3990" s="11"/>
      <c r="BF3990" s="11"/>
    </row>
    <row r="3991" spans="1:58" x14ac:dyDescent="0.25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2"/>
      <c r="BA3991" s="12"/>
      <c r="BB3991" s="12"/>
      <c r="BC3991" s="11"/>
      <c r="BD3991" s="11"/>
      <c r="BE3991" s="11"/>
      <c r="BF3991" s="11"/>
    </row>
    <row r="3992" spans="1:58" x14ac:dyDescent="0.25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2"/>
      <c r="BA3992" s="12"/>
      <c r="BB3992" s="12"/>
      <c r="BC3992" s="11"/>
      <c r="BD3992" s="11"/>
      <c r="BE3992" s="11"/>
      <c r="BF3992" s="11"/>
    </row>
    <row r="3993" spans="1:58" x14ac:dyDescent="0.25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2"/>
      <c r="BA3993" s="12"/>
      <c r="BB3993" s="12"/>
      <c r="BC3993" s="11"/>
      <c r="BD3993" s="11"/>
      <c r="BE3993" s="11"/>
      <c r="BF3993" s="11"/>
    </row>
    <row r="3994" spans="1:58" x14ac:dyDescent="0.25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2"/>
      <c r="BA3994" s="12"/>
      <c r="BB3994" s="12"/>
      <c r="BC3994" s="11"/>
      <c r="BD3994" s="11"/>
      <c r="BE3994" s="11"/>
      <c r="BF3994" s="11"/>
    </row>
    <row r="3995" spans="1:58" x14ac:dyDescent="0.25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2"/>
      <c r="BA3995" s="12"/>
      <c r="BB3995" s="12"/>
      <c r="BC3995" s="11"/>
      <c r="BD3995" s="11"/>
      <c r="BE3995" s="11"/>
      <c r="BF3995" s="11"/>
    </row>
    <row r="3996" spans="1:58" x14ac:dyDescent="0.25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2"/>
      <c r="BA3996" s="12"/>
      <c r="BB3996" s="12"/>
      <c r="BC3996" s="11"/>
      <c r="BD3996" s="11"/>
      <c r="BE3996" s="11"/>
      <c r="BF3996" s="11"/>
    </row>
    <row r="3997" spans="1:58" x14ac:dyDescent="0.25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2"/>
      <c r="BA3997" s="12"/>
      <c r="BB3997" s="12"/>
      <c r="BC3997" s="11"/>
      <c r="BD3997" s="11"/>
      <c r="BE3997" s="11"/>
      <c r="BF3997" s="11"/>
    </row>
    <row r="3998" spans="1:58" x14ac:dyDescent="0.25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2"/>
      <c r="BA3998" s="12"/>
      <c r="BB3998" s="12"/>
      <c r="BC3998" s="11"/>
      <c r="BD3998" s="11"/>
      <c r="BE3998" s="11"/>
      <c r="BF3998" s="11"/>
    </row>
    <row r="3999" spans="1:58" x14ac:dyDescent="0.25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2"/>
      <c r="BA3999" s="12"/>
      <c r="BB3999" s="12"/>
      <c r="BC3999" s="11"/>
      <c r="BD3999" s="11"/>
      <c r="BE3999" s="11"/>
      <c r="BF3999" s="11"/>
    </row>
    <row r="4000" spans="1:58" x14ac:dyDescent="0.25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2"/>
      <c r="BA4000" s="12"/>
      <c r="BB4000" s="12"/>
      <c r="BC4000" s="11"/>
      <c r="BD4000" s="11"/>
      <c r="BE4000" s="11"/>
      <c r="BF4000" s="11"/>
    </row>
    <row r="4001" spans="1:58" x14ac:dyDescent="0.25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2"/>
      <c r="BA4001" s="12"/>
      <c r="BB4001" s="12"/>
      <c r="BC4001" s="11"/>
      <c r="BD4001" s="11"/>
      <c r="BE4001" s="11"/>
      <c r="BF4001" s="11"/>
    </row>
    <row r="4002" spans="1:58" x14ac:dyDescent="0.25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2"/>
      <c r="BA4002" s="12"/>
      <c r="BB4002" s="12"/>
      <c r="BC4002" s="11"/>
      <c r="BD4002" s="11"/>
      <c r="BE4002" s="11"/>
      <c r="BF4002" s="11"/>
    </row>
    <row r="4003" spans="1:58" x14ac:dyDescent="0.25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2"/>
      <c r="BA4003" s="12"/>
      <c r="BB4003" s="12"/>
      <c r="BC4003" s="11"/>
      <c r="BD4003" s="11"/>
      <c r="BE4003" s="11"/>
      <c r="BF4003" s="11"/>
    </row>
    <row r="4004" spans="1:58" x14ac:dyDescent="0.25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2"/>
      <c r="BA4004" s="12"/>
      <c r="BB4004" s="12"/>
      <c r="BC4004" s="11"/>
      <c r="BD4004" s="11"/>
      <c r="BE4004" s="11"/>
      <c r="BF4004" s="11"/>
    </row>
    <row r="4005" spans="1:58" x14ac:dyDescent="0.25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2"/>
      <c r="BA4005" s="12"/>
      <c r="BB4005" s="12"/>
      <c r="BC4005" s="11"/>
      <c r="BD4005" s="11"/>
      <c r="BE4005" s="11"/>
      <c r="BF4005" s="11"/>
    </row>
    <row r="4006" spans="1:58" x14ac:dyDescent="0.25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2"/>
      <c r="BA4006" s="12"/>
      <c r="BB4006" s="12"/>
      <c r="BC4006" s="11"/>
      <c r="BD4006" s="11"/>
      <c r="BE4006" s="11"/>
      <c r="BF4006" s="11"/>
    </row>
    <row r="4007" spans="1:58" x14ac:dyDescent="0.25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2"/>
      <c r="BA4007" s="12"/>
      <c r="BB4007" s="12"/>
      <c r="BC4007" s="11"/>
      <c r="BD4007" s="11"/>
      <c r="BE4007" s="11"/>
      <c r="BF4007" s="11"/>
    </row>
    <row r="4008" spans="1:58" x14ac:dyDescent="0.25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2"/>
      <c r="BA4008" s="12"/>
      <c r="BB4008" s="12"/>
      <c r="BC4008" s="11"/>
      <c r="BD4008" s="11"/>
      <c r="BE4008" s="11"/>
      <c r="BF4008" s="11"/>
    </row>
    <row r="4009" spans="1:58" x14ac:dyDescent="0.25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2"/>
      <c r="BA4009" s="12"/>
      <c r="BB4009" s="12"/>
      <c r="BC4009" s="11"/>
      <c r="BD4009" s="11"/>
      <c r="BE4009" s="11"/>
      <c r="BF4009" s="11"/>
    </row>
    <row r="4010" spans="1:58" x14ac:dyDescent="0.25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2"/>
      <c r="BA4010" s="12"/>
      <c r="BB4010" s="12"/>
      <c r="BC4010" s="11"/>
      <c r="BD4010" s="11"/>
      <c r="BE4010" s="11"/>
      <c r="BF4010" s="11"/>
    </row>
    <row r="4011" spans="1:58" x14ac:dyDescent="0.25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2"/>
      <c r="BA4011" s="12"/>
      <c r="BB4011" s="12"/>
      <c r="BC4011" s="11"/>
      <c r="BD4011" s="11"/>
      <c r="BE4011" s="11"/>
      <c r="BF4011" s="11"/>
    </row>
    <row r="4012" spans="1:58" x14ac:dyDescent="0.25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2"/>
      <c r="BA4012" s="12"/>
      <c r="BB4012" s="12"/>
      <c r="BC4012" s="11"/>
      <c r="BD4012" s="11"/>
      <c r="BE4012" s="11"/>
      <c r="BF4012" s="11"/>
    </row>
    <row r="4013" spans="1:58" x14ac:dyDescent="0.25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2"/>
      <c r="BA4013" s="12"/>
      <c r="BB4013" s="12"/>
      <c r="BC4013" s="11"/>
      <c r="BD4013" s="11"/>
      <c r="BE4013" s="11"/>
      <c r="BF4013" s="11"/>
    </row>
    <row r="4014" spans="1:58" x14ac:dyDescent="0.25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2"/>
      <c r="BA4014" s="12"/>
      <c r="BB4014" s="12"/>
      <c r="BC4014" s="11"/>
      <c r="BD4014" s="11"/>
      <c r="BE4014" s="11"/>
      <c r="BF4014" s="11"/>
    </row>
    <row r="4015" spans="1:58" x14ac:dyDescent="0.25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2"/>
      <c r="BA4015" s="12"/>
      <c r="BB4015" s="12"/>
      <c r="BC4015" s="11"/>
      <c r="BD4015" s="11"/>
      <c r="BE4015" s="11"/>
      <c r="BF4015" s="11"/>
    </row>
    <row r="4016" spans="1:58" x14ac:dyDescent="0.25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2"/>
      <c r="BA4016" s="12"/>
      <c r="BB4016" s="12"/>
      <c r="BC4016" s="11"/>
      <c r="BD4016" s="11"/>
      <c r="BE4016" s="11"/>
      <c r="BF4016" s="11"/>
    </row>
    <row r="4017" spans="1:58" x14ac:dyDescent="0.25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2"/>
      <c r="BA4017" s="12"/>
      <c r="BB4017" s="12"/>
      <c r="BC4017" s="11"/>
      <c r="BD4017" s="11"/>
      <c r="BE4017" s="11"/>
      <c r="BF4017" s="11"/>
    </row>
    <row r="4018" spans="1:58" x14ac:dyDescent="0.25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2"/>
      <c r="BA4018" s="12"/>
      <c r="BB4018" s="12"/>
      <c r="BC4018" s="11"/>
      <c r="BD4018" s="11"/>
      <c r="BE4018" s="11"/>
      <c r="BF4018" s="11"/>
    </row>
    <row r="4019" spans="1:58" x14ac:dyDescent="0.25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2"/>
      <c r="BA4019" s="12"/>
      <c r="BB4019" s="12"/>
      <c r="BC4019" s="11"/>
      <c r="BD4019" s="11"/>
      <c r="BE4019" s="11"/>
      <c r="BF4019" s="11"/>
    </row>
    <row r="4020" spans="1:58" x14ac:dyDescent="0.25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2"/>
      <c r="BA4020" s="12"/>
      <c r="BB4020" s="12"/>
      <c r="BC4020" s="11"/>
      <c r="BD4020" s="11"/>
      <c r="BE4020" s="11"/>
      <c r="BF4020" s="11"/>
    </row>
    <row r="4021" spans="1:58" x14ac:dyDescent="0.25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2"/>
      <c r="BA4021" s="12"/>
      <c r="BB4021" s="12"/>
      <c r="BC4021" s="11"/>
      <c r="BD4021" s="11"/>
      <c r="BE4021" s="11"/>
      <c r="BF4021" s="11"/>
    </row>
    <row r="4022" spans="1:58" x14ac:dyDescent="0.25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2"/>
      <c r="BA4022" s="12"/>
      <c r="BB4022" s="12"/>
      <c r="BC4022" s="11"/>
      <c r="BD4022" s="11"/>
      <c r="BE4022" s="11"/>
      <c r="BF4022" s="11"/>
    </row>
    <row r="4023" spans="1:58" x14ac:dyDescent="0.25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2"/>
      <c r="BA4023" s="12"/>
      <c r="BB4023" s="12"/>
      <c r="BC4023" s="11"/>
      <c r="BD4023" s="11"/>
      <c r="BE4023" s="11"/>
      <c r="BF4023" s="11"/>
    </row>
    <row r="4024" spans="1:58" x14ac:dyDescent="0.25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2"/>
      <c r="BA4024" s="12"/>
      <c r="BB4024" s="12"/>
      <c r="BC4024" s="11"/>
      <c r="BD4024" s="11"/>
      <c r="BE4024" s="11"/>
      <c r="BF4024" s="11"/>
    </row>
    <row r="4025" spans="1:58" x14ac:dyDescent="0.25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2"/>
      <c r="BA4025" s="12"/>
      <c r="BB4025" s="12"/>
      <c r="BC4025" s="11"/>
      <c r="BD4025" s="11"/>
      <c r="BE4025" s="11"/>
      <c r="BF4025" s="11"/>
    </row>
    <row r="4026" spans="1:58" x14ac:dyDescent="0.25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2"/>
      <c r="BA4026" s="12"/>
      <c r="BB4026" s="12"/>
      <c r="BC4026" s="11"/>
      <c r="BD4026" s="11"/>
      <c r="BE4026" s="11"/>
      <c r="BF4026" s="11"/>
    </row>
    <row r="4027" spans="1:58" x14ac:dyDescent="0.25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2"/>
      <c r="BA4027" s="12"/>
      <c r="BB4027" s="12"/>
      <c r="BC4027" s="11"/>
      <c r="BD4027" s="11"/>
      <c r="BE4027" s="11"/>
      <c r="BF4027" s="11"/>
    </row>
    <row r="4028" spans="1:58" x14ac:dyDescent="0.25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2"/>
      <c r="BA4028" s="12"/>
      <c r="BB4028" s="12"/>
      <c r="BC4028" s="11"/>
      <c r="BD4028" s="11"/>
      <c r="BE4028" s="11"/>
      <c r="BF4028" s="11"/>
    </row>
    <row r="4029" spans="1:58" x14ac:dyDescent="0.25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2"/>
      <c r="BA4029" s="12"/>
      <c r="BB4029" s="12"/>
      <c r="BC4029" s="11"/>
      <c r="BD4029" s="11"/>
      <c r="BE4029" s="11"/>
      <c r="BF4029" s="11"/>
    </row>
    <row r="4030" spans="1:58" x14ac:dyDescent="0.25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2"/>
      <c r="BA4030" s="12"/>
      <c r="BB4030" s="12"/>
      <c r="BC4030" s="11"/>
      <c r="BD4030" s="11"/>
      <c r="BE4030" s="11"/>
      <c r="BF4030" s="11"/>
    </row>
    <row r="4031" spans="1:58" x14ac:dyDescent="0.25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2"/>
      <c r="BA4031" s="12"/>
      <c r="BB4031" s="12"/>
      <c r="BC4031" s="11"/>
      <c r="BD4031" s="11"/>
      <c r="BE4031" s="11"/>
      <c r="BF4031" s="11"/>
    </row>
    <row r="4032" spans="1:58" x14ac:dyDescent="0.25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2"/>
      <c r="BA4032" s="12"/>
      <c r="BB4032" s="12"/>
      <c r="BC4032" s="11"/>
      <c r="BD4032" s="11"/>
      <c r="BE4032" s="11"/>
      <c r="BF4032" s="11"/>
    </row>
    <row r="4033" spans="1:58" x14ac:dyDescent="0.25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2"/>
      <c r="BA4033" s="12"/>
      <c r="BB4033" s="12"/>
      <c r="BC4033" s="11"/>
      <c r="BD4033" s="11"/>
      <c r="BE4033" s="11"/>
      <c r="BF4033" s="11"/>
    </row>
    <row r="4034" spans="1:58" x14ac:dyDescent="0.25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2"/>
      <c r="BA4034" s="12"/>
      <c r="BB4034" s="12"/>
      <c r="BC4034" s="11"/>
      <c r="BD4034" s="11"/>
      <c r="BE4034" s="11"/>
      <c r="BF4034" s="11"/>
    </row>
    <row r="4035" spans="1:58" x14ac:dyDescent="0.25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2"/>
      <c r="BA4035" s="12"/>
      <c r="BB4035" s="12"/>
      <c r="BC4035" s="11"/>
      <c r="BD4035" s="11"/>
      <c r="BE4035" s="11"/>
      <c r="BF4035" s="11"/>
    </row>
    <row r="4036" spans="1:58" x14ac:dyDescent="0.25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2"/>
      <c r="BA4036" s="12"/>
      <c r="BB4036" s="12"/>
      <c r="BC4036" s="11"/>
      <c r="BD4036" s="11"/>
      <c r="BE4036" s="11"/>
      <c r="BF4036" s="11"/>
    </row>
    <row r="4037" spans="1:58" x14ac:dyDescent="0.25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2"/>
      <c r="BA4037" s="12"/>
      <c r="BB4037" s="12"/>
      <c r="BC4037" s="11"/>
      <c r="BD4037" s="11"/>
      <c r="BE4037" s="11"/>
      <c r="BF4037" s="11"/>
    </row>
    <row r="4038" spans="1:58" x14ac:dyDescent="0.25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2"/>
      <c r="BA4038" s="12"/>
      <c r="BB4038" s="12"/>
      <c r="BC4038" s="11"/>
      <c r="BD4038" s="11"/>
      <c r="BE4038" s="11"/>
      <c r="BF4038" s="11"/>
    </row>
    <row r="4039" spans="1:58" x14ac:dyDescent="0.25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2"/>
      <c r="BA4039" s="12"/>
      <c r="BB4039" s="12"/>
      <c r="BC4039" s="11"/>
      <c r="BD4039" s="11"/>
      <c r="BE4039" s="11"/>
      <c r="BF4039" s="11"/>
    </row>
    <row r="4040" spans="1:58" x14ac:dyDescent="0.25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2"/>
      <c r="BA4040" s="12"/>
      <c r="BB4040" s="12"/>
      <c r="BC4040" s="11"/>
      <c r="BD4040" s="11"/>
      <c r="BE4040" s="11"/>
      <c r="BF4040" s="11"/>
    </row>
    <row r="4041" spans="1:58" x14ac:dyDescent="0.25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2"/>
      <c r="BA4041" s="12"/>
      <c r="BB4041" s="12"/>
      <c r="BC4041" s="11"/>
      <c r="BD4041" s="11"/>
      <c r="BE4041" s="11"/>
      <c r="BF4041" s="11"/>
    </row>
    <row r="4042" spans="1:58" x14ac:dyDescent="0.25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2"/>
      <c r="BA4042" s="12"/>
      <c r="BB4042" s="12"/>
      <c r="BC4042" s="11"/>
      <c r="BD4042" s="11"/>
      <c r="BE4042" s="11"/>
      <c r="BF4042" s="11"/>
    </row>
    <row r="4043" spans="1:58" x14ac:dyDescent="0.25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2"/>
      <c r="BA4043" s="12"/>
      <c r="BB4043" s="12"/>
      <c r="BC4043" s="11"/>
      <c r="BD4043" s="11"/>
      <c r="BE4043" s="11"/>
      <c r="BF4043" s="11"/>
    </row>
    <row r="4044" spans="1:58" x14ac:dyDescent="0.25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2"/>
      <c r="BA4044" s="12"/>
      <c r="BB4044" s="12"/>
      <c r="BC4044" s="11"/>
      <c r="BD4044" s="11"/>
      <c r="BE4044" s="11"/>
      <c r="BF4044" s="11"/>
    </row>
    <row r="4045" spans="1:58" x14ac:dyDescent="0.25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2"/>
      <c r="BA4045" s="12"/>
      <c r="BB4045" s="12"/>
      <c r="BC4045" s="11"/>
      <c r="BD4045" s="11"/>
      <c r="BE4045" s="11"/>
      <c r="BF4045" s="11"/>
    </row>
    <row r="4046" spans="1:58" x14ac:dyDescent="0.25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2"/>
      <c r="BA4046" s="12"/>
      <c r="BB4046" s="12"/>
      <c r="BC4046" s="11"/>
      <c r="BD4046" s="11"/>
      <c r="BE4046" s="11"/>
      <c r="BF4046" s="11"/>
    </row>
    <row r="4047" spans="1:58" x14ac:dyDescent="0.25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2"/>
      <c r="BA4047" s="12"/>
      <c r="BB4047" s="12"/>
      <c r="BC4047" s="11"/>
      <c r="BD4047" s="11"/>
      <c r="BE4047" s="11"/>
      <c r="BF4047" s="11"/>
    </row>
    <row r="4048" spans="1:58" x14ac:dyDescent="0.25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2"/>
      <c r="BA4048" s="12"/>
      <c r="BB4048" s="12"/>
      <c r="BC4048" s="11"/>
      <c r="BD4048" s="11"/>
      <c r="BE4048" s="11"/>
      <c r="BF4048" s="11"/>
    </row>
    <row r="4049" spans="1:58" x14ac:dyDescent="0.25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2"/>
      <c r="BA4049" s="12"/>
      <c r="BB4049" s="12"/>
      <c r="BC4049" s="11"/>
      <c r="BD4049" s="11"/>
      <c r="BE4049" s="11"/>
      <c r="BF4049" s="11"/>
    </row>
    <row r="4050" spans="1:58" x14ac:dyDescent="0.25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2"/>
      <c r="BA4050" s="12"/>
      <c r="BB4050" s="12"/>
      <c r="BC4050" s="11"/>
      <c r="BD4050" s="11"/>
      <c r="BE4050" s="11"/>
      <c r="BF4050" s="11"/>
    </row>
    <row r="4051" spans="1:58" x14ac:dyDescent="0.25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2"/>
      <c r="BA4051" s="12"/>
      <c r="BB4051" s="12"/>
      <c r="BC4051" s="11"/>
      <c r="BD4051" s="11"/>
      <c r="BE4051" s="11"/>
      <c r="BF4051" s="11"/>
    </row>
    <row r="4052" spans="1:58" x14ac:dyDescent="0.25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2"/>
      <c r="BA4052" s="12"/>
      <c r="BB4052" s="12"/>
      <c r="BC4052" s="11"/>
      <c r="BD4052" s="11"/>
      <c r="BE4052" s="11"/>
      <c r="BF4052" s="11"/>
    </row>
    <row r="4053" spans="1:58" x14ac:dyDescent="0.25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2"/>
      <c r="BA4053" s="12"/>
      <c r="BB4053" s="12"/>
      <c r="BC4053" s="11"/>
      <c r="BD4053" s="11"/>
      <c r="BE4053" s="11"/>
      <c r="BF4053" s="11"/>
    </row>
    <row r="4054" spans="1:58" x14ac:dyDescent="0.25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2"/>
      <c r="BA4054" s="12"/>
      <c r="BB4054" s="12"/>
      <c r="BC4054" s="11"/>
      <c r="BD4054" s="11"/>
      <c r="BE4054" s="11"/>
      <c r="BF4054" s="11"/>
    </row>
    <row r="4055" spans="1:58" x14ac:dyDescent="0.25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2"/>
      <c r="BA4055" s="12"/>
      <c r="BB4055" s="12"/>
      <c r="BC4055" s="11"/>
      <c r="BD4055" s="11"/>
      <c r="BE4055" s="11"/>
      <c r="BF4055" s="11"/>
    </row>
    <row r="4056" spans="1:58" x14ac:dyDescent="0.25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2"/>
      <c r="BA4056" s="12"/>
      <c r="BB4056" s="12"/>
      <c r="BC4056" s="11"/>
      <c r="BD4056" s="11"/>
      <c r="BE4056" s="11"/>
      <c r="BF4056" s="11"/>
    </row>
    <row r="4057" spans="1:58" x14ac:dyDescent="0.25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2"/>
      <c r="BA4057" s="12"/>
      <c r="BB4057" s="12"/>
      <c r="BC4057" s="11"/>
      <c r="BD4057" s="11"/>
      <c r="BE4057" s="11"/>
      <c r="BF4057" s="11"/>
    </row>
    <row r="4058" spans="1:58" x14ac:dyDescent="0.25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2"/>
      <c r="BA4058" s="12"/>
      <c r="BB4058" s="12"/>
      <c r="BC4058" s="11"/>
      <c r="BD4058" s="11"/>
      <c r="BE4058" s="11"/>
      <c r="BF4058" s="11"/>
    </row>
    <row r="4059" spans="1:58" x14ac:dyDescent="0.25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2"/>
      <c r="BA4059" s="12"/>
      <c r="BB4059" s="12"/>
      <c r="BC4059" s="11"/>
      <c r="BD4059" s="11"/>
      <c r="BE4059" s="11"/>
      <c r="BF4059" s="11"/>
    </row>
    <row r="4060" spans="1:58" x14ac:dyDescent="0.25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2"/>
      <c r="BA4060" s="12"/>
      <c r="BB4060" s="12"/>
      <c r="BC4060" s="11"/>
      <c r="BD4060" s="11"/>
      <c r="BE4060" s="11"/>
      <c r="BF4060" s="11"/>
    </row>
    <row r="4061" spans="1:58" x14ac:dyDescent="0.25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2"/>
      <c r="BA4061" s="12"/>
      <c r="BB4061" s="12"/>
      <c r="BC4061" s="11"/>
      <c r="BD4061" s="11"/>
      <c r="BE4061" s="11"/>
      <c r="BF4061" s="11"/>
    </row>
    <row r="4062" spans="1:58" x14ac:dyDescent="0.25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2"/>
      <c r="BA4062" s="12"/>
      <c r="BB4062" s="12"/>
      <c r="BC4062" s="11"/>
      <c r="BD4062" s="11"/>
      <c r="BE4062" s="11"/>
      <c r="BF4062" s="11"/>
    </row>
    <row r="4063" spans="1:58" x14ac:dyDescent="0.25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2"/>
      <c r="BA4063" s="12"/>
      <c r="BB4063" s="12"/>
      <c r="BC4063" s="11"/>
      <c r="BD4063" s="11"/>
      <c r="BE4063" s="11"/>
      <c r="BF4063" s="11"/>
    </row>
    <row r="4064" spans="1:58" x14ac:dyDescent="0.25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2"/>
      <c r="BA4064" s="12"/>
      <c r="BB4064" s="12"/>
      <c r="BC4064" s="11"/>
      <c r="BD4064" s="11"/>
      <c r="BE4064" s="11"/>
      <c r="BF4064" s="11"/>
    </row>
    <row r="4065" spans="1:58" x14ac:dyDescent="0.25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2"/>
      <c r="BA4065" s="12"/>
      <c r="BB4065" s="12"/>
      <c r="BC4065" s="11"/>
      <c r="BD4065" s="11"/>
      <c r="BE4065" s="11"/>
      <c r="BF4065" s="11"/>
    </row>
    <row r="4066" spans="1:58" x14ac:dyDescent="0.25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2"/>
      <c r="BA4066" s="12"/>
      <c r="BB4066" s="12"/>
      <c r="BC4066" s="11"/>
      <c r="BD4066" s="11"/>
      <c r="BE4066" s="11"/>
      <c r="BF4066" s="11"/>
    </row>
    <row r="4067" spans="1:58" x14ac:dyDescent="0.25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2"/>
      <c r="BA4067" s="12"/>
      <c r="BB4067" s="12"/>
      <c r="BC4067" s="11"/>
      <c r="BD4067" s="11"/>
      <c r="BE4067" s="11"/>
      <c r="BF4067" s="11"/>
    </row>
    <row r="4068" spans="1:58" x14ac:dyDescent="0.25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2"/>
      <c r="BA4068" s="12"/>
      <c r="BB4068" s="12"/>
      <c r="BC4068" s="11"/>
      <c r="BD4068" s="11"/>
      <c r="BE4068" s="11"/>
      <c r="BF4068" s="11"/>
    </row>
    <row r="4069" spans="1:58" x14ac:dyDescent="0.25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2"/>
      <c r="BA4069" s="12"/>
      <c r="BB4069" s="12"/>
      <c r="BC4069" s="11"/>
      <c r="BD4069" s="11"/>
      <c r="BE4069" s="11"/>
      <c r="BF4069" s="11"/>
    </row>
    <row r="4070" spans="1:58" x14ac:dyDescent="0.25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2"/>
      <c r="BA4070" s="12"/>
      <c r="BB4070" s="12"/>
      <c r="BC4070" s="11"/>
      <c r="BD4070" s="11"/>
      <c r="BE4070" s="11"/>
      <c r="BF4070" s="11"/>
    </row>
    <row r="4071" spans="1:58" x14ac:dyDescent="0.25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2"/>
      <c r="BA4071" s="12"/>
      <c r="BB4071" s="12"/>
      <c r="BC4071" s="11"/>
      <c r="BD4071" s="11"/>
      <c r="BE4071" s="11"/>
      <c r="BF4071" s="11"/>
    </row>
    <row r="4072" spans="1:58" x14ac:dyDescent="0.25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2"/>
      <c r="BA4072" s="12"/>
      <c r="BB4072" s="12"/>
      <c r="BC4072" s="11"/>
      <c r="BD4072" s="11"/>
      <c r="BE4072" s="11"/>
      <c r="BF4072" s="11"/>
    </row>
    <row r="4073" spans="1:58" x14ac:dyDescent="0.25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2"/>
      <c r="BA4073" s="12"/>
      <c r="BB4073" s="12"/>
      <c r="BC4073" s="11"/>
      <c r="BD4073" s="11"/>
      <c r="BE4073" s="11"/>
      <c r="BF4073" s="11"/>
    </row>
    <row r="4074" spans="1:58" x14ac:dyDescent="0.25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2"/>
      <c r="BA4074" s="12"/>
      <c r="BB4074" s="12"/>
      <c r="BC4074" s="11"/>
      <c r="BD4074" s="11"/>
      <c r="BE4074" s="11"/>
      <c r="BF4074" s="11"/>
    </row>
    <row r="4075" spans="1:58" x14ac:dyDescent="0.25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2"/>
      <c r="BA4075" s="12"/>
      <c r="BB4075" s="12"/>
      <c r="BC4075" s="11"/>
      <c r="BD4075" s="11"/>
      <c r="BE4075" s="11"/>
      <c r="BF4075" s="11"/>
    </row>
    <row r="4076" spans="1:58" x14ac:dyDescent="0.25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2"/>
      <c r="BA4076" s="12"/>
      <c r="BB4076" s="12"/>
      <c r="BC4076" s="11"/>
      <c r="BD4076" s="11"/>
      <c r="BE4076" s="11"/>
      <c r="BF4076" s="11"/>
    </row>
    <row r="4077" spans="1:58" x14ac:dyDescent="0.25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2"/>
      <c r="BA4077" s="12"/>
      <c r="BB4077" s="12"/>
      <c r="BC4077" s="11"/>
      <c r="BD4077" s="11"/>
      <c r="BE4077" s="11"/>
      <c r="BF4077" s="11"/>
    </row>
    <row r="4078" spans="1:58" x14ac:dyDescent="0.25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2"/>
      <c r="BA4078" s="12"/>
      <c r="BB4078" s="12"/>
      <c r="BC4078" s="11"/>
      <c r="BD4078" s="11"/>
      <c r="BE4078" s="11"/>
      <c r="BF4078" s="11"/>
    </row>
    <row r="4079" spans="1:58" x14ac:dyDescent="0.25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2"/>
      <c r="BA4079" s="12"/>
      <c r="BB4079" s="12"/>
      <c r="BC4079" s="11"/>
      <c r="BD4079" s="11"/>
      <c r="BE4079" s="11"/>
      <c r="BF4079" s="11"/>
    </row>
    <row r="4080" spans="1:58" x14ac:dyDescent="0.25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2"/>
      <c r="BA4080" s="12"/>
      <c r="BB4080" s="12"/>
      <c r="BC4080" s="11"/>
      <c r="BD4080" s="11"/>
      <c r="BE4080" s="11"/>
      <c r="BF4080" s="11"/>
    </row>
    <row r="4081" spans="1:58" x14ac:dyDescent="0.25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2"/>
      <c r="BA4081" s="12"/>
      <c r="BB4081" s="12"/>
      <c r="BC4081" s="11"/>
      <c r="BD4081" s="11"/>
      <c r="BE4081" s="11"/>
      <c r="BF4081" s="11"/>
    </row>
    <row r="4082" spans="1:58" x14ac:dyDescent="0.25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2"/>
      <c r="BA4082" s="12"/>
      <c r="BB4082" s="12"/>
      <c r="BC4082" s="11"/>
      <c r="BD4082" s="11"/>
      <c r="BE4082" s="11"/>
      <c r="BF4082" s="11"/>
    </row>
    <row r="4083" spans="1:58" x14ac:dyDescent="0.25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2"/>
      <c r="BA4083" s="12"/>
      <c r="BB4083" s="12"/>
      <c r="BC4083" s="11"/>
      <c r="BD4083" s="11"/>
      <c r="BE4083" s="11"/>
      <c r="BF4083" s="11"/>
    </row>
    <row r="4084" spans="1:58" x14ac:dyDescent="0.25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2"/>
      <c r="BA4084" s="12"/>
      <c r="BB4084" s="12"/>
      <c r="BC4084" s="11"/>
      <c r="BD4084" s="11"/>
      <c r="BE4084" s="11"/>
      <c r="BF4084" s="11"/>
    </row>
    <row r="4085" spans="1:58" x14ac:dyDescent="0.25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2"/>
      <c r="BA4085" s="12"/>
      <c r="BB4085" s="12"/>
      <c r="BC4085" s="11"/>
      <c r="BD4085" s="11"/>
      <c r="BE4085" s="11"/>
      <c r="BF4085" s="11"/>
    </row>
    <row r="4086" spans="1:58" x14ac:dyDescent="0.25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2"/>
      <c r="BA4086" s="12"/>
      <c r="BB4086" s="12"/>
      <c r="BC4086" s="11"/>
      <c r="BD4086" s="11"/>
      <c r="BE4086" s="11"/>
      <c r="BF4086" s="11"/>
    </row>
    <row r="4087" spans="1:58" x14ac:dyDescent="0.25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2"/>
      <c r="BA4087" s="12"/>
      <c r="BB4087" s="12"/>
      <c r="BC4087" s="11"/>
      <c r="BD4087" s="11"/>
      <c r="BE4087" s="11"/>
      <c r="BF4087" s="11"/>
    </row>
    <row r="4088" spans="1:58" x14ac:dyDescent="0.25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2"/>
      <c r="BA4088" s="12"/>
      <c r="BB4088" s="12"/>
      <c r="BC4088" s="11"/>
      <c r="BD4088" s="11"/>
      <c r="BE4088" s="11"/>
      <c r="BF4088" s="11"/>
    </row>
    <row r="4089" spans="1:58" x14ac:dyDescent="0.25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2"/>
      <c r="BA4089" s="12"/>
      <c r="BB4089" s="12"/>
      <c r="BC4089" s="11"/>
      <c r="BD4089" s="11"/>
      <c r="BE4089" s="11"/>
      <c r="BF4089" s="11"/>
    </row>
    <row r="4090" spans="1:58" x14ac:dyDescent="0.25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2"/>
      <c r="BA4090" s="12"/>
      <c r="BB4090" s="12"/>
      <c r="BC4090" s="11"/>
      <c r="BD4090" s="11"/>
      <c r="BE4090" s="11"/>
      <c r="BF4090" s="11"/>
    </row>
    <row r="4091" spans="1:58" x14ac:dyDescent="0.25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2"/>
      <c r="BA4091" s="12"/>
      <c r="BB4091" s="12"/>
      <c r="BC4091" s="11"/>
      <c r="BD4091" s="11"/>
      <c r="BE4091" s="11"/>
      <c r="BF4091" s="11"/>
    </row>
    <row r="4092" spans="1:58" x14ac:dyDescent="0.25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2"/>
      <c r="BA4092" s="12"/>
      <c r="BB4092" s="12"/>
      <c r="BC4092" s="11"/>
      <c r="BD4092" s="11"/>
      <c r="BE4092" s="11"/>
      <c r="BF4092" s="11"/>
    </row>
    <row r="4093" spans="1:58" x14ac:dyDescent="0.25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2"/>
      <c r="BA4093" s="12"/>
      <c r="BB4093" s="12"/>
      <c r="BC4093" s="11"/>
      <c r="BD4093" s="11"/>
      <c r="BE4093" s="11"/>
      <c r="BF4093" s="11"/>
    </row>
    <row r="4094" spans="1:58" x14ac:dyDescent="0.25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2"/>
      <c r="BA4094" s="12"/>
      <c r="BB4094" s="12"/>
      <c r="BC4094" s="11"/>
      <c r="BD4094" s="11"/>
      <c r="BE4094" s="11"/>
      <c r="BF4094" s="11"/>
    </row>
    <row r="4095" spans="1:58" x14ac:dyDescent="0.25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2"/>
      <c r="BA4095" s="12"/>
      <c r="BB4095" s="12"/>
      <c r="BC4095" s="11"/>
      <c r="BD4095" s="11"/>
      <c r="BE4095" s="11"/>
      <c r="BF4095" s="11"/>
    </row>
    <row r="4096" spans="1:58" x14ac:dyDescent="0.25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2"/>
      <c r="BA4096" s="12"/>
      <c r="BB4096" s="12"/>
      <c r="BC4096" s="11"/>
      <c r="BD4096" s="11"/>
      <c r="BE4096" s="11"/>
      <c r="BF4096" s="11"/>
    </row>
    <row r="4097" spans="1:58" x14ac:dyDescent="0.25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2"/>
      <c r="BA4097" s="12"/>
      <c r="BB4097" s="12"/>
      <c r="BC4097" s="11"/>
      <c r="BD4097" s="11"/>
      <c r="BE4097" s="11"/>
      <c r="BF4097" s="11"/>
    </row>
    <row r="4098" spans="1:58" x14ac:dyDescent="0.25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2"/>
      <c r="BA4098" s="12"/>
      <c r="BB4098" s="12"/>
      <c r="BC4098" s="11"/>
      <c r="BD4098" s="11"/>
      <c r="BE4098" s="11"/>
      <c r="BF4098" s="11"/>
    </row>
    <row r="4099" spans="1:58" x14ac:dyDescent="0.25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2"/>
      <c r="BA4099" s="12"/>
      <c r="BB4099" s="12"/>
      <c r="BC4099" s="11"/>
      <c r="BD4099" s="11"/>
      <c r="BE4099" s="11"/>
      <c r="BF4099" s="11"/>
    </row>
    <row r="4100" spans="1:58" x14ac:dyDescent="0.25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2"/>
      <c r="BA4100" s="12"/>
      <c r="BB4100" s="12"/>
      <c r="BC4100" s="11"/>
      <c r="BD4100" s="11"/>
      <c r="BE4100" s="11"/>
      <c r="BF4100" s="11"/>
    </row>
    <row r="4101" spans="1:58" x14ac:dyDescent="0.25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2"/>
      <c r="BA4101" s="12"/>
      <c r="BB4101" s="12"/>
      <c r="BC4101" s="11"/>
      <c r="BD4101" s="11"/>
      <c r="BE4101" s="11"/>
      <c r="BF4101" s="11"/>
    </row>
    <row r="4102" spans="1:58" x14ac:dyDescent="0.25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2"/>
      <c r="BA4102" s="12"/>
      <c r="BB4102" s="12"/>
      <c r="BC4102" s="11"/>
      <c r="BD4102" s="11"/>
      <c r="BE4102" s="11"/>
      <c r="BF4102" s="11"/>
    </row>
    <row r="4103" spans="1:58" x14ac:dyDescent="0.25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2"/>
      <c r="BA4103" s="12"/>
      <c r="BB4103" s="12"/>
      <c r="BC4103" s="11"/>
      <c r="BD4103" s="11"/>
      <c r="BE4103" s="11"/>
      <c r="BF4103" s="11"/>
    </row>
    <row r="4104" spans="1:58" x14ac:dyDescent="0.25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2"/>
      <c r="BA4104" s="12"/>
      <c r="BB4104" s="12"/>
      <c r="BC4104" s="11"/>
      <c r="BD4104" s="11"/>
      <c r="BE4104" s="11"/>
      <c r="BF4104" s="11"/>
    </row>
    <row r="4105" spans="1:58" x14ac:dyDescent="0.25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2"/>
      <c r="BA4105" s="12"/>
      <c r="BB4105" s="12"/>
      <c r="BC4105" s="11"/>
      <c r="BD4105" s="11"/>
      <c r="BE4105" s="11"/>
      <c r="BF4105" s="11"/>
    </row>
    <row r="4106" spans="1:58" x14ac:dyDescent="0.25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2"/>
      <c r="BA4106" s="12"/>
      <c r="BB4106" s="12"/>
      <c r="BC4106" s="11"/>
      <c r="BD4106" s="11"/>
      <c r="BE4106" s="11"/>
      <c r="BF4106" s="11"/>
    </row>
    <row r="4107" spans="1:58" x14ac:dyDescent="0.25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2"/>
      <c r="BA4107" s="12"/>
      <c r="BB4107" s="12"/>
      <c r="BC4107" s="11"/>
      <c r="BD4107" s="11"/>
      <c r="BE4107" s="11"/>
      <c r="BF4107" s="11"/>
    </row>
    <row r="4108" spans="1:58" x14ac:dyDescent="0.25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2"/>
      <c r="BA4108" s="12"/>
      <c r="BB4108" s="12"/>
      <c r="BC4108" s="11"/>
      <c r="BD4108" s="11"/>
      <c r="BE4108" s="11"/>
      <c r="BF4108" s="11"/>
    </row>
    <row r="4109" spans="1:58" x14ac:dyDescent="0.25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2"/>
      <c r="BA4109" s="12"/>
      <c r="BB4109" s="12"/>
      <c r="BC4109" s="11"/>
      <c r="BD4109" s="11"/>
      <c r="BE4109" s="11"/>
      <c r="BF4109" s="11"/>
    </row>
    <row r="4110" spans="1:58" x14ac:dyDescent="0.25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2"/>
      <c r="BA4110" s="12"/>
      <c r="BB4110" s="12"/>
      <c r="BC4110" s="11"/>
      <c r="BD4110" s="11"/>
      <c r="BE4110" s="11"/>
      <c r="BF4110" s="11"/>
    </row>
    <row r="4111" spans="1:58" x14ac:dyDescent="0.25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2"/>
      <c r="BA4111" s="12"/>
      <c r="BB4111" s="12"/>
      <c r="BC4111" s="11"/>
      <c r="BD4111" s="11"/>
      <c r="BE4111" s="11"/>
      <c r="BF4111" s="11"/>
    </row>
    <row r="4112" spans="1:58" x14ac:dyDescent="0.25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2"/>
      <c r="BA4112" s="12"/>
      <c r="BB4112" s="12"/>
      <c r="BC4112" s="11"/>
      <c r="BD4112" s="11"/>
      <c r="BE4112" s="11"/>
      <c r="BF4112" s="11"/>
    </row>
    <row r="4113" spans="1:58" x14ac:dyDescent="0.25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2"/>
      <c r="BA4113" s="12"/>
      <c r="BB4113" s="12"/>
      <c r="BC4113" s="11"/>
      <c r="BD4113" s="11"/>
      <c r="BE4113" s="11"/>
      <c r="BF4113" s="11"/>
    </row>
    <row r="4114" spans="1:58" x14ac:dyDescent="0.25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2"/>
      <c r="BA4114" s="12"/>
      <c r="BB4114" s="12"/>
      <c r="BC4114" s="11"/>
      <c r="BD4114" s="11"/>
      <c r="BE4114" s="11"/>
      <c r="BF4114" s="11"/>
    </row>
    <row r="4115" spans="1:58" x14ac:dyDescent="0.25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2"/>
      <c r="BA4115" s="12"/>
      <c r="BB4115" s="12"/>
      <c r="BC4115" s="11"/>
      <c r="BD4115" s="11"/>
      <c r="BE4115" s="11"/>
      <c r="BF4115" s="11"/>
    </row>
    <row r="4116" spans="1:58" x14ac:dyDescent="0.25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2"/>
      <c r="BA4116" s="12"/>
      <c r="BB4116" s="12"/>
      <c r="BC4116" s="11"/>
      <c r="BD4116" s="11"/>
      <c r="BE4116" s="11"/>
      <c r="BF4116" s="11"/>
    </row>
    <row r="4117" spans="1:58" x14ac:dyDescent="0.25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2"/>
      <c r="BA4117" s="12"/>
      <c r="BB4117" s="12"/>
      <c r="BC4117" s="11"/>
      <c r="BD4117" s="11"/>
      <c r="BE4117" s="11"/>
      <c r="BF4117" s="11"/>
    </row>
    <row r="4118" spans="1:58" x14ac:dyDescent="0.25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2"/>
      <c r="BA4118" s="12"/>
      <c r="BB4118" s="12"/>
      <c r="BC4118" s="11"/>
      <c r="BD4118" s="11"/>
      <c r="BE4118" s="11"/>
      <c r="BF4118" s="11"/>
    </row>
    <row r="4119" spans="1:58" x14ac:dyDescent="0.25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2"/>
      <c r="BA4119" s="12"/>
      <c r="BB4119" s="12"/>
      <c r="BC4119" s="11"/>
      <c r="BD4119" s="11"/>
      <c r="BE4119" s="11"/>
      <c r="BF4119" s="11"/>
    </row>
    <row r="4120" spans="1:58" x14ac:dyDescent="0.25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2"/>
      <c r="BA4120" s="12"/>
      <c r="BB4120" s="12"/>
      <c r="BC4120" s="11"/>
      <c r="BD4120" s="11"/>
      <c r="BE4120" s="11"/>
      <c r="BF4120" s="11"/>
    </row>
    <row r="4121" spans="1:58" x14ac:dyDescent="0.25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2"/>
      <c r="BA4121" s="12"/>
      <c r="BB4121" s="12"/>
      <c r="BC4121" s="11"/>
      <c r="BD4121" s="11"/>
      <c r="BE4121" s="11"/>
      <c r="BF4121" s="11"/>
    </row>
    <row r="4122" spans="1:58" x14ac:dyDescent="0.25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2"/>
      <c r="BA4122" s="12"/>
      <c r="BB4122" s="12"/>
      <c r="BC4122" s="11"/>
      <c r="BD4122" s="11"/>
      <c r="BE4122" s="11"/>
      <c r="BF4122" s="11"/>
    </row>
    <row r="4123" spans="1:58" x14ac:dyDescent="0.25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2"/>
      <c r="BA4123" s="12"/>
      <c r="BB4123" s="12"/>
      <c r="BC4123" s="11"/>
      <c r="BD4123" s="11"/>
      <c r="BE4123" s="11"/>
      <c r="BF4123" s="11"/>
    </row>
    <row r="4124" spans="1:58" x14ac:dyDescent="0.25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2"/>
      <c r="BA4124" s="12"/>
      <c r="BB4124" s="12"/>
      <c r="BC4124" s="11"/>
      <c r="BD4124" s="11"/>
      <c r="BE4124" s="11"/>
      <c r="BF4124" s="11"/>
    </row>
    <row r="4125" spans="1:58" x14ac:dyDescent="0.25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2"/>
      <c r="BA4125" s="12"/>
      <c r="BB4125" s="12"/>
      <c r="BC4125" s="11"/>
      <c r="BD4125" s="11"/>
      <c r="BE4125" s="11"/>
      <c r="BF4125" s="11"/>
    </row>
    <row r="4126" spans="1:58" x14ac:dyDescent="0.25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2"/>
      <c r="BA4126" s="12"/>
      <c r="BB4126" s="12"/>
      <c r="BC4126" s="11"/>
      <c r="BD4126" s="11"/>
      <c r="BE4126" s="11"/>
      <c r="BF4126" s="11"/>
    </row>
    <row r="4127" spans="1:58" x14ac:dyDescent="0.25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2"/>
      <c r="BA4127" s="12"/>
      <c r="BB4127" s="12"/>
      <c r="BC4127" s="11"/>
      <c r="BD4127" s="11"/>
      <c r="BE4127" s="11"/>
      <c r="BF4127" s="11"/>
    </row>
    <row r="4128" spans="1:58" x14ac:dyDescent="0.25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2"/>
      <c r="BA4128" s="12"/>
      <c r="BB4128" s="12"/>
      <c r="BC4128" s="11"/>
      <c r="BD4128" s="11"/>
      <c r="BE4128" s="11"/>
      <c r="BF4128" s="11"/>
    </row>
    <row r="4129" spans="1:58" x14ac:dyDescent="0.25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2"/>
      <c r="BA4129" s="12"/>
      <c r="BB4129" s="12"/>
      <c r="BC4129" s="11"/>
      <c r="BD4129" s="11"/>
      <c r="BE4129" s="11"/>
      <c r="BF4129" s="11"/>
    </row>
    <row r="4130" spans="1:58" x14ac:dyDescent="0.25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2"/>
      <c r="BA4130" s="12"/>
      <c r="BB4130" s="12"/>
      <c r="BC4130" s="11"/>
      <c r="BD4130" s="11"/>
      <c r="BE4130" s="11"/>
      <c r="BF4130" s="11"/>
    </row>
    <row r="4131" spans="1:58" x14ac:dyDescent="0.25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2"/>
      <c r="BA4131" s="12"/>
      <c r="BB4131" s="12"/>
      <c r="BC4131" s="11"/>
      <c r="BD4131" s="11"/>
      <c r="BE4131" s="11"/>
      <c r="BF4131" s="11"/>
    </row>
    <row r="4132" spans="1:58" x14ac:dyDescent="0.25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2"/>
      <c r="BA4132" s="12"/>
      <c r="BB4132" s="12"/>
      <c r="BC4132" s="11"/>
      <c r="BD4132" s="11"/>
      <c r="BE4132" s="11"/>
      <c r="BF4132" s="11"/>
    </row>
    <row r="4133" spans="1:58" x14ac:dyDescent="0.25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2"/>
      <c r="BA4133" s="12"/>
      <c r="BB4133" s="12"/>
      <c r="BC4133" s="11"/>
      <c r="BD4133" s="11"/>
      <c r="BE4133" s="11"/>
      <c r="BF4133" s="11"/>
    </row>
    <row r="4134" spans="1:58" x14ac:dyDescent="0.25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2"/>
      <c r="BA4134" s="12"/>
      <c r="BB4134" s="12"/>
      <c r="BC4134" s="11"/>
      <c r="BD4134" s="11"/>
      <c r="BE4134" s="11"/>
      <c r="BF4134" s="11"/>
    </row>
    <row r="4135" spans="1:58" x14ac:dyDescent="0.25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2"/>
      <c r="BA4135" s="12"/>
      <c r="BB4135" s="12"/>
      <c r="BC4135" s="11"/>
      <c r="BD4135" s="11"/>
      <c r="BE4135" s="11"/>
      <c r="BF4135" s="11"/>
    </row>
    <row r="4136" spans="1:58" x14ac:dyDescent="0.25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2"/>
      <c r="BA4136" s="12"/>
      <c r="BB4136" s="12"/>
      <c r="BC4136" s="11"/>
      <c r="BD4136" s="11"/>
      <c r="BE4136" s="11"/>
      <c r="BF4136" s="11"/>
    </row>
    <row r="4137" spans="1:58" x14ac:dyDescent="0.25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2"/>
      <c r="BA4137" s="12"/>
      <c r="BB4137" s="12"/>
      <c r="BC4137" s="11"/>
      <c r="BD4137" s="11"/>
      <c r="BE4137" s="11"/>
      <c r="BF4137" s="11"/>
    </row>
    <row r="4138" spans="1:58" x14ac:dyDescent="0.25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2"/>
      <c r="BA4138" s="12"/>
      <c r="BB4138" s="12"/>
      <c r="BC4138" s="11"/>
      <c r="BD4138" s="11"/>
      <c r="BE4138" s="11"/>
      <c r="BF4138" s="11"/>
    </row>
    <row r="4139" spans="1:58" x14ac:dyDescent="0.25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2"/>
      <c r="BA4139" s="12"/>
      <c r="BB4139" s="12"/>
      <c r="BC4139" s="11"/>
      <c r="BD4139" s="11"/>
      <c r="BE4139" s="11"/>
      <c r="BF4139" s="11"/>
    </row>
    <row r="4140" spans="1:58" x14ac:dyDescent="0.25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2"/>
      <c r="BA4140" s="12"/>
      <c r="BB4140" s="12"/>
      <c r="BC4140" s="11"/>
      <c r="BD4140" s="11"/>
      <c r="BE4140" s="11"/>
      <c r="BF4140" s="11"/>
    </row>
    <row r="4141" spans="1:58" x14ac:dyDescent="0.25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2"/>
      <c r="BA4141" s="12"/>
      <c r="BB4141" s="12"/>
      <c r="BC4141" s="11"/>
      <c r="BD4141" s="11"/>
      <c r="BE4141" s="11"/>
      <c r="BF4141" s="11"/>
    </row>
    <row r="4142" spans="1:58" x14ac:dyDescent="0.25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2"/>
      <c r="BA4142" s="12"/>
      <c r="BB4142" s="12"/>
      <c r="BC4142" s="11"/>
      <c r="BD4142" s="11"/>
      <c r="BE4142" s="11"/>
      <c r="BF4142" s="11"/>
    </row>
    <row r="4143" spans="1:58" x14ac:dyDescent="0.25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2"/>
      <c r="BA4143" s="12"/>
      <c r="BB4143" s="12"/>
      <c r="BC4143" s="11"/>
      <c r="BD4143" s="11"/>
      <c r="BE4143" s="11"/>
      <c r="BF4143" s="11"/>
    </row>
    <row r="4144" spans="1:58" x14ac:dyDescent="0.25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2"/>
      <c r="BA4144" s="12"/>
      <c r="BB4144" s="12"/>
      <c r="BC4144" s="11"/>
      <c r="BD4144" s="11"/>
      <c r="BE4144" s="11"/>
      <c r="BF4144" s="11"/>
    </row>
    <row r="4145" spans="1:58" x14ac:dyDescent="0.25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2"/>
      <c r="BA4145" s="12"/>
      <c r="BB4145" s="12"/>
      <c r="BC4145" s="11"/>
      <c r="BD4145" s="11"/>
      <c r="BE4145" s="11"/>
      <c r="BF4145" s="11"/>
    </row>
    <row r="4146" spans="1:58" x14ac:dyDescent="0.25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2"/>
      <c r="BA4146" s="12"/>
      <c r="BB4146" s="12"/>
      <c r="BC4146" s="11"/>
      <c r="BD4146" s="11"/>
      <c r="BE4146" s="11"/>
      <c r="BF4146" s="11"/>
    </row>
    <row r="4147" spans="1:58" x14ac:dyDescent="0.25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2"/>
      <c r="BA4147" s="12"/>
      <c r="BB4147" s="12"/>
      <c r="BC4147" s="11"/>
      <c r="BD4147" s="11"/>
      <c r="BE4147" s="11"/>
      <c r="BF4147" s="11"/>
    </row>
    <row r="4148" spans="1:58" x14ac:dyDescent="0.25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2"/>
      <c r="BA4148" s="12"/>
      <c r="BB4148" s="12"/>
      <c r="BC4148" s="11"/>
      <c r="BD4148" s="11"/>
      <c r="BE4148" s="11"/>
      <c r="BF4148" s="11"/>
    </row>
    <row r="4149" spans="1:58" x14ac:dyDescent="0.25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2"/>
      <c r="BA4149" s="12"/>
      <c r="BB4149" s="12"/>
      <c r="BC4149" s="11"/>
      <c r="BD4149" s="11"/>
      <c r="BE4149" s="11"/>
      <c r="BF4149" s="11"/>
    </row>
    <row r="4150" spans="1:58" x14ac:dyDescent="0.25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2"/>
      <c r="BA4150" s="12"/>
      <c r="BB4150" s="12"/>
      <c r="BC4150" s="11"/>
      <c r="BD4150" s="11"/>
      <c r="BE4150" s="11"/>
      <c r="BF4150" s="11"/>
    </row>
    <row r="4151" spans="1:58" x14ac:dyDescent="0.25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2"/>
      <c r="BA4151" s="12"/>
      <c r="BB4151" s="12"/>
      <c r="BC4151" s="11"/>
      <c r="BD4151" s="11"/>
      <c r="BE4151" s="11"/>
      <c r="BF4151" s="11"/>
    </row>
    <row r="4152" spans="1:58" x14ac:dyDescent="0.25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2"/>
      <c r="BA4152" s="12"/>
      <c r="BB4152" s="12"/>
      <c r="BC4152" s="11"/>
      <c r="BD4152" s="11"/>
      <c r="BE4152" s="11"/>
      <c r="BF4152" s="11"/>
    </row>
    <row r="4153" spans="1:58" x14ac:dyDescent="0.25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2"/>
      <c r="BA4153" s="12"/>
      <c r="BB4153" s="12"/>
      <c r="BC4153" s="11"/>
      <c r="BD4153" s="11"/>
      <c r="BE4153" s="11"/>
      <c r="BF4153" s="11"/>
    </row>
    <row r="4154" spans="1:58" x14ac:dyDescent="0.25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2"/>
      <c r="BA4154" s="12"/>
      <c r="BB4154" s="12"/>
      <c r="BC4154" s="11"/>
      <c r="BD4154" s="11"/>
      <c r="BE4154" s="11"/>
      <c r="BF4154" s="11"/>
    </row>
    <row r="4155" spans="1:58" x14ac:dyDescent="0.25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2"/>
      <c r="BA4155" s="12"/>
      <c r="BB4155" s="12"/>
      <c r="BC4155" s="11"/>
      <c r="BD4155" s="11"/>
      <c r="BE4155" s="11"/>
      <c r="BF4155" s="11"/>
    </row>
    <row r="4156" spans="1:58" x14ac:dyDescent="0.25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2"/>
      <c r="BA4156" s="12"/>
      <c r="BB4156" s="12"/>
      <c r="BC4156" s="11"/>
      <c r="BD4156" s="11"/>
      <c r="BE4156" s="11"/>
      <c r="BF4156" s="11"/>
    </row>
    <row r="4157" spans="1:58" x14ac:dyDescent="0.25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2"/>
      <c r="BA4157" s="12"/>
      <c r="BB4157" s="12"/>
      <c r="BC4157" s="11"/>
      <c r="BD4157" s="11"/>
      <c r="BE4157" s="11"/>
      <c r="BF4157" s="11"/>
    </row>
    <row r="4158" spans="1:58" x14ac:dyDescent="0.25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2"/>
      <c r="BA4158" s="12"/>
      <c r="BB4158" s="12"/>
      <c r="BC4158" s="11"/>
      <c r="BD4158" s="11"/>
      <c r="BE4158" s="11"/>
      <c r="BF4158" s="11"/>
    </row>
    <row r="4159" spans="1:58" x14ac:dyDescent="0.25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2"/>
      <c r="BA4159" s="12"/>
      <c r="BB4159" s="12"/>
      <c r="BC4159" s="11"/>
      <c r="BD4159" s="11"/>
      <c r="BE4159" s="11"/>
      <c r="BF4159" s="11"/>
    </row>
    <row r="4160" spans="1:58" x14ac:dyDescent="0.25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2"/>
      <c r="BA4160" s="12"/>
      <c r="BB4160" s="12"/>
      <c r="BC4160" s="11"/>
      <c r="BD4160" s="11"/>
      <c r="BE4160" s="11"/>
      <c r="BF4160" s="11"/>
    </row>
    <row r="4161" spans="1:58" x14ac:dyDescent="0.25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2"/>
      <c r="BA4161" s="12"/>
      <c r="BB4161" s="12"/>
      <c r="BC4161" s="11"/>
      <c r="BD4161" s="11"/>
      <c r="BE4161" s="11"/>
      <c r="BF4161" s="11"/>
    </row>
    <row r="4162" spans="1:58" x14ac:dyDescent="0.25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2"/>
      <c r="BA4162" s="12"/>
      <c r="BB4162" s="12"/>
      <c r="BC4162" s="11"/>
      <c r="BD4162" s="11"/>
      <c r="BE4162" s="11"/>
      <c r="BF4162" s="11"/>
    </row>
    <row r="4163" spans="1:58" x14ac:dyDescent="0.25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2"/>
      <c r="BA4163" s="12"/>
      <c r="BB4163" s="12"/>
      <c r="BC4163" s="11"/>
      <c r="BD4163" s="11"/>
      <c r="BE4163" s="11"/>
      <c r="BF4163" s="11"/>
    </row>
    <row r="4164" spans="1:58" x14ac:dyDescent="0.25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2"/>
      <c r="BA4164" s="12"/>
      <c r="BB4164" s="12"/>
      <c r="BC4164" s="11"/>
      <c r="BD4164" s="11"/>
      <c r="BE4164" s="11"/>
      <c r="BF4164" s="11"/>
    </row>
    <row r="4165" spans="1:58" x14ac:dyDescent="0.25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2"/>
      <c r="BA4165" s="12"/>
      <c r="BB4165" s="12"/>
      <c r="BC4165" s="11"/>
      <c r="BD4165" s="11"/>
      <c r="BE4165" s="11"/>
      <c r="BF4165" s="11"/>
    </row>
    <row r="4166" spans="1:58" x14ac:dyDescent="0.25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2"/>
      <c r="BA4166" s="12"/>
      <c r="BB4166" s="12"/>
      <c r="BC4166" s="11"/>
      <c r="BD4166" s="11"/>
      <c r="BE4166" s="11"/>
      <c r="BF4166" s="11"/>
    </row>
    <row r="4167" spans="1:58" x14ac:dyDescent="0.25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2"/>
      <c r="BA4167" s="12"/>
      <c r="BB4167" s="12"/>
      <c r="BC4167" s="11"/>
      <c r="BD4167" s="11"/>
      <c r="BE4167" s="11"/>
      <c r="BF4167" s="11"/>
    </row>
    <row r="4168" spans="1:58" x14ac:dyDescent="0.25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2"/>
      <c r="BA4168" s="12"/>
      <c r="BB4168" s="12"/>
      <c r="BC4168" s="11"/>
      <c r="BD4168" s="11"/>
      <c r="BE4168" s="11"/>
      <c r="BF4168" s="11"/>
    </row>
    <row r="4169" spans="1:58" x14ac:dyDescent="0.25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2"/>
      <c r="BA4169" s="12"/>
      <c r="BB4169" s="12"/>
      <c r="BC4169" s="11"/>
      <c r="BD4169" s="11"/>
      <c r="BE4169" s="11"/>
      <c r="BF4169" s="11"/>
    </row>
    <row r="4170" spans="1:58" x14ac:dyDescent="0.25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2"/>
      <c r="BA4170" s="12"/>
      <c r="BB4170" s="12"/>
      <c r="BC4170" s="11"/>
      <c r="BD4170" s="11"/>
      <c r="BE4170" s="11"/>
      <c r="BF4170" s="11"/>
    </row>
    <row r="4171" spans="1:58" x14ac:dyDescent="0.25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2"/>
      <c r="BA4171" s="12"/>
      <c r="BB4171" s="12"/>
      <c r="BC4171" s="11"/>
      <c r="BD4171" s="11"/>
      <c r="BE4171" s="11"/>
      <c r="BF4171" s="11"/>
    </row>
    <row r="4172" spans="1:58" x14ac:dyDescent="0.25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2"/>
      <c r="BA4172" s="12"/>
      <c r="BB4172" s="12"/>
      <c r="BC4172" s="11"/>
      <c r="BD4172" s="11"/>
      <c r="BE4172" s="11"/>
      <c r="BF4172" s="11"/>
    </row>
    <row r="4173" spans="1:58" x14ac:dyDescent="0.25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2"/>
      <c r="BA4173" s="12"/>
      <c r="BB4173" s="12"/>
      <c r="BC4173" s="11"/>
      <c r="BD4173" s="11"/>
      <c r="BE4173" s="11"/>
      <c r="BF4173" s="11"/>
    </row>
    <row r="4174" spans="1:58" x14ac:dyDescent="0.25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2"/>
      <c r="BA4174" s="12"/>
      <c r="BB4174" s="12"/>
      <c r="BC4174" s="11"/>
      <c r="BD4174" s="11"/>
      <c r="BE4174" s="11"/>
      <c r="BF4174" s="11"/>
    </row>
    <row r="4175" spans="1:58" x14ac:dyDescent="0.25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2"/>
      <c r="BA4175" s="12"/>
      <c r="BB4175" s="12"/>
      <c r="BC4175" s="11"/>
      <c r="BD4175" s="11"/>
      <c r="BE4175" s="11"/>
      <c r="BF4175" s="11"/>
    </row>
    <row r="4176" spans="1:58" x14ac:dyDescent="0.25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2"/>
      <c r="BA4176" s="12"/>
      <c r="BB4176" s="12"/>
      <c r="BC4176" s="11"/>
      <c r="BD4176" s="11"/>
      <c r="BE4176" s="11"/>
      <c r="BF4176" s="11"/>
    </row>
    <row r="4177" spans="1:58" x14ac:dyDescent="0.25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2"/>
      <c r="BA4177" s="12"/>
      <c r="BB4177" s="12"/>
      <c r="BC4177" s="11"/>
      <c r="BD4177" s="11"/>
      <c r="BE4177" s="11"/>
      <c r="BF4177" s="11"/>
    </row>
    <row r="4178" spans="1:58" x14ac:dyDescent="0.25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2"/>
      <c r="BA4178" s="12"/>
      <c r="BB4178" s="12"/>
      <c r="BC4178" s="11"/>
      <c r="BD4178" s="11"/>
      <c r="BE4178" s="11"/>
      <c r="BF4178" s="11"/>
    </row>
    <row r="4179" spans="1:58" x14ac:dyDescent="0.25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2"/>
      <c r="BA4179" s="12"/>
      <c r="BB4179" s="12"/>
      <c r="BC4179" s="11"/>
      <c r="BD4179" s="11"/>
      <c r="BE4179" s="11"/>
      <c r="BF4179" s="11"/>
    </row>
    <row r="4180" spans="1:58" x14ac:dyDescent="0.25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2"/>
      <c r="BA4180" s="12"/>
      <c r="BB4180" s="12"/>
      <c r="BC4180" s="11"/>
      <c r="BD4180" s="11"/>
      <c r="BE4180" s="11"/>
      <c r="BF4180" s="11"/>
    </row>
    <row r="4181" spans="1:58" x14ac:dyDescent="0.25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2"/>
      <c r="BA4181" s="12"/>
      <c r="BB4181" s="12"/>
      <c r="BC4181" s="11"/>
      <c r="BD4181" s="11"/>
      <c r="BE4181" s="11"/>
      <c r="BF4181" s="11"/>
    </row>
    <row r="4182" spans="1:58" x14ac:dyDescent="0.25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2"/>
      <c r="BA4182" s="12"/>
      <c r="BB4182" s="12"/>
      <c r="BC4182" s="11"/>
      <c r="BD4182" s="11"/>
      <c r="BE4182" s="11"/>
      <c r="BF4182" s="11"/>
    </row>
    <row r="4183" spans="1:58" x14ac:dyDescent="0.25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2"/>
      <c r="BA4183" s="12"/>
      <c r="BB4183" s="12"/>
      <c r="BC4183" s="11"/>
      <c r="BD4183" s="11"/>
      <c r="BE4183" s="11"/>
      <c r="BF4183" s="11"/>
    </row>
    <row r="4184" spans="1:58" x14ac:dyDescent="0.25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2"/>
      <c r="BA4184" s="12"/>
      <c r="BB4184" s="12"/>
      <c r="BC4184" s="11"/>
      <c r="BD4184" s="11"/>
      <c r="BE4184" s="11"/>
      <c r="BF4184" s="11"/>
    </row>
    <row r="4185" spans="1:58" x14ac:dyDescent="0.25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2"/>
      <c r="BA4185" s="12"/>
      <c r="BB4185" s="12"/>
      <c r="BC4185" s="11"/>
      <c r="BD4185" s="11"/>
      <c r="BE4185" s="11"/>
      <c r="BF4185" s="11"/>
    </row>
    <row r="4186" spans="1:58" x14ac:dyDescent="0.25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2"/>
      <c r="BA4186" s="12"/>
      <c r="BB4186" s="12"/>
      <c r="BC4186" s="11"/>
      <c r="BD4186" s="11"/>
      <c r="BE4186" s="11"/>
      <c r="BF4186" s="11"/>
    </row>
    <row r="4187" spans="1:58" x14ac:dyDescent="0.25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2"/>
      <c r="BA4187" s="12"/>
      <c r="BB4187" s="12"/>
      <c r="BC4187" s="11"/>
      <c r="BD4187" s="11"/>
      <c r="BE4187" s="11"/>
      <c r="BF4187" s="11"/>
    </row>
    <row r="4188" spans="1:58" x14ac:dyDescent="0.25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2"/>
      <c r="BA4188" s="12"/>
      <c r="BB4188" s="12"/>
      <c r="BC4188" s="11"/>
      <c r="BD4188" s="11"/>
      <c r="BE4188" s="11"/>
      <c r="BF4188" s="11"/>
    </row>
    <row r="4189" spans="1:58" x14ac:dyDescent="0.25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2"/>
      <c r="BA4189" s="12"/>
      <c r="BB4189" s="12"/>
      <c r="BC4189" s="11"/>
      <c r="BD4189" s="11"/>
      <c r="BE4189" s="11"/>
      <c r="BF4189" s="11"/>
    </row>
    <row r="4190" spans="1:58" x14ac:dyDescent="0.25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2"/>
      <c r="BA4190" s="12"/>
      <c r="BB4190" s="12"/>
      <c r="BC4190" s="11"/>
      <c r="BD4190" s="11"/>
      <c r="BE4190" s="11"/>
      <c r="BF4190" s="11"/>
    </row>
    <row r="4191" spans="1:58" x14ac:dyDescent="0.25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2"/>
      <c r="BA4191" s="12"/>
      <c r="BB4191" s="12"/>
      <c r="BC4191" s="11"/>
      <c r="BD4191" s="11"/>
      <c r="BE4191" s="11"/>
      <c r="BF4191" s="11"/>
    </row>
    <row r="4192" spans="1:58" x14ac:dyDescent="0.25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2"/>
      <c r="BA4192" s="12"/>
      <c r="BB4192" s="12"/>
      <c r="BC4192" s="11"/>
      <c r="BD4192" s="11"/>
      <c r="BE4192" s="11"/>
      <c r="BF4192" s="11"/>
    </row>
    <row r="4193" spans="1:58" x14ac:dyDescent="0.25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2"/>
      <c r="BA4193" s="12"/>
      <c r="BB4193" s="12"/>
      <c r="BC4193" s="11"/>
      <c r="BD4193" s="11"/>
      <c r="BE4193" s="11"/>
      <c r="BF4193" s="11"/>
    </row>
    <row r="4194" spans="1:58" x14ac:dyDescent="0.25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2"/>
      <c r="BA4194" s="12"/>
      <c r="BB4194" s="12"/>
      <c r="BC4194" s="11"/>
      <c r="BD4194" s="11"/>
      <c r="BE4194" s="11"/>
      <c r="BF4194" s="11"/>
    </row>
    <row r="4195" spans="1:58" x14ac:dyDescent="0.25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2"/>
      <c r="BA4195" s="12"/>
      <c r="BB4195" s="12"/>
      <c r="BC4195" s="11"/>
      <c r="BD4195" s="11"/>
      <c r="BE4195" s="11"/>
      <c r="BF4195" s="11"/>
    </row>
    <row r="4196" spans="1:58" x14ac:dyDescent="0.25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2"/>
      <c r="BA4196" s="12"/>
      <c r="BB4196" s="12"/>
      <c r="BC4196" s="11"/>
      <c r="BD4196" s="11"/>
      <c r="BE4196" s="11"/>
      <c r="BF4196" s="11"/>
    </row>
    <row r="4197" spans="1:58" x14ac:dyDescent="0.25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2"/>
      <c r="BA4197" s="12"/>
      <c r="BB4197" s="12"/>
      <c r="BC4197" s="11"/>
      <c r="BD4197" s="11"/>
      <c r="BE4197" s="11"/>
      <c r="BF4197" s="11"/>
    </row>
    <row r="4198" spans="1:58" x14ac:dyDescent="0.25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2"/>
      <c r="BA4198" s="12"/>
      <c r="BB4198" s="12"/>
      <c r="BC4198" s="11"/>
      <c r="BD4198" s="11"/>
      <c r="BE4198" s="11"/>
      <c r="BF4198" s="11"/>
    </row>
    <row r="4199" spans="1:58" x14ac:dyDescent="0.25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2"/>
      <c r="BA4199" s="12"/>
      <c r="BB4199" s="12"/>
      <c r="BC4199" s="11"/>
      <c r="BD4199" s="11"/>
      <c r="BE4199" s="11"/>
      <c r="BF4199" s="11"/>
    </row>
    <row r="4200" spans="1:58" x14ac:dyDescent="0.25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2"/>
      <c r="BA4200" s="12"/>
      <c r="BB4200" s="12"/>
      <c r="BC4200" s="11"/>
      <c r="BD4200" s="11"/>
      <c r="BE4200" s="11"/>
      <c r="BF4200" s="11"/>
    </row>
    <row r="4201" spans="1:58" x14ac:dyDescent="0.25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2"/>
      <c r="BA4201" s="12"/>
      <c r="BB4201" s="12"/>
      <c r="BC4201" s="11"/>
      <c r="BD4201" s="11"/>
      <c r="BE4201" s="11"/>
      <c r="BF4201" s="11"/>
    </row>
    <row r="4202" spans="1:58" x14ac:dyDescent="0.25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2"/>
      <c r="BA4202" s="12"/>
      <c r="BB4202" s="12"/>
      <c r="BC4202" s="11"/>
      <c r="BD4202" s="11"/>
      <c r="BE4202" s="11"/>
      <c r="BF4202" s="11"/>
    </row>
    <row r="4203" spans="1:58" x14ac:dyDescent="0.25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2"/>
      <c r="BA4203" s="12"/>
      <c r="BB4203" s="12"/>
      <c r="BC4203" s="11"/>
      <c r="BD4203" s="11"/>
      <c r="BE4203" s="11"/>
      <c r="BF4203" s="11"/>
    </row>
    <row r="4204" spans="1:58" x14ac:dyDescent="0.25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2"/>
      <c r="BA4204" s="12"/>
      <c r="BB4204" s="12"/>
      <c r="BC4204" s="11"/>
      <c r="BD4204" s="11"/>
      <c r="BE4204" s="11"/>
      <c r="BF4204" s="11"/>
    </row>
    <row r="4205" spans="1:58" x14ac:dyDescent="0.25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2"/>
      <c r="BA4205" s="12"/>
      <c r="BB4205" s="12"/>
      <c r="BC4205" s="11"/>
      <c r="BD4205" s="11"/>
      <c r="BE4205" s="11"/>
      <c r="BF4205" s="11"/>
    </row>
    <row r="4206" spans="1:58" x14ac:dyDescent="0.25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2"/>
      <c r="BA4206" s="12"/>
      <c r="BB4206" s="12"/>
      <c r="BC4206" s="11"/>
      <c r="BD4206" s="11"/>
      <c r="BE4206" s="11"/>
      <c r="BF4206" s="11"/>
    </row>
    <row r="4207" spans="1:58" x14ac:dyDescent="0.25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2"/>
      <c r="BA4207" s="12"/>
      <c r="BB4207" s="12"/>
      <c r="BC4207" s="11"/>
      <c r="BD4207" s="11"/>
      <c r="BE4207" s="11"/>
      <c r="BF4207" s="11"/>
    </row>
    <row r="4208" spans="1:58" x14ac:dyDescent="0.25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2"/>
      <c r="BA4208" s="12"/>
      <c r="BB4208" s="12"/>
      <c r="BC4208" s="11"/>
      <c r="BD4208" s="11"/>
      <c r="BE4208" s="11"/>
      <c r="BF4208" s="11"/>
    </row>
    <row r="4209" spans="1:58" x14ac:dyDescent="0.25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2"/>
      <c r="BA4209" s="12"/>
      <c r="BB4209" s="12"/>
      <c r="BC4209" s="11"/>
      <c r="BD4209" s="11"/>
      <c r="BE4209" s="11"/>
      <c r="BF4209" s="11"/>
    </row>
    <row r="4210" spans="1:58" x14ac:dyDescent="0.25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2"/>
      <c r="BA4210" s="12"/>
      <c r="BB4210" s="12"/>
      <c r="BC4210" s="11"/>
      <c r="BD4210" s="11"/>
      <c r="BE4210" s="11"/>
      <c r="BF4210" s="11"/>
    </row>
    <row r="4211" spans="1:58" x14ac:dyDescent="0.25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2"/>
      <c r="BA4211" s="12"/>
      <c r="BB4211" s="12"/>
      <c r="BC4211" s="11"/>
      <c r="BD4211" s="11"/>
      <c r="BE4211" s="11"/>
      <c r="BF4211" s="11"/>
    </row>
    <row r="4212" spans="1:58" x14ac:dyDescent="0.25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2"/>
      <c r="BA4212" s="12"/>
      <c r="BB4212" s="12"/>
      <c r="BC4212" s="11"/>
      <c r="BD4212" s="11"/>
      <c r="BE4212" s="11"/>
      <c r="BF4212" s="11"/>
    </row>
    <row r="4213" spans="1:58" x14ac:dyDescent="0.25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2"/>
      <c r="BA4213" s="12"/>
      <c r="BB4213" s="12"/>
      <c r="BC4213" s="11"/>
      <c r="BD4213" s="11"/>
      <c r="BE4213" s="11"/>
      <c r="BF4213" s="11"/>
    </row>
    <row r="4214" spans="1:58" x14ac:dyDescent="0.25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2"/>
      <c r="BA4214" s="12"/>
      <c r="BB4214" s="12"/>
      <c r="BC4214" s="11"/>
      <c r="BD4214" s="11"/>
      <c r="BE4214" s="11"/>
      <c r="BF4214" s="11"/>
    </row>
    <row r="4215" spans="1:58" x14ac:dyDescent="0.25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2"/>
      <c r="BA4215" s="12"/>
      <c r="BB4215" s="12"/>
      <c r="BC4215" s="11"/>
      <c r="BD4215" s="11"/>
      <c r="BE4215" s="11"/>
      <c r="BF4215" s="11"/>
    </row>
    <row r="4216" spans="1:58" x14ac:dyDescent="0.25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2"/>
      <c r="BA4216" s="12"/>
      <c r="BB4216" s="12"/>
      <c r="BC4216" s="11"/>
      <c r="BD4216" s="11"/>
      <c r="BE4216" s="11"/>
      <c r="BF4216" s="11"/>
    </row>
    <row r="4217" spans="1:58" x14ac:dyDescent="0.25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2"/>
      <c r="BA4217" s="12"/>
      <c r="BB4217" s="12"/>
      <c r="BC4217" s="11"/>
      <c r="BD4217" s="11"/>
      <c r="BE4217" s="11"/>
      <c r="BF4217" s="11"/>
    </row>
    <row r="4218" spans="1:58" x14ac:dyDescent="0.25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2"/>
      <c r="BA4218" s="12"/>
      <c r="BB4218" s="12"/>
      <c r="BC4218" s="11"/>
      <c r="BD4218" s="11"/>
      <c r="BE4218" s="11"/>
      <c r="BF4218" s="11"/>
    </row>
    <row r="4219" spans="1:58" x14ac:dyDescent="0.25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2"/>
      <c r="BA4219" s="12"/>
      <c r="BB4219" s="12"/>
      <c r="BC4219" s="11"/>
      <c r="BD4219" s="11"/>
      <c r="BE4219" s="11"/>
      <c r="BF4219" s="11"/>
    </row>
    <row r="4220" spans="1:58" x14ac:dyDescent="0.25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2"/>
      <c r="BA4220" s="12"/>
      <c r="BB4220" s="12"/>
      <c r="BC4220" s="11"/>
      <c r="BD4220" s="11"/>
      <c r="BE4220" s="11"/>
      <c r="BF4220" s="11"/>
    </row>
    <row r="4221" spans="1:58" x14ac:dyDescent="0.25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2"/>
      <c r="BA4221" s="12"/>
      <c r="BB4221" s="12"/>
      <c r="BC4221" s="11"/>
      <c r="BD4221" s="11"/>
      <c r="BE4221" s="11"/>
      <c r="BF4221" s="11"/>
    </row>
    <row r="4222" spans="1:58" x14ac:dyDescent="0.25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2"/>
      <c r="BA4222" s="12"/>
      <c r="BB4222" s="12"/>
      <c r="BC4222" s="11"/>
      <c r="BD4222" s="11"/>
      <c r="BE4222" s="11"/>
      <c r="BF4222" s="11"/>
    </row>
    <row r="4223" spans="1:58" x14ac:dyDescent="0.25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2"/>
      <c r="BA4223" s="12"/>
      <c r="BB4223" s="12"/>
      <c r="BC4223" s="11"/>
      <c r="BD4223" s="11"/>
      <c r="BE4223" s="11"/>
      <c r="BF4223" s="11"/>
    </row>
    <row r="4224" spans="1:58" x14ac:dyDescent="0.25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2"/>
      <c r="BA4224" s="12"/>
      <c r="BB4224" s="12"/>
      <c r="BC4224" s="11"/>
      <c r="BD4224" s="11"/>
      <c r="BE4224" s="11"/>
      <c r="BF4224" s="11"/>
    </row>
    <row r="4225" spans="1:58" x14ac:dyDescent="0.25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2"/>
      <c r="BA4225" s="12"/>
      <c r="BB4225" s="12"/>
      <c r="BC4225" s="11"/>
      <c r="BD4225" s="11"/>
      <c r="BE4225" s="11"/>
      <c r="BF4225" s="11"/>
    </row>
    <row r="4226" spans="1:58" x14ac:dyDescent="0.25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2"/>
      <c r="BA4226" s="12"/>
      <c r="BB4226" s="12"/>
      <c r="BC4226" s="11"/>
      <c r="BD4226" s="11"/>
      <c r="BE4226" s="11"/>
      <c r="BF4226" s="11"/>
    </row>
    <row r="4227" spans="1:58" x14ac:dyDescent="0.25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2"/>
      <c r="BA4227" s="12"/>
      <c r="BB4227" s="12"/>
      <c r="BC4227" s="11"/>
      <c r="BD4227" s="11"/>
      <c r="BE4227" s="11"/>
      <c r="BF4227" s="11"/>
    </row>
    <row r="4228" spans="1:58" x14ac:dyDescent="0.25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2"/>
      <c r="BA4228" s="12"/>
      <c r="BB4228" s="12"/>
      <c r="BC4228" s="11"/>
      <c r="BD4228" s="11"/>
      <c r="BE4228" s="11"/>
      <c r="BF4228" s="11"/>
    </row>
    <row r="4229" spans="1:58" x14ac:dyDescent="0.25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2"/>
      <c r="BA4229" s="12"/>
      <c r="BB4229" s="12"/>
      <c r="BC4229" s="11"/>
      <c r="BD4229" s="11"/>
      <c r="BE4229" s="11"/>
      <c r="BF4229" s="11"/>
    </row>
    <row r="4230" spans="1:58" x14ac:dyDescent="0.25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2"/>
      <c r="BA4230" s="12"/>
      <c r="BB4230" s="12"/>
      <c r="BC4230" s="11"/>
      <c r="BD4230" s="11"/>
      <c r="BE4230" s="11"/>
      <c r="BF4230" s="11"/>
    </row>
    <row r="4231" spans="1:58" x14ac:dyDescent="0.25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2"/>
      <c r="BA4231" s="12"/>
      <c r="BB4231" s="12"/>
      <c r="BC4231" s="11"/>
      <c r="BD4231" s="11"/>
      <c r="BE4231" s="11"/>
      <c r="BF4231" s="11"/>
    </row>
    <row r="4232" spans="1:58" x14ac:dyDescent="0.25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2"/>
      <c r="BA4232" s="12"/>
      <c r="BB4232" s="12"/>
      <c r="BC4232" s="11"/>
      <c r="BD4232" s="11"/>
      <c r="BE4232" s="11"/>
      <c r="BF4232" s="11"/>
    </row>
    <row r="4233" spans="1:58" x14ac:dyDescent="0.25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2"/>
      <c r="BA4233" s="12"/>
      <c r="BB4233" s="12"/>
      <c r="BC4233" s="11"/>
      <c r="BD4233" s="11"/>
      <c r="BE4233" s="11"/>
      <c r="BF4233" s="11"/>
    </row>
    <row r="4234" spans="1:58" x14ac:dyDescent="0.25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2"/>
      <c r="BA4234" s="12"/>
      <c r="BB4234" s="12"/>
      <c r="BC4234" s="11"/>
      <c r="BD4234" s="11"/>
      <c r="BE4234" s="11"/>
      <c r="BF4234" s="11"/>
    </row>
    <row r="4235" spans="1:58" x14ac:dyDescent="0.25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2"/>
      <c r="BA4235" s="12"/>
      <c r="BB4235" s="12"/>
      <c r="BC4235" s="11"/>
      <c r="BD4235" s="11"/>
      <c r="BE4235" s="11"/>
      <c r="BF4235" s="11"/>
    </row>
    <row r="4236" spans="1:58" x14ac:dyDescent="0.25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2"/>
      <c r="BA4236" s="12"/>
      <c r="BB4236" s="12"/>
      <c r="BC4236" s="11"/>
      <c r="BD4236" s="11"/>
      <c r="BE4236" s="11"/>
      <c r="BF4236" s="11"/>
    </row>
    <row r="4237" spans="1:58" x14ac:dyDescent="0.25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2"/>
      <c r="BA4237" s="12"/>
      <c r="BB4237" s="12"/>
      <c r="BC4237" s="11"/>
      <c r="BD4237" s="11"/>
      <c r="BE4237" s="11"/>
      <c r="BF4237" s="11"/>
    </row>
    <row r="4238" spans="1:58" x14ac:dyDescent="0.25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2"/>
      <c r="BA4238" s="12"/>
      <c r="BB4238" s="12"/>
      <c r="BC4238" s="11"/>
      <c r="BD4238" s="11"/>
      <c r="BE4238" s="11"/>
      <c r="BF4238" s="11"/>
    </row>
    <row r="4239" spans="1:58" x14ac:dyDescent="0.25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2"/>
      <c r="BA4239" s="12"/>
      <c r="BB4239" s="12"/>
      <c r="BC4239" s="11"/>
      <c r="BD4239" s="11"/>
      <c r="BE4239" s="11"/>
      <c r="BF4239" s="11"/>
    </row>
    <row r="4240" spans="1:58" x14ac:dyDescent="0.25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2"/>
      <c r="BA4240" s="12"/>
      <c r="BB4240" s="12"/>
      <c r="BC4240" s="11"/>
      <c r="BD4240" s="11"/>
      <c r="BE4240" s="11"/>
      <c r="BF4240" s="11"/>
    </row>
    <row r="4241" spans="1:58" x14ac:dyDescent="0.25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2"/>
      <c r="BA4241" s="12"/>
      <c r="BB4241" s="12"/>
      <c r="BC4241" s="11"/>
      <c r="BD4241" s="11"/>
      <c r="BE4241" s="11"/>
      <c r="BF4241" s="11"/>
    </row>
    <row r="4242" spans="1:58" x14ac:dyDescent="0.25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2"/>
      <c r="BA4242" s="12"/>
      <c r="BB4242" s="12"/>
      <c r="BC4242" s="11"/>
      <c r="BD4242" s="11"/>
      <c r="BE4242" s="11"/>
      <c r="BF4242" s="11"/>
    </row>
    <row r="4243" spans="1:58" x14ac:dyDescent="0.25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2"/>
      <c r="BA4243" s="12"/>
      <c r="BB4243" s="12"/>
      <c r="BC4243" s="11"/>
      <c r="BD4243" s="11"/>
      <c r="BE4243" s="11"/>
      <c r="BF4243" s="11"/>
    </row>
    <row r="4244" spans="1:58" x14ac:dyDescent="0.25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2"/>
      <c r="BA4244" s="12"/>
      <c r="BB4244" s="12"/>
      <c r="BC4244" s="11"/>
      <c r="BD4244" s="11"/>
      <c r="BE4244" s="11"/>
      <c r="BF4244" s="11"/>
    </row>
    <row r="4245" spans="1:58" x14ac:dyDescent="0.25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2"/>
      <c r="BA4245" s="12"/>
      <c r="BB4245" s="12"/>
      <c r="BC4245" s="11"/>
      <c r="BD4245" s="11"/>
      <c r="BE4245" s="11"/>
      <c r="BF4245" s="11"/>
    </row>
    <row r="4246" spans="1:58" x14ac:dyDescent="0.25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2"/>
      <c r="BA4246" s="12"/>
      <c r="BB4246" s="12"/>
      <c r="BC4246" s="11"/>
      <c r="BD4246" s="11"/>
      <c r="BE4246" s="11"/>
      <c r="BF4246" s="11"/>
    </row>
    <row r="4247" spans="1:58" x14ac:dyDescent="0.25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2"/>
      <c r="BA4247" s="12"/>
      <c r="BB4247" s="12"/>
      <c r="BC4247" s="11"/>
      <c r="BD4247" s="11"/>
      <c r="BE4247" s="11"/>
      <c r="BF4247" s="11"/>
    </row>
    <row r="4248" spans="1:58" x14ac:dyDescent="0.25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2"/>
      <c r="BA4248" s="12"/>
      <c r="BB4248" s="12"/>
      <c r="BC4248" s="11"/>
      <c r="BD4248" s="11"/>
      <c r="BE4248" s="11"/>
      <c r="BF4248" s="11"/>
    </row>
    <row r="4249" spans="1:58" x14ac:dyDescent="0.25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2"/>
      <c r="BA4249" s="12"/>
      <c r="BB4249" s="12"/>
      <c r="BC4249" s="11"/>
      <c r="BD4249" s="11"/>
      <c r="BE4249" s="11"/>
      <c r="BF4249" s="11"/>
    </row>
    <row r="4250" spans="1:58" x14ac:dyDescent="0.25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2"/>
      <c r="BA4250" s="12"/>
      <c r="BB4250" s="12"/>
      <c r="BC4250" s="11"/>
      <c r="BD4250" s="11"/>
      <c r="BE4250" s="11"/>
      <c r="BF4250" s="11"/>
    </row>
    <row r="4251" spans="1:58" x14ac:dyDescent="0.25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2"/>
      <c r="BA4251" s="12"/>
      <c r="BB4251" s="12"/>
      <c r="BC4251" s="11"/>
      <c r="BD4251" s="11"/>
      <c r="BE4251" s="11"/>
      <c r="BF4251" s="11"/>
    </row>
    <row r="4252" spans="1:58" x14ac:dyDescent="0.25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2"/>
      <c r="BA4252" s="12"/>
      <c r="BB4252" s="12"/>
      <c r="BC4252" s="11"/>
      <c r="BD4252" s="11"/>
      <c r="BE4252" s="11"/>
      <c r="BF4252" s="11"/>
    </row>
    <row r="4253" spans="1:58" x14ac:dyDescent="0.25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2"/>
      <c r="BA4253" s="12"/>
      <c r="BB4253" s="12"/>
      <c r="BC4253" s="11"/>
      <c r="BD4253" s="11"/>
      <c r="BE4253" s="11"/>
      <c r="BF4253" s="11"/>
    </row>
    <row r="4254" spans="1:58" x14ac:dyDescent="0.25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2"/>
      <c r="BA4254" s="12"/>
      <c r="BB4254" s="12"/>
      <c r="BC4254" s="11"/>
      <c r="BD4254" s="11"/>
      <c r="BE4254" s="11"/>
      <c r="BF4254" s="11"/>
    </row>
    <row r="4255" spans="1:58" x14ac:dyDescent="0.25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2"/>
      <c r="BA4255" s="12"/>
      <c r="BB4255" s="12"/>
      <c r="BC4255" s="11"/>
      <c r="BD4255" s="11"/>
      <c r="BE4255" s="11"/>
      <c r="BF4255" s="11"/>
    </row>
    <row r="4256" spans="1:58" x14ac:dyDescent="0.25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2"/>
      <c r="BA4256" s="12"/>
      <c r="BB4256" s="12"/>
      <c r="BC4256" s="11"/>
      <c r="BD4256" s="11"/>
      <c r="BE4256" s="11"/>
      <c r="BF4256" s="11"/>
    </row>
    <row r="4257" spans="1:58" x14ac:dyDescent="0.25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2"/>
      <c r="BA4257" s="12"/>
      <c r="BB4257" s="12"/>
      <c r="BC4257" s="11"/>
      <c r="BD4257" s="11"/>
      <c r="BE4257" s="11"/>
      <c r="BF4257" s="11"/>
    </row>
    <row r="4258" spans="1:58" x14ac:dyDescent="0.25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2"/>
      <c r="BA4258" s="12"/>
      <c r="BB4258" s="12"/>
      <c r="BC4258" s="11"/>
      <c r="BD4258" s="11"/>
      <c r="BE4258" s="11"/>
      <c r="BF4258" s="11"/>
    </row>
    <row r="4259" spans="1:58" x14ac:dyDescent="0.25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2"/>
      <c r="BA4259" s="12"/>
      <c r="BB4259" s="12"/>
      <c r="BC4259" s="11"/>
      <c r="BD4259" s="11"/>
      <c r="BE4259" s="11"/>
      <c r="BF4259" s="11"/>
    </row>
    <row r="4260" spans="1:58" x14ac:dyDescent="0.25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2"/>
      <c r="BA4260" s="12"/>
      <c r="BB4260" s="12"/>
      <c r="BC4260" s="11"/>
      <c r="BD4260" s="11"/>
      <c r="BE4260" s="11"/>
      <c r="BF4260" s="11"/>
    </row>
    <row r="4261" spans="1:58" x14ac:dyDescent="0.25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2"/>
      <c r="BA4261" s="12"/>
      <c r="BB4261" s="12"/>
      <c r="BC4261" s="11"/>
      <c r="BD4261" s="11"/>
      <c r="BE4261" s="11"/>
      <c r="BF4261" s="11"/>
    </row>
    <row r="4262" spans="1:58" x14ac:dyDescent="0.25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2"/>
      <c r="BA4262" s="12"/>
      <c r="BB4262" s="12"/>
      <c r="BC4262" s="11"/>
      <c r="BD4262" s="11"/>
      <c r="BE4262" s="11"/>
      <c r="BF4262" s="11"/>
    </row>
    <row r="4263" spans="1:58" x14ac:dyDescent="0.25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2"/>
      <c r="BA4263" s="12"/>
      <c r="BB4263" s="12"/>
      <c r="BC4263" s="11"/>
      <c r="BD4263" s="11"/>
      <c r="BE4263" s="11"/>
      <c r="BF4263" s="11"/>
    </row>
    <row r="4264" spans="1:58" x14ac:dyDescent="0.25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2"/>
      <c r="BA4264" s="12"/>
      <c r="BB4264" s="12"/>
      <c r="BC4264" s="11"/>
      <c r="BD4264" s="11"/>
      <c r="BE4264" s="11"/>
      <c r="BF4264" s="11"/>
    </row>
    <row r="4265" spans="1:58" x14ac:dyDescent="0.25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2"/>
      <c r="BA4265" s="12"/>
      <c r="BB4265" s="12"/>
      <c r="BC4265" s="11"/>
      <c r="BD4265" s="11"/>
      <c r="BE4265" s="11"/>
      <c r="BF4265" s="11"/>
    </row>
    <row r="4266" spans="1:58" x14ac:dyDescent="0.25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2"/>
      <c r="BA4266" s="12"/>
      <c r="BB4266" s="12"/>
      <c r="BC4266" s="11"/>
      <c r="BD4266" s="11"/>
      <c r="BE4266" s="11"/>
      <c r="BF4266" s="11"/>
    </row>
    <row r="4267" spans="1:58" x14ac:dyDescent="0.25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2"/>
      <c r="BA4267" s="12"/>
      <c r="BB4267" s="12"/>
      <c r="BC4267" s="11"/>
      <c r="BD4267" s="11"/>
      <c r="BE4267" s="11"/>
      <c r="BF4267" s="11"/>
    </row>
    <row r="4268" spans="1:58" x14ac:dyDescent="0.25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2"/>
      <c r="BA4268" s="12"/>
      <c r="BB4268" s="12"/>
      <c r="BC4268" s="11"/>
      <c r="BD4268" s="11"/>
      <c r="BE4268" s="11"/>
      <c r="BF4268" s="11"/>
    </row>
    <row r="4269" spans="1:58" x14ac:dyDescent="0.25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2"/>
      <c r="BA4269" s="12"/>
      <c r="BB4269" s="12"/>
      <c r="BC4269" s="11"/>
      <c r="BD4269" s="11"/>
      <c r="BE4269" s="11"/>
      <c r="BF4269" s="11"/>
    </row>
    <row r="4270" spans="1:58" x14ac:dyDescent="0.25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2"/>
      <c r="BA4270" s="12"/>
      <c r="BB4270" s="12"/>
      <c r="BC4270" s="11"/>
      <c r="BD4270" s="11"/>
      <c r="BE4270" s="11"/>
      <c r="BF4270" s="11"/>
    </row>
    <row r="4271" spans="1:58" x14ac:dyDescent="0.25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2"/>
      <c r="BA4271" s="12"/>
      <c r="BB4271" s="12"/>
      <c r="BC4271" s="11"/>
      <c r="BD4271" s="11"/>
      <c r="BE4271" s="11"/>
      <c r="BF4271" s="11"/>
    </row>
    <row r="4272" spans="1:58" x14ac:dyDescent="0.25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2"/>
      <c r="BA4272" s="12"/>
      <c r="BB4272" s="12"/>
      <c r="BC4272" s="11"/>
      <c r="BD4272" s="11"/>
      <c r="BE4272" s="11"/>
      <c r="BF4272" s="11"/>
    </row>
    <row r="4273" spans="1:58" x14ac:dyDescent="0.25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2"/>
      <c r="BA4273" s="12"/>
      <c r="BB4273" s="12"/>
      <c r="BC4273" s="11"/>
      <c r="BD4273" s="11"/>
      <c r="BE4273" s="11"/>
      <c r="BF4273" s="11"/>
    </row>
    <row r="4274" spans="1:58" x14ac:dyDescent="0.25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2"/>
      <c r="BA4274" s="12"/>
      <c r="BB4274" s="12"/>
      <c r="BC4274" s="11"/>
      <c r="BD4274" s="11"/>
      <c r="BE4274" s="11"/>
      <c r="BF4274" s="11"/>
    </row>
    <row r="4275" spans="1:58" x14ac:dyDescent="0.25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2"/>
      <c r="BA4275" s="12"/>
      <c r="BB4275" s="12"/>
      <c r="BC4275" s="11"/>
      <c r="BD4275" s="11"/>
      <c r="BE4275" s="11"/>
      <c r="BF4275" s="11"/>
    </row>
    <row r="4276" spans="1:58" x14ac:dyDescent="0.25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2"/>
      <c r="BA4276" s="12"/>
      <c r="BB4276" s="12"/>
      <c r="BC4276" s="11"/>
      <c r="BD4276" s="11"/>
      <c r="BE4276" s="11"/>
      <c r="BF4276" s="11"/>
    </row>
    <row r="4277" spans="1:58" x14ac:dyDescent="0.25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2"/>
      <c r="BA4277" s="12"/>
      <c r="BB4277" s="12"/>
      <c r="BC4277" s="11"/>
      <c r="BD4277" s="11"/>
      <c r="BE4277" s="11"/>
      <c r="BF4277" s="11"/>
    </row>
    <row r="4278" spans="1:58" x14ac:dyDescent="0.25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2"/>
      <c r="BA4278" s="12"/>
      <c r="BB4278" s="12"/>
      <c r="BC4278" s="11"/>
      <c r="BD4278" s="11"/>
      <c r="BE4278" s="11"/>
      <c r="BF4278" s="11"/>
    </row>
    <row r="4279" spans="1:58" x14ac:dyDescent="0.25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2"/>
      <c r="BA4279" s="12"/>
      <c r="BB4279" s="12"/>
      <c r="BC4279" s="11"/>
      <c r="BD4279" s="11"/>
      <c r="BE4279" s="11"/>
      <c r="BF4279" s="11"/>
    </row>
    <row r="4280" spans="1:58" x14ac:dyDescent="0.25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2"/>
      <c r="BA4280" s="12"/>
      <c r="BB4280" s="12"/>
      <c r="BC4280" s="11"/>
      <c r="BD4280" s="11"/>
      <c r="BE4280" s="11"/>
      <c r="BF4280" s="11"/>
    </row>
    <row r="4281" spans="1:58" x14ac:dyDescent="0.25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2"/>
      <c r="BA4281" s="12"/>
      <c r="BB4281" s="12"/>
      <c r="BC4281" s="11"/>
      <c r="BD4281" s="11"/>
      <c r="BE4281" s="11"/>
      <c r="BF4281" s="11"/>
    </row>
    <row r="4282" spans="1:58" x14ac:dyDescent="0.25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2"/>
      <c r="BA4282" s="12"/>
      <c r="BB4282" s="12"/>
      <c r="BC4282" s="11"/>
      <c r="BD4282" s="11"/>
      <c r="BE4282" s="11"/>
      <c r="BF4282" s="11"/>
    </row>
    <row r="4283" spans="1:58" x14ac:dyDescent="0.25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2"/>
      <c r="BA4283" s="12"/>
      <c r="BB4283" s="12"/>
      <c r="BC4283" s="11"/>
      <c r="BD4283" s="11"/>
      <c r="BE4283" s="11"/>
      <c r="BF4283" s="11"/>
    </row>
    <row r="4284" spans="1:58" x14ac:dyDescent="0.25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2"/>
      <c r="BA4284" s="12"/>
      <c r="BB4284" s="12"/>
      <c r="BC4284" s="11"/>
      <c r="BD4284" s="11"/>
      <c r="BE4284" s="11"/>
      <c r="BF4284" s="11"/>
    </row>
    <row r="4285" spans="1:58" x14ac:dyDescent="0.25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2"/>
      <c r="BA4285" s="12"/>
      <c r="BB4285" s="12"/>
      <c r="BC4285" s="11"/>
      <c r="BD4285" s="11"/>
      <c r="BE4285" s="11"/>
      <c r="BF4285" s="11"/>
    </row>
    <row r="4286" spans="1:58" x14ac:dyDescent="0.25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2"/>
      <c r="BA4286" s="12"/>
      <c r="BB4286" s="12"/>
      <c r="BC4286" s="11"/>
      <c r="BD4286" s="11"/>
      <c r="BE4286" s="11"/>
      <c r="BF4286" s="11"/>
    </row>
    <row r="4287" spans="1:58" x14ac:dyDescent="0.25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2"/>
      <c r="BA4287" s="12"/>
      <c r="BB4287" s="12"/>
      <c r="BC4287" s="11"/>
      <c r="BD4287" s="11"/>
      <c r="BE4287" s="11"/>
      <c r="BF4287" s="11"/>
    </row>
    <row r="4288" spans="1:58" x14ac:dyDescent="0.25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2"/>
      <c r="BA4288" s="12"/>
      <c r="BB4288" s="12"/>
      <c r="BC4288" s="11"/>
      <c r="BD4288" s="11"/>
      <c r="BE4288" s="11"/>
      <c r="BF4288" s="11"/>
    </row>
    <row r="4289" spans="1:58" x14ac:dyDescent="0.25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2"/>
      <c r="BA4289" s="12"/>
      <c r="BB4289" s="12"/>
      <c r="BC4289" s="11"/>
      <c r="BD4289" s="11"/>
      <c r="BE4289" s="11"/>
      <c r="BF4289" s="11"/>
    </row>
    <row r="4290" spans="1:58" x14ac:dyDescent="0.25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2"/>
      <c r="BA4290" s="12"/>
      <c r="BB4290" s="12"/>
      <c r="BC4290" s="11"/>
      <c r="BD4290" s="11"/>
      <c r="BE4290" s="11"/>
      <c r="BF4290" s="11"/>
    </row>
    <row r="4291" spans="1:58" x14ac:dyDescent="0.25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2"/>
      <c r="BA4291" s="12"/>
      <c r="BB4291" s="12"/>
      <c r="BC4291" s="11"/>
      <c r="BD4291" s="11"/>
      <c r="BE4291" s="11"/>
      <c r="BF4291" s="11"/>
    </row>
    <row r="4292" spans="1:58" x14ac:dyDescent="0.25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2"/>
      <c r="BA4292" s="12"/>
      <c r="BB4292" s="12"/>
      <c r="BC4292" s="11"/>
      <c r="BD4292" s="11"/>
      <c r="BE4292" s="11"/>
      <c r="BF4292" s="11"/>
    </row>
    <row r="4293" spans="1:58" x14ac:dyDescent="0.25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2"/>
      <c r="BA4293" s="12"/>
      <c r="BB4293" s="12"/>
      <c r="BC4293" s="11"/>
      <c r="BD4293" s="11"/>
      <c r="BE4293" s="11"/>
      <c r="BF4293" s="11"/>
    </row>
    <row r="4294" spans="1:58" x14ac:dyDescent="0.25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2"/>
      <c r="BA4294" s="12"/>
      <c r="BB4294" s="12"/>
      <c r="BC4294" s="11"/>
      <c r="BD4294" s="11"/>
      <c r="BE4294" s="11"/>
      <c r="BF4294" s="11"/>
    </row>
    <row r="4295" spans="1:58" x14ac:dyDescent="0.25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2"/>
      <c r="BA4295" s="12"/>
      <c r="BB4295" s="12"/>
      <c r="BC4295" s="11"/>
      <c r="BD4295" s="11"/>
      <c r="BE4295" s="11"/>
      <c r="BF4295" s="11"/>
    </row>
    <row r="4296" spans="1:58" x14ac:dyDescent="0.25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2"/>
      <c r="BA4296" s="12"/>
      <c r="BB4296" s="12"/>
      <c r="BC4296" s="11"/>
      <c r="BD4296" s="11"/>
      <c r="BE4296" s="11"/>
      <c r="BF4296" s="11"/>
    </row>
    <row r="4297" spans="1:58" x14ac:dyDescent="0.25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2"/>
      <c r="BA4297" s="12"/>
      <c r="BB4297" s="12"/>
      <c r="BC4297" s="11"/>
      <c r="BD4297" s="11"/>
      <c r="BE4297" s="11"/>
      <c r="BF4297" s="11"/>
    </row>
    <row r="4298" spans="1:58" x14ac:dyDescent="0.25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2"/>
      <c r="BA4298" s="12"/>
      <c r="BB4298" s="12"/>
      <c r="BC4298" s="11"/>
      <c r="BD4298" s="11"/>
      <c r="BE4298" s="11"/>
      <c r="BF4298" s="11"/>
    </row>
    <row r="4299" spans="1:58" x14ac:dyDescent="0.25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2"/>
      <c r="BA4299" s="12"/>
      <c r="BB4299" s="12"/>
      <c r="BC4299" s="11"/>
      <c r="BD4299" s="11"/>
      <c r="BE4299" s="11"/>
      <c r="BF4299" s="11"/>
    </row>
    <row r="4300" spans="1:58" x14ac:dyDescent="0.25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2"/>
      <c r="BA4300" s="12"/>
      <c r="BB4300" s="12"/>
      <c r="BC4300" s="11"/>
      <c r="BD4300" s="11"/>
      <c r="BE4300" s="11"/>
      <c r="BF4300" s="11"/>
    </row>
    <row r="4301" spans="1:58" x14ac:dyDescent="0.25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2"/>
      <c r="BA4301" s="12"/>
      <c r="BB4301" s="12"/>
      <c r="BC4301" s="11"/>
      <c r="BD4301" s="11"/>
      <c r="BE4301" s="11"/>
      <c r="BF4301" s="11"/>
    </row>
    <row r="4302" spans="1:58" x14ac:dyDescent="0.25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2"/>
      <c r="BA4302" s="12"/>
      <c r="BB4302" s="12"/>
      <c r="BC4302" s="11"/>
      <c r="BD4302" s="11"/>
      <c r="BE4302" s="11"/>
      <c r="BF4302" s="11"/>
    </row>
    <row r="4303" spans="1:58" x14ac:dyDescent="0.25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2"/>
      <c r="BA4303" s="12"/>
      <c r="BB4303" s="12"/>
      <c r="BC4303" s="11"/>
      <c r="BD4303" s="11"/>
      <c r="BE4303" s="11"/>
      <c r="BF4303" s="11"/>
    </row>
    <row r="4304" spans="1:58" x14ac:dyDescent="0.25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2"/>
      <c r="BA4304" s="12"/>
      <c r="BB4304" s="12"/>
      <c r="BC4304" s="11"/>
      <c r="BD4304" s="11"/>
      <c r="BE4304" s="11"/>
      <c r="BF4304" s="11"/>
    </row>
    <row r="4305" spans="1:58" x14ac:dyDescent="0.25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2"/>
      <c r="BA4305" s="12"/>
      <c r="BB4305" s="12"/>
      <c r="BC4305" s="11"/>
      <c r="BD4305" s="11"/>
      <c r="BE4305" s="11"/>
      <c r="BF4305" s="11"/>
    </row>
    <row r="4306" spans="1:58" x14ac:dyDescent="0.25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2"/>
      <c r="BA4306" s="12"/>
      <c r="BB4306" s="12"/>
      <c r="BC4306" s="11"/>
      <c r="BD4306" s="11"/>
      <c r="BE4306" s="11"/>
      <c r="BF4306" s="11"/>
    </row>
    <row r="4307" spans="1:58" x14ac:dyDescent="0.25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2"/>
      <c r="BA4307" s="12"/>
      <c r="BB4307" s="12"/>
      <c r="BC4307" s="11"/>
      <c r="BD4307" s="11"/>
      <c r="BE4307" s="11"/>
      <c r="BF4307" s="11"/>
    </row>
    <row r="4308" spans="1:58" x14ac:dyDescent="0.25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2"/>
      <c r="BA4308" s="12"/>
      <c r="BB4308" s="12"/>
      <c r="BC4308" s="11"/>
      <c r="BD4308" s="11"/>
      <c r="BE4308" s="11"/>
      <c r="BF4308" s="11"/>
    </row>
    <row r="4309" spans="1:58" x14ac:dyDescent="0.25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2"/>
      <c r="BA4309" s="12"/>
      <c r="BB4309" s="12"/>
      <c r="BC4309" s="11"/>
      <c r="BD4309" s="11"/>
      <c r="BE4309" s="11"/>
      <c r="BF4309" s="11"/>
    </row>
    <row r="4310" spans="1:58" x14ac:dyDescent="0.25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2"/>
      <c r="BA4310" s="12"/>
      <c r="BB4310" s="12"/>
      <c r="BC4310" s="11"/>
      <c r="BD4310" s="11"/>
      <c r="BE4310" s="11"/>
      <c r="BF4310" s="11"/>
    </row>
    <row r="4311" spans="1:58" x14ac:dyDescent="0.25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2"/>
      <c r="BA4311" s="12"/>
      <c r="BB4311" s="12"/>
      <c r="BC4311" s="11"/>
      <c r="BD4311" s="11"/>
      <c r="BE4311" s="11"/>
      <c r="BF4311" s="11"/>
    </row>
    <row r="4312" spans="1:58" x14ac:dyDescent="0.25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2"/>
      <c r="BA4312" s="12"/>
      <c r="BB4312" s="12"/>
      <c r="BC4312" s="11"/>
      <c r="BD4312" s="11"/>
      <c r="BE4312" s="11"/>
      <c r="BF4312" s="11"/>
    </row>
    <row r="4313" spans="1:58" x14ac:dyDescent="0.25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2"/>
      <c r="BA4313" s="12"/>
      <c r="BB4313" s="12"/>
      <c r="BC4313" s="11"/>
      <c r="BD4313" s="11"/>
      <c r="BE4313" s="11"/>
      <c r="BF4313" s="11"/>
    </row>
    <row r="4314" spans="1:58" x14ac:dyDescent="0.25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2"/>
      <c r="BA4314" s="12"/>
      <c r="BB4314" s="12"/>
      <c r="BC4314" s="11"/>
      <c r="BD4314" s="11"/>
      <c r="BE4314" s="11"/>
      <c r="BF4314" s="11"/>
    </row>
    <row r="4315" spans="1:58" x14ac:dyDescent="0.25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2"/>
      <c r="BA4315" s="12"/>
      <c r="BB4315" s="12"/>
      <c r="BC4315" s="11"/>
      <c r="BD4315" s="11"/>
      <c r="BE4315" s="11"/>
      <c r="BF4315" s="11"/>
    </row>
    <row r="4316" spans="1:58" x14ac:dyDescent="0.25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2"/>
      <c r="BA4316" s="12"/>
      <c r="BB4316" s="12"/>
      <c r="BC4316" s="11"/>
      <c r="BD4316" s="11"/>
      <c r="BE4316" s="11"/>
      <c r="BF4316" s="11"/>
    </row>
    <row r="4317" spans="1:58" x14ac:dyDescent="0.25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2"/>
      <c r="BA4317" s="12"/>
      <c r="BB4317" s="12"/>
      <c r="BC4317" s="11"/>
      <c r="BD4317" s="11"/>
      <c r="BE4317" s="11"/>
      <c r="BF4317" s="11"/>
    </row>
    <row r="4318" spans="1:58" x14ac:dyDescent="0.25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2"/>
      <c r="BA4318" s="12"/>
      <c r="BB4318" s="12"/>
      <c r="BC4318" s="11"/>
      <c r="BD4318" s="11"/>
      <c r="BE4318" s="11"/>
      <c r="BF4318" s="11"/>
    </row>
    <row r="4319" spans="1:58" x14ac:dyDescent="0.25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2"/>
      <c r="BA4319" s="12"/>
      <c r="BB4319" s="12"/>
      <c r="BC4319" s="11"/>
      <c r="BD4319" s="11"/>
      <c r="BE4319" s="11"/>
      <c r="BF4319" s="11"/>
    </row>
    <row r="4320" spans="1:58" x14ac:dyDescent="0.25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2"/>
      <c r="BA4320" s="12"/>
      <c r="BB4320" s="12"/>
      <c r="BC4320" s="11"/>
      <c r="BD4320" s="11"/>
      <c r="BE4320" s="11"/>
      <c r="BF4320" s="11"/>
    </row>
    <row r="4321" spans="1:58" x14ac:dyDescent="0.25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2"/>
      <c r="BA4321" s="12"/>
      <c r="BB4321" s="12"/>
      <c r="BC4321" s="11"/>
      <c r="BD4321" s="11"/>
      <c r="BE4321" s="11"/>
      <c r="BF4321" s="11"/>
    </row>
    <row r="4322" spans="1:58" x14ac:dyDescent="0.25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2"/>
      <c r="BA4322" s="12"/>
      <c r="BB4322" s="12"/>
      <c r="BC4322" s="11"/>
      <c r="BD4322" s="11"/>
      <c r="BE4322" s="11"/>
      <c r="BF4322" s="11"/>
    </row>
    <row r="4323" spans="1:58" x14ac:dyDescent="0.25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2"/>
      <c r="BA4323" s="12"/>
      <c r="BB4323" s="12"/>
      <c r="BC4323" s="11"/>
      <c r="BD4323" s="11"/>
      <c r="BE4323" s="11"/>
      <c r="BF4323" s="11"/>
    </row>
    <row r="4324" spans="1:58" x14ac:dyDescent="0.25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2"/>
      <c r="BA4324" s="12"/>
      <c r="BB4324" s="12"/>
      <c r="BC4324" s="11"/>
      <c r="BD4324" s="11"/>
      <c r="BE4324" s="11"/>
      <c r="BF4324" s="11"/>
    </row>
    <row r="4325" spans="1:58" x14ac:dyDescent="0.25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2"/>
      <c r="BA4325" s="12"/>
      <c r="BB4325" s="12"/>
      <c r="BC4325" s="11"/>
      <c r="BD4325" s="11"/>
      <c r="BE4325" s="11"/>
      <c r="BF4325" s="11"/>
    </row>
    <row r="4326" spans="1:58" x14ac:dyDescent="0.25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2"/>
      <c r="BA4326" s="12"/>
      <c r="BB4326" s="12"/>
      <c r="BC4326" s="11"/>
      <c r="BD4326" s="11"/>
      <c r="BE4326" s="11"/>
      <c r="BF4326" s="11"/>
    </row>
    <row r="4327" spans="1:58" x14ac:dyDescent="0.25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2"/>
      <c r="BA4327" s="12"/>
      <c r="BB4327" s="12"/>
      <c r="BC4327" s="11"/>
      <c r="BD4327" s="11"/>
      <c r="BE4327" s="11"/>
      <c r="BF4327" s="11"/>
    </row>
    <row r="4328" spans="1:58" x14ac:dyDescent="0.25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2"/>
      <c r="BA4328" s="12"/>
      <c r="BB4328" s="12"/>
      <c r="BC4328" s="11"/>
      <c r="BD4328" s="11"/>
      <c r="BE4328" s="11"/>
      <c r="BF4328" s="11"/>
    </row>
    <row r="4329" spans="1:58" x14ac:dyDescent="0.25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2"/>
      <c r="BA4329" s="12"/>
      <c r="BB4329" s="12"/>
      <c r="BC4329" s="11"/>
      <c r="BD4329" s="11"/>
      <c r="BE4329" s="11"/>
      <c r="BF4329" s="11"/>
    </row>
    <row r="4330" spans="1:58" x14ac:dyDescent="0.25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2"/>
      <c r="BA4330" s="12"/>
      <c r="BB4330" s="12"/>
      <c r="BC4330" s="11"/>
      <c r="BD4330" s="11"/>
      <c r="BE4330" s="11"/>
      <c r="BF4330" s="11"/>
    </row>
    <row r="4331" spans="1:58" x14ac:dyDescent="0.25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2"/>
      <c r="BA4331" s="12"/>
      <c r="BB4331" s="12"/>
      <c r="BC4331" s="11"/>
      <c r="BD4331" s="11"/>
      <c r="BE4331" s="11"/>
      <c r="BF4331" s="11"/>
    </row>
    <row r="4332" spans="1:58" x14ac:dyDescent="0.25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2"/>
      <c r="BA4332" s="12"/>
      <c r="BB4332" s="12"/>
      <c r="BC4332" s="11"/>
      <c r="BD4332" s="11"/>
      <c r="BE4332" s="11"/>
      <c r="BF4332" s="11"/>
    </row>
    <row r="4333" spans="1:58" x14ac:dyDescent="0.25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2"/>
      <c r="BA4333" s="12"/>
      <c r="BB4333" s="12"/>
      <c r="BC4333" s="11"/>
      <c r="BD4333" s="11"/>
      <c r="BE4333" s="11"/>
      <c r="BF4333" s="11"/>
    </row>
    <row r="4334" spans="1:58" x14ac:dyDescent="0.25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2"/>
      <c r="BA4334" s="12"/>
      <c r="BB4334" s="12"/>
      <c r="BC4334" s="11"/>
      <c r="BD4334" s="11"/>
      <c r="BE4334" s="11"/>
      <c r="BF4334" s="11"/>
    </row>
    <row r="4335" spans="1:58" x14ac:dyDescent="0.25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2"/>
      <c r="BA4335" s="12"/>
      <c r="BB4335" s="12"/>
      <c r="BC4335" s="11"/>
      <c r="BD4335" s="11"/>
      <c r="BE4335" s="11"/>
      <c r="BF4335" s="11"/>
    </row>
    <row r="4336" spans="1:58" x14ac:dyDescent="0.25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2"/>
      <c r="BA4336" s="12"/>
      <c r="BB4336" s="12"/>
      <c r="BC4336" s="11"/>
      <c r="BD4336" s="11"/>
      <c r="BE4336" s="11"/>
      <c r="BF4336" s="11"/>
    </row>
    <row r="4337" spans="1:58" x14ac:dyDescent="0.25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2"/>
      <c r="BA4337" s="12"/>
      <c r="BB4337" s="12"/>
      <c r="BC4337" s="11"/>
      <c r="BD4337" s="11"/>
      <c r="BE4337" s="11"/>
      <c r="BF4337" s="11"/>
    </row>
    <row r="4338" spans="1:58" x14ac:dyDescent="0.25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2"/>
      <c r="BA4338" s="12"/>
      <c r="BB4338" s="12"/>
      <c r="BC4338" s="11"/>
      <c r="BD4338" s="11"/>
      <c r="BE4338" s="11"/>
      <c r="BF4338" s="11"/>
    </row>
    <row r="4339" spans="1:58" x14ac:dyDescent="0.25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2"/>
      <c r="BA4339" s="12"/>
      <c r="BB4339" s="12"/>
      <c r="BC4339" s="11"/>
      <c r="BD4339" s="11"/>
      <c r="BE4339" s="11"/>
      <c r="BF4339" s="11"/>
    </row>
    <row r="4340" spans="1:58" x14ac:dyDescent="0.25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2"/>
      <c r="BA4340" s="12"/>
      <c r="BB4340" s="12"/>
      <c r="BC4340" s="11"/>
      <c r="BD4340" s="11"/>
      <c r="BE4340" s="11"/>
      <c r="BF4340" s="11"/>
    </row>
    <row r="4341" spans="1:58" x14ac:dyDescent="0.25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2"/>
      <c r="BA4341" s="12"/>
      <c r="BB4341" s="12"/>
      <c r="BC4341" s="11"/>
      <c r="BD4341" s="11"/>
      <c r="BE4341" s="11"/>
      <c r="BF4341" s="11"/>
    </row>
    <row r="4342" spans="1:58" x14ac:dyDescent="0.25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2"/>
      <c r="BA4342" s="12"/>
      <c r="BB4342" s="12"/>
      <c r="BC4342" s="11"/>
      <c r="BD4342" s="11"/>
      <c r="BE4342" s="11"/>
      <c r="BF4342" s="11"/>
    </row>
    <row r="4343" spans="1:58" x14ac:dyDescent="0.25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2"/>
      <c r="BA4343" s="12"/>
      <c r="BB4343" s="12"/>
      <c r="BC4343" s="11"/>
      <c r="BD4343" s="11"/>
      <c r="BE4343" s="11"/>
      <c r="BF4343" s="11"/>
    </row>
    <row r="4344" spans="1:58" x14ac:dyDescent="0.25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2"/>
      <c r="BA4344" s="12"/>
      <c r="BB4344" s="12"/>
      <c r="BC4344" s="11"/>
      <c r="BD4344" s="11"/>
      <c r="BE4344" s="11"/>
      <c r="BF4344" s="11"/>
    </row>
    <row r="4345" spans="1:58" x14ac:dyDescent="0.25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2"/>
      <c r="BA4345" s="12"/>
      <c r="BB4345" s="12"/>
      <c r="BC4345" s="11"/>
      <c r="BD4345" s="11"/>
      <c r="BE4345" s="11"/>
      <c r="BF4345" s="11"/>
    </row>
    <row r="4346" spans="1:58" x14ac:dyDescent="0.25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2"/>
      <c r="BA4346" s="12"/>
      <c r="BB4346" s="12"/>
      <c r="BC4346" s="11"/>
      <c r="BD4346" s="11"/>
      <c r="BE4346" s="11"/>
      <c r="BF4346" s="11"/>
    </row>
    <row r="4347" spans="1:58" x14ac:dyDescent="0.25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2"/>
      <c r="BA4347" s="12"/>
      <c r="BB4347" s="12"/>
      <c r="BC4347" s="11"/>
      <c r="BD4347" s="11"/>
      <c r="BE4347" s="11"/>
      <c r="BF4347" s="11"/>
    </row>
    <row r="4348" spans="1:58" x14ac:dyDescent="0.25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2"/>
      <c r="BA4348" s="12"/>
      <c r="BB4348" s="12"/>
      <c r="BC4348" s="11"/>
      <c r="BD4348" s="11"/>
      <c r="BE4348" s="11"/>
      <c r="BF4348" s="11"/>
    </row>
    <row r="4349" spans="1:58" x14ac:dyDescent="0.25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2"/>
      <c r="BA4349" s="12"/>
      <c r="BB4349" s="12"/>
      <c r="BC4349" s="11"/>
      <c r="BD4349" s="11"/>
      <c r="BE4349" s="11"/>
      <c r="BF4349" s="11"/>
    </row>
    <row r="4350" spans="1:58" x14ac:dyDescent="0.25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2"/>
      <c r="BA4350" s="12"/>
      <c r="BB4350" s="12"/>
      <c r="BC4350" s="11"/>
      <c r="BD4350" s="11"/>
      <c r="BE4350" s="11"/>
      <c r="BF4350" s="11"/>
    </row>
    <row r="4351" spans="1:58" x14ac:dyDescent="0.25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2"/>
      <c r="BA4351" s="12"/>
      <c r="BB4351" s="12"/>
      <c r="BC4351" s="11"/>
      <c r="BD4351" s="11"/>
      <c r="BE4351" s="11"/>
      <c r="BF4351" s="11"/>
    </row>
    <row r="4352" spans="1:58" x14ac:dyDescent="0.25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2"/>
      <c r="BA4352" s="12"/>
      <c r="BB4352" s="12"/>
      <c r="BC4352" s="11"/>
      <c r="BD4352" s="11"/>
      <c r="BE4352" s="11"/>
      <c r="BF4352" s="11"/>
    </row>
    <row r="4353" spans="1:58" x14ac:dyDescent="0.25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2"/>
      <c r="BA4353" s="12"/>
      <c r="BB4353" s="12"/>
      <c r="BC4353" s="11"/>
      <c r="BD4353" s="11"/>
      <c r="BE4353" s="11"/>
      <c r="BF4353" s="11"/>
    </row>
    <row r="4354" spans="1:58" x14ac:dyDescent="0.25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2"/>
      <c r="BA4354" s="12"/>
      <c r="BB4354" s="12"/>
      <c r="BC4354" s="11"/>
      <c r="BD4354" s="11"/>
      <c r="BE4354" s="11"/>
      <c r="BF4354" s="11"/>
    </row>
    <row r="4355" spans="1:58" x14ac:dyDescent="0.25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2"/>
      <c r="BA4355" s="12"/>
      <c r="BB4355" s="12"/>
      <c r="BC4355" s="11"/>
      <c r="BD4355" s="11"/>
      <c r="BE4355" s="11"/>
      <c r="BF4355" s="11"/>
    </row>
    <row r="4356" spans="1:58" x14ac:dyDescent="0.25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2"/>
      <c r="BA4356" s="12"/>
      <c r="BB4356" s="12"/>
      <c r="BC4356" s="11"/>
      <c r="BD4356" s="11"/>
      <c r="BE4356" s="11"/>
      <c r="BF4356" s="11"/>
    </row>
    <row r="4357" spans="1:58" x14ac:dyDescent="0.25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2"/>
      <c r="BA4357" s="12"/>
      <c r="BB4357" s="12"/>
      <c r="BC4357" s="11"/>
      <c r="BD4357" s="11"/>
      <c r="BE4357" s="11"/>
      <c r="BF4357" s="11"/>
    </row>
    <row r="4358" spans="1:58" x14ac:dyDescent="0.25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2"/>
      <c r="BA4358" s="12"/>
      <c r="BB4358" s="12"/>
      <c r="BC4358" s="11"/>
      <c r="BD4358" s="11"/>
      <c r="BE4358" s="11"/>
      <c r="BF4358" s="11"/>
    </row>
    <row r="4359" spans="1:58" x14ac:dyDescent="0.25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2"/>
      <c r="BA4359" s="12"/>
      <c r="BB4359" s="12"/>
      <c r="BC4359" s="11"/>
      <c r="BD4359" s="11"/>
      <c r="BE4359" s="11"/>
      <c r="BF4359" s="11"/>
    </row>
    <row r="4360" spans="1:58" x14ac:dyDescent="0.25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2"/>
      <c r="BA4360" s="12"/>
      <c r="BB4360" s="12"/>
      <c r="BC4360" s="11"/>
      <c r="BD4360" s="11"/>
      <c r="BE4360" s="11"/>
      <c r="BF4360" s="11"/>
    </row>
    <row r="4361" spans="1:58" x14ac:dyDescent="0.25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2"/>
      <c r="BA4361" s="12"/>
      <c r="BB4361" s="12"/>
      <c r="BC4361" s="11"/>
      <c r="BD4361" s="11"/>
      <c r="BE4361" s="11"/>
      <c r="BF4361" s="11"/>
    </row>
    <row r="4362" spans="1:58" x14ac:dyDescent="0.25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2"/>
      <c r="BA4362" s="12"/>
      <c r="BB4362" s="12"/>
      <c r="BC4362" s="11"/>
      <c r="BD4362" s="11"/>
      <c r="BE4362" s="11"/>
      <c r="BF4362" s="11"/>
    </row>
    <row r="4363" spans="1:58" x14ac:dyDescent="0.25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2"/>
      <c r="BA4363" s="12"/>
      <c r="BB4363" s="12"/>
      <c r="BC4363" s="11"/>
      <c r="BD4363" s="11"/>
      <c r="BE4363" s="11"/>
      <c r="BF4363" s="11"/>
    </row>
    <row r="4364" spans="1:58" x14ac:dyDescent="0.25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2"/>
      <c r="BA4364" s="12"/>
      <c r="BB4364" s="12"/>
      <c r="BC4364" s="11"/>
      <c r="BD4364" s="11"/>
      <c r="BE4364" s="11"/>
      <c r="BF4364" s="11"/>
    </row>
    <row r="4365" spans="1:58" x14ac:dyDescent="0.25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2"/>
      <c r="BA4365" s="12"/>
      <c r="BB4365" s="12"/>
      <c r="BC4365" s="11"/>
      <c r="BD4365" s="11"/>
      <c r="BE4365" s="11"/>
      <c r="BF4365" s="11"/>
    </row>
    <row r="4366" spans="1:58" x14ac:dyDescent="0.25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2"/>
      <c r="BA4366" s="12"/>
      <c r="BB4366" s="12"/>
      <c r="BC4366" s="11"/>
      <c r="BD4366" s="11"/>
      <c r="BE4366" s="11"/>
      <c r="BF4366" s="11"/>
    </row>
    <row r="4367" spans="1:58" x14ac:dyDescent="0.25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2"/>
      <c r="BA4367" s="12"/>
      <c r="BB4367" s="12"/>
      <c r="BC4367" s="11"/>
      <c r="BD4367" s="11"/>
      <c r="BE4367" s="11"/>
      <c r="BF4367" s="11"/>
    </row>
    <row r="4368" spans="1:58" x14ac:dyDescent="0.25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2"/>
      <c r="BA4368" s="12"/>
      <c r="BB4368" s="12"/>
      <c r="BC4368" s="11"/>
      <c r="BD4368" s="11"/>
      <c r="BE4368" s="11"/>
      <c r="BF4368" s="11"/>
    </row>
    <row r="4369" spans="1:58" x14ac:dyDescent="0.25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2"/>
      <c r="BA4369" s="12"/>
      <c r="BB4369" s="12"/>
      <c r="BC4369" s="11"/>
      <c r="BD4369" s="11"/>
      <c r="BE4369" s="11"/>
      <c r="BF4369" s="11"/>
    </row>
    <row r="4370" spans="1:58" x14ac:dyDescent="0.25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2"/>
      <c r="BA4370" s="12"/>
      <c r="BB4370" s="12"/>
      <c r="BC4370" s="11"/>
      <c r="BD4370" s="11"/>
      <c r="BE4370" s="11"/>
      <c r="BF4370" s="11"/>
    </row>
    <row r="4371" spans="1:58" x14ac:dyDescent="0.25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2"/>
      <c r="BA4371" s="12"/>
      <c r="BB4371" s="12"/>
      <c r="BC4371" s="11"/>
      <c r="BD4371" s="11"/>
      <c r="BE4371" s="11"/>
      <c r="BF4371" s="11"/>
    </row>
    <row r="4372" spans="1:58" x14ac:dyDescent="0.25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2"/>
      <c r="BA4372" s="12"/>
      <c r="BB4372" s="12"/>
      <c r="BC4372" s="11"/>
      <c r="BD4372" s="11"/>
      <c r="BE4372" s="11"/>
      <c r="BF4372" s="11"/>
    </row>
    <row r="4373" spans="1:58" x14ac:dyDescent="0.25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2"/>
      <c r="BA4373" s="12"/>
      <c r="BB4373" s="12"/>
      <c r="BC4373" s="11"/>
      <c r="BD4373" s="11"/>
      <c r="BE4373" s="11"/>
      <c r="BF4373" s="11"/>
    </row>
    <row r="4374" spans="1:58" x14ac:dyDescent="0.25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2"/>
      <c r="BA4374" s="12"/>
      <c r="BB4374" s="12"/>
      <c r="BC4374" s="11"/>
      <c r="BD4374" s="11"/>
      <c r="BE4374" s="11"/>
      <c r="BF4374" s="11"/>
    </row>
    <row r="4375" spans="1:58" x14ac:dyDescent="0.25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2"/>
      <c r="BA4375" s="12"/>
      <c r="BB4375" s="12"/>
      <c r="BC4375" s="11"/>
      <c r="BD4375" s="11"/>
      <c r="BE4375" s="11"/>
      <c r="BF4375" s="11"/>
    </row>
    <row r="4376" spans="1:58" x14ac:dyDescent="0.25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2"/>
      <c r="BA4376" s="12"/>
      <c r="BB4376" s="12"/>
      <c r="BC4376" s="11"/>
      <c r="BD4376" s="11"/>
      <c r="BE4376" s="11"/>
      <c r="BF4376" s="11"/>
    </row>
    <row r="4377" spans="1:58" x14ac:dyDescent="0.25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2"/>
      <c r="BA4377" s="12"/>
      <c r="BB4377" s="12"/>
      <c r="BC4377" s="11"/>
      <c r="BD4377" s="11"/>
      <c r="BE4377" s="11"/>
      <c r="BF4377" s="11"/>
    </row>
    <row r="4378" spans="1:58" x14ac:dyDescent="0.25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2"/>
      <c r="BA4378" s="12"/>
      <c r="BB4378" s="12"/>
      <c r="BC4378" s="11"/>
      <c r="BD4378" s="11"/>
      <c r="BE4378" s="11"/>
      <c r="BF4378" s="11"/>
    </row>
    <row r="4379" spans="1:58" x14ac:dyDescent="0.25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2"/>
      <c r="BA4379" s="12"/>
      <c r="BB4379" s="12"/>
      <c r="BC4379" s="11"/>
      <c r="BD4379" s="11"/>
      <c r="BE4379" s="11"/>
      <c r="BF4379" s="11"/>
    </row>
    <row r="4380" spans="1:58" x14ac:dyDescent="0.25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2"/>
      <c r="BA4380" s="12"/>
      <c r="BB4380" s="12"/>
      <c r="BC4380" s="11"/>
      <c r="BD4380" s="11"/>
      <c r="BE4380" s="11"/>
      <c r="BF4380" s="11"/>
    </row>
    <row r="4381" spans="1:58" x14ac:dyDescent="0.25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2"/>
      <c r="BA4381" s="12"/>
      <c r="BB4381" s="12"/>
      <c r="BC4381" s="11"/>
      <c r="BD4381" s="11"/>
      <c r="BE4381" s="11"/>
      <c r="BF4381" s="11"/>
    </row>
    <row r="4382" spans="1:58" x14ac:dyDescent="0.25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2"/>
      <c r="BA4382" s="12"/>
      <c r="BB4382" s="12"/>
      <c r="BC4382" s="11"/>
      <c r="BD4382" s="11"/>
      <c r="BE4382" s="11"/>
      <c r="BF4382" s="11"/>
    </row>
    <row r="4383" spans="1:58" x14ac:dyDescent="0.25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2"/>
      <c r="BA4383" s="12"/>
      <c r="BB4383" s="12"/>
      <c r="BC4383" s="11"/>
      <c r="BD4383" s="11"/>
      <c r="BE4383" s="11"/>
      <c r="BF4383" s="11"/>
    </row>
    <row r="4384" spans="1:58" x14ac:dyDescent="0.25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2"/>
      <c r="BA4384" s="12"/>
      <c r="BB4384" s="12"/>
      <c r="BC4384" s="11"/>
      <c r="BD4384" s="11"/>
      <c r="BE4384" s="11"/>
      <c r="BF4384" s="11"/>
    </row>
    <row r="4385" spans="1:58" x14ac:dyDescent="0.25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2"/>
      <c r="BA4385" s="12"/>
      <c r="BB4385" s="12"/>
      <c r="BC4385" s="11"/>
      <c r="BD4385" s="11"/>
      <c r="BE4385" s="11"/>
      <c r="BF4385" s="11"/>
    </row>
    <row r="4386" spans="1:58" x14ac:dyDescent="0.25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2"/>
      <c r="BA4386" s="12"/>
      <c r="BB4386" s="12"/>
      <c r="BC4386" s="11"/>
      <c r="BD4386" s="11"/>
      <c r="BE4386" s="11"/>
      <c r="BF4386" s="11"/>
    </row>
    <row r="4387" spans="1:58" x14ac:dyDescent="0.25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2"/>
      <c r="BA4387" s="12"/>
      <c r="BB4387" s="12"/>
      <c r="BC4387" s="11"/>
      <c r="BD4387" s="11"/>
      <c r="BE4387" s="11"/>
      <c r="BF4387" s="11"/>
    </row>
    <row r="4388" spans="1:58" x14ac:dyDescent="0.25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2"/>
      <c r="BA4388" s="12"/>
      <c r="BB4388" s="12"/>
      <c r="BC4388" s="11"/>
      <c r="BD4388" s="11"/>
      <c r="BE4388" s="11"/>
      <c r="BF4388" s="11"/>
    </row>
    <row r="4389" spans="1:58" x14ac:dyDescent="0.25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2"/>
      <c r="BA4389" s="12"/>
      <c r="BB4389" s="12"/>
      <c r="BC4389" s="11"/>
      <c r="BD4389" s="11"/>
      <c r="BE4389" s="11"/>
      <c r="BF4389" s="11"/>
    </row>
    <row r="4390" spans="1:58" x14ac:dyDescent="0.25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2"/>
      <c r="BA4390" s="12"/>
      <c r="BB4390" s="12"/>
      <c r="BC4390" s="11"/>
      <c r="BD4390" s="11"/>
      <c r="BE4390" s="11"/>
      <c r="BF4390" s="11"/>
    </row>
    <row r="4391" spans="1:58" x14ac:dyDescent="0.25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2"/>
      <c r="BA4391" s="12"/>
      <c r="BB4391" s="12"/>
      <c r="BC4391" s="11"/>
      <c r="BD4391" s="11"/>
      <c r="BE4391" s="11"/>
      <c r="BF4391" s="11"/>
    </row>
    <row r="4392" spans="1:58" x14ac:dyDescent="0.25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2"/>
      <c r="BA4392" s="12"/>
      <c r="BB4392" s="12"/>
      <c r="BC4392" s="11"/>
      <c r="BD4392" s="11"/>
      <c r="BE4392" s="11"/>
      <c r="BF4392" s="11"/>
    </row>
    <row r="4393" spans="1:58" x14ac:dyDescent="0.25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2"/>
      <c r="BA4393" s="12"/>
      <c r="BB4393" s="12"/>
      <c r="BC4393" s="11"/>
      <c r="BD4393" s="11"/>
      <c r="BE4393" s="11"/>
      <c r="BF4393" s="11"/>
    </row>
    <row r="4394" spans="1:58" x14ac:dyDescent="0.25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2"/>
      <c r="BA4394" s="12"/>
      <c r="BB4394" s="12"/>
      <c r="BC4394" s="11"/>
      <c r="BD4394" s="11"/>
      <c r="BE4394" s="11"/>
      <c r="BF4394" s="11"/>
    </row>
    <row r="4395" spans="1:58" x14ac:dyDescent="0.25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2"/>
      <c r="BA4395" s="12"/>
      <c r="BB4395" s="12"/>
      <c r="BC4395" s="11"/>
      <c r="BD4395" s="11"/>
      <c r="BE4395" s="11"/>
      <c r="BF4395" s="11"/>
    </row>
    <row r="4396" spans="1:58" x14ac:dyDescent="0.25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2"/>
      <c r="BA4396" s="12"/>
      <c r="BB4396" s="12"/>
      <c r="BC4396" s="11"/>
      <c r="BD4396" s="11"/>
      <c r="BE4396" s="11"/>
      <c r="BF4396" s="11"/>
    </row>
    <row r="4397" spans="1:58" x14ac:dyDescent="0.25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2"/>
      <c r="BA4397" s="12"/>
      <c r="BB4397" s="12"/>
      <c r="BC4397" s="11"/>
      <c r="BD4397" s="11"/>
      <c r="BE4397" s="11"/>
      <c r="BF4397" s="11"/>
    </row>
    <row r="4398" spans="1:58" x14ac:dyDescent="0.25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2"/>
      <c r="BA4398" s="12"/>
      <c r="BB4398" s="12"/>
      <c r="BC4398" s="11"/>
      <c r="BD4398" s="11"/>
      <c r="BE4398" s="11"/>
      <c r="BF4398" s="11"/>
    </row>
    <row r="4399" spans="1:58" x14ac:dyDescent="0.25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2"/>
      <c r="BA4399" s="12"/>
      <c r="BB4399" s="12"/>
      <c r="BC4399" s="11"/>
      <c r="BD4399" s="11"/>
      <c r="BE4399" s="11"/>
      <c r="BF4399" s="11"/>
    </row>
    <row r="4400" spans="1:58" x14ac:dyDescent="0.25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2"/>
      <c r="BA4400" s="12"/>
      <c r="BB4400" s="12"/>
      <c r="BC4400" s="11"/>
      <c r="BD4400" s="11"/>
      <c r="BE4400" s="11"/>
      <c r="BF4400" s="11"/>
    </row>
    <row r="4401" spans="1:58" x14ac:dyDescent="0.25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2"/>
      <c r="BA4401" s="12"/>
      <c r="BB4401" s="12"/>
      <c r="BC4401" s="11"/>
      <c r="BD4401" s="11"/>
      <c r="BE4401" s="11"/>
      <c r="BF4401" s="11"/>
    </row>
    <row r="4402" spans="1:58" x14ac:dyDescent="0.25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2"/>
      <c r="BA4402" s="12"/>
      <c r="BB4402" s="12"/>
      <c r="BC4402" s="11"/>
      <c r="BD4402" s="11"/>
      <c r="BE4402" s="11"/>
      <c r="BF4402" s="11"/>
    </row>
    <row r="4403" spans="1:58" x14ac:dyDescent="0.25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2"/>
      <c r="BA4403" s="12"/>
      <c r="BB4403" s="12"/>
      <c r="BC4403" s="11"/>
      <c r="BD4403" s="11"/>
      <c r="BE4403" s="11"/>
      <c r="BF4403" s="11"/>
    </row>
    <row r="4404" spans="1:58" x14ac:dyDescent="0.25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2"/>
      <c r="BA4404" s="12"/>
      <c r="BB4404" s="12"/>
      <c r="BC4404" s="11"/>
      <c r="BD4404" s="11"/>
      <c r="BE4404" s="11"/>
      <c r="BF4404" s="11"/>
    </row>
    <row r="4405" spans="1:58" x14ac:dyDescent="0.25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2"/>
      <c r="BA4405" s="12"/>
      <c r="BB4405" s="12"/>
      <c r="BC4405" s="11"/>
      <c r="BD4405" s="11"/>
      <c r="BE4405" s="11"/>
      <c r="BF4405" s="11"/>
    </row>
    <row r="4406" spans="1:58" x14ac:dyDescent="0.25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2"/>
      <c r="BA4406" s="12"/>
      <c r="BB4406" s="12"/>
      <c r="BC4406" s="11"/>
      <c r="BD4406" s="11"/>
      <c r="BE4406" s="11"/>
      <c r="BF4406" s="11"/>
    </row>
    <row r="4407" spans="1:58" x14ac:dyDescent="0.25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2"/>
      <c r="BA4407" s="12"/>
      <c r="BB4407" s="12"/>
      <c r="BC4407" s="11"/>
      <c r="BD4407" s="11"/>
      <c r="BE4407" s="11"/>
      <c r="BF4407" s="11"/>
    </row>
    <row r="4408" spans="1:58" x14ac:dyDescent="0.25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2"/>
      <c r="BA4408" s="12"/>
      <c r="BB4408" s="12"/>
      <c r="BC4408" s="11"/>
      <c r="BD4408" s="11"/>
      <c r="BE4408" s="11"/>
      <c r="BF4408" s="11"/>
    </row>
    <row r="4409" spans="1:58" x14ac:dyDescent="0.25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2"/>
      <c r="BA4409" s="12"/>
      <c r="BB4409" s="12"/>
      <c r="BC4409" s="11"/>
      <c r="BD4409" s="11"/>
      <c r="BE4409" s="11"/>
      <c r="BF4409" s="11"/>
    </row>
    <row r="4410" spans="1:58" x14ac:dyDescent="0.25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2"/>
      <c r="BA4410" s="12"/>
      <c r="BB4410" s="12"/>
      <c r="BC4410" s="11"/>
      <c r="BD4410" s="11"/>
      <c r="BE4410" s="11"/>
      <c r="BF4410" s="11"/>
    </row>
    <row r="4411" spans="1:58" x14ac:dyDescent="0.25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2"/>
      <c r="BA4411" s="12"/>
      <c r="BB4411" s="12"/>
      <c r="BC4411" s="11"/>
      <c r="BD4411" s="11"/>
      <c r="BE4411" s="11"/>
      <c r="BF4411" s="11"/>
    </row>
    <row r="4412" spans="1:58" x14ac:dyDescent="0.25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2"/>
      <c r="BA4412" s="12"/>
      <c r="BB4412" s="12"/>
      <c r="BC4412" s="11"/>
      <c r="BD4412" s="11"/>
      <c r="BE4412" s="11"/>
      <c r="BF4412" s="11"/>
    </row>
    <row r="4413" spans="1:58" x14ac:dyDescent="0.25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2"/>
      <c r="BA4413" s="12"/>
      <c r="BB4413" s="12"/>
      <c r="BC4413" s="11"/>
      <c r="BD4413" s="11"/>
      <c r="BE4413" s="11"/>
      <c r="BF4413" s="11"/>
    </row>
    <row r="4414" spans="1:58" x14ac:dyDescent="0.25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2"/>
      <c r="BA4414" s="12"/>
      <c r="BB4414" s="12"/>
      <c r="BC4414" s="11"/>
      <c r="BD4414" s="11"/>
      <c r="BE4414" s="11"/>
      <c r="BF4414" s="11"/>
    </row>
    <row r="4415" spans="1:58" x14ac:dyDescent="0.25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2"/>
      <c r="BA4415" s="12"/>
      <c r="BB4415" s="12"/>
      <c r="BC4415" s="11"/>
      <c r="BD4415" s="11"/>
      <c r="BE4415" s="11"/>
      <c r="BF4415" s="11"/>
    </row>
    <row r="4416" spans="1:58" x14ac:dyDescent="0.25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2"/>
      <c r="BA4416" s="12"/>
      <c r="BB4416" s="12"/>
      <c r="BC4416" s="11"/>
      <c r="BD4416" s="11"/>
      <c r="BE4416" s="11"/>
      <c r="BF4416" s="11"/>
    </row>
    <row r="4417" spans="1:58" x14ac:dyDescent="0.25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2"/>
      <c r="BA4417" s="12"/>
      <c r="BB4417" s="12"/>
      <c r="BC4417" s="11"/>
      <c r="BD4417" s="11"/>
      <c r="BE4417" s="11"/>
      <c r="BF4417" s="11"/>
    </row>
    <row r="4418" spans="1:58" x14ac:dyDescent="0.25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2"/>
      <c r="BA4418" s="12"/>
      <c r="BB4418" s="12"/>
      <c r="BC4418" s="11"/>
      <c r="BD4418" s="11"/>
      <c r="BE4418" s="11"/>
      <c r="BF4418" s="11"/>
    </row>
    <row r="4419" spans="1:58" x14ac:dyDescent="0.25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2"/>
      <c r="BA4419" s="12"/>
      <c r="BB4419" s="12"/>
      <c r="BC4419" s="11"/>
      <c r="BD4419" s="11"/>
      <c r="BE4419" s="11"/>
      <c r="BF4419" s="11"/>
    </row>
    <row r="4420" spans="1:58" x14ac:dyDescent="0.25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2"/>
      <c r="BA4420" s="12"/>
      <c r="BB4420" s="12"/>
      <c r="BC4420" s="11"/>
      <c r="BD4420" s="11"/>
      <c r="BE4420" s="11"/>
      <c r="BF4420" s="11"/>
    </row>
    <row r="4421" spans="1:58" x14ac:dyDescent="0.25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2"/>
      <c r="BA4421" s="12"/>
      <c r="BB4421" s="12"/>
      <c r="BC4421" s="11"/>
      <c r="BD4421" s="11"/>
      <c r="BE4421" s="11"/>
      <c r="BF4421" s="11"/>
    </row>
    <row r="4422" spans="1:58" x14ac:dyDescent="0.25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2"/>
      <c r="BA4422" s="12"/>
      <c r="BB4422" s="12"/>
      <c r="BC4422" s="11"/>
      <c r="BD4422" s="11"/>
      <c r="BE4422" s="11"/>
      <c r="BF4422" s="11"/>
    </row>
    <row r="4423" spans="1:58" x14ac:dyDescent="0.25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2"/>
      <c r="BA4423" s="12"/>
      <c r="BB4423" s="12"/>
      <c r="BC4423" s="11"/>
      <c r="BD4423" s="11"/>
      <c r="BE4423" s="11"/>
      <c r="BF4423" s="11"/>
    </row>
    <row r="4424" spans="1:58" x14ac:dyDescent="0.25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2"/>
      <c r="BA4424" s="12"/>
      <c r="BB4424" s="12"/>
      <c r="BC4424" s="11"/>
      <c r="BD4424" s="11"/>
      <c r="BE4424" s="11"/>
      <c r="BF4424" s="11"/>
    </row>
    <row r="4425" spans="1:58" x14ac:dyDescent="0.25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2"/>
      <c r="BA4425" s="12"/>
      <c r="BB4425" s="12"/>
      <c r="BC4425" s="11"/>
      <c r="BD4425" s="11"/>
      <c r="BE4425" s="11"/>
      <c r="BF4425" s="11"/>
    </row>
    <row r="4426" spans="1:58" x14ac:dyDescent="0.25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2"/>
      <c r="BA4426" s="12"/>
      <c r="BB4426" s="12"/>
      <c r="BC4426" s="11"/>
      <c r="BD4426" s="11"/>
      <c r="BE4426" s="11"/>
      <c r="BF4426" s="11"/>
    </row>
    <row r="4427" spans="1:58" x14ac:dyDescent="0.25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2"/>
      <c r="BA4427" s="12"/>
      <c r="BB4427" s="12"/>
      <c r="BC4427" s="11"/>
      <c r="BD4427" s="11"/>
      <c r="BE4427" s="11"/>
      <c r="BF4427" s="11"/>
    </row>
    <row r="4428" spans="1:58" x14ac:dyDescent="0.25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2"/>
      <c r="BA4428" s="12"/>
      <c r="BB4428" s="12"/>
      <c r="BC4428" s="11"/>
      <c r="BD4428" s="11"/>
      <c r="BE4428" s="11"/>
      <c r="BF4428" s="11"/>
    </row>
    <row r="4429" spans="1:58" x14ac:dyDescent="0.25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2"/>
      <c r="BA4429" s="12"/>
      <c r="BB4429" s="12"/>
      <c r="BC4429" s="11"/>
      <c r="BD4429" s="11"/>
      <c r="BE4429" s="11"/>
      <c r="BF4429" s="11"/>
    </row>
    <row r="4430" spans="1:58" x14ac:dyDescent="0.25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2"/>
      <c r="BA4430" s="12"/>
      <c r="BB4430" s="12"/>
      <c r="BC4430" s="11"/>
      <c r="BD4430" s="11"/>
      <c r="BE4430" s="11"/>
      <c r="BF4430" s="11"/>
    </row>
    <row r="4431" spans="1:58" x14ac:dyDescent="0.25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2"/>
      <c r="BA4431" s="12"/>
      <c r="BB4431" s="12"/>
      <c r="BC4431" s="11"/>
      <c r="BD4431" s="11"/>
      <c r="BE4431" s="11"/>
      <c r="BF4431" s="11"/>
    </row>
    <row r="4432" spans="1:58" x14ac:dyDescent="0.25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2"/>
      <c r="BA4432" s="12"/>
      <c r="BB4432" s="12"/>
      <c r="BC4432" s="11"/>
      <c r="BD4432" s="11"/>
      <c r="BE4432" s="11"/>
      <c r="BF4432" s="11"/>
    </row>
    <row r="4433" spans="1:58" x14ac:dyDescent="0.25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2"/>
      <c r="BA4433" s="12"/>
      <c r="BB4433" s="12"/>
      <c r="BC4433" s="11"/>
      <c r="BD4433" s="11"/>
      <c r="BE4433" s="11"/>
      <c r="BF4433" s="11"/>
    </row>
    <row r="4434" spans="1:58" x14ac:dyDescent="0.25">
      <c r="A4434" s="13"/>
      <c r="B4434" s="13"/>
      <c r="C4434" s="13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2"/>
      <c r="BA4434" s="12"/>
      <c r="BB4434" s="12"/>
      <c r="BC4434" s="11"/>
      <c r="BD4434" s="11"/>
      <c r="BE4434" s="11"/>
      <c r="BF4434" s="11"/>
    </row>
    <row r="4435" spans="1:58" x14ac:dyDescent="0.25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2"/>
      <c r="BA4435" s="12"/>
      <c r="BB4435" s="12"/>
      <c r="BC4435" s="11"/>
      <c r="BD4435" s="11"/>
      <c r="BE4435" s="11"/>
      <c r="BF4435" s="11"/>
    </row>
    <row r="4436" spans="1:58" x14ac:dyDescent="0.25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2"/>
      <c r="BA4436" s="12"/>
      <c r="BB4436" s="12"/>
      <c r="BC4436" s="11"/>
      <c r="BD4436" s="11"/>
      <c r="BE4436" s="11"/>
      <c r="BF4436" s="11"/>
    </row>
    <row r="4437" spans="1:58" x14ac:dyDescent="0.25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2"/>
      <c r="BA4437" s="12"/>
      <c r="BB4437" s="12"/>
      <c r="BC4437" s="11"/>
      <c r="BD4437" s="11"/>
      <c r="BE4437" s="11"/>
      <c r="BF4437" s="11"/>
    </row>
    <row r="4438" spans="1:58" x14ac:dyDescent="0.25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2"/>
      <c r="BA4438" s="12"/>
      <c r="BB4438" s="12"/>
      <c r="BC4438" s="11"/>
      <c r="BD4438" s="11"/>
      <c r="BE4438" s="11"/>
      <c r="BF4438" s="11"/>
    </row>
    <row r="4439" spans="1:58" x14ac:dyDescent="0.25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2"/>
      <c r="BA4439" s="12"/>
      <c r="BB4439" s="12"/>
      <c r="BC4439" s="11"/>
      <c r="BD4439" s="11"/>
      <c r="BE4439" s="11"/>
      <c r="BF4439" s="11"/>
    </row>
    <row r="4440" spans="1:58" x14ac:dyDescent="0.25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2"/>
      <c r="BA4440" s="12"/>
      <c r="BB4440" s="12"/>
      <c r="BC4440" s="11"/>
      <c r="BD4440" s="11"/>
      <c r="BE4440" s="11"/>
      <c r="BF4440" s="11"/>
    </row>
    <row r="4441" spans="1:58" x14ac:dyDescent="0.25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2"/>
      <c r="BA4441" s="12"/>
      <c r="BB4441" s="12"/>
      <c r="BC4441" s="11"/>
      <c r="BD4441" s="11"/>
      <c r="BE4441" s="11"/>
      <c r="BF4441" s="11"/>
    </row>
    <row r="4442" spans="1:58" x14ac:dyDescent="0.25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2"/>
      <c r="BA4442" s="12"/>
      <c r="BB4442" s="12"/>
      <c r="BC4442" s="11"/>
      <c r="BD4442" s="11"/>
      <c r="BE4442" s="11"/>
      <c r="BF4442" s="11"/>
    </row>
    <row r="4443" spans="1:58" x14ac:dyDescent="0.25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2"/>
      <c r="BA4443" s="12"/>
      <c r="BB4443" s="12"/>
      <c r="BC4443" s="11"/>
      <c r="BD4443" s="11"/>
      <c r="BE4443" s="11"/>
      <c r="BF4443" s="11"/>
    </row>
    <row r="4444" spans="1:58" x14ac:dyDescent="0.25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2"/>
      <c r="BA4444" s="12"/>
      <c r="BB4444" s="12"/>
      <c r="BC4444" s="11"/>
      <c r="BD4444" s="11"/>
      <c r="BE4444" s="11"/>
      <c r="BF4444" s="11"/>
    </row>
    <row r="4445" spans="1:58" x14ac:dyDescent="0.25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2"/>
      <c r="BA4445" s="12"/>
      <c r="BB4445" s="12"/>
      <c r="BC4445" s="11"/>
      <c r="BD4445" s="11"/>
      <c r="BE4445" s="11"/>
      <c r="BF4445" s="11"/>
    </row>
    <row r="4446" spans="1:58" x14ac:dyDescent="0.25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2"/>
      <c r="BA4446" s="12"/>
      <c r="BB4446" s="12"/>
      <c r="BC4446" s="11"/>
      <c r="BD4446" s="11"/>
      <c r="BE4446" s="11"/>
      <c r="BF4446" s="11"/>
    </row>
    <row r="4447" spans="1:58" x14ac:dyDescent="0.25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2"/>
      <c r="BA4447" s="12"/>
      <c r="BB4447" s="12"/>
      <c r="BC4447" s="11"/>
      <c r="BD4447" s="11"/>
      <c r="BE4447" s="11"/>
      <c r="BF4447" s="11"/>
    </row>
    <row r="4448" spans="1:58" x14ac:dyDescent="0.25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2"/>
      <c r="BA4448" s="12"/>
      <c r="BB4448" s="12"/>
      <c r="BC4448" s="11"/>
      <c r="BD4448" s="11"/>
      <c r="BE4448" s="11"/>
      <c r="BF4448" s="11"/>
    </row>
    <row r="4449" spans="1:58" x14ac:dyDescent="0.25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2"/>
      <c r="BA4449" s="12"/>
      <c r="BB4449" s="12"/>
      <c r="BC4449" s="11"/>
      <c r="BD4449" s="11"/>
      <c r="BE4449" s="11"/>
      <c r="BF4449" s="11"/>
    </row>
    <row r="4450" spans="1:58" x14ac:dyDescent="0.25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2"/>
      <c r="BA4450" s="12"/>
      <c r="BB4450" s="12"/>
      <c r="BC4450" s="11"/>
      <c r="BD4450" s="11"/>
      <c r="BE4450" s="11"/>
      <c r="BF4450" s="11"/>
    </row>
    <row r="4451" spans="1:58" x14ac:dyDescent="0.25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2"/>
      <c r="BA4451" s="12"/>
      <c r="BB4451" s="12"/>
      <c r="BC4451" s="11"/>
      <c r="BD4451" s="11"/>
      <c r="BE4451" s="11"/>
      <c r="BF4451" s="11"/>
    </row>
    <row r="4452" spans="1:58" x14ac:dyDescent="0.25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2"/>
      <c r="BA4452" s="12"/>
      <c r="BB4452" s="12"/>
      <c r="BC4452" s="11"/>
      <c r="BD4452" s="11"/>
      <c r="BE4452" s="11"/>
      <c r="BF4452" s="11"/>
    </row>
    <row r="4453" spans="1:58" x14ac:dyDescent="0.25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2"/>
      <c r="BA4453" s="12"/>
      <c r="BB4453" s="12"/>
      <c r="BC4453" s="11"/>
      <c r="BD4453" s="11"/>
      <c r="BE4453" s="11"/>
      <c r="BF4453" s="11"/>
    </row>
    <row r="4454" spans="1:58" x14ac:dyDescent="0.25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2"/>
      <c r="BA4454" s="12"/>
      <c r="BB4454" s="12"/>
      <c r="BC4454" s="11"/>
      <c r="BD4454" s="11"/>
      <c r="BE4454" s="11"/>
      <c r="BF4454" s="11"/>
    </row>
    <row r="4455" spans="1:58" x14ac:dyDescent="0.25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2"/>
      <c r="BA4455" s="12"/>
      <c r="BB4455" s="12"/>
      <c r="BC4455" s="11"/>
      <c r="BD4455" s="11"/>
      <c r="BE4455" s="11"/>
      <c r="BF4455" s="11"/>
    </row>
    <row r="4456" spans="1:58" x14ac:dyDescent="0.25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2"/>
      <c r="BA4456" s="12"/>
      <c r="BB4456" s="12"/>
      <c r="BC4456" s="11"/>
      <c r="BD4456" s="11"/>
      <c r="BE4456" s="11"/>
      <c r="BF4456" s="11"/>
    </row>
    <row r="4457" spans="1:58" x14ac:dyDescent="0.25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2"/>
      <c r="BA4457" s="12"/>
      <c r="BB4457" s="12"/>
      <c r="BC4457" s="11"/>
      <c r="BD4457" s="11"/>
      <c r="BE4457" s="11"/>
      <c r="BF4457" s="11"/>
    </row>
    <row r="4458" spans="1:58" x14ac:dyDescent="0.25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2"/>
      <c r="BA4458" s="12"/>
      <c r="BB4458" s="12"/>
      <c r="BC4458" s="11"/>
      <c r="BD4458" s="11"/>
      <c r="BE4458" s="11"/>
      <c r="BF4458" s="11"/>
    </row>
    <row r="4459" spans="1:58" x14ac:dyDescent="0.25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2"/>
      <c r="BA4459" s="12"/>
      <c r="BB4459" s="12"/>
      <c r="BC4459" s="11"/>
      <c r="BD4459" s="11"/>
      <c r="BE4459" s="11"/>
      <c r="BF4459" s="11"/>
    </row>
    <row r="4460" spans="1:58" x14ac:dyDescent="0.25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2"/>
      <c r="BA4460" s="12"/>
      <c r="BB4460" s="12"/>
      <c r="BC4460" s="11"/>
      <c r="BD4460" s="11"/>
      <c r="BE4460" s="11"/>
      <c r="BF4460" s="11"/>
    </row>
    <row r="4461" spans="1:58" x14ac:dyDescent="0.25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2"/>
      <c r="BA4461" s="12"/>
      <c r="BB4461" s="12"/>
      <c r="BC4461" s="11"/>
      <c r="BD4461" s="11"/>
      <c r="BE4461" s="11"/>
      <c r="BF4461" s="11"/>
    </row>
    <row r="4462" spans="1:58" x14ac:dyDescent="0.25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2"/>
      <c r="BA4462" s="12"/>
      <c r="BB4462" s="12"/>
      <c r="BC4462" s="11"/>
      <c r="BD4462" s="11"/>
      <c r="BE4462" s="11"/>
      <c r="BF4462" s="11"/>
    </row>
    <row r="4463" spans="1:58" x14ac:dyDescent="0.25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2"/>
      <c r="BA4463" s="12"/>
      <c r="BB4463" s="12"/>
      <c r="BC4463" s="11"/>
      <c r="BD4463" s="11"/>
      <c r="BE4463" s="11"/>
      <c r="BF4463" s="11"/>
    </row>
    <row r="4464" spans="1:58" x14ac:dyDescent="0.25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2"/>
      <c r="BA4464" s="12"/>
      <c r="BB4464" s="12"/>
      <c r="BC4464" s="11"/>
      <c r="BD4464" s="11"/>
      <c r="BE4464" s="11"/>
      <c r="BF4464" s="11"/>
    </row>
    <row r="4465" spans="1:58" x14ac:dyDescent="0.25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2"/>
      <c r="BA4465" s="12"/>
      <c r="BB4465" s="12"/>
      <c r="BC4465" s="11"/>
      <c r="BD4465" s="11"/>
      <c r="BE4465" s="11"/>
      <c r="BF4465" s="11"/>
    </row>
    <row r="4466" spans="1:58" x14ac:dyDescent="0.25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2"/>
      <c r="BA4466" s="12"/>
      <c r="BB4466" s="12"/>
      <c r="BC4466" s="11"/>
      <c r="BD4466" s="11"/>
      <c r="BE4466" s="11"/>
      <c r="BF4466" s="11"/>
    </row>
    <row r="4467" spans="1:58" x14ac:dyDescent="0.25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2"/>
      <c r="BA4467" s="12"/>
      <c r="BB4467" s="12"/>
      <c r="BC4467" s="11"/>
      <c r="BD4467" s="11"/>
      <c r="BE4467" s="11"/>
      <c r="BF4467" s="11"/>
    </row>
    <row r="4468" spans="1:58" x14ac:dyDescent="0.25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2"/>
      <c r="BA4468" s="12"/>
      <c r="BB4468" s="12"/>
      <c r="BC4468" s="11"/>
      <c r="BD4468" s="11"/>
      <c r="BE4468" s="11"/>
      <c r="BF4468" s="11"/>
    </row>
    <row r="4469" spans="1:58" x14ac:dyDescent="0.25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2"/>
      <c r="BA4469" s="12"/>
      <c r="BB4469" s="12"/>
      <c r="BC4469" s="11"/>
      <c r="BD4469" s="11"/>
      <c r="BE4469" s="11"/>
      <c r="BF4469" s="11"/>
    </row>
    <row r="4470" spans="1:58" x14ac:dyDescent="0.25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2"/>
      <c r="BA4470" s="12"/>
      <c r="BB4470" s="12"/>
      <c r="BC4470" s="11"/>
      <c r="BD4470" s="11"/>
      <c r="BE4470" s="11"/>
      <c r="BF4470" s="11"/>
    </row>
    <row r="4471" spans="1:58" x14ac:dyDescent="0.25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2"/>
      <c r="BA4471" s="12"/>
      <c r="BB4471" s="12"/>
      <c r="BC4471" s="11"/>
      <c r="BD4471" s="11"/>
      <c r="BE4471" s="11"/>
      <c r="BF4471" s="11"/>
    </row>
    <row r="4472" spans="1:58" x14ac:dyDescent="0.25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2"/>
      <c r="BA4472" s="12"/>
      <c r="BB4472" s="12"/>
      <c r="BC4472" s="11"/>
      <c r="BD4472" s="11"/>
      <c r="BE4472" s="11"/>
      <c r="BF4472" s="11"/>
    </row>
    <row r="4473" spans="1:58" x14ac:dyDescent="0.25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2"/>
      <c r="BA4473" s="12"/>
      <c r="BB4473" s="12"/>
      <c r="BC4473" s="11"/>
      <c r="BD4473" s="11"/>
      <c r="BE4473" s="11"/>
      <c r="BF4473" s="11"/>
    </row>
    <row r="4474" spans="1:58" x14ac:dyDescent="0.25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2"/>
      <c r="BA4474" s="12"/>
      <c r="BB4474" s="12"/>
      <c r="BC4474" s="11"/>
      <c r="BD4474" s="11"/>
      <c r="BE4474" s="11"/>
      <c r="BF4474" s="11"/>
    </row>
    <row r="4475" spans="1:58" x14ac:dyDescent="0.25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2"/>
      <c r="BA4475" s="12"/>
      <c r="BB4475" s="12"/>
      <c r="BC4475" s="11"/>
      <c r="BD4475" s="11"/>
      <c r="BE4475" s="11"/>
      <c r="BF4475" s="11"/>
    </row>
    <row r="4476" spans="1:58" x14ac:dyDescent="0.25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2"/>
      <c r="BA4476" s="12"/>
      <c r="BB4476" s="12"/>
      <c r="BC4476" s="11"/>
      <c r="BD4476" s="11"/>
      <c r="BE4476" s="11"/>
      <c r="BF4476" s="11"/>
    </row>
    <row r="4477" spans="1:58" x14ac:dyDescent="0.25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2"/>
      <c r="BA4477" s="12"/>
      <c r="BB4477" s="12"/>
      <c r="BC4477" s="11"/>
      <c r="BD4477" s="11"/>
      <c r="BE4477" s="11"/>
      <c r="BF4477" s="11"/>
    </row>
    <row r="4478" spans="1:58" x14ac:dyDescent="0.25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2"/>
      <c r="BA4478" s="12"/>
      <c r="BB4478" s="12"/>
      <c r="BC4478" s="11"/>
      <c r="BD4478" s="11"/>
      <c r="BE4478" s="11"/>
      <c r="BF4478" s="11"/>
    </row>
    <row r="4479" spans="1:58" x14ac:dyDescent="0.25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2"/>
      <c r="BA4479" s="12"/>
      <c r="BB4479" s="12"/>
      <c r="BC4479" s="11"/>
      <c r="BD4479" s="11"/>
      <c r="BE4479" s="11"/>
      <c r="BF4479" s="11"/>
    </row>
    <row r="4480" spans="1:58" x14ac:dyDescent="0.25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2"/>
      <c r="BA4480" s="12"/>
      <c r="BB4480" s="12"/>
      <c r="BC4480" s="11"/>
      <c r="BD4480" s="11"/>
      <c r="BE4480" s="11"/>
      <c r="BF4480" s="11"/>
    </row>
    <row r="4481" spans="1:58" x14ac:dyDescent="0.25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2"/>
      <c r="BA4481" s="12"/>
      <c r="BB4481" s="12"/>
      <c r="BC4481" s="11"/>
      <c r="BD4481" s="11"/>
      <c r="BE4481" s="11"/>
      <c r="BF4481" s="11"/>
    </row>
    <row r="4482" spans="1:58" x14ac:dyDescent="0.25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2"/>
      <c r="BA4482" s="12"/>
      <c r="BB4482" s="12"/>
      <c r="BC4482" s="11"/>
      <c r="BD4482" s="11"/>
      <c r="BE4482" s="11"/>
      <c r="BF4482" s="11"/>
    </row>
    <row r="4483" spans="1:58" x14ac:dyDescent="0.25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2"/>
      <c r="BA4483" s="12"/>
      <c r="BB4483" s="12"/>
      <c r="BC4483" s="11"/>
      <c r="BD4483" s="11"/>
      <c r="BE4483" s="11"/>
      <c r="BF4483" s="11"/>
    </row>
    <row r="4484" spans="1:58" x14ac:dyDescent="0.25">
      <c r="A4484" s="13"/>
      <c r="B4484" s="13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2"/>
      <c r="BA4484" s="12"/>
      <c r="BB4484" s="12"/>
      <c r="BC4484" s="11"/>
      <c r="BD4484" s="11"/>
      <c r="BE4484" s="11"/>
      <c r="BF4484" s="11"/>
    </row>
    <row r="4485" spans="1:58" x14ac:dyDescent="0.25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2"/>
      <c r="BA4485" s="12"/>
      <c r="BB4485" s="12"/>
      <c r="BC4485" s="11"/>
      <c r="BD4485" s="11"/>
      <c r="BE4485" s="11"/>
      <c r="BF4485" s="11"/>
    </row>
    <row r="4486" spans="1:58" x14ac:dyDescent="0.25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2"/>
      <c r="BA4486" s="12"/>
      <c r="BB4486" s="12"/>
      <c r="BC4486" s="11"/>
      <c r="BD4486" s="11"/>
      <c r="BE4486" s="11"/>
      <c r="BF4486" s="11"/>
    </row>
    <row r="4487" spans="1:58" x14ac:dyDescent="0.25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2"/>
      <c r="BA4487" s="12"/>
      <c r="BB4487" s="12"/>
      <c r="BC4487" s="11"/>
      <c r="BD4487" s="11"/>
      <c r="BE4487" s="11"/>
      <c r="BF4487" s="11"/>
    </row>
    <row r="4488" spans="1:58" x14ac:dyDescent="0.25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2"/>
      <c r="BA4488" s="12"/>
      <c r="BB4488" s="12"/>
      <c r="BC4488" s="11"/>
      <c r="BD4488" s="11"/>
      <c r="BE4488" s="11"/>
      <c r="BF4488" s="11"/>
    </row>
    <row r="4489" spans="1:58" x14ac:dyDescent="0.25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2"/>
      <c r="BA4489" s="12"/>
      <c r="BB4489" s="12"/>
      <c r="BC4489" s="11"/>
      <c r="BD4489" s="11"/>
      <c r="BE4489" s="11"/>
      <c r="BF4489" s="11"/>
    </row>
    <row r="4490" spans="1:58" x14ac:dyDescent="0.25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2"/>
      <c r="BA4490" s="12"/>
      <c r="BB4490" s="12"/>
      <c r="BC4490" s="11"/>
      <c r="BD4490" s="11"/>
      <c r="BE4490" s="11"/>
      <c r="BF4490" s="11"/>
    </row>
    <row r="4491" spans="1:58" x14ac:dyDescent="0.25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2"/>
      <c r="BA4491" s="12"/>
      <c r="BB4491" s="12"/>
      <c r="BC4491" s="11"/>
      <c r="BD4491" s="11"/>
      <c r="BE4491" s="11"/>
      <c r="BF4491" s="11"/>
    </row>
    <row r="4492" spans="1:58" x14ac:dyDescent="0.25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2"/>
      <c r="BA4492" s="12"/>
      <c r="BB4492" s="12"/>
      <c r="BC4492" s="11"/>
      <c r="BD4492" s="11"/>
      <c r="BE4492" s="11"/>
      <c r="BF4492" s="11"/>
    </row>
    <row r="4493" spans="1:58" x14ac:dyDescent="0.25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2"/>
      <c r="BA4493" s="12"/>
      <c r="BB4493" s="12"/>
      <c r="BC4493" s="11"/>
      <c r="BD4493" s="11"/>
      <c r="BE4493" s="11"/>
      <c r="BF4493" s="11"/>
    </row>
    <row r="4494" spans="1:58" x14ac:dyDescent="0.25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2"/>
      <c r="BA4494" s="12"/>
      <c r="BB4494" s="12"/>
      <c r="BC4494" s="11"/>
      <c r="BD4494" s="11"/>
      <c r="BE4494" s="11"/>
      <c r="BF4494" s="11"/>
    </row>
    <row r="4495" spans="1:58" x14ac:dyDescent="0.25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2"/>
      <c r="BA4495" s="12"/>
      <c r="BB4495" s="12"/>
      <c r="BC4495" s="11"/>
      <c r="BD4495" s="11"/>
      <c r="BE4495" s="11"/>
      <c r="BF4495" s="11"/>
    </row>
    <row r="4496" spans="1:58" x14ac:dyDescent="0.25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2"/>
      <c r="BA4496" s="12"/>
      <c r="BB4496" s="12"/>
      <c r="BC4496" s="11"/>
      <c r="BD4496" s="11"/>
      <c r="BE4496" s="11"/>
      <c r="BF4496" s="11"/>
    </row>
    <row r="4497" spans="1:58" x14ac:dyDescent="0.25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2"/>
      <c r="BA4497" s="12"/>
      <c r="BB4497" s="12"/>
      <c r="BC4497" s="11"/>
      <c r="BD4497" s="11"/>
      <c r="BE4497" s="11"/>
      <c r="BF4497" s="11"/>
    </row>
    <row r="4498" spans="1:58" x14ac:dyDescent="0.25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2"/>
      <c r="BA4498" s="12"/>
      <c r="BB4498" s="12"/>
      <c r="BC4498" s="11"/>
      <c r="BD4498" s="11"/>
      <c r="BE4498" s="11"/>
      <c r="BF4498" s="11"/>
    </row>
    <row r="4499" spans="1:58" x14ac:dyDescent="0.25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2"/>
      <c r="BA4499" s="12"/>
      <c r="BB4499" s="12"/>
      <c r="BC4499" s="11"/>
      <c r="BD4499" s="11"/>
      <c r="BE4499" s="11"/>
      <c r="BF4499" s="11"/>
    </row>
    <row r="4500" spans="1:58" x14ac:dyDescent="0.25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2"/>
      <c r="BA4500" s="12"/>
      <c r="BB4500" s="12"/>
      <c r="BC4500" s="11"/>
      <c r="BD4500" s="11"/>
      <c r="BE4500" s="11"/>
      <c r="BF4500" s="11"/>
    </row>
    <row r="4501" spans="1:58" x14ac:dyDescent="0.25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2"/>
      <c r="BA4501" s="12"/>
      <c r="BB4501" s="12"/>
      <c r="BC4501" s="11"/>
      <c r="BD4501" s="11"/>
      <c r="BE4501" s="11"/>
      <c r="BF4501" s="11"/>
    </row>
    <row r="4502" spans="1:58" x14ac:dyDescent="0.25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2"/>
      <c r="BA4502" s="12"/>
      <c r="BB4502" s="12"/>
      <c r="BC4502" s="11"/>
      <c r="BD4502" s="11"/>
      <c r="BE4502" s="11"/>
      <c r="BF4502" s="11"/>
    </row>
    <row r="4503" spans="1:58" x14ac:dyDescent="0.25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2"/>
      <c r="BA4503" s="12"/>
      <c r="BB4503" s="12"/>
      <c r="BC4503" s="11"/>
      <c r="BD4503" s="11"/>
      <c r="BE4503" s="11"/>
      <c r="BF4503" s="11"/>
    </row>
    <row r="4504" spans="1:58" x14ac:dyDescent="0.25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2"/>
      <c r="BA4504" s="12"/>
      <c r="BB4504" s="12"/>
      <c r="BC4504" s="11"/>
      <c r="BD4504" s="11"/>
      <c r="BE4504" s="11"/>
      <c r="BF4504" s="11"/>
    </row>
    <row r="4505" spans="1:58" x14ac:dyDescent="0.25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2"/>
      <c r="BA4505" s="12"/>
      <c r="BB4505" s="12"/>
      <c r="BC4505" s="11"/>
      <c r="BD4505" s="11"/>
      <c r="BE4505" s="11"/>
      <c r="BF4505" s="11"/>
    </row>
    <row r="4506" spans="1:58" x14ac:dyDescent="0.25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2"/>
      <c r="BA4506" s="12"/>
      <c r="BB4506" s="12"/>
      <c r="BC4506" s="11"/>
      <c r="BD4506" s="11"/>
      <c r="BE4506" s="11"/>
      <c r="BF4506" s="11"/>
    </row>
    <row r="4507" spans="1:58" x14ac:dyDescent="0.25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2"/>
      <c r="BA4507" s="12"/>
      <c r="BB4507" s="12"/>
      <c r="BC4507" s="11"/>
      <c r="BD4507" s="11"/>
      <c r="BE4507" s="11"/>
      <c r="BF4507" s="11"/>
    </row>
    <row r="4508" spans="1:58" x14ac:dyDescent="0.25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2"/>
      <c r="BA4508" s="12"/>
      <c r="BB4508" s="12"/>
      <c r="BC4508" s="11"/>
      <c r="BD4508" s="11"/>
      <c r="BE4508" s="11"/>
      <c r="BF4508" s="11"/>
    </row>
    <row r="4509" spans="1:58" x14ac:dyDescent="0.25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2"/>
      <c r="BA4509" s="12"/>
      <c r="BB4509" s="12"/>
      <c r="BC4509" s="11"/>
      <c r="BD4509" s="11"/>
      <c r="BE4509" s="11"/>
      <c r="BF4509" s="11"/>
    </row>
    <row r="4510" spans="1:58" x14ac:dyDescent="0.25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2"/>
      <c r="BA4510" s="12"/>
      <c r="BB4510" s="12"/>
      <c r="BC4510" s="11"/>
      <c r="BD4510" s="11"/>
      <c r="BE4510" s="11"/>
      <c r="BF4510" s="11"/>
    </row>
    <row r="4511" spans="1:58" x14ac:dyDescent="0.25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2"/>
      <c r="BA4511" s="12"/>
      <c r="BB4511" s="12"/>
      <c r="BC4511" s="11"/>
      <c r="BD4511" s="11"/>
      <c r="BE4511" s="11"/>
      <c r="BF4511" s="11"/>
    </row>
    <row r="4512" spans="1:58" x14ac:dyDescent="0.25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2"/>
      <c r="BA4512" s="12"/>
      <c r="BB4512" s="12"/>
      <c r="BC4512" s="11"/>
      <c r="BD4512" s="11"/>
      <c r="BE4512" s="11"/>
      <c r="BF4512" s="11"/>
    </row>
    <row r="4513" spans="1:58" x14ac:dyDescent="0.25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2"/>
      <c r="BA4513" s="12"/>
      <c r="BB4513" s="12"/>
      <c r="BC4513" s="11"/>
      <c r="BD4513" s="11"/>
      <c r="BE4513" s="11"/>
      <c r="BF4513" s="11"/>
    </row>
    <row r="4514" spans="1:58" x14ac:dyDescent="0.25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2"/>
      <c r="BA4514" s="12"/>
      <c r="BB4514" s="12"/>
      <c r="BC4514" s="11"/>
      <c r="BD4514" s="11"/>
      <c r="BE4514" s="11"/>
      <c r="BF4514" s="11"/>
    </row>
    <row r="4515" spans="1:58" x14ac:dyDescent="0.25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2"/>
      <c r="BA4515" s="12"/>
      <c r="BB4515" s="12"/>
      <c r="BC4515" s="11"/>
      <c r="BD4515" s="11"/>
      <c r="BE4515" s="11"/>
      <c r="BF4515" s="11"/>
    </row>
    <row r="4516" spans="1:58" x14ac:dyDescent="0.25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2"/>
      <c r="BA4516" s="12"/>
      <c r="BB4516" s="12"/>
      <c r="BC4516" s="11"/>
      <c r="BD4516" s="11"/>
      <c r="BE4516" s="11"/>
      <c r="BF4516" s="11"/>
    </row>
    <row r="4517" spans="1:58" x14ac:dyDescent="0.25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2"/>
      <c r="BA4517" s="12"/>
      <c r="BB4517" s="12"/>
      <c r="BC4517" s="11"/>
      <c r="BD4517" s="11"/>
      <c r="BE4517" s="11"/>
      <c r="BF4517" s="11"/>
    </row>
    <row r="4518" spans="1:58" x14ac:dyDescent="0.25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2"/>
      <c r="BA4518" s="12"/>
      <c r="BB4518" s="12"/>
      <c r="BC4518" s="11"/>
      <c r="BD4518" s="11"/>
      <c r="BE4518" s="11"/>
      <c r="BF4518" s="11"/>
    </row>
    <row r="4519" spans="1:58" x14ac:dyDescent="0.25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2"/>
      <c r="BA4519" s="12"/>
      <c r="BB4519" s="12"/>
      <c r="BC4519" s="11"/>
      <c r="BD4519" s="11"/>
      <c r="BE4519" s="11"/>
      <c r="BF4519" s="11"/>
    </row>
    <row r="4520" spans="1:58" x14ac:dyDescent="0.25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2"/>
      <c r="BA4520" s="12"/>
      <c r="BB4520" s="12"/>
      <c r="BC4520" s="11"/>
      <c r="BD4520" s="11"/>
      <c r="BE4520" s="11"/>
      <c r="BF4520" s="11"/>
    </row>
    <row r="4521" spans="1:58" x14ac:dyDescent="0.25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2"/>
      <c r="BA4521" s="12"/>
      <c r="BB4521" s="12"/>
      <c r="BC4521" s="11"/>
      <c r="BD4521" s="11"/>
      <c r="BE4521" s="11"/>
      <c r="BF4521" s="11"/>
    </row>
    <row r="4522" spans="1:58" x14ac:dyDescent="0.25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2"/>
      <c r="BA4522" s="12"/>
      <c r="BB4522" s="12"/>
      <c r="BC4522" s="11"/>
      <c r="BD4522" s="11"/>
      <c r="BE4522" s="11"/>
      <c r="BF4522" s="11"/>
    </row>
    <row r="4523" spans="1:58" x14ac:dyDescent="0.25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2"/>
      <c r="BA4523" s="12"/>
      <c r="BB4523" s="12"/>
      <c r="BC4523" s="11"/>
      <c r="BD4523" s="11"/>
      <c r="BE4523" s="11"/>
      <c r="BF4523" s="11"/>
    </row>
    <row r="4524" spans="1:58" x14ac:dyDescent="0.25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2"/>
      <c r="BA4524" s="12"/>
      <c r="BB4524" s="12"/>
      <c r="BC4524" s="11"/>
      <c r="BD4524" s="11"/>
      <c r="BE4524" s="11"/>
      <c r="BF4524" s="11"/>
    </row>
    <row r="4525" spans="1:58" x14ac:dyDescent="0.25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2"/>
      <c r="BA4525" s="12"/>
      <c r="BB4525" s="12"/>
      <c r="BC4525" s="11"/>
      <c r="BD4525" s="11"/>
      <c r="BE4525" s="11"/>
      <c r="BF4525" s="11"/>
    </row>
    <row r="4526" spans="1:58" x14ac:dyDescent="0.25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2"/>
      <c r="BA4526" s="12"/>
      <c r="BB4526" s="12"/>
      <c r="BC4526" s="11"/>
      <c r="BD4526" s="11"/>
      <c r="BE4526" s="11"/>
      <c r="BF4526" s="11"/>
    </row>
    <row r="4527" spans="1:58" x14ac:dyDescent="0.25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2"/>
      <c r="BA4527" s="12"/>
      <c r="BB4527" s="12"/>
      <c r="BC4527" s="11"/>
      <c r="BD4527" s="11"/>
      <c r="BE4527" s="11"/>
      <c r="BF4527" s="11"/>
    </row>
    <row r="4528" spans="1:58" x14ac:dyDescent="0.25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2"/>
      <c r="BA4528" s="12"/>
      <c r="BB4528" s="12"/>
      <c r="BC4528" s="11"/>
      <c r="BD4528" s="11"/>
      <c r="BE4528" s="11"/>
      <c r="BF4528" s="11"/>
    </row>
    <row r="4529" spans="1:58" x14ac:dyDescent="0.25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2"/>
      <c r="BA4529" s="12"/>
      <c r="BB4529" s="12"/>
      <c r="BC4529" s="11"/>
      <c r="BD4529" s="11"/>
      <c r="BE4529" s="11"/>
      <c r="BF4529" s="11"/>
    </row>
    <row r="4530" spans="1:58" x14ac:dyDescent="0.25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2"/>
      <c r="BA4530" s="12"/>
      <c r="BB4530" s="12"/>
      <c r="BC4530" s="11"/>
      <c r="BD4530" s="11"/>
      <c r="BE4530" s="11"/>
      <c r="BF4530" s="11"/>
    </row>
    <row r="4531" spans="1:58" x14ac:dyDescent="0.25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2"/>
      <c r="BA4531" s="12"/>
      <c r="BB4531" s="12"/>
      <c r="BC4531" s="11"/>
      <c r="BD4531" s="11"/>
      <c r="BE4531" s="11"/>
      <c r="BF4531" s="11"/>
    </row>
    <row r="4532" spans="1:58" x14ac:dyDescent="0.25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2"/>
      <c r="BA4532" s="12"/>
      <c r="BB4532" s="12"/>
      <c r="BC4532" s="11"/>
      <c r="BD4532" s="11"/>
      <c r="BE4532" s="11"/>
      <c r="BF4532" s="11"/>
    </row>
    <row r="4533" spans="1:58" x14ac:dyDescent="0.25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2"/>
      <c r="BA4533" s="12"/>
      <c r="BB4533" s="12"/>
      <c r="BC4533" s="11"/>
      <c r="BD4533" s="11"/>
      <c r="BE4533" s="11"/>
      <c r="BF4533" s="11"/>
    </row>
    <row r="4534" spans="1:58" x14ac:dyDescent="0.25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2"/>
      <c r="BA4534" s="12"/>
      <c r="BB4534" s="12"/>
      <c r="BC4534" s="11"/>
      <c r="BD4534" s="11"/>
      <c r="BE4534" s="11"/>
      <c r="BF4534" s="11"/>
    </row>
    <row r="4535" spans="1:58" x14ac:dyDescent="0.25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2"/>
      <c r="BA4535" s="12"/>
      <c r="BB4535" s="12"/>
      <c r="BC4535" s="11"/>
      <c r="BD4535" s="11"/>
      <c r="BE4535" s="11"/>
      <c r="BF4535" s="11"/>
    </row>
    <row r="4536" spans="1:58" x14ac:dyDescent="0.25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2"/>
      <c r="BA4536" s="12"/>
      <c r="BB4536" s="12"/>
      <c r="BC4536" s="11"/>
      <c r="BD4536" s="11"/>
      <c r="BE4536" s="11"/>
      <c r="BF4536" s="11"/>
    </row>
    <row r="4537" spans="1:58" x14ac:dyDescent="0.25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2"/>
      <c r="BA4537" s="12"/>
      <c r="BB4537" s="12"/>
      <c r="BC4537" s="11"/>
      <c r="BD4537" s="11"/>
      <c r="BE4537" s="11"/>
      <c r="BF4537" s="11"/>
    </row>
    <row r="4538" spans="1:58" x14ac:dyDescent="0.25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2"/>
      <c r="BA4538" s="12"/>
      <c r="BB4538" s="12"/>
      <c r="BC4538" s="11"/>
      <c r="BD4538" s="11"/>
      <c r="BE4538" s="11"/>
      <c r="BF4538" s="11"/>
    </row>
    <row r="4539" spans="1:58" x14ac:dyDescent="0.25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2"/>
      <c r="BA4539" s="12"/>
      <c r="BB4539" s="12"/>
      <c r="BC4539" s="11"/>
      <c r="BD4539" s="11"/>
      <c r="BE4539" s="11"/>
      <c r="BF4539" s="11"/>
    </row>
    <row r="4540" spans="1:58" x14ac:dyDescent="0.25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2"/>
      <c r="BA4540" s="12"/>
      <c r="BB4540" s="12"/>
      <c r="BC4540" s="11"/>
      <c r="BD4540" s="11"/>
      <c r="BE4540" s="11"/>
      <c r="BF4540" s="11"/>
    </row>
    <row r="4541" spans="1:58" x14ac:dyDescent="0.25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2"/>
      <c r="BA4541" s="12"/>
      <c r="BB4541" s="12"/>
      <c r="BC4541" s="11"/>
      <c r="BD4541" s="11"/>
      <c r="BE4541" s="11"/>
      <c r="BF4541" s="11"/>
    </row>
    <row r="4542" spans="1:58" x14ac:dyDescent="0.25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2"/>
      <c r="BA4542" s="12"/>
      <c r="BB4542" s="12"/>
      <c r="BC4542" s="11"/>
      <c r="BD4542" s="11"/>
      <c r="BE4542" s="11"/>
      <c r="BF4542" s="11"/>
    </row>
    <row r="4543" spans="1:58" x14ac:dyDescent="0.25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2"/>
      <c r="BA4543" s="12"/>
      <c r="BB4543" s="12"/>
      <c r="BC4543" s="11"/>
      <c r="BD4543" s="11"/>
      <c r="BE4543" s="11"/>
      <c r="BF4543" s="11"/>
    </row>
    <row r="4544" spans="1:58" x14ac:dyDescent="0.25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2"/>
      <c r="BA4544" s="12"/>
      <c r="BB4544" s="12"/>
      <c r="BC4544" s="11"/>
      <c r="BD4544" s="11"/>
      <c r="BE4544" s="11"/>
      <c r="BF4544" s="11"/>
    </row>
    <row r="4545" spans="1:58" x14ac:dyDescent="0.25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2"/>
      <c r="BA4545" s="12"/>
      <c r="BB4545" s="12"/>
      <c r="BC4545" s="11"/>
      <c r="BD4545" s="11"/>
      <c r="BE4545" s="11"/>
      <c r="BF4545" s="11"/>
    </row>
    <row r="4546" spans="1:58" x14ac:dyDescent="0.25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2"/>
      <c r="BA4546" s="12"/>
      <c r="BB4546" s="12"/>
      <c r="BC4546" s="11"/>
      <c r="BD4546" s="11"/>
      <c r="BE4546" s="11"/>
      <c r="BF4546" s="11"/>
    </row>
    <row r="4547" spans="1:58" x14ac:dyDescent="0.25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2"/>
      <c r="BA4547" s="12"/>
      <c r="BB4547" s="12"/>
      <c r="BC4547" s="11"/>
      <c r="BD4547" s="11"/>
      <c r="BE4547" s="11"/>
      <c r="BF4547" s="11"/>
    </row>
    <row r="4548" spans="1:58" x14ac:dyDescent="0.25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2"/>
      <c r="BA4548" s="12"/>
      <c r="BB4548" s="12"/>
      <c r="BC4548" s="11"/>
      <c r="BD4548" s="11"/>
      <c r="BE4548" s="11"/>
      <c r="BF4548" s="11"/>
    </row>
    <row r="4549" spans="1:58" x14ac:dyDescent="0.25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2"/>
      <c r="BA4549" s="12"/>
      <c r="BB4549" s="12"/>
      <c r="BC4549" s="11"/>
      <c r="BD4549" s="11"/>
      <c r="BE4549" s="11"/>
      <c r="BF4549" s="11"/>
    </row>
    <row r="4550" spans="1:58" x14ac:dyDescent="0.25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2"/>
      <c r="BA4550" s="12"/>
      <c r="BB4550" s="12"/>
      <c r="BC4550" s="11"/>
      <c r="BD4550" s="11"/>
      <c r="BE4550" s="11"/>
      <c r="BF4550" s="11"/>
    </row>
    <row r="4551" spans="1:58" x14ac:dyDescent="0.25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2"/>
      <c r="BA4551" s="12"/>
      <c r="BB4551" s="12"/>
      <c r="BC4551" s="11"/>
      <c r="BD4551" s="11"/>
      <c r="BE4551" s="11"/>
      <c r="BF4551" s="11"/>
    </row>
    <row r="4552" spans="1:58" x14ac:dyDescent="0.25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2"/>
      <c r="BA4552" s="12"/>
      <c r="BB4552" s="12"/>
      <c r="BC4552" s="11"/>
      <c r="BD4552" s="11"/>
      <c r="BE4552" s="11"/>
      <c r="BF4552" s="11"/>
    </row>
    <row r="4553" spans="1:58" x14ac:dyDescent="0.25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2"/>
      <c r="BA4553" s="12"/>
      <c r="BB4553" s="12"/>
      <c r="BC4553" s="11"/>
      <c r="BD4553" s="11"/>
      <c r="BE4553" s="11"/>
      <c r="BF4553" s="11"/>
    </row>
    <row r="4554" spans="1:58" x14ac:dyDescent="0.25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2"/>
      <c r="BA4554" s="12"/>
      <c r="BB4554" s="12"/>
      <c r="BC4554" s="11"/>
      <c r="BD4554" s="11"/>
      <c r="BE4554" s="11"/>
      <c r="BF4554" s="11"/>
    </row>
    <row r="4555" spans="1:58" x14ac:dyDescent="0.25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2"/>
      <c r="BA4555" s="12"/>
      <c r="BB4555" s="12"/>
      <c r="BC4555" s="11"/>
      <c r="BD4555" s="11"/>
      <c r="BE4555" s="11"/>
      <c r="BF4555" s="11"/>
    </row>
    <row r="4556" spans="1:58" x14ac:dyDescent="0.25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2"/>
      <c r="BA4556" s="12"/>
      <c r="BB4556" s="12"/>
      <c r="BC4556" s="11"/>
      <c r="BD4556" s="11"/>
      <c r="BE4556" s="11"/>
      <c r="BF4556" s="11"/>
    </row>
    <row r="4557" spans="1:58" x14ac:dyDescent="0.25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2"/>
      <c r="BA4557" s="12"/>
      <c r="BB4557" s="12"/>
      <c r="BC4557" s="11"/>
      <c r="BD4557" s="11"/>
      <c r="BE4557" s="11"/>
      <c r="BF4557" s="11"/>
    </row>
    <row r="4558" spans="1:58" x14ac:dyDescent="0.25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2"/>
      <c r="BA4558" s="12"/>
      <c r="BB4558" s="12"/>
      <c r="BC4558" s="11"/>
      <c r="BD4558" s="11"/>
      <c r="BE4558" s="11"/>
      <c r="BF4558" s="11"/>
    </row>
    <row r="4559" spans="1:58" x14ac:dyDescent="0.25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2"/>
      <c r="BA4559" s="12"/>
      <c r="BB4559" s="12"/>
      <c r="BC4559" s="11"/>
      <c r="BD4559" s="11"/>
      <c r="BE4559" s="11"/>
      <c r="BF4559" s="11"/>
    </row>
    <row r="4560" spans="1:58" x14ac:dyDescent="0.25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2"/>
      <c r="BA4560" s="12"/>
      <c r="BB4560" s="12"/>
      <c r="BC4560" s="11"/>
      <c r="BD4560" s="11"/>
      <c r="BE4560" s="11"/>
      <c r="BF4560" s="11"/>
    </row>
    <row r="4561" spans="1:58" x14ac:dyDescent="0.25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2"/>
      <c r="BA4561" s="12"/>
      <c r="BB4561" s="12"/>
      <c r="BC4561" s="11"/>
      <c r="BD4561" s="11"/>
      <c r="BE4561" s="11"/>
      <c r="BF4561" s="11"/>
    </row>
    <row r="4562" spans="1:58" x14ac:dyDescent="0.25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2"/>
      <c r="BA4562" s="12"/>
      <c r="BB4562" s="12"/>
      <c r="BC4562" s="11"/>
      <c r="BD4562" s="11"/>
      <c r="BE4562" s="11"/>
      <c r="BF4562" s="11"/>
    </row>
    <row r="4563" spans="1:58" x14ac:dyDescent="0.25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2"/>
      <c r="BA4563" s="12"/>
      <c r="BB4563" s="12"/>
      <c r="BC4563" s="11"/>
      <c r="BD4563" s="11"/>
      <c r="BE4563" s="11"/>
      <c r="BF4563" s="11"/>
    </row>
    <row r="4564" spans="1:58" x14ac:dyDescent="0.25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2"/>
      <c r="BA4564" s="12"/>
      <c r="BB4564" s="12"/>
      <c r="BC4564" s="11"/>
      <c r="BD4564" s="11"/>
      <c r="BE4564" s="11"/>
      <c r="BF4564" s="11"/>
    </row>
    <row r="4565" spans="1:58" x14ac:dyDescent="0.25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2"/>
      <c r="BA4565" s="12"/>
      <c r="BB4565" s="12"/>
      <c r="BC4565" s="11"/>
      <c r="BD4565" s="11"/>
      <c r="BE4565" s="11"/>
      <c r="BF4565" s="11"/>
    </row>
    <row r="4566" spans="1:58" x14ac:dyDescent="0.25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2"/>
      <c r="BA4566" s="12"/>
      <c r="BB4566" s="12"/>
      <c r="BC4566" s="11"/>
      <c r="BD4566" s="11"/>
      <c r="BE4566" s="11"/>
      <c r="BF4566" s="11"/>
    </row>
    <row r="4567" spans="1:58" x14ac:dyDescent="0.25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2"/>
      <c r="BA4567" s="12"/>
      <c r="BB4567" s="12"/>
      <c r="BC4567" s="11"/>
      <c r="BD4567" s="11"/>
      <c r="BE4567" s="11"/>
      <c r="BF4567" s="11"/>
    </row>
    <row r="4568" spans="1:58" x14ac:dyDescent="0.25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2"/>
      <c r="BA4568" s="12"/>
      <c r="BB4568" s="12"/>
      <c r="BC4568" s="11"/>
      <c r="BD4568" s="11"/>
      <c r="BE4568" s="11"/>
      <c r="BF4568" s="11"/>
    </row>
    <row r="4569" spans="1:58" x14ac:dyDescent="0.25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2"/>
      <c r="BA4569" s="12"/>
      <c r="BB4569" s="12"/>
      <c r="BC4569" s="11"/>
      <c r="BD4569" s="11"/>
      <c r="BE4569" s="11"/>
      <c r="BF4569" s="11"/>
    </row>
    <row r="4570" spans="1:58" x14ac:dyDescent="0.25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2"/>
      <c r="BA4570" s="12"/>
      <c r="BB4570" s="12"/>
      <c r="BC4570" s="11"/>
      <c r="BD4570" s="11"/>
      <c r="BE4570" s="11"/>
      <c r="BF4570" s="11"/>
    </row>
    <row r="4571" spans="1:58" x14ac:dyDescent="0.25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2"/>
      <c r="BA4571" s="12"/>
      <c r="BB4571" s="12"/>
      <c r="BC4571" s="11"/>
      <c r="BD4571" s="11"/>
      <c r="BE4571" s="11"/>
      <c r="BF4571" s="11"/>
    </row>
    <row r="4572" spans="1:58" x14ac:dyDescent="0.25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2"/>
      <c r="BA4572" s="12"/>
      <c r="BB4572" s="12"/>
      <c r="BC4572" s="11"/>
      <c r="BD4572" s="11"/>
      <c r="BE4572" s="11"/>
      <c r="BF4572" s="11"/>
    </row>
    <row r="4573" spans="1:58" x14ac:dyDescent="0.25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2"/>
      <c r="BA4573" s="12"/>
      <c r="BB4573" s="12"/>
      <c r="BC4573" s="11"/>
      <c r="BD4573" s="11"/>
      <c r="BE4573" s="11"/>
      <c r="BF4573" s="11"/>
    </row>
    <row r="4574" spans="1:58" x14ac:dyDescent="0.25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2"/>
      <c r="BA4574" s="12"/>
      <c r="BB4574" s="12"/>
      <c r="BC4574" s="11"/>
      <c r="BD4574" s="11"/>
      <c r="BE4574" s="11"/>
      <c r="BF4574" s="11"/>
    </row>
    <row r="4575" spans="1:58" x14ac:dyDescent="0.25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2"/>
      <c r="BA4575" s="12"/>
      <c r="BB4575" s="12"/>
      <c r="BC4575" s="11"/>
      <c r="BD4575" s="11"/>
      <c r="BE4575" s="11"/>
      <c r="BF4575" s="11"/>
    </row>
    <row r="4576" spans="1:58" x14ac:dyDescent="0.25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2"/>
      <c r="BA4576" s="12"/>
      <c r="BB4576" s="12"/>
      <c r="BC4576" s="11"/>
      <c r="BD4576" s="11"/>
      <c r="BE4576" s="11"/>
      <c r="BF4576" s="11"/>
    </row>
    <row r="4577" spans="1:58" x14ac:dyDescent="0.25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2"/>
      <c r="BA4577" s="12"/>
      <c r="BB4577" s="12"/>
      <c r="BC4577" s="11"/>
      <c r="BD4577" s="11"/>
      <c r="BE4577" s="11"/>
      <c r="BF4577" s="11"/>
    </row>
    <row r="4578" spans="1:58" x14ac:dyDescent="0.25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2"/>
      <c r="BA4578" s="12"/>
      <c r="BB4578" s="12"/>
      <c r="BC4578" s="11"/>
      <c r="BD4578" s="11"/>
      <c r="BE4578" s="11"/>
      <c r="BF4578" s="11"/>
    </row>
    <row r="4579" spans="1:58" x14ac:dyDescent="0.25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2"/>
      <c r="BA4579" s="12"/>
      <c r="BB4579" s="12"/>
      <c r="BC4579" s="11"/>
      <c r="BD4579" s="11"/>
      <c r="BE4579" s="11"/>
      <c r="BF4579" s="11"/>
    </row>
    <row r="4580" spans="1:58" x14ac:dyDescent="0.25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2"/>
      <c r="BA4580" s="12"/>
      <c r="BB4580" s="12"/>
      <c r="BC4580" s="11"/>
      <c r="BD4580" s="11"/>
      <c r="BE4580" s="11"/>
      <c r="BF4580" s="11"/>
    </row>
    <row r="4581" spans="1:58" x14ac:dyDescent="0.25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2"/>
      <c r="BA4581" s="12"/>
      <c r="BB4581" s="12"/>
      <c r="BC4581" s="11"/>
      <c r="BD4581" s="11"/>
      <c r="BE4581" s="11"/>
      <c r="BF4581" s="11"/>
    </row>
    <row r="4582" spans="1:58" x14ac:dyDescent="0.25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2"/>
      <c r="BA4582" s="12"/>
      <c r="BB4582" s="12"/>
      <c r="BC4582" s="11"/>
      <c r="BD4582" s="11"/>
      <c r="BE4582" s="11"/>
      <c r="BF4582" s="11"/>
    </row>
    <row r="4583" spans="1:58" x14ac:dyDescent="0.25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2"/>
      <c r="BA4583" s="12"/>
      <c r="BB4583" s="12"/>
      <c r="BC4583" s="11"/>
      <c r="BD4583" s="11"/>
      <c r="BE4583" s="11"/>
      <c r="BF4583" s="11"/>
    </row>
    <row r="4584" spans="1:58" x14ac:dyDescent="0.25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2"/>
      <c r="BA4584" s="12"/>
      <c r="BB4584" s="12"/>
      <c r="BC4584" s="11"/>
      <c r="BD4584" s="11"/>
      <c r="BE4584" s="11"/>
      <c r="BF4584" s="11"/>
    </row>
    <row r="4585" spans="1:58" x14ac:dyDescent="0.25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2"/>
      <c r="BA4585" s="12"/>
      <c r="BB4585" s="12"/>
      <c r="BC4585" s="11"/>
      <c r="BD4585" s="11"/>
      <c r="BE4585" s="11"/>
      <c r="BF4585" s="11"/>
    </row>
    <row r="4586" spans="1:58" x14ac:dyDescent="0.25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2"/>
      <c r="BA4586" s="12"/>
      <c r="BB4586" s="12"/>
      <c r="BC4586" s="11"/>
      <c r="BD4586" s="11"/>
      <c r="BE4586" s="11"/>
      <c r="BF4586" s="11"/>
    </row>
    <row r="4587" spans="1:58" x14ac:dyDescent="0.25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2"/>
      <c r="BA4587" s="12"/>
      <c r="BB4587" s="12"/>
      <c r="BC4587" s="11"/>
      <c r="BD4587" s="11"/>
      <c r="BE4587" s="11"/>
      <c r="BF4587" s="11"/>
    </row>
    <row r="4588" spans="1:58" x14ac:dyDescent="0.25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2"/>
      <c r="BA4588" s="12"/>
      <c r="BB4588" s="12"/>
      <c r="BC4588" s="11"/>
      <c r="BD4588" s="11"/>
      <c r="BE4588" s="11"/>
      <c r="BF4588" s="11"/>
    </row>
    <row r="4589" spans="1:58" x14ac:dyDescent="0.25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2"/>
      <c r="BA4589" s="12"/>
      <c r="BB4589" s="12"/>
      <c r="BC4589" s="11"/>
      <c r="BD4589" s="11"/>
      <c r="BE4589" s="11"/>
      <c r="BF4589" s="11"/>
    </row>
    <row r="4590" spans="1:58" x14ac:dyDescent="0.25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2"/>
      <c r="BA4590" s="12"/>
      <c r="BB4590" s="12"/>
      <c r="BC4590" s="11"/>
      <c r="BD4590" s="11"/>
      <c r="BE4590" s="11"/>
      <c r="BF4590" s="11"/>
    </row>
    <row r="4591" spans="1:58" x14ac:dyDescent="0.25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2"/>
      <c r="BA4591" s="12"/>
      <c r="BB4591" s="12"/>
      <c r="BC4591" s="11"/>
      <c r="BD4591" s="11"/>
      <c r="BE4591" s="11"/>
      <c r="BF4591" s="11"/>
    </row>
    <row r="4592" spans="1:58" x14ac:dyDescent="0.25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2"/>
      <c r="BA4592" s="12"/>
      <c r="BB4592" s="12"/>
      <c r="BC4592" s="11"/>
      <c r="BD4592" s="11"/>
      <c r="BE4592" s="11"/>
      <c r="BF4592" s="11"/>
    </row>
    <row r="4593" spans="1:58" x14ac:dyDescent="0.25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2"/>
      <c r="BA4593" s="12"/>
      <c r="BB4593" s="12"/>
      <c r="BC4593" s="11"/>
      <c r="BD4593" s="11"/>
      <c r="BE4593" s="11"/>
      <c r="BF4593" s="11"/>
    </row>
    <row r="4594" spans="1:58" x14ac:dyDescent="0.25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2"/>
      <c r="BA4594" s="12"/>
      <c r="BB4594" s="12"/>
      <c r="BC4594" s="11"/>
      <c r="BD4594" s="11"/>
      <c r="BE4594" s="11"/>
      <c r="BF4594" s="11"/>
    </row>
    <row r="4595" spans="1:58" x14ac:dyDescent="0.25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2"/>
      <c r="BA4595" s="12"/>
      <c r="BB4595" s="12"/>
      <c r="BC4595" s="11"/>
      <c r="BD4595" s="11"/>
      <c r="BE4595" s="11"/>
      <c r="BF4595" s="11"/>
    </row>
    <row r="4596" spans="1:58" x14ac:dyDescent="0.25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2"/>
      <c r="BA4596" s="12"/>
      <c r="BB4596" s="12"/>
      <c r="BC4596" s="11"/>
      <c r="BD4596" s="11"/>
      <c r="BE4596" s="11"/>
      <c r="BF4596" s="11"/>
    </row>
    <row r="4597" spans="1:58" x14ac:dyDescent="0.25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2"/>
      <c r="BA4597" s="12"/>
      <c r="BB4597" s="12"/>
      <c r="BC4597" s="11"/>
      <c r="BD4597" s="11"/>
      <c r="BE4597" s="11"/>
      <c r="BF4597" s="11"/>
    </row>
    <row r="4598" spans="1:58" x14ac:dyDescent="0.25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2"/>
      <c r="BA4598" s="12"/>
      <c r="BB4598" s="12"/>
      <c r="BC4598" s="11"/>
      <c r="BD4598" s="11"/>
      <c r="BE4598" s="11"/>
      <c r="BF4598" s="11"/>
    </row>
    <row r="4599" spans="1:58" x14ac:dyDescent="0.25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2"/>
      <c r="BA4599" s="12"/>
      <c r="BB4599" s="12"/>
      <c r="BC4599" s="11"/>
      <c r="BD4599" s="11"/>
      <c r="BE4599" s="11"/>
      <c r="BF4599" s="11"/>
    </row>
    <row r="4600" spans="1:58" x14ac:dyDescent="0.25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2"/>
      <c r="BA4600" s="12"/>
      <c r="BB4600" s="12"/>
      <c r="BC4600" s="11"/>
      <c r="BD4600" s="11"/>
      <c r="BE4600" s="11"/>
      <c r="BF4600" s="11"/>
    </row>
    <row r="4601" spans="1:58" x14ac:dyDescent="0.25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2"/>
      <c r="BA4601" s="12"/>
      <c r="BB4601" s="12"/>
      <c r="BC4601" s="11"/>
      <c r="BD4601" s="11"/>
      <c r="BE4601" s="11"/>
      <c r="BF4601" s="11"/>
    </row>
    <row r="4602" spans="1:58" x14ac:dyDescent="0.25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2"/>
      <c r="BA4602" s="12"/>
      <c r="BB4602" s="12"/>
      <c r="BC4602" s="11"/>
      <c r="BD4602" s="11"/>
      <c r="BE4602" s="11"/>
      <c r="BF4602" s="11"/>
    </row>
    <row r="4603" spans="1:58" x14ac:dyDescent="0.25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2"/>
      <c r="BA4603" s="12"/>
      <c r="BB4603" s="12"/>
      <c r="BC4603" s="11"/>
      <c r="BD4603" s="11"/>
      <c r="BE4603" s="11"/>
      <c r="BF4603" s="11"/>
    </row>
    <row r="4604" spans="1:58" x14ac:dyDescent="0.25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2"/>
      <c r="BA4604" s="12"/>
      <c r="BB4604" s="12"/>
      <c r="BC4604" s="11"/>
      <c r="BD4604" s="11"/>
      <c r="BE4604" s="11"/>
      <c r="BF4604" s="11"/>
    </row>
    <row r="4605" spans="1:58" x14ac:dyDescent="0.25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2"/>
      <c r="BA4605" s="12"/>
      <c r="BB4605" s="12"/>
      <c r="BC4605" s="11"/>
      <c r="BD4605" s="11"/>
      <c r="BE4605" s="11"/>
      <c r="BF4605" s="11"/>
    </row>
    <row r="4606" spans="1:58" x14ac:dyDescent="0.25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2"/>
      <c r="BA4606" s="12"/>
      <c r="BB4606" s="12"/>
      <c r="BC4606" s="11"/>
      <c r="BD4606" s="11"/>
      <c r="BE4606" s="11"/>
      <c r="BF4606" s="11"/>
    </row>
    <row r="4607" spans="1:58" x14ac:dyDescent="0.25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2"/>
      <c r="BA4607" s="12"/>
      <c r="BB4607" s="12"/>
      <c r="BC4607" s="11"/>
      <c r="BD4607" s="11"/>
      <c r="BE4607" s="11"/>
      <c r="BF4607" s="11"/>
    </row>
    <row r="4608" spans="1:58" x14ac:dyDescent="0.25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2"/>
      <c r="BA4608" s="12"/>
      <c r="BB4608" s="12"/>
      <c r="BC4608" s="11"/>
      <c r="BD4608" s="11"/>
      <c r="BE4608" s="11"/>
      <c r="BF4608" s="11"/>
    </row>
    <row r="4609" spans="1:58" x14ac:dyDescent="0.25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2"/>
      <c r="BA4609" s="12"/>
      <c r="BB4609" s="12"/>
      <c r="BC4609" s="11"/>
      <c r="BD4609" s="11"/>
      <c r="BE4609" s="11"/>
      <c r="BF4609" s="11"/>
    </row>
    <row r="4610" spans="1:58" x14ac:dyDescent="0.25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2"/>
      <c r="BA4610" s="12"/>
      <c r="BB4610" s="12"/>
      <c r="BC4610" s="11"/>
      <c r="BD4610" s="11"/>
      <c r="BE4610" s="11"/>
      <c r="BF4610" s="11"/>
    </row>
    <row r="4611" spans="1:58" x14ac:dyDescent="0.25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2"/>
      <c r="BA4611" s="12"/>
      <c r="BB4611" s="12"/>
      <c r="BC4611" s="11"/>
      <c r="BD4611" s="11"/>
      <c r="BE4611" s="11"/>
      <c r="BF4611" s="11"/>
    </row>
    <row r="4612" spans="1:58" x14ac:dyDescent="0.25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2"/>
      <c r="BA4612" s="12"/>
      <c r="BB4612" s="12"/>
      <c r="BC4612" s="11"/>
      <c r="BD4612" s="11"/>
      <c r="BE4612" s="11"/>
      <c r="BF4612" s="11"/>
    </row>
    <row r="4613" spans="1:58" x14ac:dyDescent="0.25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2"/>
      <c r="BA4613" s="12"/>
      <c r="BB4613" s="12"/>
      <c r="BC4613" s="11"/>
      <c r="BD4613" s="11"/>
      <c r="BE4613" s="11"/>
      <c r="BF4613" s="11"/>
    </row>
    <row r="4614" spans="1:58" x14ac:dyDescent="0.25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2"/>
      <c r="BA4614" s="12"/>
      <c r="BB4614" s="12"/>
      <c r="BC4614" s="11"/>
      <c r="BD4614" s="11"/>
      <c r="BE4614" s="11"/>
      <c r="BF4614" s="11"/>
    </row>
    <row r="4615" spans="1:58" x14ac:dyDescent="0.25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2"/>
      <c r="BA4615" s="12"/>
      <c r="BB4615" s="12"/>
      <c r="BC4615" s="11"/>
      <c r="BD4615" s="11"/>
      <c r="BE4615" s="11"/>
      <c r="BF4615" s="11"/>
    </row>
    <row r="4616" spans="1:58" x14ac:dyDescent="0.25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2"/>
      <c r="BA4616" s="12"/>
      <c r="BB4616" s="12"/>
      <c r="BC4616" s="11"/>
      <c r="BD4616" s="11"/>
      <c r="BE4616" s="11"/>
      <c r="BF4616" s="11"/>
    </row>
    <row r="4617" spans="1:58" x14ac:dyDescent="0.25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2"/>
      <c r="BA4617" s="12"/>
      <c r="BB4617" s="12"/>
      <c r="BC4617" s="11"/>
      <c r="BD4617" s="11"/>
      <c r="BE4617" s="11"/>
      <c r="BF4617" s="11"/>
    </row>
    <row r="4618" spans="1:58" x14ac:dyDescent="0.25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2"/>
      <c r="BA4618" s="12"/>
      <c r="BB4618" s="12"/>
      <c r="BC4618" s="11"/>
      <c r="BD4618" s="11"/>
      <c r="BE4618" s="11"/>
      <c r="BF4618" s="11"/>
    </row>
    <row r="4619" spans="1:58" x14ac:dyDescent="0.25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2"/>
      <c r="BA4619" s="12"/>
      <c r="BB4619" s="12"/>
      <c r="BC4619" s="11"/>
      <c r="BD4619" s="11"/>
      <c r="BE4619" s="11"/>
      <c r="BF4619" s="11"/>
    </row>
    <row r="4620" spans="1:58" x14ac:dyDescent="0.25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2"/>
      <c r="BA4620" s="12"/>
      <c r="BB4620" s="12"/>
      <c r="BC4620" s="11"/>
      <c r="BD4620" s="11"/>
      <c r="BE4620" s="11"/>
      <c r="BF4620" s="11"/>
    </row>
    <row r="4621" spans="1:58" x14ac:dyDescent="0.25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2"/>
      <c r="BA4621" s="12"/>
      <c r="BB4621" s="12"/>
      <c r="BC4621" s="11"/>
      <c r="BD4621" s="11"/>
      <c r="BE4621" s="11"/>
      <c r="BF4621" s="11"/>
    </row>
    <row r="4622" spans="1:58" x14ac:dyDescent="0.25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2"/>
      <c r="BA4622" s="12"/>
      <c r="BB4622" s="12"/>
      <c r="BC4622" s="11"/>
      <c r="BD4622" s="11"/>
      <c r="BE4622" s="11"/>
      <c r="BF4622" s="11"/>
    </row>
    <row r="4623" spans="1:58" x14ac:dyDescent="0.25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2"/>
      <c r="BA4623" s="12"/>
      <c r="BB4623" s="12"/>
      <c r="BC4623" s="11"/>
      <c r="BD4623" s="11"/>
      <c r="BE4623" s="11"/>
      <c r="BF4623" s="11"/>
    </row>
    <row r="4624" spans="1:58" x14ac:dyDescent="0.25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2"/>
      <c r="BA4624" s="12"/>
      <c r="BB4624" s="12"/>
      <c r="BC4624" s="11"/>
      <c r="BD4624" s="11"/>
      <c r="BE4624" s="11"/>
      <c r="BF4624" s="11"/>
    </row>
    <row r="4625" spans="1:58" x14ac:dyDescent="0.25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2"/>
      <c r="BA4625" s="12"/>
      <c r="BB4625" s="12"/>
      <c r="BC4625" s="11"/>
      <c r="BD4625" s="11"/>
      <c r="BE4625" s="11"/>
      <c r="BF4625" s="11"/>
    </row>
    <row r="4626" spans="1:58" x14ac:dyDescent="0.25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2"/>
      <c r="BA4626" s="12"/>
      <c r="BB4626" s="12"/>
      <c r="BC4626" s="11"/>
      <c r="BD4626" s="11"/>
      <c r="BE4626" s="11"/>
      <c r="BF4626" s="11"/>
    </row>
    <row r="4627" spans="1:58" x14ac:dyDescent="0.25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2"/>
      <c r="BA4627" s="12"/>
      <c r="BB4627" s="12"/>
      <c r="BC4627" s="11"/>
      <c r="BD4627" s="11"/>
      <c r="BE4627" s="11"/>
      <c r="BF4627" s="11"/>
    </row>
    <row r="4628" spans="1:58" x14ac:dyDescent="0.25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2"/>
      <c r="BA4628" s="12"/>
      <c r="BB4628" s="12"/>
      <c r="BC4628" s="11"/>
      <c r="BD4628" s="11"/>
      <c r="BE4628" s="11"/>
      <c r="BF4628" s="11"/>
    </row>
    <row r="4629" spans="1:58" x14ac:dyDescent="0.25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2"/>
      <c r="BA4629" s="12"/>
      <c r="BB4629" s="12"/>
      <c r="BC4629" s="11"/>
      <c r="BD4629" s="11"/>
      <c r="BE4629" s="11"/>
      <c r="BF4629" s="11"/>
    </row>
    <row r="4630" spans="1:58" x14ac:dyDescent="0.25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2"/>
      <c r="BA4630" s="12"/>
      <c r="BB4630" s="12"/>
      <c r="BC4630" s="11"/>
      <c r="BD4630" s="11"/>
      <c r="BE4630" s="11"/>
      <c r="BF4630" s="11"/>
    </row>
    <row r="4631" spans="1:58" x14ac:dyDescent="0.25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2"/>
      <c r="BA4631" s="12"/>
      <c r="BB4631" s="12"/>
      <c r="BC4631" s="11"/>
      <c r="BD4631" s="11"/>
      <c r="BE4631" s="11"/>
      <c r="BF4631" s="11"/>
    </row>
    <row r="4632" spans="1:58" x14ac:dyDescent="0.25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2"/>
      <c r="BA4632" s="12"/>
      <c r="BB4632" s="12"/>
      <c r="BC4632" s="11"/>
      <c r="BD4632" s="11"/>
      <c r="BE4632" s="11"/>
      <c r="BF4632" s="11"/>
    </row>
    <row r="4633" spans="1:58" x14ac:dyDescent="0.25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2"/>
      <c r="BA4633" s="12"/>
      <c r="BB4633" s="12"/>
      <c r="BC4633" s="11"/>
      <c r="BD4633" s="11"/>
      <c r="BE4633" s="11"/>
      <c r="BF4633" s="11"/>
    </row>
    <row r="4634" spans="1:58" x14ac:dyDescent="0.25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2"/>
      <c r="BA4634" s="12"/>
      <c r="BB4634" s="12"/>
      <c r="BC4634" s="11"/>
      <c r="BD4634" s="11"/>
      <c r="BE4634" s="11"/>
      <c r="BF4634" s="11"/>
    </row>
    <row r="4635" spans="1:58" x14ac:dyDescent="0.25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2"/>
      <c r="BA4635" s="12"/>
      <c r="BB4635" s="12"/>
      <c r="BC4635" s="11"/>
      <c r="BD4635" s="11"/>
      <c r="BE4635" s="11"/>
      <c r="BF4635" s="11"/>
    </row>
    <row r="4636" spans="1:58" x14ac:dyDescent="0.25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2"/>
      <c r="BA4636" s="12"/>
      <c r="BB4636" s="12"/>
      <c r="BC4636" s="11"/>
      <c r="BD4636" s="11"/>
      <c r="BE4636" s="11"/>
      <c r="BF4636" s="11"/>
    </row>
    <row r="4637" spans="1:58" x14ac:dyDescent="0.25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2"/>
      <c r="BA4637" s="12"/>
      <c r="BB4637" s="12"/>
      <c r="BC4637" s="11"/>
      <c r="BD4637" s="11"/>
      <c r="BE4637" s="11"/>
      <c r="BF4637" s="11"/>
    </row>
    <row r="4638" spans="1:58" x14ac:dyDescent="0.25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2"/>
      <c r="BA4638" s="12"/>
      <c r="BB4638" s="12"/>
      <c r="BC4638" s="11"/>
      <c r="BD4638" s="11"/>
      <c r="BE4638" s="11"/>
      <c r="BF4638" s="11"/>
    </row>
    <row r="4639" spans="1:58" x14ac:dyDescent="0.25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2"/>
      <c r="BA4639" s="12"/>
      <c r="BB4639" s="12"/>
      <c r="BC4639" s="11"/>
      <c r="BD4639" s="11"/>
      <c r="BE4639" s="11"/>
      <c r="BF4639" s="11"/>
    </row>
    <row r="4640" spans="1:58" x14ac:dyDescent="0.25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2"/>
      <c r="BA4640" s="12"/>
      <c r="BB4640" s="12"/>
      <c r="BC4640" s="11"/>
      <c r="BD4640" s="11"/>
      <c r="BE4640" s="11"/>
      <c r="BF4640" s="11"/>
    </row>
    <row r="4641" spans="1:58" x14ac:dyDescent="0.25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2"/>
      <c r="BA4641" s="12"/>
      <c r="BB4641" s="12"/>
      <c r="BC4641" s="11"/>
      <c r="BD4641" s="11"/>
      <c r="BE4641" s="11"/>
      <c r="BF4641" s="11"/>
    </row>
    <row r="4642" spans="1:58" x14ac:dyDescent="0.25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2"/>
      <c r="BA4642" s="12"/>
      <c r="BB4642" s="12"/>
      <c r="BC4642" s="11"/>
      <c r="BD4642" s="11"/>
      <c r="BE4642" s="11"/>
      <c r="BF4642" s="11"/>
    </row>
    <row r="4643" spans="1:58" x14ac:dyDescent="0.25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2"/>
      <c r="BA4643" s="12"/>
      <c r="BB4643" s="12"/>
      <c r="BC4643" s="11"/>
      <c r="BD4643" s="11"/>
      <c r="BE4643" s="11"/>
      <c r="BF4643" s="11"/>
    </row>
    <row r="4644" spans="1:58" x14ac:dyDescent="0.25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2"/>
      <c r="BA4644" s="12"/>
      <c r="BB4644" s="12"/>
      <c r="BC4644" s="11"/>
      <c r="BD4644" s="11"/>
      <c r="BE4644" s="11"/>
      <c r="BF4644" s="11"/>
    </row>
    <row r="4645" spans="1:58" x14ac:dyDescent="0.25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2"/>
      <c r="BA4645" s="12"/>
      <c r="BB4645" s="12"/>
      <c r="BC4645" s="11"/>
      <c r="BD4645" s="11"/>
      <c r="BE4645" s="11"/>
      <c r="BF4645" s="11"/>
    </row>
    <row r="4646" spans="1:58" x14ac:dyDescent="0.25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2"/>
      <c r="BA4646" s="12"/>
      <c r="BB4646" s="12"/>
      <c r="BC4646" s="11"/>
      <c r="BD4646" s="11"/>
      <c r="BE4646" s="11"/>
      <c r="BF4646" s="11"/>
    </row>
    <row r="4647" spans="1:58" x14ac:dyDescent="0.25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2"/>
      <c r="BA4647" s="12"/>
      <c r="BB4647" s="12"/>
      <c r="BC4647" s="11"/>
      <c r="BD4647" s="11"/>
      <c r="BE4647" s="11"/>
      <c r="BF4647" s="11"/>
    </row>
    <row r="4648" spans="1:58" x14ac:dyDescent="0.25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2"/>
      <c r="BA4648" s="12"/>
      <c r="BB4648" s="12"/>
      <c r="BC4648" s="11"/>
      <c r="BD4648" s="11"/>
      <c r="BE4648" s="11"/>
      <c r="BF4648" s="11"/>
    </row>
    <row r="4649" spans="1:58" x14ac:dyDescent="0.25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2"/>
      <c r="BA4649" s="12"/>
      <c r="BB4649" s="12"/>
      <c r="BC4649" s="11"/>
      <c r="BD4649" s="11"/>
      <c r="BE4649" s="11"/>
      <c r="BF4649" s="11"/>
    </row>
    <row r="4650" spans="1:58" x14ac:dyDescent="0.25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2"/>
      <c r="BA4650" s="12"/>
      <c r="BB4650" s="12"/>
      <c r="BC4650" s="11"/>
      <c r="BD4650" s="11"/>
      <c r="BE4650" s="11"/>
      <c r="BF4650" s="11"/>
    </row>
    <row r="4651" spans="1:58" x14ac:dyDescent="0.25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2"/>
      <c r="BA4651" s="12"/>
      <c r="BB4651" s="12"/>
      <c r="BC4651" s="11"/>
      <c r="BD4651" s="11"/>
      <c r="BE4651" s="11"/>
      <c r="BF4651" s="11"/>
    </row>
    <row r="4652" spans="1:58" x14ac:dyDescent="0.25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2"/>
      <c r="BA4652" s="12"/>
      <c r="BB4652" s="12"/>
      <c r="BC4652" s="11"/>
      <c r="BD4652" s="11"/>
      <c r="BE4652" s="11"/>
      <c r="BF4652" s="11"/>
    </row>
    <row r="4653" spans="1:58" x14ac:dyDescent="0.25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2"/>
      <c r="BA4653" s="12"/>
      <c r="BB4653" s="12"/>
      <c r="BC4653" s="11"/>
      <c r="BD4653" s="11"/>
      <c r="BE4653" s="11"/>
      <c r="BF4653" s="11"/>
    </row>
    <row r="4654" spans="1:58" x14ac:dyDescent="0.25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2"/>
      <c r="BA4654" s="12"/>
      <c r="BB4654" s="12"/>
      <c r="BC4654" s="11"/>
      <c r="BD4654" s="11"/>
      <c r="BE4654" s="11"/>
      <c r="BF4654" s="11"/>
    </row>
    <row r="4655" spans="1:58" x14ac:dyDescent="0.25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2"/>
      <c r="BA4655" s="12"/>
      <c r="BB4655" s="12"/>
      <c r="BC4655" s="11"/>
      <c r="BD4655" s="11"/>
      <c r="BE4655" s="11"/>
      <c r="BF4655" s="11"/>
    </row>
    <row r="4656" spans="1:58" x14ac:dyDescent="0.25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2"/>
      <c r="BA4656" s="12"/>
      <c r="BB4656" s="12"/>
      <c r="BC4656" s="11"/>
      <c r="BD4656" s="11"/>
      <c r="BE4656" s="11"/>
      <c r="BF4656" s="11"/>
    </row>
    <row r="4657" spans="1:58" x14ac:dyDescent="0.25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2"/>
      <c r="BA4657" s="12"/>
      <c r="BB4657" s="12"/>
      <c r="BC4657" s="11"/>
      <c r="BD4657" s="11"/>
      <c r="BE4657" s="11"/>
      <c r="BF4657" s="11"/>
    </row>
    <row r="4658" spans="1:58" x14ac:dyDescent="0.25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2"/>
      <c r="BA4658" s="12"/>
      <c r="BB4658" s="12"/>
      <c r="BC4658" s="11"/>
      <c r="BD4658" s="11"/>
      <c r="BE4658" s="11"/>
      <c r="BF4658" s="11"/>
    </row>
    <row r="4659" spans="1:58" x14ac:dyDescent="0.25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2"/>
      <c r="BA4659" s="12"/>
      <c r="BB4659" s="12"/>
      <c r="BC4659" s="11"/>
      <c r="BD4659" s="11"/>
      <c r="BE4659" s="11"/>
      <c r="BF4659" s="11"/>
    </row>
    <row r="4660" spans="1:58" x14ac:dyDescent="0.25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2"/>
      <c r="BA4660" s="12"/>
      <c r="BB4660" s="12"/>
      <c r="BC4660" s="11"/>
      <c r="BD4660" s="11"/>
      <c r="BE4660" s="11"/>
      <c r="BF4660" s="11"/>
    </row>
    <row r="4661" spans="1:58" x14ac:dyDescent="0.25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2"/>
      <c r="BA4661" s="12"/>
      <c r="BB4661" s="12"/>
      <c r="BC4661" s="11"/>
      <c r="BD4661" s="11"/>
      <c r="BE4661" s="11"/>
      <c r="BF4661" s="11"/>
    </row>
    <row r="4662" spans="1:58" x14ac:dyDescent="0.25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2"/>
      <c r="BA4662" s="12"/>
      <c r="BB4662" s="12"/>
      <c r="BC4662" s="11"/>
      <c r="BD4662" s="11"/>
      <c r="BE4662" s="11"/>
      <c r="BF4662" s="11"/>
    </row>
    <row r="4663" spans="1:58" x14ac:dyDescent="0.25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2"/>
      <c r="BA4663" s="12"/>
      <c r="BB4663" s="12"/>
      <c r="BC4663" s="11"/>
      <c r="BD4663" s="11"/>
      <c r="BE4663" s="11"/>
      <c r="BF4663" s="11"/>
    </row>
    <row r="4664" spans="1:58" x14ac:dyDescent="0.25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2"/>
      <c r="BA4664" s="12"/>
      <c r="BB4664" s="12"/>
      <c r="BC4664" s="11"/>
      <c r="BD4664" s="11"/>
      <c r="BE4664" s="11"/>
      <c r="BF4664" s="11"/>
    </row>
    <row r="4665" spans="1:58" x14ac:dyDescent="0.25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2"/>
      <c r="BA4665" s="12"/>
      <c r="BB4665" s="12"/>
      <c r="BC4665" s="11"/>
      <c r="BD4665" s="11"/>
      <c r="BE4665" s="11"/>
      <c r="BF4665" s="11"/>
    </row>
    <row r="4666" spans="1:58" x14ac:dyDescent="0.25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2"/>
      <c r="BA4666" s="12"/>
      <c r="BB4666" s="12"/>
      <c r="BC4666" s="11"/>
      <c r="BD4666" s="11"/>
      <c r="BE4666" s="11"/>
      <c r="BF4666" s="11"/>
    </row>
    <row r="4667" spans="1:58" x14ac:dyDescent="0.25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2"/>
      <c r="BA4667" s="12"/>
      <c r="BB4667" s="12"/>
      <c r="BC4667" s="11"/>
      <c r="BD4667" s="11"/>
      <c r="BE4667" s="11"/>
      <c r="BF4667" s="11"/>
    </row>
    <row r="4668" spans="1:58" x14ac:dyDescent="0.25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2"/>
      <c r="BA4668" s="12"/>
      <c r="BB4668" s="12"/>
      <c r="BC4668" s="11"/>
      <c r="BD4668" s="11"/>
      <c r="BE4668" s="11"/>
      <c r="BF4668" s="11"/>
    </row>
    <row r="4669" spans="1:58" x14ac:dyDescent="0.25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2"/>
      <c r="BA4669" s="12"/>
      <c r="BB4669" s="12"/>
      <c r="BC4669" s="11"/>
      <c r="BD4669" s="11"/>
      <c r="BE4669" s="11"/>
      <c r="BF4669" s="11"/>
    </row>
    <row r="4670" spans="1:58" x14ac:dyDescent="0.25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2"/>
      <c r="BA4670" s="12"/>
      <c r="BB4670" s="12"/>
      <c r="BC4670" s="11"/>
      <c r="BD4670" s="11"/>
      <c r="BE4670" s="11"/>
      <c r="BF4670" s="11"/>
    </row>
    <row r="4671" spans="1:58" x14ac:dyDescent="0.25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2"/>
      <c r="BA4671" s="12"/>
      <c r="BB4671" s="12"/>
      <c r="BC4671" s="11"/>
      <c r="BD4671" s="11"/>
      <c r="BE4671" s="11"/>
      <c r="BF4671" s="11"/>
    </row>
    <row r="4672" spans="1:58" x14ac:dyDescent="0.25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2"/>
      <c r="BA4672" s="12"/>
      <c r="BB4672" s="12"/>
      <c r="BC4672" s="11"/>
      <c r="BD4672" s="11"/>
      <c r="BE4672" s="11"/>
      <c r="BF4672" s="11"/>
    </row>
    <row r="4673" spans="1:58" x14ac:dyDescent="0.25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2"/>
      <c r="BA4673" s="12"/>
      <c r="BB4673" s="12"/>
      <c r="BC4673" s="11"/>
      <c r="BD4673" s="11"/>
      <c r="BE4673" s="11"/>
      <c r="BF4673" s="11"/>
    </row>
    <row r="4674" spans="1:58" x14ac:dyDescent="0.25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2"/>
      <c r="BA4674" s="12"/>
      <c r="BB4674" s="12"/>
      <c r="BC4674" s="11"/>
      <c r="BD4674" s="11"/>
      <c r="BE4674" s="11"/>
      <c r="BF4674" s="11"/>
    </row>
    <row r="4675" spans="1:58" x14ac:dyDescent="0.25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2"/>
      <c r="BA4675" s="12"/>
      <c r="BB4675" s="12"/>
      <c r="BC4675" s="11"/>
      <c r="BD4675" s="11"/>
      <c r="BE4675" s="11"/>
      <c r="BF4675" s="11"/>
    </row>
    <row r="4676" spans="1:58" x14ac:dyDescent="0.25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2"/>
      <c r="BA4676" s="12"/>
      <c r="BB4676" s="12"/>
      <c r="BC4676" s="11"/>
      <c r="BD4676" s="11"/>
      <c r="BE4676" s="11"/>
      <c r="BF4676" s="11"/>
    </row>
    <row r="4677" spans="1:58" x14ac:dyDescent="0.25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2"/>
      <c r="BA4677" s="12"/>
      <c r="BB4677" s="12"/>
      <c r="BC4677" s="11"/>
      <c r="BD4677" s="11"/>
      <c r="BE4677" s="11"/>
      <c r="BF4677" s="11"/>
    </row>
    <row r="4678" spans="1:58" x14ac:dyDescent="0.25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2"/>
      <c r="BA4678" s="12"/>
      <c r="BB4678" s="12"/>
      <c r="BC4678" s="11"/>
      <c r="BD4678" s="11"/>
      <c r="BE4678" s="11"/>
      <c r="BF4678" s="11"/>
    </row>
    <row r="4679" spans="1:58" x14ac:dyDescent="0.25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2"/>
      <c r="BA4679" s="12"/>
      <c r="BB4679" s="12"/>
      <c r="BC4679" s="11"/>
      <c r="BD4679" s="11"/>
      <c r="BE4679" s="11"/>
      <c r="BF4679" s="11"/>
    </row>
    <row r="4680" spans="1:58" x14ac:dyDescent="0.25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2"/>
      <c r="BA4680" s="12"/>
      <c r="BB4680" s="12"/>
      <c r="BC4680" s="11"/>
      <c r="BD4680" s="11"/>
      <c r="BE4680" s="11"/>
      <c r="BF4680" s="11"/>
    </row>
    <row r="4681" spans="1:58" x14ac:dyDescent="0.25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2"/>
      <c r="BA4681" s="12"/>
      <c r="BB4681" s="12"/>
      <c r="BC4681" s="11"/>
      <c r="BD4681" s="11"/>
      <c r="BE4681" s="11"/>
      <c r="BF4681" s="11"/>
    </row>
    <row r="4682" spans="1:58" x14ac:dyDescent="0.25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2"/>
      <c r="BA4682" s="12"/>
      <c r="BB4682" s="12"/>
      <c r="BC4682" s="11"/>
      <c r="BD4682" s="11"/>
      <c r="BE4682" s="11"/>
      <c r="BF4682" s="11"/>
    </row>
    <row r="4683" spans="1:58" x14ac:dyDescent="0.25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2"/>
      <c r="BA4683" s="12"/>
      <c r="BB4683" s="12"/>
      <c r="BC4683" s="11"/>
      <c r="BD4683" s="11"/>
      <c r="BE4683" s="11"/>
      <c r="BF4683" s="11"/>
    </row>
    <row r="4684" spans="1:58" x14ac:dyDescent="0.25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2"/>
      <c r="BA4684" s="12"/>
      <c r="BB4684" s="12"/>
      <c r="BC4684" s="11"/>
      <c r="BD4684" s="11"/>
      <c r="BE4684" s="11"/>
      <c r="BF4684" s="11"/>
    </row>
    <row r="4685" spans="1:58" x14ac:dyDescent="0.25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2"/>
      <c r="BA4685" s="12"/>
      <c r="BB4685" s="12"/>
      <c r="BC4685" s="11"/>
      <c r="BD4685" s="11"/>
      <c r="BE4685" s="11"/>
      <c r="BF4685" s="11"/>
    </row>
    <row r="4686" spans="1:58" x14ac:dyDescent="0.25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2"/>
      <c r="BA4686" s="12"/>
      <c r="BB4686" s="12"/>
      <c r="BC4686" s="11"/>
      <c r="BD4686" s="11"/>
      <c r="BE4686" s="11"/>
      <c r="BF4686" s="11"/>
    </row>
    <row r="4687" spans="1:58" x14ac:dyDescent="0.25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2"/>
      <c r="BA4687" s="12"/>
      <c r="BB4687" s="12"/>
      <c r="BC4687" s="11"/>
      <c r="BD4687" s="11"/>
      <c r="BE4687" s="11"/>
      <c r="BF4687" s="11"/>
    </row>
    <row r="4688" spans="1:58" x14ac:dyDescent="0.25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2"/>
      <c r="BA4688" s="12"/>
      <c r="BB4688" s="12"/>
      <c r="BC4688" s="11"/>
      <c r="BD4688" s="11"/>
      <c r="BE4688" s="11"/>
      <c r="BF4688" s="11"/>
    </row>
    <row r="4689" spans="1:58" x14ac:dyDescent="0.25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2"/>
      <c r="BA4689" s="12"/>
      <c r="BB4689" s="12"/>
      <c r="BC4689" s="11"/>
      <c r="BD4689" s="11"/>
      <c r="BE4689" s="11"/>
      <c r="BF4689" s="11"/>
    </row>
    <row r="4690" spans="1:58" x14ac:dyDescent="0.25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2"/>
      <c r="BA4690" s="12"/>
      <c r="BB4690" s="12"/>
      <c r="BC4690" s="11"/>
      <c r="BD4690" s="11"/>
      <c r="BE4690" s="11"/>
      <c r="BF4690" s="11"/>
    </row>
    <row r="4691" spans="1:58" x14ac:dyDescent="0.25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2"/>
      <c r="BA4691" s="12"/>
      <c r="BB4691" s="12"/>
      <c r="BC4691" s="11"/>
      <c r="BD4691" s="11"/>
      <c r="BE4691" s="11"/>
      <c r="BF4691" s="11"/>
    </row>
    <row r="4692" spans="1:58" x14ac:dyDescent="0.25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2"/>
      <c r="BA4692" s="12"/>
      <c r="BB4692" s="12"/>
      <c r="BC4692" s="11"/>
      <c r="BD4692" s="11"/>
      <c r="BE4692" s="11"/>
      <c r="BF4692" s="11"/>
    </row>
    <row r="4693" spans="1:58" x14ac:dyDescent="0.25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2"/>
      <c r="BA4693" s="12"/>
      <c r="BB4693" s="12"/>
      <c r="BC4693" s="11"/>
      <c r="BD4693" s="11"/>
      <c r="BE4693" s="11"/>
      <c r="BF4693" s="11"/>
    </row>
    <row r="4694" spans="1:58" x14ac:dyDescent="0.25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2"/>
      <c r="BA4694" s="12"/>
      <c r="BB4694" s="12"/>
      <c r="BC4694" s="11"/>
      <c r="BD4694" s="11"/>
      <c r="BE4694" s="11"/>
      <c r="BF4694" s="11"/>
    </row>
    <row r="4695" spans="1:58" x14ac:dyDescent="0.25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2"/>
      <c r="BA4695" s="12"/>
      <c r="BB4695" s="12"/>
      <c r="BC4695" s="11"/>
      <c r="BD4695" s="11"/>
      <c r="BE4695" s="11"/>
      <c r="BF4695" s="11"/>
    </row>
    <row r="4696" spans="1:58" x14ac:dyDescent="0.25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2"/>
      <c r="BA4696" s="12"/>
      <c r="BB4696" s="12"/>
      <c r="BC4696" s="11"/>
      <c r="BD4696" s="11"/>
      <c r="BE4696" s="11"/>
      <c r="BF4696" s="11"/>
    </row>
    <row r="4697" spans="1:58" x14ac:dyDescent="0.25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2"/>
      <c r="BA4697" s="12"/>
      <c r="BB4697" s="12"/>
      <c r="BC4697" s="11"/>
      <c r="BD4697" s="11"/>
      <c r="BE4697" s="11"/>
      <c r="BF4697" s="11"/>
    </row>
    <row r="4698" spans="1:58" x14ac:dyDescent="0.25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2"/>
      <c r="BA4698" s="12"/>
      <c r="BB4698" s="12"/>
      <c r="BC4698" s="11"/>
      <c r="BD4698" s="11"/>
      <c r="BE4698" s="11"/>
      <c r="BF4698" s="11"/>
    </row>
    <row r="4699" spans="1:58" x14ac:dyDescent="0.25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2"/>
      <c r="BA4699" s="12"/>
      <c r="BB4699" s="12"/>
      <c r="BC4699" s="11"/>
      <c r="BD4699" s="11"/>
      <c r="BE4699" s="11"/>
      <c r="BF4699" s="11"/>
    </row>
    <row r="4700" spans="1:58" x14ac:dyDescent="0.25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2"/>
      <c r="BA4700" s="12"/>
      <c r="BB4700" s="12"/>
      <c r="BC4700" s="11"/>
      <c r="BD4700" s="11"/>
      <c r="BE4700" s="11"/>
      <c r="BF4700" s="11"/>
    </row>
    <row r="4701" spans="1:58" x14ac:dyDescent="0.25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2"/>
      <c r="BA4701" s="12"/>
      <c r="BB4701" s="12"/>
      <c r="BC4701" s="11"/>
      <c r="BD4701" s="11"/>
      <c r="BE4701" s="11"/>
      <c r="BF4701" s="11"/>
    </row>
    <row r="4702" spans="1:58" x14ac:dyDescent="0.25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2"/>
      <c r="BA4702" s="12"/>
      <c r="BB4702" s="12"/>
      <c r="BC4702" s="11"/>
      <c r="BD4702" s="11"/>
      <c r="BE4702" s="11"/>
      <c r="BF4702" s="11"/>
    </row>
    <row r="4703" spans="1:58" x14ac:dyDescent="0.25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2"/>
      <c r="BA4703" s="12"/>
      <c r="BB4703" s="12"/>
      <c r="BC4703" s="11"/>
      <c r="BD4703" s="11"/>
      <c r="BE4703" s="11"/>
      <c r="BF4703" s="11"/>
    </row>
    <row r="4704" spans="1:58" x14ac:dyDescent="0.25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2"/>
      <c r="BA4704" s="12"/>
      <c r="BB4704" s="12"/>
      <c r="BC4704" s="11"/>
      <c r="BD4704" s="11"/>
      <c r="BE4704" s="11"/>
      <c r="BF4704" s="11"/>
    </row>
    <row r="4705" spans="1:58" x14ac:dyDescent="0.25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2"/>
      <c r="BA4705" s="12"/>
      <c r="BB4705" s="12"/>
      <c r="BC4705" s="11"/>
      <c r="BD4705" s="11"/>
      <c r="BE4705" s="11"/>
      <c r="BF4705" s="11"/>
    </row>
    <row r="4706" spans="1:58" x14ac:dyDescent="0.25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2"/>
      <c r="BA4706" s="12"/>
      <c r="BB4706" s="12"/>
      <c r="BC4706" s="11"/>
      <c r="BD4706" s="11"/>
      <c r="BE4706" s="11"/>
      <c r="BF4706" s="11"/>
    </row>
    <row r="4707" spans="1:58" x14ac:dyDescent="0.25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2"/>
      <c r="BA4707" s="12"/>
      <c r="BB4707" s="12"/>
      <c r="BC4707" s="11"/>
      <c r="BD4707" s="11"/>
      <c r="BE4707" s="11"/>
      <c r="BF4707" s="11"/>
    </row>
    <row r="4708" spans="1:58" x14ac:dyDescent="0.25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2"/>
      <c r="BA4708" s="12"/>
      <c r="BB4708" s="12"/>
      <c r="BC4708" s="11"/>
      <c r="BD4708" s="11"/>
      <c r="BE4708" s="11"/>
      <c r="BF4708" s="11"/>
    </row>
    <row r="4709" spans="1:58" x14ac:dyDescent="0.25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2"/>
      <c r="BA4709" s="12"/>
      <c r="BB4709" s="12"/>
      <c r="BC4709" s="11"/>
      <c r="BD4709" s="11"/>
      <c r="BE4709" s="11"/>
      <c r="BF4709" s="11"/>
    </row>
    <row r="4710" spans="1:58" x14ac:dyDescent="0.25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2"/>
      <c r="BA4710" s="12"/>
      <c r="BB4710" s="12"/>
      <c r="BC4710" s="11"/>
      <c r="BD4710" s="11"/>
      <c r="BE4710" s="11"/>
      <c r="BF4710" s="11"/>
    </row>
    <row r="4711" spans="1:58" x14ac:dyDescent="0.25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2"/>
      <c r="BA4711" s="12"/>
      <c r="BB4711" s="12"/>
      <c r="BC4711" s="11"/>
      <c r="BD4711" s="11"/>
      <c r="BE4711" s="11"/>
      <c r="BF4711" s="11"/>
    </row>
    <row r="4712" spans="1:58" x14ac:dyDescent="0.25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2"/>
      <c r="BA4712" s="12"/>
      <c r="BB4712" s="12"/>
      <c r="BC4712" s="11"/>
      <c r="BD4712" s="11"/>
      <c r="BE4712" s="11"/>
      <c r="BF4712" s="11"/>
    </row>
    <row r="4713" spans="1:58" x14ac:dyDescent="0.25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2"/>
      <c r="BA4713" s="12"/>
      <c r="BB4713" s="12"/>
      <c r="BC4713" s="11"/>
      <c r="BD4713" s="11"/>
      <c r="BE4713" s="11"/>
      <c r="BF4713" s="11"/>
    </row>
    <row r="4714" spans="1:58" x14ac:dyDescent="0.25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2"/>
      <c r="BA4714" s="12"/>
      <c r="BB4714" s="12"/>
      <c r="BC4714" s="11"/>
      <c r="BD4714" s="11"/>
      <c r="BE4714" s="11"/>
      <c r="BF4714" s="11"/>
    </row>
    <row r="4715" spans="1:58" x14ac:dyDescent="0.25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2"/>
      <c r="BA4715" s="12"/>
      <c r="BB4715" s="12"/>
      <c r="BC4715" s="11"/>
      <c r="BD4715" s="11"/>
      <c r="BE4715" s="11"/>
      <c r="BF4715" s="11"/>
    </row>
    <row r="4716" spans="1:58" x14ac:dyDescent="0.25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2"/>
      <c r="BA4716" s="12"/>
      <c r="BB4716" s="12"/>
      <c r="BC4716" s="11"/>
      <c r="BD4716" s="11"/>
      <c r="BE4716" s="11"/>
      <c r="BF4716" s="11"/>
    </row>
    <row r="4717" spans="1:58" x14ac:dyDescent="0.25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2"/>
      <c r="BA4717" s="12"/>
      <c r="BB4717" s="12"/>
      <c r="BC4717" s="11"/>
      <c r="BD4717" s="11"/>
      <c r="BE4717" s="11"/>
      <c r="BF4717" s="11"/>
    </row>
    <row r="4718" spans="1:58" x14ac:dyDescent="0.25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2"/>
      <c r="BA4718" s="12"/>
      <c r="BB4718" s="12"/>
      <c r="BC4718" s="11"/>
      <c r="BD4718" s="11"/>
      <c r="BE4718" s="11"/>
      <c r="BF4718" s="11"/>
    </row>
    <row r="4719" spans="1:58" x14ac:dyDescent="0.25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2"/>
      <c r="BA4719" s="12"/>
      <c r="BB4719" s="12"/>
      <c r="BC4719" s="11"/>
      <c r="BD4719" s="11"/>
      <c r="BE4719" s="11"/>
      <c r="BF4719" s="11"/>
    </row>
    <row r="4720" spans="1:58" x14ac:dyDescent="0.25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2"/>
      <c r="BA4720" s="12"/>
      <c r="BB4720" s="12"/>
      <c r="BC4720" s="11"/>
      <c r="BD4720" s="11"/>
      <c r="BE4720" s="11"/>
      <c r="BF4720" s="11"/>
    </row>
    <row r="4721" spans="1:58" x14ac:dyDescent="0.25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2"/>
      <c r="BA4721" s="12"/>
      <c r="BB4721" s="12"/>
      <c r="BC4721" s="11"/>
      <c r="BD4721" s="11"/>
      <c r="BE4721" s="11"/>
      <c r="BF4721" s="11"/>
    </row>
    <row r="4722" spans="1:58" x14ac:dyDescent="0.25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2"/>
      <c r="BA4722" s="12"/>
      <c r="BB4722" s="12"/>
      <c r="BC4722" s="11"/>
      <c r="BD4722" s="11"/>
      <c r="BE4722" s="11"/>
      <c r="BF4722" s="11"/>
    </row>
    <row r="4723" spans="1:58" x14ac:dyDescent="0.25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2"/>
      <c r="BA4723" s="12"/>
      <c r="BB4723" s="12"/>
      <c r="BC4723" s="11"/>
      <c r="BD4723" s="11"/>
      <c r="BE4723" s="11"/>
      <c r="BF4723" s="11"/>
    </row>
    <row r="4724" spans="1:58" x14ac:dyDescent="0.25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2"/>
      <c r="BA4724" s="12"/>
      <c r="BB4724" s="12"/>
      <c r="BC4724" s="11"/>
      <c r="BD4724" s="11"/>
      <c r="BE4724" s="11"/>
      <c r="BF4724" s="11"/>
    </row>
    <row r="4725" spans="1:58" x14ac:dyDescent="0.25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2"/>
      <c r="BA4725" s="12"/>
      <c r="BB4725" s="12"/>
      <c r="BC4725" s="11"/>
      <c r="BD4725" s="11"/>
      <c r="BE4725" s="11"/>
      <c r="BF4725" s="11"/>
    </row>
    <row r="4726" spans="1:58" x14ac:dyDescent="0.25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2"/>
      <c r="BA4726" s="12"/>
      <c r="BB4726" s="12"/>
      <c r="BC4726" s="11"/>
      <c r="BD4726" s="11"/>
      <c r="BE4726" s="11"/>
      <c r="BF4726" s="11"/>
    </row>
    <row r="4727" spans="1:58" x14ac:dyDescent="0.25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2"/>
      <c r="BA4727" s="12"/>
      <c r="BB4727" s="12"/>
      <c r="BC4727" s="11"/>
      <c r="BD4727" s="11"/>
      <c r="BE4727" s="11"/>
      <c r="BF4727" s="11"/>
    </row>
    <row r="4728" spans="1:58" x14ac:dyDescent="0.25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2"/>
      <c r="BA4728" s="12"/>
      <c r="BB4728" s="12"/>
      <c r="BC4728" s="11"/>
      <c r="BD4728" s="11"/>
      <c r="BE4728" s="11"/>
      <c r="BF4728" s="11"/>
    </row>
    <row r="4729" spans="1:58" x14ac:dyDescent="0.25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2"/>
      <c r="BA4729" s="12"/>
      <c r="BB4729" s="12"/>
      <c r="BC4729" s="11"/>
      <c r="BD4729" s="11"/>
      <c r="BE4729" s="11"/>
      <c r="BF4729" s="11"/>
    </row>
    <row r="4730" spans="1:58" x14ac:dyDescent="0.25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2"/>
      <c r="BA4730" s="12"/>
      <c r="BB4730" s="12"/>
      <c r="BC4730" s="11"/>
      <c r="BD4730" s="11"/>
      <c r="BE4730" s="11"/>
      <c r="BF4730" s="11"/>
    </row>
    <row r="4731" spans="1:58" x14ac:dyDescent="0.25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2"/>
      <c r="BA4731" s="12"/>
      <c r="BB4731" s="12"/>
      <c r="BC4731" s="11"/>
      <c r="BD4731" s="11"/>
      <c r="BE4731" s="11"/>
      <c r="BF4731" s="11"/>
    </row>
    <row r="4732" spans="1:58" x14ac:dyDescent="0.25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2"/>
      <c r="BA4732" s="12"/>
      <c r="BB4732" s="12"/>
      <c r="BC4732" s="11"/>
      <c r="BD4732" s="11"/>
      <c r="BE4732" s="11"/>
      <c r="BF4732" s="11"/>
    </row>
    <row r="4733" spans="1:58" x14ac:dyDescent="0.25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2"/>
      <c r="BA4733" s="12"/>
      <c r="BB4733" s="12"/>
      <c r="BC4733" s="11"/>
      <c r="BD4733" s="11"/>
      <c r="BE4733" s="11"/>
      <c r="BF4733" s="11"/>
    </row>
    <row r="4734" spans="1:58" x14ac:dyDescent="0.25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2"/>
      <c r="BA4734" s="12"/>
      <c r="BB4734" s="12"/>
      <c r="BC4734" s="11"/>
      <c r="BD4734" s="11"/>
      <c r="BE4734" s="11"/>
      <c r="BF4734" s="11"/>
    </row>
    <row r="4735" spans="1:58" x14ac:dyDescent="0.25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2"/>
      <c r="BA4735" s="12"/>
      <c r="BB4735" s="12"/>
      <c r="BC4735" s="11"/>
      <c r="BD4735" s="11"/>
      <c r="BE4735" s="11"/>
      <c r="BF4735" s="11"/>
    </row>
    <row r="4736" spans="1:58" x14ac:dyDescent="0.25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2"/>
      <c r="BA4736" s="12"/>
      <c r="BB4736" s="12"/>
      <c r="BC4736" s="11"/>
      <c r="BD4736" s="11"/>
      <c r="BE4736" s="11"/>
      <c r="BF4736" s="11"/>
    </row>
    <row r="4737" spans="1:58" x14ac:dyDescent="0.25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2"/>
      <c r="BA4737" s="12"/>
      <c r="BB4737" s="12"/>
      <c r="BC4737" s="11"/>
      <c r="BD4737" s="11"/>
      <c r="BE4737" s="11"/>
      <c r="BF4737" s="11"/>
    </row>
    <row r="4738" spans="1:58" x14ac:dyDescent="0.25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2"/>
      <c r="BA4738" s="12"/>
      <c r="BB4738" s="12"/>
      <c r="BC4738" s="11"/>
      <c r="BD4738" s="11"/>
      <c r="BE4738" s="11"/>
      <c r="BF4738" s="11"/>
    </row>
    <row r="4739" spans="1:58" x14ac:dyDescent="0.25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2"/>
      <c r="BA4739" s="12"/>
      <c r="BB4739" s="12"/>
      <c r="BC4739" s="11"/>
      <c r="BD4739" s="11"/>
      <c r="BE4739" s="11"/>
      <c r="BF4739" s="11"/>
    </row>
    <row r="4740" spans="1:58" x14ac:dyDescent="0.25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2"/>
      <c r="BA4740" s="12"/>
      <c r="BB4740" s="12"/>
      <c r="BC4740" s="11"/>
      <c r="BD4740" s="11"/>
      <c r="BE4740" s="11"/>
      <c r="BF4740" s="11"/>
    </row>
    <row r="4741" spans="1:58" x14ac:dyDescent="0.25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2"/>
      <c r="BA4741" s="12"/>
      <c r="BB4741" s="12"/>
      <c r="BC4741" s="11"/>
      <c r="BD4741" s="11"/>
      <c r="BE4741" s="11"/>
      <c r="BF4741" s="11"/>
    </row>
    <row r="4742" spans="1:58" x14ac:dyDescent="0.25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2"/>
      <c r="BA4742" s="12"/>
      <c r="BB4742" s="12"/>
      <c r="BC4742" s="11"/>
      <c r="BD4742" s="11"/>
      <c r="BE4742" s="11"/>
      <c r="BF4742" s="11"/>
    </row>
    <row r="4743" spans="1:58" x14ac:dyDescent="0.25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2"/>
      <c r="BA4743" s="12"/>
      <c r="BB4743" s="12"/>
      <c r="BC4743" s="11"/>
      <c r="BD4743" s="11"/>
      <c r="BE4743" s="11"/>
      <c r="BF4743" s="11"/>
    </row>
    <row r="4744" spans="1:58" x14ac:dyDescent="0.25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2"/>
      <c r="BA4744" s="12"/>
      <c r="BB4744" s="12"/>
      <c r="BC4744" s="11"/>
      <c r="BD4744" s="11"/>
      <c r="BE4744" s="11"/>
      <c r="BF4744" s="11"/>
    </row>
    <row r="4745" spans="1:58" x14ac:dyDescent="0.25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2"/>
      <c r="BA4745" s="12"/>
      <c r="BB4745" s="12"/>
      <c r="BC4745" s="11"/>
      <c r="BD4745" s="11"/>
      <c r="BE4745" s="11"/>
      <c r="BF4745" s="11"/>
    </row>
    <row r="4746" spans="1:58" x14ac:dyDescent="0.25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2"/>
      <c r="BA4746" s="12"/>
      <c r="BB4746" s="12"/>
      <c r="BC4746" s="11"/>
      <c r="BD4746" s="11"/>
      <c r="BE4746" s="11"/>
      <c r="BF4746" s="11"/>
    </row>
    <row r="4747" spans="1:58" x14ac:dyDescent="0.25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2"/>
      <c r="BA4747" s="12"/>
      <c r="BB4747" s="12"/>
      <c r="BC4747" s="11"/>
      <c r="BD4747" s="11"/>
      <c r="BE4747" s="11"/>
      <c r="BF4747" s="11"/>
    </row>
    <row r="4748" spans="1:58" x14ac:dyDescent="0.25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2"/>
      <c r="BA4748" s="12"/>
      <c r="BB4748" s="12"/>
      <c r="BC4748" s="11"/>
      <c r="BD4748" s="11"/>
      <c r="BE4748" s="11"/>
      <c r="BF4748" s="11"/>
    </row>
    <row r="4749" spans="1:58" x14ac:dyDescent="0.25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2"/>
      <c r="BA4749" s="12"/>
      <c r="BB4749" s="12"/>
      <c r="BC4749" s="11"/>
      <c r="BD4749" s="11"/>
      <c r="BE4749" s="11"/>
      <c r="BF4749" s="11"/>
    </row>
    <row r="4750" spans="1:58" x14ac:dyDescent="0.25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2"/>
      <c r="BA4750" s="12"/>
      <c r="BB4750" s="12"/>
      <c r="BC4750" s="11"/>
      <c r="BD4750" s="11"/>
      <c r="BE4750" s="11"/>
      <c r="BF4750" s="11"/>
    </row>
    <row r="4751" spans="1:58" x14ac:dyDescent="0.25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2"/>
      <c r="BA4751" s="12"/>
      <c r="BB4751" s="12"/>
      <c r="BC4751" s="11"/>
      <c r="BD4751" s="11"/>
      <c r="BE4751" s="11"/>
      <c r="BF4751" s="11"/>
    </row>
    <row r="4752" spans="1:58" x14ac:dyDescent="0.25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2"/>
      <c r="BA4752" s="12"/>
      <c r="BB4752" s="12"/>
      <c r="BC4752" s="11"/>
      <c r="BD4752" s="11"/>
      <c r="BE4752" s="11"/>
      <c r="BF4752" s="11"/>
    </row>
    <row r="4753" spans="1:58" x14ac:dyDescent="0.25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2"/>
      <c r="BA4753" s="12"/>
      <c r="BB4753" s="12"/>
      <c r="BC4753" s="11"/>
      <c r="BD4753" s="11"/>
      <c r="BE4753" s="11"/>
      <c r="BF4753" s="11"/>
    </row>
    <row r="4754" spans="1:58" x14ac:dyDescent="0.25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2"/>
      <c r="BA4754" s="12"/>
      <c r="BB4754" s="12"/>
      <c r="BC4754" s="11"/>
      <c r="BD4754" s="11"/>
      <c r="BE4754" s="11"/>
      <c r="BF4754" s="11"/>
    </row>
    <row r="4755" spans="1:58" x14ac:dyDescent="0.25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2"/>
      <c r="BA4755" s="12"/>
      <c r="BB4755" s="12"/>
      <c r="BC4755" s="11"/>
      <c r="BD4755" s="11"/>
      <c r="BE4755" s="11"/>
      <c r="BF4755" s="11"/>
    </row>
    <row r="4756" spans="1:58" x14ac:dyDescent="0.25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2"/>
      <c r="BA4756" s="12"/>
      <c r="BB4756" s="12"/>
      <c r="BC4756" s="11"/>
      <c r="BD4756" s="11"/>
      <c r="BE4756" s="11"/>
      <c r="BF4756" s="11"/>
    </row>
    <row r="4757" spans="1:58" x14ac:dyDescent="0.25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2"/>
      <c r="BA4757" s="12"/>
      <c r="BB4757" s="12"/>
      <c r="BC4757" s="11"/>
      <c r="BD4757" s="11"/>
      <c r="BE4757" s="11"/>
      <c r="BF4757" s="11"/>
    </row>
    <row r="4758" spans="1:58" x14ac:dyDescent="0.25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2"/>
      <c r="BA4758" s="12"/>
      <c r="BB4758" s="12"/>
      <c r="BC4758" s="11"/>
      <c r="BD4758" s="11"/>
      <c r="BE4758" s="11"/>
      <c r="BF4758" s="11"/>
    </row>
    <row r="4759" spans="1:58" x14ac:dyDescent="0.25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2"/>
      <c r="BA4759" s="12"/>
      <c r="BB4759" s="12"/>
      <c r="BC4759" s="11"/>
      <c r="BD4759" s="11"/>
      <c r="BE4759" s="11"/>
      <c r="BF4759" s="11"/>
    </row>
    <row r="4760" spans="1:58" x14ac:dyDescent="0.25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2"/>
      <c r="BA4760" s="12"/>
      <c r="BB4760" s="12"/>
      <c r="BC4760" s="11"/>
      <c r="BD4760" s="11"/>
      <c r="BE4760" s="11"/>
      <c r="BF4760" s="11"/>
    </row>
    <row r="4761" spans="1:58" x14ac:dyDescent="0.25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2"/>
      <c r="BA4761" s="12"/>
      <c r="BB4761" s="12"/>
      <c r="BC4761" s="11"/>
      <c r="BD4761" s="11"/>
      <c r="BE4761" s="11"/>
      <c r="BF4761" s="11"/>
    </row>
    <row r="4762" spans="1:58" x14ac:dyDescent="0.25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2"/>
      <c r="BA4762" s="12"/>
      <c r="BB4762" s="12"/>
      <c r="BC4762" s="11"/>
      <c r="BD4762" s="11"/>
      <c r="BE4762" s="11"/>
      <c r="BF4762" s="11"/>
    </row>
    <row r="4763" spans="1:58" x14ac:dyDescent="0.25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2"/>
      <c r="BA4763" s="12"/>
      <c r="BB4763" s="12"/>
      <c r="BC4763" s="11"/>
      <c r="BD4763" s="11"/>
      <c r="BE4763" s="11"/>
      <c r="BF4763" s="11"/>
    </row>
    <row r="4764" spans="1:58" x14ac:dyDescent="0.25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2"/>
      <c r="BA4764" s="12"/>
      <c r="BB4764" s="12"/>
      <c r="BC4764" s="11"/>
      <c r="BD4764" s="11"/>
      <c r="BE4764" s="11"/>
      <c r="BF4764" s="11"/>
    </row>
    <row r="4765" spans="1:58" x14ac:dyDescent="0.25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2"/>
      <c r="BA4765" s="12"/>
      <c r="BB4765" s="12"/>
      <c r="BC4765" s="11"/>
      <c r="BD4765" s="11"/>
      <c r="BE4765" s="11"/>
      <c r="BF4765" s="11"/>
    </row>
    <row r="4766" spans="1:58" x14ac:dyDescent="0.25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2"/>
      <c r="BA4766" s="12"/>
      <c r="BB4766" s="12"/>
      <c r="BC4766" s="11"/>
      <c r="BD4766" s="11"/>
      <c r="BE4766" s="11"/>
      <c r="BF4766" s="11"/>
    </row>
    <row r="4767" spans="1:58" x14ac:dyDescent="0.25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2"/>
      <c r="BA4767" s="12"/>
      <c r="BB4767" s="12"/>
      <c r="BC4767" s="11"/>
      <c r="BD4767" s="11"/>
      <c r="BE4767" s="11"/>
      <c r="BF4767" s="11"/>
    </row>
    <row r="4768" spans="1:58" x14ac:dyDescent="0.25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2"/>
      <c r="BA4768" s="12"/>
      <c r="BB4768" s="12"/>
      <c r="BC4768" s="11"/>
      <c r="BD4768" s="11"/>
      <c r="BE4768" s="11"/>
      <c r="BF4768" s="11"/>
    </row>
    <row r="4769" spans="1:58" x14ac:dyDescent="0.25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2"/>
      <c r="BA4769" s="12"/>
      <c r="BB4769" s="12"/>
      <c r="BC4769" s="11"/>
      <c r="BD4769" s="11"/>
      <c r="BE4769" s="11"/>
      <c r="BF4769" s="11"/>
    </row>
    <row r="4770" spans="1:58" x14ac:dyDescent="0.25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2"/>
      <c r="BA4770" s="12"/>
      <c r="BB4770" s="12"/>
      <c r="BC4770" s="11"/>
      <c r="BD4770" s="11"/>
      <c r="BE4770" s="11"/>
      <c r="BF4770" s="11"/>
    </row>
    <row r="4771" spans="1:58" x14ac:dyDescent="0.25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2"/>
      <c r="BA4771" s="12"/>
      <c r="BB4771" s="12"/>
      <c r="BC4771" s="11"/>
      <c r="BD4771" s="11"/>
      <c r="BE4771" s="11"/>
      <c r="BF4771" s="11"/>
    </row>
    <row r="4772" spans="1:58" x14ac:dyDescent="0.25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2"/>
      <c r="BA4772" s="12"/>
      <c r="BB4772" s="12"/>
      <c r="BC4772" s="11"/>
      <c r="BD4772" s="11"/>
      <c r="BE4772" s="11"/>
      <c r="BF4772" s="11"/>
    </row>
    <row r="4773" spans="1:58" x14ac:dyDescent="0.25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2"/>
      <c r="BA4773" s="12"/>
      <c r="BB4773" s="12"/>
      <c r="BC4773" s="11"/>
      <c r="BD4773" s="11"/>
      <c r="BE4773" s="11"/>
      <c r="BF4773" s="11"/>
    </row>
    <row r="4774" spans="1:58" x14ac:dyDescent="0.25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2"/>
      <c r="BA4774" s="12"/>
      <c r="BB4774" s="12"/>
      <c r="BC4774" s="11"/>
      <c r="BD4774" s="11"/>
      <c r="BE4774" s="11"/>
      <c r="BF4774" s="11"/>
    </row>
    <row r="4775" spans="1:58" x14ac:dyDescent="0.25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2"/>
      <c r="BA4775" s="12"/>
      <c r="BB4775" s="12"/>
      <c r="BC4775" s="11"/>
      <c r="BD4775" s="11"/>
      <c r="BE4775" s="11"/>
      <c r="BF4775" s="11"/>
    </row>
    <row r="4776" spans="1:58" x14ac:dyDescent="0.25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2"/>
      <c r="BA4776" s="12"/>
      <c r="BB4776" s="12"/>
      <c r="BC4776" s="11"/>
      <c r="BD4776" s="11"/>
      <c r="BE4776" s="11"/>
      <c r="BF4776" s="11"/>
    </row>
    <row r="4777" spans="1:58" x14ac:dyDescent="0.25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2"/>
      <c r="BA4777" s="12"/>
      <c r="BB4777" s="12"/>
      <c r="BC4777" s="11"/>
      <c r="BD4777" s="11"/>
      <c r="BE4777" s="11"/>
      <c r="BF4777" s="11"/>
    </row>
    <row r="4778" spans="1:58" x14ac:dyDescent="0.25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2"/>
      <c r="BA4778" s="12"/>
      <c r="BB4778" s="12"/>
      <c r="BC4778" s="11"/>
      <c r="BD4778" s="11"/>
      <c r="BE4778" s="11"/>
      <c r="BF4778" s="11"/>
    </row>
    <row r="4779" spans="1:58" x14ac:dyDescent="0.25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2"/>
      <c r="BA4779" s="12"/>
      <c r="BB4779" s="12"/>
      <c r="BC4779" s="11"/>
      <c r="BD4779" s="11"/>
      <c r="BE4779" s="11"/>
      <c r="BF4779" s="11"/>
    </row>
    <row r="4780" spans="1:58" x14ac:dyDescent="0.25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2"/>
      <c r="BA4780" s="12"/>
      <c r="BB4780" s="12"/>
      <c r="BC4780" s="11"/>
      <c r="BD4780" s="11"/>
      <c r="BE4780" s="11"/>
      <c r="BF4780" s="11"/>
    </row>
    <row r="4781" spans="1:58" x14ac:dyDescent="0.25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2"/>
      <c r="BA4781" s="12"/>
      <c r="BB4781" s="12"/>
      <c r="BC4781" s="11"/>
      <c r="BD4781" s="11"/>
      <c r="BE4781" s="11"/>
      <c r="BF4781" s="11"/>
    </row>
    <row r="4782" spans="1:58" x14ac:dyDescent="0.25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2"/>
      <c r="BA4782" s="12"/>
      <c r="BB4782" s="12"/>
      <c r="BC4782" s="11"/>
      <c r="BD4782" s="11"/>
      <c r="BE4782" s="11"/>
      <c r="BF4782" s="11"/>
    </row>
    <row r="4783" spans="1:58" x14ac:dyDescent="0.25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2"/>
      <c r="BA4783" s="12"/>
      <c r="BB4783" s="12"/>
      <c r="BC4783" s="11"/>
      <c r="BD4783" s="11"/>
      <c r="BE4783" s="11"/>
      <c r="BF4783" s="11"/>
    </row>
    <row r="4784" spans="1:58" x14ac:dyDescent="0.25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2"/>
      <c r="BA4784" s="12"/>
      <c r="BB4784" s="12"/>
      <c r="BC4784" s="11"/>
      <c r="BD4784" s="11"/>
      <c r="BE4784" s="11"/>
      <c r="BF4784" s="11"/>
    </row>
    <row r="4785" spans="1:58" x14ac:dyDescent="0.25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2"/>
      <c r="BA4785" s="12"/>
      <c r="BB4785" s="12"/>
      <c r="BC4785" s="11"/>
      <c r="BD4785" s="11"/>
      <c r="BE4785" s="11"/>
      <c r="BF4785" s="11"/>
    </row>
    <row r="4786" spans="1:58" x14ac:dyDescent="0.25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2"/>
      <c r="BA4786" s="12"/>
      <c r="BB4786" s="12"/>
      <c r="BC4786" s="11"/>
      <c r="BD4786" s="11"/>
      <c r="BE4786" s="11"/>
      <c r="BF4786" s="11"/>
    </row>
    <row r="4787" spans="1:58" x14ac:dyDescent="0.25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2"/>
      <c r="BA4787" s="12"/>
      <c r="BB4787" s="12"/>
      <c r="BC4787" s="11"/>
      <c r="BD4787" s="11"/>
      <c r="BE4787" s="11"/>
      <c r="BF4787" s="11"/>
    </row>
    <row r="4788" spans="1:58" x14ac:dyDescent="0.25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2"/>
      <c r="BA4788" s="12"/>
      <c r="BB4788" s="12"/>
      <c r="BC4788" s="11"/>
      <c r="BD4788" s="11"/>
      <c r="BE4788" s="11"/>
      <c r="BF4788" s="11"/>
    </row>
    <row r="4789" spans="1:58" x14ac:dyDescent="0.25">
      <c r="A4789" s="13"/>
      <c r="B4789" s="13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2"/>
      <c r="BA4789" s="12"/>
      <c r="BB4789" s="12"/>
      <c r="BC4789" s="11"/>
      <c r="BD4789" s="11"/>
      <c r="BE4789" s="11"/>
      <c r="BF4789" s="11"/>
    </row>
    <row r="4790" spans="1:58" x14ac:dyDescent="0.25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2"/>
      <c r="BA4790" s="12"/>
      <c r="BB4790" s="12"/>
      <c r="BC4790" s="11"/>
      <c r="BD4790" s="11"/>
      <c r="BE4790" s="11"/>
      <c r="BF4790" s="11"/>
    </row>
    <row r="4791" spans="1:58" x14ac:dyDescent="0.25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2"/>
      <c r="BA4791" s="12"/>
      <c r="BB4791" s="12"/>
      <c r="BC4791" s="11"/>
      <c r="BD4791" s="11"/>
      <c r="BE4791" s="11"/>
      <c r="BF4791" s="11"/>
    </row>
    <row r="4792" spans="1:58" x14ac:dyDescent="0.25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2"/>
      <c r="BA4792" s="12"/>
      <c r="BB4792" s="12"/>
      <c r="BC4792" s="11"/>
      <c r="BD4792" s="11"/>
      <c r="BE4792" s="11"/>
      <c r="BF4792" s="11"/>
    </row>
    <row r="4793" spans="1:58" x14ac:dyDescent="0.25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2"/>
      <c r="BA4793" s="12"/>
      <c r="BB4793" s="12"/>
      <c r="BC4793" s="11"/>
      <c r="BD4793" s="11"/>
      <c r="BE4793" s="11"/>
      <c r="BF4793" s="11"/>
    </row>
    <row r="4794" spans="1:58" x14ac:dyDescent="0.25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2"/>
      <c r="BA4794" s="12"/>
      <c r="BB4794" s="12"/>
      <c r="BC4794" s="11"/>
      <c r="BD4794" s="11"/>
      <c r="BE4794" s="11"/>
      <c r="BF4794" s="11"/>
    </row>
    <row r="4795" spans="1:58" x14ac:dyDescent="0.25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2"/>
      <c r="BA4795" s="12"/>
      <c r="BB4795" s="12"/>
      <c r="BC4795" s="11"/>
      <c r="BD4795" s="11"/>
      <c r="BE4795" s="11"/>
      <c r="BF4795" s="11"/>
    </row>
    <row r="4796" spans="1:58" x14ac:dyDescent="0.25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2"/>
      <c r="BA4796" s="12"/>
      <c r="BB4796" s="12"/>
      <c r="BC4796" s="11"/>
      <c r="BD4796" s="11"/>
      <c r="BE4796" s="11"/>
      <c r="BF4796" s="11"/>
    </row>
    <row r="4797" spans="1:58" x14ac:dyDescent="0.25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2"/>
      <c r="BA4797" s="12"/>
      <c r="BB4797" s="12"/>
      <c r="BC4797" s="11"/>
      <c r="BD4797" s="11"/>
      <c r="BE4797" s="11"/>
      <c r="BF4797" s="11"/>
    </row>
    <row r="4798" spans="1:58" x14ac:dyDescent="0.25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2"/>
      <c r="BA4798" s="12"/>
      <c r="BB4798" s="12"/>
      <c r="BC4798" s="11"/>
      <c r="BD4798" s="11"/>
      <c r="BE4798" s="11"/>
      <c r="BF4798" s="11"/>
    </row>
    <row r="4799" spans="1:58" x14ac:dyDescent="0.25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2"/>
      <c r="BA4799" s="12"/>
      <c r="BB4799" s="12"/>
      <c r="BC4799" s="11"/>
      <c r="BD4799" s="11"/>
      <c r="BE4799" s="11"/>
      <c r="BF4799" s="11"/>
    </row>
    <row r="4800" spans="1:58" x14ac:dyDescent="0.25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2"/>
      <c r="BA4800" s="12"/>
      <c r="BB4800" s="12"/>
      <c r="BC4800" s="11"/>
      <c r="BD4800" s="11"/>
      <c r="BE4800" s="11"/>
      <c r="BF4800" s="11"/>
    </row>
    <row r="4801" spans="1:58" x14ac:dyDescent="0.25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2"/>
      <c r="BA4801" s="12"/>
      <c r="BB4801" s="12"/>
      <c r="BC4801" s="11"/>
      <c r="BD4801" s="11"/>
      <c r="BE4801" s="11"/>
      <c r="BF4801" s="11"/>
    </row>
    <row r="4802" spans="1:58" x14ac:dyDescent="0.25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2"/>
      <c r="BA4802" s="12"/>
      <c r="BB4802" s="12"/>
      <c r="BC4802" s="11"/>
      <c r="BD4802" s="11"/>
      <c r="BE4802" s="11"/>
      <c r="BF4802" s="11"/>
    </row>
    <row r="4803" spans="1:58" x14ac:dyDescent="0.25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2"/>
      <c r="BA4803" s="12"/>
      <c r="BB4803" s="12"/>
      <c r="BC4803" s="11"/>
      <c r="BD4803" s="11"/>
      <c r="BE4803" s="11"/>
      <c r="BF4803" s="11"/>
    </row>
    <row r="4804" spans="1:58" x14ac:dyDescent="0.25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2"/>
      <c r="BA4804" s="12"/>
      <c r="BB4804" s="12"/>
      <c r="BC4804" s="11"/>
      <c r="BD4804" s="11"/>
      <c r="BE4804" s="11"/>
      <c r="BF4804" s="11"/>
    </row>
    <row r="4805" spans="1:58" x14ac:dyDescent="0.25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2"/>
      <c r="BA4805" s="12"/>
      <c r="BB4805" s="12"/>
      <c r="BC4805" s="11"/>
      <c r="BD4805" s="11"/>
      <c r="BE4805" s="11"/>
      <c r="BF4805" s="11"/>
    </row>
    <row r="4806" spans="1:58" x14ac:dyDescent="0.25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2"/>
      <c r="BA4806" s="12"/>
      <c r="BB4806" s="12"/>
      <c r="BC4806" s="11"/>
      <c r="BD4806" s="11"/>
      <c r="BE4806" s="11"/>
      <c r="BF4806" s="11"/>
    </row>
    <row r="4807" spans="1:58" x14ac:dyDescent="0.25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2"/>
      <c r="BA4807" s="12"/>
      <c r="BB4807" s="12"/>
      <c r="BC4807" s="11"/>
      <c r="BD4807" s="11"/>
      <c r="BE4807" s="11"/>
      <c r="BF4807" s="11"/>
    </row>
    <row r="4808" spans="1:58" x14ac:dyDescent="0.25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2"/>
      <c r="BA4808" s="12"/>
      <c r="BB4808" s="12"/>
      <c r="BC4808" s="11"/>
      <c r="BD4808" s="11"/>
      <c r="BE4808" s="11"/>
      <c r="BF4808" s="11"/>
    </row>
    <row r="4809" spans="1:58" x14ac:dyDescent="0.25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2"/>
      <c r="BA4809" s="12"/>
      <c r="BB4809" s="12"/>
      <c r="BC4809" s="11"/>
      <c r="BD4809" s="11"/>
      <c r="BE4809" s="11"/>
      <c r="BF4809" s="11"/>
    </row>
    <row r="4810" spans="1:58" x14ac:dyDescent="0.25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2"/>
      <c r="BA4810" s="12"/>
      <c r="BB4810" s="12"/>
      <c r="BC4810" s="11"/>
      <c r="BD4810" s="11"/>
      <c r="BE4810" s="11"/>
      <c r="BF4810" s="11"/>
    </row>
    <row r="4811" spans="1:58" x14ac:dyDescent="0.25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2"/>
      <c r="BA4811" s="12"/>
      <c r="BB4811" s="12"/>
      <c r="BC4811" s="11"/>
      <c r="BD4811" s="11"/>
      <c r="BE4811" s="11"/>
      <c r="BF4811" s="11"/>
    </row>
    <row r="4812" spans="1:58" x14ac:dyDescent="0.25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2"/>
      <c r="BA4812" s="12"/>
      <c r="BB4812" s="12"/>
      <c r="BC4812" s="11"/>
      <c r="BD4812" s="11"/>
      <c r="BE4812" s="11"/>
      <c r="BF4812" s="11"/>
    </row>
    <row r="4813" spans="1:58" x14ac:dyDescent="0.25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2"/>
      <c r="BA4813" s="12"/>
      <c r="BB4813" s="12"/>
      <c r="BC4813" s="11"/>
      <c r="BD4813" s="11"/>
      <c r="BE4813" s="11"/>
      <c r="BF4813" s="11"/>
    </row>
    <row r="4814" spans="1:58" x14ac:dyDescent="0.25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2"/>
      <c r="BA4814" s="12"/>
      <c r="BB4814" s="12"/>
      <c r="BC4814" s="11"/>
      <c r="BD4814" s="11"/>
      <c r="BE4814" s="11"/>
      <c r="BF4814" s="11"/>
    </row>
    <row r="4815" spans="1:58" x14ac:dyDescent="0.25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2"/>
      <c r="BA4815" s="12"/>
      <c r="BB4815" s="12"/>
      <c r="BC4815" s="11"/>
      <c r="BD4815" s="11"/>
      <c r="BE4815" s="11"/>
      <c r="BF4815" s="11"/>
    </row>
    <row r="4816" spans="1:58" x14ac:dyDescent="0.25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2"/>
      <c r="BA4816" s="12"/>
      <c r="BB4816" s="12"/>
      <c r="BC4816" s="11"/>
      <c r="BD4816" s="11"/>
      <c r="BE4816" s="11"/>
      <c r="BF4816" s="11"/>
    </row>
    <row r="4817" spans="1:58" x14ac:dyDescent="0.25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2"/>
      <c r="BA4817" s="12"/>
      <c r="BB4817" s="12"/>
      <c r="BC4817" s="11"/>
      <c r="BD4817" s="11"/>
      <c r="BE4817" s="11"/>
      <c r="BF4817" s="11"/>
    </row>
    <row r="4818" spans="1:58" x14ac:dyDescent="0.25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2"/>
      <c r="BA4818" s="12"/>
      <c r="BB4818" s="12"/>
      <c r="BC4818" s="11"/>
      <c r="BD4818" s="11"/>
      <c r="BE4818" s="11"/>
      <c r="BF4818" s="11"/>
    </row>
    <row r="4819" spans="1:58" x14ac:dyDescent="0.25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2"/>
      <c r="BA4819" s="12"/>
      <c r="BB4819" s="12"/>
      <c r="BC4819" s="11"/>
      <c r="BD4819" s="11"/>
      <c r="BE4819" s="11"/>
      <c r="BF4819" s="11"/>
    </row>
    <row r="4820" spans="1:58" x14ac:dyDescent="0.25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2"/>
      <c r="BA4820" s="12"/>
      <c r="BB4820" s="12"/>
      <c r="BC4820" s="11"/>
      <c r="BD4820" s="11"/>
      <c r="BE4820" s="11"/>
      <c r="BF4820" s="11"/>
    </row>
    <row r="4821" spans="1:58" x14ac:dyDescent="0.25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2"/>
      <c r="BA4821" s="12"/>
      <c r="BB4821" s="12"/>
      <c r="BC4821" s="11"/>
      <c r="BD4821" s="11"/>
      <c r="BE4821" s="11"/>
      <c r="BF4821" s="11"/>
    </row>
    <row r="4822" spans="1:58" x14ac:dyDescent="0.25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2"/>
      <c r="BA4822" s="12"/>
      <c r="BB4822" s="12"/>
      <c r="BC4822" s="11"/>
      <c r="BD4822" s="11"/>
      <c r="BE4822" s="11"/>
      <c r="BF4822" s="11"/>
    </row>
    <row r="4823" spans="1:58" x14ac:dyDescent="0.25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2"/>
      <c r="BA4823" s="12"/>
      <c r="BB4823" s="12"/>
      <c r="BC4823" s="11"/>
      <c r="BD4823" s="11"/>
      <c r="BE4823" s="11"/>
      <c r="BF4823" s="11"/>
    </row>
    <row r="4824" spans="1:58" x14ac:dyDescent="0.25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2"/>
      <c r="BA4824" s="12"/>
      <c r="BB4824" s="12"/>
      <c r="BC4824" s="11"/>
      <c r="BD4824" s="11"/>
      <c r="BE4824" s="11"/>
      <c r="BF4824" s="11"/>
    </row>
    <row r="4825" spans="1:58" x14ac:dyDescent="0.25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2"/>
      <c r="BA4825" s="12"/>
      <c r="BB4825" s="12"/>
      <c r="BC4825" s="11"/>
      <c r="BD4825" s="11"/>
      <c r="BE4825" s="11"/>
      <c r="BF4825" s="11"/>
    </row>
    <row r="4826" spans="1:58" x14ac:dyDescent="0.25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2"/>
      <c r="BA4826" s="12"/>
      <c r="BB4826" s="12"/>
      <c r="BC4826" s="11"/>
      <c r="BD4826" s="11"/>
      <c r="BE4826" s="11"/>
      <c r="BF4826" s="11"/>
    </row>
    <row r="4827" spans="1:58" x14ac:dyDescent="0.25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2"/>
      <c r="BA4827" s="12"/>
      <c r="BB4827" s="12"/>
      <c r="BC4827" s="11"/>
      <c r="BD4827" s="11"/>
      <c r="BE4827" s="11"/>
      <c r="BF4827" s="11"/>
    </row>
    <row r="4828" spans="1:58" x14ac:dyDescent="0.25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2"/>
      <c r="BA4828" s="12"/>
      <c r="BB4828" s="12"/>
      <c r="BC4828" s="11"/>
      <c r="BD4828" s="11"/>
      <c r="BE4828" s="11"/>
      <c r="BF4828" s="11"/>
    </row>
    <row r="4829" spans="1:58" x14ac:dyDescent="0.25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2"/>
      <c r="BA4829" s="12"/>
      <c r="BB4829" s="12"/>
      <c r="BC4829" s="11"/>
      <c r="BD4829" s="11"/>
      <c r="BE4829" s="11"/>
      <c r="BF4829" s="11"/>
    </row>
    <row r="4830" spans="1:58" x14ac:dyDescent="0.25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2"/>
      <c r="BA4830" s="12"/>
      <c r="BB4830" s="12"/>
      <c r="BC4830" s="11"/>
      <c r="BD4830" s="11"/>
      <c r="BE4830" s="11"/>
      <c r="BF4830" s="11"/>
    </row>
    <row r="4831" spans="1:58" x14ac:dyDescent="0.25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2"/>
      <c r="BA4831" s="12"/>
      <c r="BB4831" s="12"/>
      <c r="BC4831" s="11"/>
      <c r="BD4831" s="11"/>
      <c r="BE4831" s="11"/>
      <c r="BF4831" s="11"/>
    </row>
    <row r="4832" spans="1:58" x14ac:dyDescent="0.25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2"/>
      <c r="BA4832" s="12"/>
      <c r="BB4832" s="12"/>
      <c r="BC4832" s="11"/>
      <c r="BD4832" s="11"/>
      <c r="BE4832" s="11"/>
      <c r="BF4832" s="11"/>
    </row>
    <row r="4833" spans="1:58" x14ac:dyDescent="0.25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2"/>
      <c r="BA4833" s="12"/>
      <c r="BB4833" s="12"/>
      <c r="BC4833" s="11"/>
      <c r="BD4833" s="11"/>
      <c r="BE4833" s="11"/>
      <c r="BF4833" s="11"/>
    </row>
    <row r="4834" spans="1:58" x14ac:dyDescent="0.25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2"/>
      <c r="BA4834" s="12"/>
      <c r="BB4834" s="12"/>
      <c r="BC4834" s="11"/>
      <c r="BD4834" s="11"/>
      <c r="BE4834" s="11"/>
      <c r="BF4834" s="11"/>
    </row>
    <row r="4835" spans="1:58" x14ac:dyDescent="0.25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2"/>
      <c r="BA4835" s="12"/>
      <c r="BB4835" s="12"/>
      <c r="BC4835" s="11"/>
      <c r="BD4835" s="11"/>
      <c r="BE4835" s="11"/>
      <c r="BF4835" s="11"/>
    </row>
    <row r="4836" spans="1:58" x14ac:dyDescent="0.25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2"/>
      <c r="BA4836" s="12"/>
      <c r="BB4836" s="12"/>
      <c r="BC4836" s="11"/>
      <c r="BD4836" s="11"/>
      <c r="BE4836" s="11"/>
      <c r="BF4836" s="11"/>
    </row>
    <row r="4837" spans="1:58" x14ac:dyDescent="0.25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2"/>
      <c r="BA4837" s="12"/>
      <c r="BB4837" s="12"/>
      <c r="BC4837" s="11"/>
      <c r="BD4837" s="11"/>
      <c r="BE4837" s="11"/>
      <c r="BF4837" s="11"/>
    </row>
    <row r="4838" spans="1:58" x14ac:dyDescent="0.25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2"/>
      <c r="BA4838" s="12"/>
      <c r="BB4838" s="12"/>
      <c r="BC4838" s="11"/>
      <c r="BD4838" s="11"/>
      <c r="BE4838" s="11"/>
      <c r="BF4838" s="11"/>
    </row>
    <row r="4839" spans="1:58" x14ac:dyDescent="0.25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2"/>
      <c r="BA4839" s="12"/>
      <c r="BB4839" s="12"/>
      <c r="BC4839" s="11"/>
      <c r="BD4839" s="11"/>
      <c r="BE4839" s="11"/>
      <c r="BF4839" s="11"/>
    </row>
    <row r="4840" spans="1:58" x14ac:dyDescent="0.25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2"/>
      <c r="BA4840" s="12"/>
      <c r="BB4840" s="12"/>
      <c r="BC4840" s="11"/>
      <c r="BD4840" s="11"/>
      <c r="BE4840" s="11"/>
      <c r="BF4840" s="11"/>
    </row>
    <row r="4841" spans="1:58" x14ac:dyDescent="0.25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2"/>
      <c r="BA4841" s="12"/>
      <c r="BB4841" s="12"/>
      <c r="BC4841" s="11"/>
      <c r="BD4841" s="11"/>
      <c r="BE4841" s="11"/>
      <c r="BF4841" s="11"/>
    </row>
    <row r="4842" spans="1:58" x14ac:dyDescent="0.25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2"/>
      <c r="BA4842" s="12"/>
      <c r="BB4842" s="12"/>
      <c r="BC4842" s="11"/>
      <c r="BD4842" s="11"/>
      <c r="BE4842" s="11"/>
      <c r="BF4842" s="11"/>
    </row>
    <row r="4843" spans="1:58" x14ac:dyDescent="0.25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2"/>
      <c r="BA4843" s="12"/>
      <c r="BB4843" s="12"/>
      <c r="BC4843" s="11"/>
      <c r="BD4843" s="11"/>
      <c r="BE4843" s="11"/>
      <c r="BF4843" s="11"/>
    </row>
    <row r="4844" spans="1:58" x14ac:dyDescent="0.25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2"/>
      <c r="BA4844" s="12"/>
      <c r="BB4844" s="12"/>
      <c r="BC4844" s="11"/>
      <c r="BD4844" s="11"/>
      <c r="BE4844" s="11"/>
      <c r="BF4844" s="11"/>
    </row>
    <row r="4845" spans="1:58" x14ac:dyDescent="0.25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2"/>
      <c r="BA4845" s="12"/>
      <c r="BB4845" s="12"/>
      <c r="BC4845" s="11"/>
      <c r="BD4845" s="11"/>
      <c r="BE4845" s="11"/>
      <c r="BF4845" s="11"/>
    </row>
    <row r="4846" spans="1:58" x14ac:dyDescent="0.25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2"/>
      <c r="BA4846" s="12"/>
      <c r="BB4846" s="12"/>
      <c r="BC4846" s="11"/>
      <c r="BD4846" s="11"/>
      <c r="BE4846" s="11"/>
      <c r="BF4846" s="11"/>
    </row>
    <row r="4847" spans="1:58" x14ac:dyDescent="0.25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2"/>
      <c r="BA4847" s="12"/>
      <c r="BB4847" s="12"/>
      <c r="BC4847" s="11"/>
      <c r="BD4847" s="11"/>
      <c r="BE4847" s="11"/>
      <c r="BF4847" s="11"/>
    </row>
    <row r="4848" spans="1:58" x14ac:dyDescent="0.25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2"/>
      <c r="BA4848" s="12"/>
      <c r="BB4848" s="12"/>
      <c r="BC4848" s="11"/>
      <c r="BD4848" s="11"/>
      <c r="BE4848" s="11"/>
      <c r="BF4848" s="11"/>
    </row>
    <row r="4849" spans="1:58" x14ac:dyDescent="0.25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2"/>
      <c r="BA4849" s="12"/>
      <c r="BB4849" s="12"/>
      <c r="BC4849" s="11"/>
      <c r="BD4849" s="11"/>
      <c r="BE4849" s="11"/>
      <c r="BF4849" s="11"/>
    </row>
    <row r="4850" spans="1:58" x14ac:dyDescent="0.25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2"/>
      <c r="BA4850" s="12"/>
      <c r="BB4850" s="12"/>
      <c r="BC4850" s="11"/>
      <c r="BD4850" s="11"/>
      <c r="BE4850" s="11"/>
      <c r="BF4850" s="11"/>
    </row>
    <row r="4851" spans="1:58" x14ac:dyDescent="0.25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2"/>
      <c r="BA4851" s="12"/>
      <c r="BB4851" s="12"/>
      <c r="BC4851" s="11"/>
      <c r="BD4851" s="11"/>
      <c r="BE4851" s="11"/>
      <c r="BF4851" s="11"/>
    </row>
    <row r="4852" spans="1:58" x14ac:dyDescent="0.25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2"/>
      <c r="BA4852" s="12"/>
      <c r="BB4852" s="12"/>
      <c r="BC4852" s="11"/>
      <c r="BD4852" s="11"/>
      <c r="BE4852" s="11"/>
      <c r="BF4852" s="11"/>
    </row>
    <row r="4853" spans="1:58" x14ac:dyDescent="0.25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2"/>
      <c r="BA4853" s="12"/>
      <c r="BB4853" s="12"/>
      <c r="BC4853" s="11"/>
      <c r="BD4853" s="11"/>
      <c r="BE4853" s="11"/>
      <c r="BF4853" s="11"/>
    </row>
    <row r="4854" spans="1:58" x14ac:dyDescent="0.25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2"/>
      <c r="BA4854" s="12"/>
      <c r="BB4854" s="12"/>
      <c r="BC4854" s="11"/>
      <c r="BD4854" s="11"/>
      <c r="BE4854" s="11"/>
      <c r="BF4854" s="11"/>
    </row>
    <row r="4855" spans="1:58" x14ac:dyDescent="0.25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2"/>
      <c r="BA4855" s="12"/>
      <c r="BB4855" s="12"/>
      <c r="BC4855" s="11"/>
      <c r="BD4855" s="11"/>
      <c r="BE4855" s="11"/>
      <c r="BF4855" s="11"/>
    </row>
    <row r="4856" spans="1:58" x14ac:dyDescent="0.25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2"/>
      <c r="BA4856" s="12"/>
      <c r="BB4856" s="12"/>
      <c r="BC4856" s="11"/>
      <c r="BD4856" s="11"/>
      <c r="BE4856" s="11"/>
      <c r="BF4856" s="11"/>
    </row>
    <row r="4857" spans="1:58" x14ac:dyDescent="0.25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2"/>
      <c r="BA4857" s="12"/>
      <c r="BB4857" s="12"/>
      <c r="BC4857" s="11"/>
      <c r="BD4857" s="11"/>
      <c r="BE4857" s="11"/>
      <c r="BF4857" s="11"/>
    </row>
    <row r="4858" spans="1:58" x14ac:dyDescent="0.25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2"/>
      <c r="BA4858" s="12"/>
      <c r="BB4858" s="12"/>
      <c r="BC4858" s="11"/>
      <c r="BD4858" s="11"/>
      <c r="BE4858" s="11"/>
      <c r="BF4858" s="11"/>
    </row>
    <row r="4859" spans="1:58" x14ac:dyDescent="0.25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2"/>
      <c r="BA4859" s="12"/>
      <c r="BB4859" s="12"/>
      <c r="BC4859" s="11"/>
      <c r="BD4859" s="11"/>
      <c r="BE4859" s="11"/>
      <c r="BF4859" s="11"/>
    </row>
    <row r="4860" spans="1:58" x14ac:dyDescent="0.25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2"/>
      <c r="BA4860" s="12"/>
      <c r="BB4860" s="12"/>
      <c r="BC4860" s="11"/>
      <c r="BD4860" s="11"/>
      <c r="BE4860" s="11"/>
      <c r="BF4860" s="11"/>
    </row>
    <row r="4861" spans="1:58" x14ac:dyDescent="0.25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2"/>
      <c r="BA4861" s="12"/>
      <c r="BB4861" s="12"/>
      <c r="BC4861" s="11"/>
      <c r="BD4861" s="11"/>
      <c r="BE4861" s="11"/>
      <c r="BF4861" s="11"/>
    </row>
    <row r="4862" spans="1:58" x14ac:dyDescent="0.25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2"/>
      <c r="BA4862" s="12"/>
      <c r="BB4862" s="12"/>
      <c r="BC4862" s="11"/>
      <c r="BD4862" s="11"/>
      <c r="BE4862" s="11"/>
      <c r="BF4862" s="11"/>
    </row>
    <row r="4863" spans="1:58" x14ac:dyDescent="0.25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2"/>
      <c r="BA4863" s="12"/>
      <c r="BB4863" s="12"/>
      <c r="BC4863" s="11"/>
      <c r="BD4863" s="11"/>
      <c r="BE4863" s="11"/>
      <c r="BF4863" s="11"/>
    </row>
    <row r="4864" spans="1:58" x14ac:dyDescent="0.25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2"/>
      <c r="BA4864" s="12"/>
      <c r="BB4864" s="12"/>
      <c r="BC4864" s="11"/>
      <c r="BD4864" s="11"/>
      <c r="BE4864" s="11"/>
      <c r="BF4864" s="11"/>
    </row>
    <row r="4865" spans="1:58" x14ac:dyDescent="0.25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2"/>
      <c r="BA4865" s="12"/>
      <c r="BB4865" s="12"/>
      <c r="BC4865" s="11"/>
      <c r="BD4865" s="11"/>
      <c r="BE4865" s="11"/>
      <c r="BF4865" s="11"/>
    </row>
    <row r="4866" spans="1:58" x14ac:dyDescent="0.25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2"/>
      <c r="BA4866" s="12"/>
      <c r="BB4866" s="12"/>
      <c r="BC4866" s="11"/>
      <c r="BD4866" s="11"/>
      <c r="BE4866" s="11"/>
      <c r="BF4866" s="11"/>
    </row>
    <row r="4867" spans="1:58" x14ac:dyDescent="0.25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2"/>
      <c r="BA4867" s="12"/>
      <c r="BB4867" s="12"/>
      <c r="BC4867" s="11"/>
      <c r="BD4867" s="11"/>
      <c r="BE4867" s="11"/>
      <c r="BF4867" s="11"/>
    </row>
    <row r="4868" spans="1:58" x14ac:dyDescent="0.25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2"/>
      <c r="BA4868" s="12"/>
      <c r="BB4868" s="12"/>
      <c r="BC4868" s="11"/>
      <c r="BD4868" s="11"/>
      <c r="BE4868" s="11"/>
      <c r="BF4868" s="11"/>
    </row>
    <row r="4869" spans="1:58" x14ac:dyDescent="0.25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2"/>
      <c r="BA4869" s="12"/>
      <c r="BB4869" s="12"/>
      <c r="BC4869" s="11"/>
      <c r="BD4869" s="11"/>
      <c r="BE4869" s="11"/>
      <c r="BF4869" s="11"/>
    </row>
    <row r="4870" spans="1:58" x14ac:dyDescent="0.25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2"/>
      <c r="BA4870" s="12"/>
      <c r="BB4870" s="12"/>
      <c r="BC4870" s="11"/>
      <c r="BD4870" s="11"/>
      <c r="BE4870" s="11"/>
      <c r="BF4870" s="11"/>
    </row>
    <row r="4871" spans="1:58" x14ac:dyDescent="0.25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2"/>
      <c r="BA4871" s="12"/>
      <c r="BB4871" s="12"/>
      <c r="BC4871" s="11"/>
      <c r="BD4871" s="11"/>
      <c r="BE4871" s="11"/>
      <c r="BF4871" s="11"/>
    </row>
    <row r="4872" spans="1:58" x14ac:dyDescent="0.25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2"/>
      <c r="BA4872" s="12"/>
      <c r="BB4872" s="12"/>
      <c r="BC4872" s="11"/>
      <c r="BD4872" s="11"/>
      <c r="BE4872" s="11"/>
      <c r="BF4872" s="11"/>
    </row>
    <row r="4873" spans="1:58" x14ac:dyDescent="0.25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2"/>
      <c r="BA4873" s="12"/>
      <c r="BB4873" s="12"/>
      <c r="BC4873" s="11"/>
      <c r="BD4873" s="11"/>
      <c r="BE4873" s="11"/>
      <c r="BF4873" s="11"/>
    </row>
    <row r="4874" spans="1:58" x14ac:dyDescent="0.25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2"/>
      <c r="BA4874" s="12"/>
      <c r="BB4874" s="12"/>
      <c r="BC4874" s="11"/>
      <c r="BD4874" s="11"/>
      <c r="BE4874" s="11"/>
      <c r="BF4874" s="11"/>
    </row>
    <row r="4875" spans="1:58" x14ac:dyDescent="0.25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2"/>
      <c r="BA4875" s="12"/>
      <c r="BB4875" s="12"/>
      <c r="BC4875" s="11"/>
      <c r="BD4875" s="11"/>
      <c r="BE4875" s="11"/>
      <c r="BF4875" s="11"/>
    </row>
    <row r="4876" spans="1:58" x14ac:dyDescent="0.25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2"/>
      <c r="BA4876" s="12"/>
      <c r="BB4876" s="12"/>
      <c r="BC4876" s="11"/>
      <c r="BD4876" s="11"/>
      <c r="BE4876" s="11"/>
      <c r="BF4876" s="11"/>
    </row>
    <row r="4877" spans="1:58" x14ac:dyDescent="0.25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2"/>
      <c r="BA4877" s="12"/>
      <c r="BB4877" s="12"/>
      <c r="BC4877" s="11"/>
      <c r="BD4877" s="11"/>
      <c r="BE4877" s="11"/>
      <c r="BF4877" s="11"/>
    </row>
    <row r="4878" spans="1:58" x14ac:dyDescent="0.25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2"/>
      <c r="BA4878" s="12"/>
      <c r="BB4878" s="12"/>
      <c r="BC4878" s="11"/>
      <c r="BD4878" s="11"/>
      <c r="BE4878" s="11"/>
      <c r="BF4878" s="11"/>
    </row>
    <row r="4879" spans="1:58" x14ac:dyDescent="0.25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2"/>
      <c r="BA4879" s="12"/>
      <c r="BB4879" s="12"/>
      <c r="BC4879" s="11"/>
      <c r="BD4879" s="11"/>
      <c r="BE4879" s="11"/>
      <c r="BF4879" s="11"/>
    </row>
    <row r="4880" spans="1:58" x14ac:dyDescent="0.25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2"/>
      <c r="BA4880" s="12"/>
      <c r="BB4880" s="12"/>
      <c r="BC4880" s="11"/>
      <c r="BD4880" s="11"/>
      <c r="BE4880" s="11"/>
      <c r="BF4880" s="11"/>
    </row>
    <row r="4881" spans="1:58" x14ac:dyDescent="0.25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2"/>
      <c r="BA4881" s="12"/>
      <c r="BB4881" s="12"/>
      <c r="BC4881" s="11"/>
      <c r="BD4881" s="11"/>
      <c r="BE4881" s="11"/>
      <c r="BF4881" s="11"/>
    </row>
    <row r="4882" spans="1:58" x14ac:dyDescent="0.25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2"/>
      <c r="BA4882" s="12"/>
      <c r="BB4882" s="12"/>
      <c r="BC4882" s="11"/>
      <c r="BD4882" s="11"/>
      <c r="BE4882" s="11"/>
      <c r="BF4882" s="11"/>
    </row>
    <row r="4883" spans="1:58" x14ac:dyDescent="0.25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2"/>
      <c r="BA4883" s="12"/>
      <c r="BB4883" s="12"/>
      <c r="BC4883" s="11"/>
      <c r="BD4883" s="11"/>
      <c r="BE4883" s="11"/>
      <c r="BF4883" s="11"/>
    </row>
    <row r="4884" spans="1:58" x14ac:dyDescent="0.25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2"/>
      <c r="BA4884" s="12"/>
      <c r="BB4884" s="12"/>
      <c r="BC4884" s="11"/>
      <c r="BD4884" s="11"/>
      <c r="BE4884" s="11"/>
      <c r="BF4884" s="11"/>
    </row>
    <row r="4885" spans="1:58" x14ac:dyDescent="0.25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2"/>
      <c r="BA4885" s="12"/>
      <c r="BB4885" s="12"/>
      <c r="BC4885" s="11"/>
      <c r="BD4885" s="11"/>
      <c r="BE4885" s="11"/>
      <c r="BF4885" s="11"/>
    </row>
    <row r="4886" spans="1:58" x14ac:dyDescent="0.25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2"/>
      <c r="BA4886" s="12"/>
      <c r="BB4886" s="12"/>
      <c r="BC4886" s="11"/>
      <c r="BD4886" s="11"/>
      <c r="BE4886" s="11"/>
      <c r="BF4886" s="11"/>
    </row>
    <row r="4887" spans="1:58" x14ac:dyDescent="0.25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2"/>
      <c r="BA4887" s="12"/>
      <c r="BB4887" s="12"/>
      <c r="BC4887" s="11"/>
      <c r="BD4887" s="11"/>
      <c r="BE4887" s="11"/>
      <c r="BF4887" s="11"/>
    </row>
    <row r="4888" spans="1:58" x14ac:dyDescent="0.25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2"/>
      <c r="BA4888" s="12"/>
      <c r="BB4888" s="12"/>
      <c r="BC4888" s="11"/>
      <c r="BD4888" s="11"/>
      <c r="BE4888" s="11"/>
      <c r="BF4888" s="11"/>
    </row>
    <row r="4889" spans="1:58" x14ac:dyDescent="0.25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2"/>
      <c r="BA4889" s="12"/>
      <c r="BB4889" s="12"/>
      <c r="BC4889" s="11"/>
      <c r="BD4889" s="11"/>
      <c r="BE4889" s="11"/>
      <c r="BF4889" s="11"/>
    </row>
    <row r="4890" spans="1:58" x14ac:dyDescent="0.25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2"/>
      <c r="BA4890" s="12"/>
      <c r="BB4890" s="12"/>
      <c r="BC4890" s="11"/>
      <c r="BD4890" s="11"/>
      <c r="BE4890" s="11"/>
      <c r="BF4890" s="11"/>
    </row>
    <row r="4891" spans="1:58" x14ac:dyDescent="0.25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2"/>
      <c r="BA4891" s="12"/>
      <c r="BB4891" s="12"/>
      <c r="BC4891" s="11"/>
      <c r="BD4891" s="11"/>
      <c r="BE4891" s="11"/>
      <c r="BF4891" s="11"/>
    </row>
    <row r="4892" spans="1:58" x14ac:dyDescent="0.25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2"/>
      <c r="BA4892" s="12"/>
      <c r="BB4892" s="12"/>
      <c r="BC4892" s="11"/>
      <c r="BD4892" s="11"/>
      <c r="BE4892" s="11"/>
      <c r="BF4892" s="11"/>
    </row>
    <row r="4893" spans="1:58" x14ac:dyDescent="0.25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2"/>
      <c r="BA4893" s="12"/>
      <c r="BB4893" s="12"/>
      <c r="BC4893" s="11"/>
      <c r="BD4893" s="11"/>
      <c r="BE4893" s="11"/>
      <c r="BF4893" s="11"/>
    </row>
    <row r="4894" spans="1:58" x14ac:dyDescent="0.25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2"/>
      <c r="BA4894" s="12"/>
      <c r="BB4894" s="12"/>
      <c r="BC4894" s="11"/>
      <c r="BD4894" s="11"/>
      <c r="BE4894" s="11"/>
      <c r="BF4894" s="11"/>
    </row>
    <row r="4895" spans="1:58" x14ac:dyDescent="0.25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2"/>
      <c r="BA4895" s="12"/>
      <c r="BB4895" s="12"/>
      <c r="BC4895" s="11"/>
      <c r="BD4895" s="11"/>
      <c r="BE4895" s="11"/>
      <c r="BF4895" s="11"/>
    </row>
    <row r="4896" spans="1:58" x14ac:dyDescent="0.25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2"/>
      <c r="BA4896" s="12"/>
      <c r="BB4896" s="12"/>
      <c r="BC4896" s="11"/>
      <c r="BD4896" s="11"/>
      <c r="BE4896" s="11"/>
      <c r="BF4896" s="11"/>
    </row>
    <row r="4897" spans="1:58" x14ac:dyDescent="0.25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2"/>
      <c r="BA4897" s="12"/>
      <c r="BB4897" s="12"/>
      <c r="BC4897" s="11"/>
      <c r="BD4897" s="11"/>
      <c r="BE4897" s="11"/>
      <c r="BF4897" s="11"/>
    </row>
    <row r="4898" spans="1:58" x14ac:dyDescent="0.25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2"/>
      <c r="BA4898" s="12"/>
      <c r="BB4898" s="12"/>
      <c r="BC4898" s="11"/>
      <c r="BD4898" s="11"/>
      <c r="BE4898" s="11"/>
      <c r="BF4898" s="11"/>
    </row>
    <row r="4899" spans="1:58" x14ac:dyDescent="0.25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2"/>
      <c r="BA4899" s="12"/>
      <c r="BB4899" s="12"/>
      <c r="BC4899" s="11"/>
      <c r="BD4899" s="11"/>
      <c r="BE4899" s="11"/>
      <c r="BF4899" s="11"/>
    </row>
    <row r="4900" spans="1:58" x14ac:dyDescent="0.25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2"/>
      <c r="BA4900" s="12"/>
      <c r="BB4900" s="12"/>
      <c r="BC4900" s="11"/>
      <c r="BD4900" s="11"/>
      <c r="BE4900" s="11"/>
      <c r="BF4900" s="11"/>
    </row>
    <row r="4901" spans="1:58" x14ac:dyDescent="0.25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2"/>
      <c r="BA4901" s="12"/>
      <c r="BB4901" s="12"/>
      <c r="BC4901" s="11"/>
      <c r="BD4901" s="11"/>
      <c r="BE4901" s="11"/>
      <c r="BF4901" s="11"/>
    </row>
    <row r="4902" spans="1:58" x14ac:dyDescent="0.25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2"/>
      <c r="BA4902" s="12"/>
      <c r="BB4902" s="12"/>
      <c r="BC4902" s="11"/>
      <c r="BD4902" s="11"/>
      <c r="BE4902" s="11"/>
      <c r="BF4902" s="11"/>
    </row>
    <row r="4903" spans="1:58" x14ac:dyDescent="0.25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2"/>
      <c r="BA4903" s="12"/>
      <c r="BB4903" s="12"/>
      <c r="BC4903" s="11"/>
      <c r="BD4903" s="11"/>
      <c r="BE4903" s="11"/>
      <c r="BF4903" s="11"/>
    </row>
    <row r="4904" spans="1:58" x14ac:dyDescent="0.25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2"/>
      <c r="BA4904" s="12"/>
      <c r="BB4904" s="12"/>
      <c r="BC4904" s="11"/>
      <c r="BD4904" s="11"/>
      <c r="BE4904" s="11"/>
      <c r="BF4904" s="11"/>
    </row>
    <row r="4905" spans="1:58" x14ac:dyDescent="0.25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2"/>
      <c r="BA4905" s="12"/>
      <c r="BB4905" s="12"/>
      <c r="BC4905" s="11"/>
      <c r="BD4905" s="11"/>
      <c r="BE4905" s="11"/>
      <c r="BF4905" s="11"/>
    </row>
    <row r="4906" spans="1:58" x14ac:dyDescent="0.25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2"/>
      <c r="BA4906" s="12"/>
      <c r="BB4906" s="12"/>
      <c r="BC4906" s="11"/>
      <c r="BD4906" s="11"/>
      <c r="BE4906" s="11"/>
      <c r="BF4906" s="11"/>
    </row>
    <row r="4907" spans="1:58" x14ac:dyDescent="0.25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2"/>
      <c r="BA4907" s="12"/>
      <c r="BB4907" s="12"/>
      <c r="BC4907" s="11"/>
      <c r="BD4907" s="11"/>
      <c r="BE4907" s="11"/>
      <c r="BF4907" s="11"/>
    </row>
    <row r="4908" spans="1:58" x14ac:dyDescent="0.25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2"/>
      <c r="BA4908" s="12"/>
      <c r="BB4908" s="12"/>
      <c r="BC4908" s="11"/>
      <c r="BD4908" s="11"/>
      <c r="BE4908" s="11"/>
      <c r="BF4908" s="11"/>
    </row>
    <row r="4909" spans="1:58" x14ac:dyDescent="0.25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2"/>
      <c r="BA4909" s="12"/>
      <c r="BB4909" s="12"/>
      <c r="BC4909" s="11"/>
      <c r="BD4909" s="11"/>
      <c r="BE4909" s="11"/>
      <c r="BF4909" s="11"/>
    </row>
    <row r="4910" spans="1:58" x14ac:dyDescent="0.25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2"/>
      <c r="BA4910" s="12"/>
      <c r="BB4910" s="12"/>
      <c r="BC4910" s="11"/>
      <c r="BD4910" s="11"/>
      <c r="BE4910" s="11"/>
      <c r="BF4910" s="11"/>
    </row>
    <row r="4911" spans="1:58" x14ac:dyDescent="0.25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2"/>
      <c r="BA4911" s="12"/>
      <c r="BB4911" s="12"/>
      <c r="BC4911" s="11"/>
      <c r="BD4911" s="11"/>
      <c r="BE4911" s="11"/>
      <c r="BF4911" s="11"/>
    </row>
    <row r="4912" spans="1:58" x14ac:dyDescent="0.25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2"/>
      <c r="BA4912" s="12"/>
      <c r="BB4912" s="12"/>
      <c r="BC4912" s="11"/>
      <c r="BD4912" s="11"/>
      <c r="BE4912" s="11"/>
      <c r="BF4912" s="11"/>
    </row>
    <row r="4913" spans="1:58" x14ac:dyDescent="0.25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2"/>
      <c r="BA4913" s="12"/>
      <c r="BB4913" s="12"/>
      <c r="BC4913" s="11"/>
      <c r="BD4913" s="11"/>
      <c r="BE4913" s="11"/>
      <c r="BF4913" s="11"/>
    </row>
    <row r="4914" spans="1:58" x14ac:dyDescent="0.25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2"/>
      <c r="BA4914" s="12"/>
      <c r="BB4914" s="12"/>
      <c r="BC4914" s="11"/>
      <c r="BD4914" s="11"/>
      <c r="BE4914" s="11"/>
      <c r="BF4914" s="11"/>
    </row>
    <row r="4915" spans="1:58" x14ac:dyDescent="0.25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2"/>
      <c r="BA4915" s="12"/>
      <c r="BB4915" s="12"/>
      <c r="BC4915" s="11"/>
      <c r="BD4915" s="11"/>
      <c r="BE4915" s="11"/>
      <c r="BF4915" s="11"/>
    </row>
    <row r="4916" spans="1:58" x14ac:dyDescent="0.25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2"/>
      <c r="BA4916" s="12"/>
      <c r="BB4916" s="12"/>
      <c r="BC4916" s="11"/>
      <c r="BD4916" s="11"/>
      <c r="BE4916" s="11"/>
      <c r="BF4916" s="11"/>
    </row>
    <row r="4917" spans="1:58" x14ac:dyDescent="0.25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2"/>
      <c r="BA4917" s="12"/>
      <c r="BB4917" s="12"/>
      <c r="BC4917" s="11"/>
      <c r="BD4917" s="11"/>
      <c r="BE4917" s="11"/>
      <c r="BF4917" s="11"/>
    </row>
    <row r="4918" spans="1:58" x14ac:dyDescent="0.25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2"/>
      <c r="BA4918" s="12"/>
      <c r="BB4918" s="12"/>
      <c r="BC4918" s="11"/>
      <c r="BD4918" s="11"/>
      <c r="BE4918" s="11"/>
      <c r="BF4918" s="11"/>
    </row>
    <row r="4919" spans="1:58" x14ac:dyDescent="0.25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2"/>
      <c r="BA4919" s="12"/>
      <c r="BB4919" s="12"/>
      <c r="BC4919" s="11"/>
      <c r="BD4919" s="11"/>
      <c r="BE4919" s="11"/>
      <c r="BF4919" s="11"/>
    </row>
    <row r="4920" spans="1:58" x14ac:dyDescent="0.25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2"/>
      <c r="BA4920" s="12"/>
      <c r="BB4920" s="12"/>
      <c r="BC4920" s="11"/>
      <c r="BD4920" s="11"/>
      <c r="BE4920" s="11"/>
      <c r="BF4920" s="11"/>
    </row>
    <row r="4921" spans="1:58" x14ac:dyDescent="0.25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2"/>
      <c r="BA4921" s="12"/>
      <c r="BB4921" s="12"/>
      <c r="BC4921" s="11"/>
      <c r="BD4921" s="11"/>
      <c r="BE4921" s="11"/>
      <c r="BF4921" s="11"/>
    </row>
    <row r="4922" spans="1:58" x14ac:dyDescent="0.25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2"/>
      <c r="BA4922" s="12"/>
      <c r="BB4922" s="12"/>
      <c r="BC4922" s="11"/>
      <c r="BD4922" s="11"/>
      <c r="BE4922" s="11"/>
      <c r="BF4922" s="11"/>
    </row>
    <row r="4923" spans="1:58" x14ac:dyDescent="0.25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2"/>
      <c r="BA4923" s="12"/>
      <c r="BB4923" s="12"/>
      <c r="BC4923" s="11"/>
      <c r="BD4923" s="11"/>
      <c r="BE4923" s="11"/>
      <c r="BF4923" s="11"/>
    </row>
    <row r="4924" spans="1:58" x14ac:dyDescent="0.25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2"/>
      <c r="BA4924" s="12"/>
      <c r="BB4924" s="12"/>
      <c r="BC4924" s="11"/>
      <c r="BD4924" s="11"/>
      <c r="BE4924" s="11"/>
      <c r="BF4924" s="11"/>
    </row>
    <row r="4925" spans="1:58" x14ac:dyDescent="0.25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2"/>
      <c r="BA4925" s="12"/>
      <c r="BB4925" s="12"/>
      <c r="BC4925" s="11"/>
      <c r="BD4925" s="11"/>
      <c r="BE4925" s="11"/>
      <c r="BF4925" s="11"/>
    </row>
    <row r="4926" spans="1:58" x14ac:dyDescent="0.25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2"/>
      <c r="BA4926" s="12"/>
      <c r="BB4926" s="12"/>
      <c r="BC4926" s="11"/>
      <c r="BD4926" s="11"/>
      <c r="BE4926" s="11"/>
      <c r="BF4926" s="11"/>
    </row>
    <row r="4927" spans="1:58" x14ac:dyDescent="0.25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2"/>
      <c r="BA4927" s="12"/>
      <c r="BB4927" s="12"/>
      <c r="BC4927" s="11"/>
      <c r="BD4927" s="11"/>
      <c r="BE4927" s="11"/>
      <c r="BF4927" s="11"/>
    </row>
    <row r="4928" spans="1:58" x14ac:dyDescent="0.25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2"/>
      <c r="BA4928" s="12"/>
      <c r="BB4928" s="12"/>
      <c r="BC4928" s="11"/>
      <c r="BD4928" s="11"/>
      <c r="BE4928" s="11"/>
      <c r="BF4928" s="11"/>
    </row>
    <row r="4929" spans="1:58" x14ac:dyDescent="0.25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2"/>
      <c r="BA4929" s="12"/>
      <c r="BB4929" s="12"/>
      <c r="BC4929" s="11"/>
      <c r="BD4929" s="11"/>
      <c r="BE4929" s="11"/>
      <c r="BF4929" s="11"/>
    </row>
    <row r="4930" spans="1:58" x14ac:dyDescent="0.25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2"/>
      <c r="BA4930" s="12"/>
      <c r="BB4930" s="12"/>
      <c r="BC4930" s="11"/>
      <c r="BD4930" s="11"/>
      <c r="BE4930" s="11"/>
      <c r="BF4930" s="11"/>
    </row>
    <row r="4931" spans="1:58" x14ac:dyDescent="0.25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2"/>
      <c r="BA4931" s="12"/>
      <c r="BB4931" s="12"/>
      <c r="BC4931" s="11"/>
      <c r="BD4931" s="11"/>
      <c r="BE4931" s="11"/>
      <c r="BF4931" s="11"/>
    </row>
    <row r="4932" spans="1:58" x14ac:dyDescent="0.25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2"/>
      <c r="BA4932" s="12"/>
      <c r="BB4932" s="12"/>
      <c r="BC4932" s="11"/>
      <c r="BD4932" s="11"/>
      <c r="BE4932" s="11"/>
      <c r="BF4932" s="11"/>
    </row>
    <row r="4933" spans="1:58" x14ac:dyDescent="0.25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2"/>
      <c r="BA4933" s="12"/>
      <c r="BB4933" s="12"/>
      <c r="BC4933" s="11"/>
      <c r="BD4933" s="11"/>
      <c r="BE4933" s="11"/>
      <c r="BF4933" s="11"/>
    </row>
    <row r="4934" spans="1:58" x14ac:dyDescent="0.25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2"/>
      <c r="BA4934" s="12"/>
      <c r="BB4934" s="12"/>
      <c r="BC4934" s="11"/>
      <c r="BD4934" s="11"/>
      <c r="BE4934" s="11"/>
      <c r="BF4934" s="11"/>
    </row>
    <row r="4935" spans="1:58" x14ac:dyDescent="0.25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2"/>
      <c r="BA4935" s="12"/>
      <c r="BB4935" s="12"/>
      <c r="BC4935" s="11"/>
      <c r="BD4935" s="11"/>
      <c r="BE4935" s="11"/>
      <c r="BF4935" s="11"/>
    </row>
    <row r="4936" spans="1:58" x14ac:dyDescent="0.25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2"/>
      <c r="BA4936" s="12"/>
      <c r="BB4936" s="12"/>
      <c r="BC4936" s="11"/>
      <c r="BD4936" s="11"/>
      <c r="BE4936" s="11"/>
      <c r="BF4936" s="11"/>
    </row>
    <row r="4937" spans="1:58" x14ac:dyDescent="0.25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2"/>
      <c r="BA4937" s="12"/>
      <c r="BB4937" s="12"/>
      <c r="BC4937" s="11"/>
      <c r="BD4937" s="11"/>
      <c r="BE4937" s="11"/>
      <c r="BF4937" s="11"/>
    </row>
    <row r="4938" spans="1:58" x14ac:dyDescent="0.25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2"/>
      <c r="BA4938" s="12"/>
      <c r="BB4938" s="12"/>
      <c r="BC4938" s="11"/>
      <c r="BD4938" s="11"/>
      <c r="BE4938" s="11"/>
      <c r="BF4938" s="11"/>
    </row>
    <row r="4939" spans="1:58" x14ac:dyDescent="0.25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2"/>
      <c r="BA4939" s="12"/>
      <c r="BB4939" s="12"/>
      <c r="BC4939" s="11"/>
      <c r="BD4939" s="11"/>
      <c r="BE4939" s="11"/>
      <c r="BF4939" s="11"/>
    </row>
    <row r="4940" spans="1:58" x14ac:dyDescent="0.25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2"/>
      <c r="BA4940" s="12"/>
      <c r="BB4940" s="12"/>
      <c r="BC4940" s="11"/>
      <c r="BD4940" s="11"/>
      <c r="BE4940" s="11"/>
      <c r="BF4940" s="11"/>
    </row>
    <row r="4941" spans="1:58" x14ac:dyDescent="0.25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2"/>
      <c r="BA4941" s="12"/>
      <c r="BB4941" s="12"/>
      <c r="BC4941" s="11"/>
      <c r="BD4941" s="11"/>
      <c r="BE4941" s="11"/>
      <c r="BF4941" s="11"/>
    </row>
    <row r="4942" spans="1:58" x14ac:dyDescent="0.25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2"/>
      <c r="BA4942" s="12"/>
      <c r="BB4942" s="12"/>
      <c r="BC4942" s="11"/>
      <c r="BD4942" s="11"/>
      <c r="BE4942" s="11"/>
      <c r="BF4942" s="11"/>
    </row>
    <row r="4943" spans="1:58" x14ac:dyDescent="0.25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2"/>
      <c r="BA4943" s="12"/>
      <c r="BB4943" s="12"/>
      <c r="BC4943" s="11"/>
      <c r="BD4943" s="11"/>
      <c r="BE4943" s="11"/>
      <c r="BF4943" s="11"/>
    </row>
    <row r="4944" spans="1:58" x14ac:dyDescent="0.25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2"/>
      <c r="BA4944" s="12"/>
      <c r="BB4944" s="12"/>
      <c r="BC4944" s="11"/>
      <c r="BD4944" s="11"/>
      <c r="BE4944" s="11"/>
      <c r="BF4944" s="11"/>
    </row>
    <row r="4945" spans="1:58" x14ac:dyDescent="0.25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2"/>
      <c r="BA4945" s="12"/>
      <c r="BB4945" s="12"/>
      <c r="BC4945" s="11"/>
      <c r="BD4945" s="11"/>
      <c r="BE4945" s="11"/>
      <c r="BF4945" s="11"/>
    </row>
    <row r="4946" spans="1:58" x14ac:dyDescent="0.25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2"/>
      <c r="BA4946" s="12"/>
      <c r="BB4946" s="12"/>
      <c r="BC4946" s="11"/>
      <c r="BD4946" s="11"/>
      <c r="BE4946" s="11"/>
      <c r="BF4946" s="11"/>
    </row>
    <row r="4947" spans="1:58" x14ac:dyDescent="0.25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2"/>
      <c r="BA4947" s="12"/>
      <c r="BB4947" s="12"/>
      <c r="BC4947" s="11"/>
      <c r="BD4947" s="11"/>
      <c r="BE4947" s="11"/>
      <c r="BF4947" s="11"/>
    </row>
    <row r="4948" spans="1:58" x14ac:dyDescent="0.25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2"/>
      <c r="BA4948" s="12"/>
      <c r="BB4948" s="12"/>
      <c r="BC4948" s="11"/>
      <c r="BD4948" s="11"/>
      <c r="BE4948" s="11"/>
      <c r="BF4948" s="11"/>
    </row>
    <row r="4949" spans="1:58" x14ac:dyDescent="0.25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2"/>
      <c r="BA4949" s="12"/>
      <c r="BB4949" s="12"/>
      <c r="BC4949" s="11"/>
      <c r="BD4949" s="11"/>
      <c r="BE4949" s="11"/>
      <c r="BF4949" s="11"/>
    </row>
    <row r="4950" spans="1:58" x14ac:dyDescent="0.25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2"/>
      <c r="BA4950" s="12"/>
      <c r="BB4950" s="12"/>
      <c r="BC4950" s="11"/>
      <c r="BD4950" s="11"/>
      <c r="BE4950" s="11"/>
      <c r="BF4950" s="11"/>
    </row>
    <row r="4951" spans="1:58" x14ac:dyDescent="0.25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2"/>
      <c r="BA4951" s="12"/>
      <c r="BB4951" s="12"/>
      <c r="BC4951" s="11"/>
      <c r="BD4951" s="11"/>
      <c r="BE4951" s="11"/>
      <c r="BF4951" s="11"/>
    </row>
    <row r="4952" spans="1:58" x14ac:dyDescent="0.25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2"/>
      <c r="BA4952" s="12"/>
      <c r="BB4952" s="12"/>
      <c r="BC4952" s="11"/>
      <c r="BD4952" s="11"/>
      <c r="BE4952" s="11"/>
      <c r="BF4952" s="11"/>
    </row>
    <row r="4953" spans="1:58" x14ac:dyDescent="0.25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2"/>
      <c r="BA4953" s="12"/>
      <c r="BB4953" s="12"/>
      <c r="BC4953" s="11"/>
      <c r="BD4953" s="11"/>
      <c r="BE4953" s="11"/>
      <c r="BF4953" s="11"/>
    </row>
    <row r="4954" spans="1:58" x14ac:dyDescent="0.25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2"/>
      <c r="BA4954" s="12"/>
      <c r="BB4954" s="12"/>
      <c r="BC4954" s="11"/>
      <c r="BD4954" s="11"/>
      <c r="BE4954" s="11"/>
      <c r="BF4954" s="11"/>
    </row>
    <row r="4955" spans="1:58" x14ac:dyDescent="0.25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2"/>
      <c r="BA4955" s="12"/>
      <c r="BB4955" s="12"/>
      <c r="BC4955" s="11"/>
      <c r="BD4955" s="11"/>
      <c r="BE4955" s="11"/>
      <c r="BF4955" s="11"/>
    </row>
    <row r="4956" spans="1:58" x14ac:dyDescent="0.25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2"/>
      <c r="BA4956" s="12"/>
      <c r="BB4956" s="12"/>
      <c r="BC4956" s="11"/>
      <c r="BD4956" s="11"/>
      <c r="BE4956" s="11"/>
      <c r="BF4956" s="11"/>
    </row>
    <row r="4957" spans="1:58" x14ac:dyDescent="0.25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2"/>
      <c r="BA4957" s="12"/>
      <c r="BB4957" s="12"/>
      <c r="BC4957" s="11"/>
      <c r="BD4957" s="11"/>
      <c r="BE4957" s="11"/>
      <c r="BF4957" s="11"/>
    </row>
    <row r="4958" spans="1:58" x14ac:dyDescent="0.25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2"/>
      <c r="BA4958" s="12"/>
      <c r="BB4958" s="12"/>
      <c r="BC4958" s="11"/>
      <c r="BD4958" s="11"/>
      <c r="BE4958" s="11"/>
      <c r="BF4958" s="11"/>
    </row>
    <row r="4959" spans="1:58" x14ac:dyDescent="0.25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2"/>
      <c r="BA4959" s="12"/>
      <c r="BB4959" s="12"/>
      <c r="BC4959" s="11"/>
      <c r="BD4959" s="11"/>
      <c r="BE4959" s="11"/>
      <c r="BF4959" s="11"/>
    </row>
    <row r="4960" spans="1:58" x14ac:dyDescent="0.25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2"/>
      <c r="BA4960" s="12"/>
      <c r="BB4960" s="12"/>
      <c r="BC4960" s="11"/>
      <c r="BD4960" s="11"/>
      <c r="BE4960" s="11"/>
      <c r="BF4960" s="11"/>
    </row>
    <row r="4961" spans="1:58" x14ac:dyDescent="0.25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2"/>
      <c r="BA4961" s="12"/>
      <c r="BB4961" s="12"/>
      <c r="BC4961" s="11"/>
      <c r="BD4961" s="11"/>
      <c r="BE4961" s="11"/>
      <c r="BF4961" s="11"/>
    </row>
    <row r="4962" spans="1:58" x14ac:dyDescent="0.25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2"/>
      <c r="BA4962" s="12"/>
      <c r="BB4962" s="12"/>
      <c r="BC4962" s="11"/>
      <c r="BD4962" s="11"/>
      <c r="BE4962" s="11"/>
      <c r="BF4962" s="11"/>
    </row>
    <row r="4963" spans="1:58" x14ac:dyDescent="0.25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2"/>
      <c r="BA4963" s="12"/>
      <c r="BB4963" s="12"/>
      <c r="BC4963" s="11"/>
      <c r="BD4963" s="11"/>
      <c r="BE4963" s="11"/>
      <c r="BF4963" s="11"/>
    </row>
    <row r="4964" spans="1:58" x14ac:dyDescent="0.25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2"/>
      <c r="BA4964" s="12"/>
      <c r="BB4964" s="12"/>
      <c r="BC4964" s="11"/>
      <c r="BD4964" s="11"/>
      <c r="BE4964" s="11"/>
      <c r="BF4964" s="11"/>
    </row>
    <row r="4965" spans="1:58" x14ac:dyDescent="0.25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2"/>
      <c r="BA4965" s="12"/>
      <c r="BB4965" s="12"/>
      <c r="BC4965" s="11"/>
      <c r="BD4965" s="11"/>
      <c r="BE4965" s="11"/>
      <c r="BF4965" s="11"/>
    </row>
    <row r="4966" spans="1:58" x14ac:dyDescent="0.25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2"/>
      <c r="BA4966" s="12"/>
      <c r="BB4966" s="12"/>
      <c r="BC4966" s="11"/>
      <c r="BD4966" s="11"/>
      <c r="BE4966" s="11"/>
      <c r="BF4966" s="11"/>
    </row>
    <row r="4967" spans="1:58" x14ac:dyDescent="0.25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2"/>
      <c r="BA4967" s="12"/>
      <c r="BB4967" s="12"/>
      <c r="BC4967" s="11"/>
      <c r="BD4967" s="11"/>
      <c r="BE4967" s="11"/>
      <c r="BF4967" s="11"/>
    </row>
    <row r="4968" spans="1:58" x14ac:dyDescent="0.25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2"/>
      <c r="BA4968" s="12"/>
      <c r="BB4968" s="12"/>
      <c r="BC4968" s="11"/>
      <c r="BD4968" s="11"/>
      <c r="BE4968" s="11"/>
      <c r="BF4968" s="11"/>
    </row>
    <row r="4969" spans="1:58" x14ac:dyDescent="0.25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2"/>
      <c r="BA4969" s="12"/>
      <c r="BB4969" s="12"/>
      <c r="BC4969" s="11"/>
      <c r="BD4969" s="11"/>
      <c r="BE4969" s="11"/>
      <c r="BF4969" s="11"/>
    </row>
    <row r="4970" spans="1:58" x14ac:dyDescent="0.25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2"/>
      <c r="BA4970" s="12"/>
      <c r="BB4970" s="12"/>
      <c r="BC4970" s="11"/>
      <c r="BD4970" s="11"/>
      <c r="BE4970" s="11"/>
      <c r="BF4970" s="11"/>
    </row>
    <row r="4971" spans="1:58" x14ac:dyDescent="0.25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2"/>
      <c r="BA4971" s="12"/>
      <c r="BB4971" s="12"/>
      <c r="BC4971" s="11"/>
      <c r="BD4971" s="11"/>
      <c r="BE4971" s="11"/>
      <c r="BF4971" s="11"/>
    </row>
    <row r="4972" spans="1:58" x14ac:dyDescent="0.25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2"/>
      <c r="BA4972" s="12"/>
      <c r="BB4972" s="12"/>
      <c r="BC4972" s="11"/>
      <c r="BD4972" s="11"/>
      <c r="BE4972" s="11"/>
      <c r="BF4972" s="11"/>
    </row>
    <row r="4973" spans="1:58" x14ac:dyDescent="0.25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2"/>
      <c r="BA4973" s="12"/>
      <c r="BB4973" s="12"/>
      <c r="BC4973" s="11"/>
      <c r="BD4973" s="11"/>
      <c r="BE4973" s="11"/>
      <c r="BF4973" s="11"/>
    </row>
    <row r="4974" spans="1:58" x14ac:dyDescent="0.25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2"/>
      <c r="BA4974" s="12"/>
      <c r="BB4974" s="12"/>
      <c r="BC4974" s="11"/>
      <c r="BD4974" s="11"/>
      <c r="BE4974" s="11"/>
      <c r="BF4974" s="11"/>
    </row>
    <row r="4975" spans="1:58" x14ac:dyDescent="0.25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2"/>
      <c r="BA4975" s="12"/>
      <c r="BB4975" s="12"/>
      <c r="BC4975" s="11"/>
      <c r="BD4975" s="11"/>
      <c r="BE4975" s="11"/>
      <c r="BF4975" s="11"/>
    </row>
    <row r="4976" spans="1:58" x14ac:dyDescent="0.25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2"/>
      <c r="BA4976" s="12"/>
      <c r="BB4976" s="12"/>
      <c r="BC4976" s="11"/>
      <c r="BD4976" s="11"/>
      <c r="BE4976" s="11"/>
      <c r="BF4976" s="11"/>
    </row>
    <row r="4977" spans="1:58" x14ac:dyDescent="0.25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2"/>
      <c r="BA4977" s="12"/>
      <c r="BB4977" s="12"/>
      <c r="BC4977" s="11"/>
      <c r="BD4977" s="11"/>
      <c r="BE4977" s="11"/>
      <c r="BF4977" s="11"/>
    </row>
    <row r="4978" spans="1:58" x14ac:dyDescent="0.25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2"/>
      <c r="BA4978" s="12"/>
      <c r="BB4978" s="12"/>
      <c r="BC4978" s="11"/>
      <c r="BD4978" s="11"/>
      <c r="BE4978" s="11"/>
      <c r="BF4978" s="11"/>
    </row>
    <row r="4979" spans="1:58" x14ac:dyDescent="0.25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2"/>
      <c r="BA4979" s="12"/>
      <c r="BB4979" s="12"/>
      <c r="BC4979" s="11"/>
      <c r="BD4979" s="11"/>
      <c r="BE4979" s="11"/>
      <c r="BF4979" s="11"/>
    </row>
    <row r="4980" spans="1:58" x14ac:dyDescent="0.25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2"/>
      <c r="BA4980" s="12"/>
      <c r="BB4980" s="12"/>
      <c r="BC4980" s="11"/>
      <c r="BD4980" s="11"/>
      <c r="BE4980" s="11"/>
      <c r="BF4980" s="11"/>
    </row>
    <row r="4981" spans="1:58" x14ac:dyDescent="0.25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2"/>
      <c r="BA4981" s="12"/>
      <c r="BB4981" s="12"/>
      <c r="BC4981" s="11"/>
      <c r="BD4981" s="11"/>
      <c r="BE4981" s="11"/>
      <c r="BF4981" s="11"/>
    </row>
    <row r="4982" spans="1:58" x14ac:dyDescent="0.25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2"/>
      <c r="BA4982" s="12"/>
      <c r="BB4982" s="12"/>
      <c r="BC4982" s="11"/>
      <c r="BD4982" s="11"/>
      <c r="BE4982" s="11"/>
      <c r="BF4982" s="11"/>
    </row>
    <row r="4983" spans="1:58" x14ac:dyDescent="0.25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2"/>
      <c r="BA4983" s="12"/>
      <c r="BB4983" s="12"/>
      <c r="BC4983" s="11"/>
      <c r="BD4983" s="11"/>
      <c r="BE4983" s="11"/>
      <c r="BF4983" s="11"/>
    </row>
    <row r="4984" spans="1:58" x14ac:dyDescent="0.25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2"/>
      <c r="BA4984" s="12"/>
      <c r="BB4984" s="12"/>
      <c r="BC4984" s="11"/>
      <c r="BD4984" s="11"/>
      <c r="BE4984" s="11"/>
      <c r="BF4984" s="11"/>
    </row>
    <row r="4985" spans="1:58" x14ac:dyDescent="0.25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2"/>
      <c r="BA4985" s="12"/>
      <c r="BB4985" s="12"/>
      <c r="BC4985" s="11"/>
      <c r="BD4985" s="11"/>
      <c r="BE4985" s="11"/>
      <c r="BF4985" s="11"/>
    </row>
    <row r="4986" spans="1:58" x14ac:dyDescent="0.25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2"/>
      <c r="BA4986" s="12"/>
      <c r="BB4986" s="12"/>
      <c r="BC4986" s="11"/>
      <c r="BD4986" s="11"/>
      <c r="BE4986" s="11"/>
      <c r="BF4986" s="11"/>
    </row>
    <row r="4987" spans="1:58" x14ac:dyDescent="0.25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2"/>
      <c r="BA4987" s="12"/>
      <c r="BB4987" s="12"/>
      <c r="BC4987" s="11"/>
      <c r="BD4987" s="11"/>
      <c r="BE4987" s="11"/>
      <c r="BF4987" s="11"/>
    </row>
    <row r="4988" spans="1:58" x14ac:dyDescent="0.25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2"/>
      <c r="BA4988" s="12"/>
      <c r="BB4988" s="12"/>
      <c r="BC4988" s="11"/>
      <c r="BD4988" s="11"/>
      <c r="BE4988" s="11"/>
      <c r="BF4988" s="11"/>
    </row>
    <row r="4989" spans="1:58" x14ac:dyDescent="0.25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2"/>
      <c r="BA4989" s="12"/>
      <c r="BB4989" s="12"/>
      <c r="BC4989" s="11"/>
      <c r="BD4989" s="11"/>
      <c r="BE4989" s="11"/>
      <c r="BF4989" s="11"/>
    </row>
    <row r="4990" spans="1:58" x14ac:dyDescent="0.25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2"/>
      <c r="BA4990" s="12"/>
      <c r="BB4990" s="12"/>
      <c r="BC4990" s="11"/>
      <c r="BD4990" s="11"/>
      <c r="BE4990" s="11"/>
      <c r="BF4990" s="11"/>
    </row>
    <row r="4991" spans="1:58" x14ac:dyDescent="0.25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2"/>
      <c r="BA4991" s="12"/>
      <c r="BB4991" s="12"/>
      <c r="BC4991" s="11"/>
      <c r="BD4991" s="11"/>
      <c r="BE4991" s="11"/>
      <c r="BF4991" s="11"/>
    </row>
    <row r="4992" spans="1:58" x14ac:dyDescent="0.25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2"/>
      <c r="BA4992" s="12"/>
      <c r="BB4992" s="12"/>
      <c r="BC4992" s="11"/>
      <c r="BD4992" s="11"/>
      <c r="BE4992" s="11"/>
      <c r="BF4992" s="11"/>
    </row>
    <row r="4993" spans="1:58" x14ac:dyDescent="0.25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2"/>
      <c r="BA4993" s="12"/>
      <c r="BB4993" s="12"/>
      <c r="BC4993" s="11"/>
      <c r="BD4993" s="11"/>
      <c r="BE4993" s="11"/>
      <c r="BF4993" s="11"/>
    </row>
    <row r="4994" spans="1:58" x14ac:dyDescent="0.25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2"/>
      <c r="BA4994" s="12"/>
      <c r="BB4994" s="12"/>
      <c r="BC4994" s="11"/>
      <c r="BD4994" s="11"/>
      <c r="BE4994" s="11"/>
      <c r="BF4994" s="11"/>
    </row>
    <row r="4995" spans="1:58" x14ac:dyDescent="0.25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2"/>
      <c r="BA4995" s="12"/>
      <c r="BB4995" s="12"/>
      <c r="BC4995" s="11"/>
      <c r="BD4995" s="11"/>
      <c r="BE4995" s="11"/>
      <c r="BF4995" s="11"/>
    </row>
    <row r="4996" spans="1:58" x14ac:dyDescent="0.25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2"/>
      <c r="BA4996" s="12"/>
      <c r="BB4996" s="12"/>
      <c r="BC4996" s="11"/>
      <c r="BD4996" s="11"/>
      <c r="BE4996" s="11"/>
      <c r="BF4996" s="11"/>
    </row>
    <row r="4997" spans="1:58" x14ac:dyDescent="0.25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2"/>
      <c r="BA4997" s="12"/>
      <c r="BB4997" s="12"/>
      <c r="BC4997" s="11"/>
      <c r="BD4997" s="11"/>
      <c r="BE4997" s="11"/>
      <c r="BF4997" s="11"/>
    </row>
    <row r="4998" spans="1:58" x14ac:dyDescent="0.25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2"/>
      <c r="BA4998" s="12"/>
      <c r="BB4998" s="12"/>
      <c r="BC4998" s="11"/>
      <c r="BD4998" s="11"/>
      <c r="BE4998" s="11"/>
      <c r="BF4998" s="11"/>
    </row>
    <row r="4999" spans="1:58" x14ac:dyDescent="0.25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2"/>
      <c r="BA4999" s="12"/>
      <c r="BB4999" s="12"/>
      <c r="BC4999" s="11"/>
      <c r="BD4999" s="11"/>
      <c r="BE4999" s="11"/>
      <c r="BF4999" s="11"/>
    </row>
    <row r="5000" spans="1:58" x14ac:dyDescent="0.25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2"/>
      <c r="BA5000" s="12"/>
      <c r="BB5000" s="12"/>
      <c r="BC5000" s="11"/>
      <c r="BD5000" s="11"/>
      <c r="BE5000" s="11"/>
      <c r="BF5000" s="11"/>
    </row>
    <row r="5001" spans="1:58" x14ac:dyDescent="0.25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2"/>
      <c r="BA5001" s="12"/>
      <c r="BB5001" s="12"/>
      <c r="BC5001" s="11"/>
      <c r="BD5001" s="11"/>
      <c r="BE5001" s="11"/>
      <c r="BF5001" s="11"/>
    </row>
    <row r="5002" spans="1:58" x14ac:dyDescent="0.25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2"/>
      <c r="BA5002" s="12"/>
      <c r="BB5002" s="12"/>
      <c r="BC5002" s="11"/>
      <c r="BD5002" s="11"/>
      <c r="BE5002" s="11"/>
      <c r="BF5002" s="11"/>
    </row>
    <row r="5003" spans="1:58" x14ac:dyDescent="0.25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2"/>
      <c r="BA5003" s="12"/>
      <c r="BB5003" s="12"/>
      <c r="BC5003" s="11"/>
      <c r="BD5003" s="11"/>
      <c r="BE5003" s="11"/>
      <c r="BF5003" s="11"/>
    </row>
    <row r="5004" spans="1:58" x14ac:dyDescent="0.25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2"/>
      <c r="BA5004" s="12"/>
      <c r="BB5004" s="12"/>
      <c r="BC5004" s="11"/>
      <c r="BD5004" s="11"/>
      <c r="BE5004" s="11"/>
      <c r="BF5004" s="11"/>
    </row>
    <row r="5005" spans="1:58" x14ac:dyDescent="0.25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2"/>
      <c r="BA5005" s="12"/>
      <c r="BB5005" s="12"/>
      <c r="BC5005" s="11"/>
      <c r="BD5005" s="11"/>
      <c r="BE5005" s="11"/>
      <c r="BF5005" s="11"/>
    </row>
    <row r="5006" spans="1:58" x14ac:dyDescent="0.25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2"/>
      <c r="BA5006" s="12"/>
      <c r="BB5006" s="12"/>
      <c r="BC5006" s="11"/>
      <c r="BD5006" s="11"/>
      <c r="BE5006" s="11"/>
      <c r="BF5006" s="11"/>
    </row>
    <row r="5007" spans="1:58" x14ac:dyDescent="0.25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2"/>
      <c r="BA5007" s="12"/>
      <c r="BB5007" s="12"/>
      <c r="BC5007" s="11"/>
      <c r="BD5007" s="11"/>
      <c r="BE5007" s="11"/>
      <c r="BF5007" s="11"/>
    </row>
    <row r="5008" spans="1:58" x14ac:dyDescent="0.25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2"/>
      <c r="BA5008" s="12"/>
      <c r="BB5008" s="12"/>
      <c r="BC5008" s="11"/>
      <c r="BD5008" s="11"/>
      <c r="BE5008" s="11"/>
      <c r="BF5008" s="11"/>
    </row>
    <row r="5009" spans="1:58" x14ac:dyDescent="0.25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2"/>
      <c r="BA5009" s="12"/>
      <c r="BB5009" s="12"/>
      <c r="BC5009" s="11"/>
      <c r="BD5009" s="11"/>
      <c r="BE5009" s="11"/>
      <c r="BF5009" s="11"/>
    </row>
    <row r="5010" spans="1:58" x14ac:dyDescent="0.25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2"/>
      <c r="BA5010" s="12"/>
      <c r="BB5010" s="12"/>
      <c r="BC5010" s="11"/>
      <c r="BD5010" s="11"/>
      <c r="BE5010" s="11"/>
      <c r="BF5010" s="11"/>
    </row>
    <row r="5011" spans="1:58" x14ac:dyDescent="0.25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2"/>
      <c r="BA5011" s="12"/>
      <c r="BB5011" s="12"/>
      <c r="BC5011" s="11"/>
      <c r="BD5011" s="11"/>
      <c r="BE5011" s="11"/>
      <c r="BF5011" s="11"/>
    </row>
    <row r="5012" spans="1:58" x14ac:dyDescent="0.25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2"/>
      <c r="BA5012" s="12"/>
      <c r="BB5012" s="12"/>
      <c r="BC5012" s="11"/>
      <c r="BD5012" s="11"/>
      <c r="BE5012" s="11"/>
      <c r="BF5012" s="11"/>
    </row>
    <row r="5013" spans="1:58" x14ac:dyDescent="0.25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2"/>
      <c r="BA5013" s="12"/>
      <c r="BB5013" s="12"/>
      <c r="BC5013" s="11"/>
      <c r="BD5013" s="11"/>
      <c r="BE5013" s="11"/>
      <c r="BF5013" s="11"/>
    </row>
    <row r="5014" spans="1:58" x14ac:dyDescent="0.25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2"/>
      <c r="BA5014" s="12"/>
      <c r="BB5014" s="12"/>
      <c r="BC5014" s="11"/>
      <c r="BD5014" s="11"/>
      <c r="BE5014" s="11"/>
      <c r="BF5014" s="11"/>
    </row>
    <row r="5015" spans="1:58" x14ac:dyDescent="0.25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2"/>
      <c r="BA5015" s="12"/>
      <c r="BB5015" s="12"/>
      <c r="BC5015" s="11"/>
      <c r="BD5015" s="11"/>
      <c r="BE5015" s="11"/>
      <c r="BF5015" s="11"/>
    </row>
    <row r="5016" spans="1:58" x14ac:dyDescent="0.25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2"/>
      <c r="BA5016" s="12"/>
      <c r="BB5016" s="12"/>
      <c r="BC5016" s="11"/>
      <c r="BD5016" s="11"/>
      <c r="BE5016" s="11"/>
      <c r="BF5016" s="11"/>
    </row>
    <row r="5017" spans="1:58" x14ac:dyDescent="0.25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2"/>
      <c r="BA5017" s="12"/>
      <c r="BB5017" s="12"/>
      <c r="BC5017" s="11"/>
      <c r="BD5017" s="11"/>
      <c r="BE5017" s="11"/>
      <c r="BF5017" s="11"/>
    </row>
    <row r="5018" spans="1:58" x14ac:dyDescent="0.25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2"/>
      <c r="BA5018" s="12"/>
      <c r="BB5018" s="12"/>
      <c r="BC5018" s="11"/>
      <c r="BD5018" s="11"/>
      <c r="BE5018" s="11"/>
      <c r="BF5018" s="11"/>
    </row>
    <row r="5019" spans="1:58" x14ac:dyDescent="0.25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2"/>
      <c r="BA5019" s="12"/>
      <c r="BB5019" s="12"/>
      <c r="BC5019" s="11"/>
      <c r="BD5019" s="11"/>
      <c r="BE5019" s="11"/>
      <c r="BF5019" s="11"/>
    </row>
    <row r="5020" spans="1:58" x14ac:dyDescent="0.25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2"/>
      <c r="BA5020" s="12"/>
      <c r="BB5020" s="12"/>
      <c r="BC5020" s="11"/>
      <c r="BD5020" s="11"/>
      <c r="BE5020" s="11"/>
      <c r="BF5020" s="11"/>
    </row>
    <row r="5021" spans="1:58" x14ac:dyDescent="0.25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2"/>
      <c r="BA5021" s="12"/>
      <c r="BB5021" s="12"/>
      <c r="BC5021" s="11"/>
      <c r="BD5021" s="11"/>
      <c r="BE5021" s="11"/>
      <c r="BF5021" s="11"/>
    </row>
    <row r="5022" spans="1:58" x14ac:dyDescent="0.25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2"/>
      <c r="BA5022" s="12"/>
      <c r="BB5022" s="12"/>
      <c r="BC5022" s="11"/>
      <c r="BD5022" s="11"/>
      <c r="BE5022" s="11"/>
      <c r="BF5022" s="11"/>
    </row>
    <row r="5023" spans="1:58" x14ac:dyDescent="0.25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2"/>
      <c r="BA5023" s="12"/>
      <c r="BB5023" s="12"/>
      <c r="BC5023" s="11"/>
      <c r="BD5023" s="11"/>
      <c r="BE5023" s="11"/>
      <c r="BF5023" s="11"/>
    </row>
    <row r="5024" spans="1:58" x14ac:dyDescent="0.25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2"/>
      <c r="BA5024" s="12"/>
      <c r="BB5024" s="12"/>
      <c r="BC5024" s="11"/>
      <c r="BD5024" s="11"/>
      <c r="BE5024" s="11"/>
      <c r="BF5024" s="11"/>
    </row>
    <row r="5025" spans="1:58" x14ac:dyDescent="0.25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2"/>
      <c r="BA5025" s="12"/>
      <c r="BB5025" s="12"/>
      <c r="BC5025" s="11"/>
      <c r="BD5025" s="11"/>
      <c r="BE5025" s="11"/>
      <c r="BF5025" s="11"/>
    </row>
    <row r="5026" spans="1:58" x14ac:dyDescent="0.25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2"/>
      <c r="BA5026" s="12"/>
      <c r="BB5026" s="12"/>
      <c r="BC5026" s="11"/>
      <c r="BD5026" s="11"/>
      <c r="BE5026" s="11"/>
      <c r="BF5026" s="11"/>
    </row>
    <row r="5027" spans="1:58" x14ac:dyDescent="0.25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2"/>
      <c r="BA5027" s="12"/>
      <c r="BB5027" s="12"/>
      <c r="BC5027" s="11"/>
      <c r="BD5027" s="11"/>
      <c r="BE5027" s="11"/>
      <c r="BF5027" s="11"/>
    </row>
    <row r="5028" spans="1:58" x14ac:dyDescent="0.25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2"/>
      <c r="BA5028" s="12"/>
      <c r="BB5028" s="12"/>
      <c r="BC5028" s="11"/>
      <c r="BD5028" s="11"/>
      <c r="BE5028" s="11"/>
      <c r="BF5028" s="11"/>
    </row>
    <row r="5029" spans="1:58" x14ac:dyDescent="0.25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2"/>
      <c r="BA5029" s="12"/>
      <c r="BB5029" s="12"/>
      <c r="BC5029" s="11"/>
      <c r="BD5029" s="11"/>
      <c r="BE5029" s="11"/>
      <c r="BF5029" s="11"/>
    </row>
    <row r="5030" spans="1:58" x14ac:dyDescent="0.25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2"/>
      <c r="BA5030" s="12"/>
      <c r="BB5030" s="12"/>
      <c r="BC5030" s="11"/>
      <c r="BD5030" s="11"/>
      <c r="BE5030" s="11"/>
      <c r="BF5030" s="11"/>
    </row>
    <row r="5031" spans="1:58" x14ac:dyDescent="0.25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2"/>
      <c r="BA5031" s="12"/>
      <c r="BB5031" s="12"/>
      <c r="BC5031" s="11"/>
      <c r="BD5031" s="11"/>
      <c r="BE5031" s="11"/>
      <c r="BF5031" s="11"/>
    </row>
    <row r="5032" spans="1:58" x14ac:dyDescent="0.25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2"/>
      <c r="BA5032" s="12"/>
      <c r="BB5032" s="12"/>
      <c r="BC5032" s="11"/>
      <c r="BD5032" s="11"/>
      <c r="BE5032" s="11"/>
      <c r="BF5032" s="11"/>
    </row>
    <row r="5033" spans="1:58" x14ac:dyDescent="0.25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2"/>
      <c r="BA5033" s="12"/>
      <c r="BB5033" s="12"/>
      <c r="BC5033" s="11"/>
      <c r="BD5033" s="11"/>
      <c r="BE5033" s="11"/>
      <c r="BF5033" s="11"/>
    </row>
    <row r="5034" spans="1:58" x14ac:dyDescent="0.25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2"/>
      <c r="BA5034" s="12"/>
      <c r="BB5034" s="12"/>
      <c r="BC5034" s="11"/>
      <c r="BD5034" s="11"/>
      <c r="BE5034" s="11"/>
      <c r="BF5034" s="11"/>
    </row>
    <row r="5035" spans="1:58" x14ac:dyDescent="0.25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2"/>
      <c r="BA5035" s="12"/>
      <c r="BB5035" s="12"/>
      <c r="BC5035" s="11"/>
      <c r="BD5035" s="11"/>
      <c r="BE5035" s="11"/>
      <c r="BF5035" s="11"/>
    </row>
    <row r="5036" spans="1:58" x14ac:dyDescent="0.25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2"/>
      <c r="BA5036" s="12"/>
      <c r="BB5036" s="12"/>
      <c r="BC5036" s="11"/>
      <c r="BD5036" s="11"/>
      <c r="BE5036" s="11"/>
      <c r="BF5036" s="11"/>
    </row>
    <row r="5037" spans="1:58" x14ac:dyDescent="0.25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2"/>
      <c r="BA5037" s="12"/>
      <c r="BB5037" s="12"/>
      <c r="BC5037" s="11"/>
      <c r="BD5037" s="11"/>
      <c r="BE5037" s="11"/>
      <c r="BF5037" s="11"/>
    </row>
    <row r="5038" spans="1:58" x14ac:dyDescent="0.25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2"/>
      <c r="BA5038" s="12"/>
      <c r="BB5038" s="12"/>
      <c r="BC5038" s="11"/>
      <c r="BD5038" s="11"/>
      <c r="BE5038" s="11"/>
      <c r="BF5038" s="11"/>
    </row>
    <row r="5039" spans="1:58" x14ac:dyDescent="0.25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2"/>
      <c r="BA5039" s="12"/>
      <c r="BB5039" s="12"/>
      <c r="BC5039" s="11"/>
      <c r="BD5039" s="11"/>
      <c r="BE5039" s="11"/>
      <c r="BF5039" s="11"/>
    </row>
    <row r="5040" spans="1:58" x14ac:dyDescent="0.25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2"/>
      <c r="BA5040" s="12"/>
      <c r="BB5040" s="12"/>
      <c r="BC5040" s="11"/>
      <c r="BD5040" s="11"/>
      <c r="BE5040" s="11"/>
      <c r="BF5040" s="11"/>
    </row>
    <row r="5041" spans="1:58" x14ac:dyDescent="0.25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2"/>
      <c r="BA5041" s="12"/>
      <c r="BB5041" s="12"/>
      <c r="BC5041" s="11"/>
      <c r="BD5041" s="11"/>
      <c r="BE5041" s="11"/>
      <c r="BF5041" s="11"/>
    </row>
    <row r="5042" spans="1:58" x14ac:dyDescent="0.25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2"/>
      <c r="BA5042" s="12"/>
      <c r="BB5042" s="12"/>
      <c r="BC5042" s="11"/>
      <c r="BD5042" s="11"/>
      <c r="BE5042" s="11"/>
      <c r="BF5042" s="11"/>
    </row>
    <row r="5043" spans="1:58" x14ac:dyDescent="0.25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2"/>
      <c r="BA5043" s="12"/>
      <c r="BB5043" s="12"/>
      <c r="BC5043" s="11"/>
      <c r="BD5043" s="11"/>
      <c r="BE5043" s="11"/>
      <c r="BF5043" s="11"/>
    </row>
    <row r="5044" spans="1:58" x14ac:dyDescent="0.25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2"/>
      <c r="BA5044" s="12"/>
      <c r="BB5044" s="12"/>
      <c r="BC5044" s="11"/>
      <c r="BD5044" s="11"/>
      <c r="BE5044" s="11"/>
      <c r="BF5044" s="11"/>
    </row>
    <row r="5045" spans="1:58" x14ac:dyDescent="0.25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2"/>
      <c r="BA5045" s="12"/>
      <c r="BB5045" s="12"/>
      <c r="BC5045" s="11"/>
      <c r="BD5045" s="11"/>
      <c r="BE5045" s="11"/>
      <c r="BF5045" s="11"/>
    </row>
    <row r="5046" spans="1:58" x14ac:dyDescent="0.25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2"/>
      <c r="BA5046" s="12"/>
      <c r="BB5046" s="12"/>
      <c r="BC5046" s="11"/>
      <c r="BD5046" s="11"/>
      <c r="BE5046" s="11"/>
      <c r="BF5046" s="11"/>
    </row>
    <row r="5047" spans="1:58" x14ac:dyDescent="0.25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2"/>
      <c r="BA5047" s="12"/>
      <c r="BB5047" s="12"/>
      <c r="BC5047" s="11"/>
      <c r="BD5047" s="11"/>
      <c r="BE5047" s="11"/>
      <c r="BF5047" s="11"/>
    </row>
    <row r="5048" spans="1:58" x14ac:dyDescent="0.25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2"/>
      <c r="BA5048" s="12"/>
      <c r="BB5048" s="12"/>
      <c r="BC5048" s="11"/>
      <c r="BD5048" s="11"/>
      <c r="BE5048" s="11"/>
      <c r="BF5048" s="11"/>
    </row>
    <row r="5049" spans="1:58" x14ac:dyDescent="0.25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2"/>
      <c r="BA5049" s="12"/>
      <c r="BB5049" s="12"/>
      <c r="BC5049" s="11"/>
      <c r="BD5049" s="11"/>
      <c r="BE5049" s="11"/>
      <c r="BF5049" s="11"/>
    </row>
    <row r="5050" spans="1:58" x14ac:dyDescent="0.25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2"/>
      <c r="BA5050" s="12"/>
      <c r="BB5050" s="12"/>
      <c r="BC5050" s="11"/>
      <c r="BD5050" s="11"/>
      <c r="BE5050" s="11"/>
      <c r="BF5050" s="11"/>
    </row>
    <row r="5051" spans="1:58" x14ac:dyDescent="0.25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2"/>
      <c r="BA5051" s="12"/>
      <c r="BB5051" s="12"/>
      <c r="BC5051" s="11"/>
      <c r="BD5051" s="11"/>
      <c r="BE5051" s="11"/>
      <c r="BF5051" s="11"/>
    </row>
    <row r="5052" spans="1:58" x14ac:dyDescent="0.25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2"/>
      <c r="BA5052" s="12"/>
      <c r="BB5052" s="12"/>
      <c r="BC5052" s="11"/>
      <c r="BD5052" s="11"/>
      <c r="BE5052" s="11"/>
      <c r="BF5052" s="11"/>
    </row>
    <row r="5053" spans="1:58" x14ac:dyDescent="0.25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2"/>
      <c r="BA5053" s="12"/>
      <c r="BB5053" s="12"/>
      <c r="BC5053" s="11"/>
      <c r="BD5053" s="11"/>
      <c r="BE5053" s="11"/>
      <c r="BF5053" s="11"/>
    </row>
    <row r="5054" spans="1:58" x14ac:dyDescent="0.25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2"/>
      <c r="BA5054" s="12"/>
      <c r="BB5054" s="12"/>
      <c r="BC5054" s="11"/>
      <c r="BD5054" s="11"/>
      <c r="BE5054" s="11"/>
      <c r="BF5054" s="11"/>
    </row>
    <row r="5055" spans="1:58" x14ac:dyDescent="0.25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2"/>
      <c r="BA5055" s="12"/>
      <c r="BB5055" s="12"/>
      <c r="BC5055" s="11"/>
      <c r="BD5055" s="11"/>
      <c r="BE5055" s="11"/>
      <c r="BF5055" s="11"/>
    </row>
    <row r="5056" spans="1:58" x14ac:dyDescent="0.25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2"/>
      <c r="BA5056" s="12"/>
      <c r="BB5056" s="12"/>
      <c r="BC5056" s="11"/>
      <c r="BD5056" s="11"/>
      <c r="BE5056" s="11"/>
      <c r="BF5056" s="11"/>
    </row>
    <row r="5057" spans="1:58" x14ac:dyDescent="0.25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2"/>
      <c r="BA5057" s="12"/>
      <c r="BB5057" s="12"/>
      <c r="BC5057" s="11"/>
      <c r="BD5057" s="11"/>
      <c r="BE5057" s="11"/>
      <c r="BF5057" s="11"/>
    </row>
    <row r="5058" spans="1:58" x14ac:dyDescent="0.25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2"/>
      <c r="BA5058" s="12"/>
      <c r="BB5058" s="12"/>
      <c r="BC5058" s="11"/>
      <c r="BD5058" s="11"/>
      <c r="BE5058" s="11"/>
      <c r="BF5058" s="11"/>
    </row>
    <row r="5059" spans="1:58" x14ac:dyDescent="0.25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2"/>
      <c r="BA5059" s="12"/>
      <c r="BB5059" s="12"/>
      <c r="BC5059" s="11"/>
      <c r="BD5059" s="11"/>
      <c r="BE5059" s="11"/>
      <c r="BF5059" s="11"/>
    </row>
    <row r="5060" spans="1:58" x14ac:dyDescent="0.25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2"/>
      <c r="BA5060" s="12"/>
      <c r="BB5060" s="12"/>
      <c r="BC5060" s="11"/>
      <c r="BD5060" s="11"/>
      <c r="BE5060" s="11"/>
      <c r="BF5060" s="11"/>
    </row>
    <row r="5061" spans="1:58" x14ac:dyDescent="0.25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2"/>
      <c r="BA5061" s="12"/>
      <c r="BB5061" s="12"/>
      <c r="BC5061" s="11"/>
      <c r="BD5061" s="11"/>
      <c r="BE5061" s="11"/>
      <c r="BF5061" s="11"/>
    </row>
    <row r="5062" spans="1:58" x14ac:dyDescent="0.25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2"/>
      <c r="BA5062" s="12"/>
      <c r="BB5062" s="12"/>
      <c r="BC5062" s="11"/>
      <c r="BD5062" s="11"/>
      <c r="BE5062" s="11"/>
      <c r="BF5062" s="11"/>
    </row>
    <row r="5063" spans="1:58" x14ac:dyDescent="0.25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2"/>
      <c r="BA5063" s="12"/>
      <c r="BB5063" s="12"/>
      <c r="BC5063" s="11"/>
      <c r="BD5063" s="11"/>
      <c r="BE5063" s="11"/>
      <c r="BF5063" s="11"/>
    </row>
    <row r="5064" spans="1:58" x14ac:dyDescent="0.25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2"/>
      <c r="BA5064" s="12"/>
      <c r="BB5064" s="12"/>
      <c r="BC5064" s="11"/>
      <c r="BD5064" s="11"/>
      <c r="BE5064" s="11"/>
      <c r="BF5064" s="11"/>
    </row>
    <row r="5065" spans="1:58" x14ac:dyDescent="0.25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2"/>
      <c r="BA5065" s="12"/>
      <c r="BB5065" s="12"/>
      <c r="BC5065" s="11"/>
      <c r="BD5065" s="11"/>
      <c r="BE5065" s="11"/>
      <c r="BF5065" s="11"/>
    </row>
    <row r="5066" spans="1:58" x14ac:dyDescent="0.25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2"/>
      <c r="BA5066" s="12"/>
      <c r="BB5066" s="12"/>
      <c r="BC5066" s="11"/>
      <c r="BD5066" s="11"/>
      <c r="BE5066" s="11"/>
      <c r="BF5066" s="11"/>
    </row>
    <row r="5067" spans="1:58" x14ac:dyDescent="0.25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2"/>
      <c r="BA5067" s="12"/>
      <c r="BB5067" s="12"/>
      <c r="BC5067" s="11"/>
      <c r="BD5067" s="11"/>
      <c r="BE5067" s="11"/>
      <c r="BF5067" s="11"/>
    </row>
    <row r="5068" spans="1:58" x14ac:dyDescent="0.25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2"/>
      <c r="BA5068" s="12"/>
      <c r="BB5068" s="12"/>
      <c r="BC5068" s="11"/>
      <c r="BD5068" s="11"/>
      <c r="BE5068" s="11"/>
      <c r="BF5068" s="11"/>
    </row>
    <row r="5069" spans="1:58" x14ac:dyDescent="0.25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2"/>
      <c r="BA5069" s="12"/>
      <c r="BB5069" s="12"/>
      <c r="BC5069" s="11"/>
      <c r="BD5069" s="11"/>
      <c r="BE5069" s="11"/>
      <c r="BF5069" s="11"/>
    </row>
    <row r="5070" spans="1:58" x14ac:dyDescent="0.25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2"/>
      <c r="BA5070" s="12"/>
      <c r="BB5070" s="12"/>
      <c r="BC5070" s="11"/>
      <c r="BD5070" s="11"/>
      <c r="BE5070" s="11"/>
      <c r="BF5070" s="11"/>
    </row>
    <row r="5071" spans="1:58" x14ac:dyDescent="0.25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2"/>
      <c r="BA5071" s="12"/>
      <c r="BB5071" s="12"/>
      <c r="BC5071" s="11"/>
      <c r="BD5071" s="11"/>
      <c r="BE5071" s="11"/>
      <c r="BF5071" s="11"/>
    </row>
    <row r="5072" spans="1:58" x14ac:dyDescent="0.25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2"/>
      <c r="BA5072" s="12"/>
      <c r="BB5072" s="12"/>
      <c r="BC5072" s="11"/>
      <c r="BD5072" s="11"/>
      <c r="BE5072" s="11"/>
      <c r="BF5072" s="11"/>
    </row>
    <row r="5073" spans="1:58" x14ac:dyDescent="0.25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2"/>
      <c r="BA5073" s="12"/>
      <c r="BB5073" s="12"/>
      <c r="BC5073" s="11"/>
      <c r="BD5073" s="11"/>
      <c r="BE5073" s="11"/>
      <c r="BF5073" s="11"/>
    </row>
    <row r="5074" spans="1:58" x14ac:dyDescent="0.25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2"/>
      <c r="BA5074" s="12"/>
      <c r="BB5074" s="12"/>
      <c r="BC5074" s="11"/>
      <c r="BD5074" s="11"/>
      <c r="BE5074" s="11"/>
      <c r="BF5074" s="11"/>
    </row>
    <row r="5075" spans="1:58" x14ac:dyDescent="0.25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2"/>
      <c r="BA5075" s="12"/>
      <c r="BB5075" s="12"/>
      <c r="BC5075" s="11"/>
      <c r="BD5075" s="11"/>
      <c r="BE5075" s="11"/>
      <c r="BF5075" s="11"/>
    </row>
    <row r="5076" spans="1:58" x14ac:dyDescent="0.25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2"/>
      <c r="BA5076" s="12"/>
      <c r="BB5076" s="12"/>
      <c r="BC5076" s="11"/>
      <c r="BD5076" s="11"/>
      <c r="BE5076" s="11"/>
      <c r="BF5076" s="11"/>
    </row>
    <row r="5077" spans="1:58" x14ac:dyDescent="0.25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2"/>
      <c r="BA5077" s="12"/>
      <c r="BB5077" s="12"/>
      <c r="BC5077" s="11"/>
      <c r="BD5077" s="11"/>
      <c r="BE5077" s="11"/>
      <c r="BF5077" s="11"/>
    </row>
    <row r="5078" spans="1:58" x14ac:dyDescent="0.25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2"/>
      <c r="BA5078" s="12"/>
      <c r="BB5078" s="12"/>
      <c r="BC5078" s="11"/>
      <c r="BD5078" s="11"/>
      <c r="BE5078" s="11"/>
      <c r="BF5078" s="11"/>
    </row>
    <row r="5079" spans="1:58" x14ac:dyDescent="0.25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2"/>
      <c r="BA5079" s="12"/>
      <c r="BB5079" s="12"/>
      <c r="BC5079" s="11"/>
      <c r="BD5079" s="11"/>
      <c r="BE5079" s="11"/>
      <c r="BF5079" s="11"/>
    </row>
    <row r="5080" spans="1:58" x14ac:dyDescent="0.25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2"/>
      <c r="BA5080" s="12"/>
      <c r="BB5080" s="12"/>
      <c r="BC5080" s="11"/>
      <c r="BD5080" s="11"/>
      <c r="BE5080" s="11"/>
      <c r="BF5080" s="11"/>
    </row>
    <row r="5081" spans="1:58" x14ac:dyDescent="0.25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2"/>
      <c r="BA5081" s="12"/>
      <c r="BB5081" s="12"/>
      <c r="BC5081" s="11"/>
      <c r="BD5081" s="11"/>
      <c r="BE5081" s="11"/>
      <c r="BF5081" s="11"/>
    </row>
    <row r="5082" spans="1:58" x14ac:dyDescent="0.25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2"/>
      <c r="BA5082" s="12"/>
      <c r="BB5082" s="12"/>
      <c r="BC5082" s="11"/>
      <c r="BD5082" s="11"/>
      <c r="BE5082" s="11"/>
      <c r="BF5082" s="11"/>
    </row>
    <row r="5083" spans="1:58" x14ac:dyDescent="0.25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2"/>
      <c r="BA5083" s="12"/>
      <c r="BB5083" s="12"/>
      <c r="BC5083" s="11"/>
      <c r="BD5083" s="11"/>
      <c r="BE5083" s="11"/>
      <c r="BF5083" s="11"/>
    </row>
    <row r="5084" spans="1:58" x14ac:dyDescent="0.25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2"/>
      <c r="BA5084" s="12"/>
      <c r="BB5084" s="12"/>
      <c r="BC5084" s="11"/>
      <c r="BD5084" s="11"/>
      <c r="BE5084" s="11"/>
      <c r="BF5084" s="11"/>
    </row>
    <row r="5085" spans="1:58" x14ac:dyDescent="0.25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2"/>
      <c r="BA5085" s="12"/>
      <c r="BB5085" s="12"/>
      <c r="BC5085" s="11"/>
      <c r="BD5085" s="11"/>
      <c r="BE5085" s="11"/>
      <c r="BF5085" s="11"/>
    </row>
    <row r="5086" spans="1:58" x14ac:dyDescent="0.25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2"/>
      <c r="BA5086" s="12"/>
      <c r="BB5086" s="12"/>
      <c r="BC5086" s="11"/>
      <c r="BD5086" s="11"/>
      <c r="BE5086" s="11"/>
      <c r="BF5086" s="11"/>
    </row>
    <row r="5087" spans="1:58" x14ac:dyDescent="0.25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2"/>
      <c r="BA5087" s="12"/>
      <c r="BB5087" s="12"/>
      <c r="BC5087" s="11"/>
      <c r="BD5087" s="11"/>
      <c r="BE5087" s="11"/>
      <c r="BF5087" s="11"/>
    </row>
    <row r="5088" spans="1:58" x14ac:dyDescent="0.25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2"/>
      <c r="BA5088" s="12"/>
      <c r="BB5088" s="12"/>
      <c r="BC5088" s="11"/>
      <c r="BD5088" s="11"/>
      <c r="BE5088" s="11"/>
      <c r="BF5088" s="11"/>
    </row>
    <row r="5089" spans="1:58" x14ac:dyDescent="0.25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2"/>
      <c r="BA5089" s="12"/>
      <c r="BB5089" s="12"/>
      <c r="BC5089" s="11"/>
      <c r="BD5089" s="11"/>
      <c r="BE5089" s="11"/>
      <c r="BF5089" s="11"/>
    </row>
    <row r="5090" spans="1:58" x14ac:dyDescent="0.25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2"/>
      <c r="BA5090" s="12"/>
      <c r="BB5090" s="12"/>
      <c r="BC5090" s="11"/>
      <c r="BD5090" s="11"/>
      <c r="BE5090" s="11"/>
      <c r="BF5090" s="11"/>
    </row>
    <row r="5091" spans="1:58" x14ac:dyDescent="0.25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2"/>
      <c r="BA5091" s="12"/>
      <c r="BB5091" s="12"/>
      <c r="BC5091" s="11"/>
      <c r="BD5091" s="11"/>
      <c r="BE5091" s="11"/>
      <c r="BF5091" s="11"/>
    </row>
    <row r="5092" spans="1:58" x14ac:dyDescent="0.25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2"/>
      <c r="BA5092" s="12"/>
      <c r="BB5092" s="12"/>
      <c r="BC5092" s="11"/>
      <c r="BD5092" s="11"/>
      <c r="BE5092" s="11"/>
      <c r="BF5092" s="11"/>
    </row>
    <row r="5093" spans="1:58" x14ac:dyDescent="0.25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2"/>
      <c r="BA5093" s="12"/>
      <c r="BB5093" s="12"/>
      <c r="BC5093" s="11"/>
      <c r="BD5093" s="11"/>
      <c r="BE5093" s="11"/>
      <c r="BF5093" s="11"/>
    </row>
    <row r="5094" spans="1:58" x14ac:dyDescent="0.25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2"/>
      <c r="BA5094" s="12"/>
      <c r="BB5094" s="12"/>
      <c r="BC5094" s="11"/>
      <c r="BD5094" s="11"/>
      <c r="BE5094" s="11"/>
      <c r="BF5094" s="11"/>
    </row>
    <row r="5095" spans="1:58" x14ac:dyDescent="0.25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2"/>
      <c r="BA5095" s="12"/>
      <c r="BB5095" s="12"/>
      <c r="BC5095" s="11"/>
      <c r="BD5095" s="11"/>
      <c r="BE5095" s="11"/>
      <c r="BF5095" s="11"/>
    </row>
    <row r="5096" spans="1:58" x14ac:dyDescent="0.25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2"/>
      <c r="BA5096" s="12"/>
      <c r="BB5096" s="12"/>
      <c r="BC5096" s="11"/>
      <c r="BD5096" s="11"/>
      <c r="BE5096" s="11"/>
      <c r="BF5096" s="11"/>
    </row>
    <row r="5097" spans="1:58" x14ac:dyDescent="0.25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2"/>
      <c r="BA5097" s="12"/>
      <c r="BB5097" s="12"/>
      <c r="BC5097" s="11"/>
      <c r="BD5097" s="11"/>
      <c r="BE5097" s="11"/>
      <c r="BF5097" s="11"/>
    </row>
    <row r="5098" spans="1:58" x14ac:dyDescent="0.25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2"/>
      <c r="BA5098" s="12"/>
      <c r="BB5098" s="12"/>
      <c r="BC5098" s="11"/>
      <c r="BD5098" s="11"/>
      <c r="BE5098" s="11"/>
      <c r="BF5098" s="11"/>
    </row>
    <row r="5099" spans="1:58" x14ac:dyDescent="0.25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2"/>
      <c r="BA5099" s="12"/>
      <c r="BB5099" s="12"/>
      <c r="BC5099" s="11"/>
      <c r="BD5099" s="11"/>
      <c r="BE5099" s="11"/>
      <c r="BF5099" s="11"/>
    </row>
    <row r="5100" spans="1:58" x14ac:dyDescent="0.25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2"/>
      <c r="BA5100" s="12"/>
      <c r="BB5100" s="12"/>
      <c r="BC5100" s="11"/>
      <c r="BD5100" s="11"/>
      <c r="BE5100" s="11"/>
      <c r="BF5100" s="11"/>
    </row>
    <row r="5101" spans="1:58" x14ac:dyDescent="0.25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2"/>
      <c r="BA5101" s="12"/>
      <c r="BB5101" s="12"/>
      <c r="BC5101" s="11"/>
      <c r="BD5101" s="11"/>
      <c r="BE5101" s="11"/>
      <c r="BF5101" s="11"/>
    </row>
    <row r="5102" spans="1:58" x14ac:dyDescent="0.25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2"/>
      <c r="BA5102" s="12"/>
      <c r="BB5102" s="12"/>
      <c r="BC5102" s="11"/>
      <c r="BD5102" s="11"/>
      <c r="BE5102" s="11"/>
      <c r="BF5102" s="11"/>
    </row>
    <row r="5103" spans="1:58" x14ac:dyDescent="0.25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2"/>
      <c r="BA5103" s="12"/>
      <c r="BB5103" s="12"/>
      <c r="BC5103" s="11"/>
      <c r="BD5103" s="11"/>
      <c r="BE5103" s="11"/>
      <c r="BF5103" s="11"/>
    </row>
    <row r="5104" spans="1:58" x14ac:dyDescent="0.25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2"/>
      <c r="BA5104" s="12"/>
      <c r="BB5104" s="12"/>
      <c r="BC5104" s="11"/>
      <c r="BD5104" s="11"/>
      <c r="BE5104" s="11"/>
      <c r="BF5104" s="11"/>
    </row>
    <row r="5105" spans="1:58" x14ac:dyDescent="0.25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2"/>
      <c r="BA5105" s="12"/>
      <c r="BB5105" s="12"/>
      <c r="BC5105" s="11"/>
      <c r="BD5105" s="11"/>
      <c r="BE5105" s="11"/>
      <c r="BF5105" s="11"/>
    </row>
    <row r="5106" spans="1:58" x14ac:dyDescent="0.25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2"/>
      <c r="BA5106" s="12"/>
      <c r="BB5106" s="12"/>
      <c r="BC5106" s="11"/>
      <c r="BD5106" s="11"/>
      <c r="BE5106" s="11"/>
      <c r="BF5106" s="11"/>
    </row>
    <row r="5107" spans="1:58" x14ac:dyDescent="0.25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2"/>
      <c r="BA5107" s="12"/>
      <c r="BB5107" s="12"/>
      <c r="BC5107" s="11"/>
      <c r="BD5107" s="11"/>
      <c r="BE5107" s="11"/>
      <c r="BF5107" s="11"/>
    </row>
    <row r="5108" spans="1:58" x14ac:dyDescent="0.25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2"/>
      <c r="BA5108" s="12"/>
      <c r="BB5108" s="12"/>
      <c r="BC5108" s="11"/>
      <c r="BD5108" s="11"/>
      <c r="BE5108" s="11"/>
      <c r="BF5108" s="11"/>
    </row>
    <row r="5109" spans="1:58" x14ac:dyDescent="0.25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2"/>
      <c r="BA5109" s="12"/>
      <c r="BB5109" s="12"/>
      <c r="BC5109" s="11"/>
      <c r="BD5109" s="11"/>
      <c r="BE5109" s="11"/>
      <c r="BF5109" s="11"/>
    </row>
    <row r="5110" spans="1:58" x14ac:dyDescent="0.25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2"/>
      <c r="BA5110" s="12"/>
      <c r="BB5110" s="12"/>
      <c r="BC5110" s="11"/>
      <c r="BD5110" s="11"/>
      <c r="BE5110" s="11"/>
      <c r="BF5110" s="11"/>
    </row>
    <row r="5111" spans="1:58" x14ac:dyDescent="0.25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2"/>
      <c r="BA5111" s="12"/>
      <c r="BB5111" s="12"/>
      <c r="BC5111" s="11"/>
      <c r="BD5111" s="11"/>
      <c r="BE5111" s="11"/>
      <c r="BF5111" s="11"/>
    </row>
    <row r="5112" spans="1:58" x14ac:dyDescent="0.25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2"/>
      <c r="BA5112" s="12"/>
      <c r="BB5112" s="12"/>
      <c r="BC5112" s="11"/>
      <c r="BD5112" s="11"/>
      <c r="BE5112" s="11"/>
      <c r="BF5112" s="11"/>
    </row>
    <row r="5113" spans="1:58" x14ac:dyDescent="0.25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2"/>
      <c r="BA5113" s="12"/>
      <c r="BB5113" s="12"/>
      <c r="BC5113" s="11"/>
      <c r="BD5113" s="11"/>
      <c r="BE5113" s="11"/>
      <c r="BF5113" s="11"/>
    </row>
    <row r="5114" spans="1:58" x14ac:dyDescent="0.25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2"/>
      <c r="BA5114" s="12"/>
      <c r="BB5114" s="12"/>
      <c r="BC5114" s="11"/>
      <c r="BD5114" s="11"/>
      <c r="BE5114" s="11"/>
      <c r="BF5114" s="11"/>
    </row>
    <row r="5115" spans="1:58" x14ac:dyDescent="0.25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2"/>
      <c r="BA5115" s="12"/>
      <c r="BB5115" s="12"/>
      <c r="BC5115" s="11"/>
      <c r="BD5115" s="11"/>
      <c r="BE5115" s="11"/>
      <c r="BF5115" s="11"/>
    </row>
    <row r="5116" spans="1:58" x14ac:dyDescent="0.25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2"/>
      <c r="BA5116" s="12"/>
      <c r="BB5116" s="12"/>
      <c r="BC5116" s="11"/>
      <c r="BD5116" s="11"/>
      <c r="BE5116" s="11"/>
      <c r="BF5116" s="11"/>
    </row>
    <row r="5117" spans="1:58" x14ac:dyDescent="0.25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2"/>
      <c r="BA5117" s="12"/>
      <c r="BB5117" s="12"/>
      <c r="BC5117" s="11"/>
      <c r="BD5117" s="11"/>
      <c r="BE5117" s="11"/>
      <c r="BF5117" s="11"/>
    </row>
    <row r="5118" spans="1:58" x14ac:dyDescent="0.25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2"/>
      <c r="BA5118" s="12"/>
      <c r="BB5118" s="12"/>
      <c r="BC5118" s="11"/>
      <c r="BD5118" s="11"/>
      <c r="BE5118" s="11"/>
      <c r="BF5118" s="11"/>
    </row>
    <row r="5119" spans="1:58" x14ac:dyDescent="0.25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2"/>
      <c r="BA5119" s="12"/>
      <c r="BB5119" s="12"/>
      <c r="BC5119" s="11"/>
      <c r="BD5119" s="11"/>
      <c r="BE5119" s="11"/>
      <c r="BF5119" s="11"/>
    </row>
    <row r="5120" spans="1:58" x14ac:dyDescent="0.25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2"/>
      <c r="BA5120" s="12"/>
      <c r="BB5120" s="12"/>
      <c r="BC5120" s="11"/>
      <c r="BD5120" s="11"/>
      <c r="BE5120" s="11"/>
      <c r="BF5120" s="11"/>
    </row>
    <row r="5121" spans="1:58" x14ac:dyDescent="0.25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2"/>
      <c r="BA5121" s="12"/>
      <c r="BB5121" s="12"/>
      <c r="BC5121" s="11"/>
      <c r="BD5121" s="11"/>
      <c r="BE5121" s="11"/>
      <c r="BF5121" s="11"/>
    </row>
    <row r="5122" spans="1:58" x14ac:dyDescent="0.25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2"/>
      <c r="BA5122" s="12"/>
      <c r="BB5122" s="12"/>
      <c r="BC5122" s="11"/>
      <c r="BD5122" s="11"/>
      <c r="BE5122" s="11"/>
      <c r="BF5122" s="11"/>
    </row>
    <row r="5123" spans="1:58" x14ac:dyDescent="0.25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2"/>
      <c r="BA5123" s="12"/>
      <c r="BB5123" s="12"/>
      <c r="BC5123" s="11"/>
      <c r="BD5123" s="11"/>
      <c r="BE5123" s="11"/>
      <c r="BF5123" s="11"/>
    </row>
    <row r="5124" spans="1:58" x14ac:dyDescent="0.25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2"/>
      <c r="BA5124" s="12"/>
      <c r="BB5124" s="12"/>
      <c r="BC5124" s="11"/>
      <c r="BD5124" s="11"/>
      <c r="BE5124" s="11"/>
      <c r="BF5124" s="11"/>
    </row>
    <row r="5125" spans="1:58" x14ac:dyDescent="0.25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2"/>
      <c r="BA5125" s="12"/>
      <c r="BB5125" s="12"/>
      <c r="BC5125" s="11"/>
      <c r="BD5125" s="11"/>
      <c r="BE5125" s="11"/>
      <c r="BF5125" s="11"/>
    </row>
    <row r="5126" spans="1:58" x14ac:dyDescent="0.25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2"/>
      <c r="BA5126" s="12"/>
      <c r="BB5126" s="12"/>
      <c r="BC5126" s="11"/>
      <c r="BD5126" s="11"/>
      <c r="BE5126" s="11"/>
      <c r="BF5126" s="11"/>
    </row>
    <row r="5127" spans="1:58" x14ac:dyDescent="0.25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2"/>
      <c r="BA5127" s="12"/>
      <c r="BB5127" s="12"/>
      <c r="BC5127" s="11"/>
      <c r="BD5127" s="11"/>
      <c r="BE5127" s="11"/>
      <c r="BF5127" s="11"/>
    </row>
    <row r="5128" spans="1:58" x14ac:dyDescent="0.25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2"/>
      <c r="BA5128" s="12"/>
      <c r="BB5128" s="12"/>
      <c r="BC5128" s="11"/>
      <c r="BD5128" s="11"/>
      <c r="BE5128" s="11"/>
      <c r="BF5128" s="11"/>
    </row>
    <row r="5129" spans="1:58" x14ac:dyDescent="0.25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2"/>
      <c r="BA5129" s="12"/>
      <c r="BB5129" s="12"/>
      <c r="BC5129" s="11"/>
      <c r="BD5129" s="11"/>
      <c r="BE5129" s="11"/>
      <c r="BF5129" s="11"/>
    </row>
    <row r="5130" spans="1:58" x14ac:dyDescent="0.25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2"/>
      <c r="BA5130" s="12"/>
      <c r="BB5130" s="12"/>
      <c r="BC5130" s="11"/>
      <c r="BD5130" s="11"/>
      <c r="BE5130" s="11"/>
      <c r="BF5130" s="11"/>
    </row>
    <row r="5131" spans="1:58" x14ac:dyDescent="0.25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2"/>
      <c r="BA5131" s="12"/>
      <c r="BB5131" s="12"/>
      <c r="BC5131" s="11"/>
      <c r="BD5131" s="11"/>
      <c r="BE5131" s="11"/>
      <c r="BF5131" s="11"/>
    </row>
    <row r="5132" spans="1:58" x14ac:dyDescent="0.25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2"/>
      <c r="BA5132" s="12"/>
      <c r="BB5132" s="12"/>
      <c r="BC5132" s="11"/>
      <c r="BD5132" s="11"/>
      <c r="BE5132" s="11"/>
      <c r="BF5132" s="11"/>
    </row>
    <row r="5133" spans="1:58" x14ac:dyDescent="0.25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2"/>
      <c r="BA5133" s="12"/>
      <c r="BB5133" s="12"/>
      <c r="BC5133" s="11"/>
      <c r="BD5133" s="11"/>
      <c r="BE5133" s="11"/>
      <c r="BF5133" s="11"/>
    </row>
    <row r="5134" spans="1:58" x14ac:dyDescent="0.25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2"/>
      <c r="BA5134" s="12"/>
      <c r="BB5134" s="12"/>
      <c r="BC5134" s="11"/>
      <c r="BD5134" s="11"/>
      <c r="BE5134" s="11"/>
      <c r="BF5134" s="11"/>
    </row>
    <row r="5135" spans="1:58" x14ac:dyDescent="0.25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2"/>
      <c r="BA5135" s="12"/>
      <c r="BB5135" s="12"/>
      <c r="BC5135" s="11"/>
      <c r="BD5135" s="11"/>
      <c r="BE5135" s="11"/>
      <c r="BF5135" s="11"/>
    </row>
    <row r="5136" spans="1:58" x14ac:dyDescent="0.25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2"/>
      <c r="BA5136" s="12"/>
      <c r="BB5136" s="12"/>
      <c r="BC5136" s="11"/>
      <c r="BD5136" s="11"/>
      <c r="BE5136" s="11"/>
      <c r="BF5136" s="11"/>
    </row>
    <row r="5137" spans="1:58" x14ac:dyDescent="0.25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2"/>
      <c r="BA5137" s="12"/>
      <c r="BB5137" s="12"/>
      <c r="BC5137" s="11"/>
      <c r="BD5137" s="11"/>
      <c r="BE5137" s="11"/>
      <c r="BF5137" s="11"/>
    </row>
    <row r="5138" spans="1:58" x14ac:dyDescent="0.25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2"/>
      <c r="BA5138" s="12"/>
      <c r="BB5138" s="12"/>
      <c r="BC5138" s="11"/>
      <c r="BD5138" s="11"/>
      <c r="BE5138" s="11"/>
      <c r="BF5138" s="11"/>
    </row>
    <row r="5139" spans="1:58" x14ac:dyDescent="0.25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2"/>
      <c r="BA5139" s="12"/>
      <c r="BB5139" s="12"/>
      <c r="BC5139" s="11"/>
      <c r="BD5139" s="11"/>
      <c r="BE5139" s="11"/>
      <c r="BF5139" s="11"/>
    </row>
    <row r="5140" spans="1:58" x14ac:dyDescent="0.25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2"/>
      <c r="BA5140" s="12"/>
      <c r="BB5140" s="12"/>
      <c r="BC5140" s="11"/>
      <c r="BD5140" s="11"/>
      <c r="BE5140" s="11"/>
      <c r="BF5140" s="11"/>
    </row>
    <row r="5141" spans="1:58" x14ac:dyDescent="0.25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2"/>
      <c r="BA5141" s="12"/>
      <c r="BB5141" s="12"/>
      <c r="BC5141" s="11"/>
      <c r="BD5141" s="11"/>
      <c r="BE5141" s="11"/>
      <c r="BF5141" s="11"/>
    </row>
    <row r="5142" spans="1:58" x14ac:dyDescent="0.25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2"/>
      <c r="BA5142" s="12"/>
      <c r="BB5142" s="12"/>
      <c r="BC5142" s="11"/>
      <c r="BD5142" s="11"/>
      <c r="BE5142" s="11"/>
      <c r="BF5142" s="11"/>
    </row>
    <row r="5143" spans="1:58" x14ac:dyDescent="0.25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2"/>
      <c r="BA5143" s="12"/>
      <c r="BB5143" s="12"/>
      <c r="BC5143" s="11"/>
      <c r="BD5143" s="11"/>
      <c r="BE5143" s="11"/>
      <c r="BF5143" s="11"/>
    </row>
    <row r="5144" spans="1:58" x14ac:dyDescent="0.25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2"/>
      <c r="BA5144" s="12"/>
      <c r="BB5144" s="12"/>
      <c r="BC5144" s="11"/>
      <c r="BD5144" s="11"/>
      <c r="BE5144" s="11"/>
      <c r="BF5144" s="11"/>
    </row>
    <row r="5145" spans="1:58" x14ac:dyDescent="0.25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2"/>
      <c r="BA5145" s="12"/>
      <c r="BB5145" s="12"/>
      <c r="BC5145" s="11"/>
      <c r="BD5145" s="11"/>
      <c r="BE5145" s="11"/>
      <c r="BF5145" s="11"/>
    </row>
    <row r="5146" spans="1:58" x14ac:dyDescent="0.25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2"/>
      <c r="BA5146" s="12"/>
      <c r="BB5146" s="12"/>
      <c r="BC5146" s="11"/>
      <c r="BD5146" s="11"/>
      <c r="BE5146" s="11"/>
      <c r="BF5146" s="11"/>
    </row>
    <row r="5147" spans="1:58" x14ac:dyDescent="0.25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2"/>
      <c r="BA5147" s="12"/>
      <c r="BB5147" s="12"/>
      <c r="BC5147" s="11"/>
      <c r="BD5147" s="11"/>
      <c r="BE5147" s="11"/>
      <c r="BF5147" s="11"/>
    </row>
    <row r="5148" spans="1:58" x14ac:dyDescent="0.25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2"/>
      <c r="BA5148" s="12"/>
      <c r="BB5148" s="12"/>
      <c r="BC5148" s="11"/>
      <c r="BD5148" s="11"/>
      <c r="BE5148" s="11"/>
      <c r="BF5148" s="11"/>
    </row>
    <row r="5149" spans="1:58" x14ac:dyDescent="0.25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2"/>
      <c r="BA5149" s="12"/>
      <c r="BB5149" s="12"/>
      <c r="BC5149" s="11"/>
      <c r="BD5149" s="11"/>
      <c r="BE5149" s="11"/>
      <c r="BF5149" s="11"/>
    </row>
    <row r="5150" spans="1:58" x14ac:dyDescent="0.25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2"/>
      <c r="BA5150" s="12"/>
      <c r="BB5150" s="12"/>
      <c r="BC5150" s="11"/>
      <c r="BD5150" s="11"/>
      <c r="BE5150" s="11"/>
      <c r="BF5150" s="11"/>
    </row>
    <row r="5151" spans="1:58" x14ac:dyDescent="0.25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2"/>
      <c r="BA5151" s="12"/>
      <c r="BB5151" s="12"/>
      <c r="BC5151" s="11"/>
      <c r="BD5151" s="11"/>
      <c r="BE5151" s="11"/>
      <c r="BF5151" s="11"/>
    </row>
    <row r="5152" spans="1:58" x14ac:dyDescent="0.25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2"/>
      <c r="BA5152" s="12"/>
      <c r="BB5152" s="12"/>
      <c r="BC5152" s="11"/>
      <c r="BD5152" s="11"/>
      <c r="BE5152" s="11"/>
      <c r="BF5152" s="11"/>
    </row>
    <row r="5153" spans="1:58" x14ac:dyDescent="0.25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2"/>
      <c r="BA5153" s="12"/>
      <c r="BB5153" s="12"/>
      <c r="BC5153" s="11"/>
      <c r="BD5153" s="11"/>
      <c r="BE5153" s="11"/>
      <c r="BF5153" s="11"/>
    </row>
    <row r="5154" spans="1:58" x14ac:dyDescent="0.25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2"/>
      <c r="BA5154" s="12"/>
      <c r="BB5154" s="12"/>
      <c r="BC5154" s="11"/>
      <c r="BD5154" s="11"/>
      <c r="BE5154" s="11"/>
      <c r="BF5154" s="11"/>
    </row>
    <row r="5155" spans="1:58" x14ac:dyDescent="0.25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2"/>
      <c r="BA5155" s="12"/>
      <c r="BB5155" s="12"/>
      <c r="BC5155" s="11"/>
      <c r="BD5155" s="11"/>
      <c r="BE5155" s="11"/>
      <c r="BF5155" s="11"/>
    </row>
    <row r="5156" spans="1:58" x14ac:dyDescent="0.25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2"/>
      <c r="BA5156" s="12"/>
      <c r="BB5156" s="12"/>
      <c r="BC5156" s="11"/>
      <c r="BD5156" s="11"/>
      <c r="BE5156" s="11"/>
      <c r="BF5156" s="11"/>
    </row>
    <row r="5157" spans="1:58" x14ac:dyDescent="0.25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2"/>
      <c r="BA5157" s="12"/>
      <c r="BB5157" s="12"/>
      <c r="BC5157" s="11"/>
      <c r="BD5157" s="11"/>
      <c r="BE5157" s="11"/>
      <c r="BF5157" s="11"/>
    </row>
    <row r="5158" spans="1:58" x14ac:dyDescent="0.25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2"/>
      <c r="BA5158" s="12"/>
      <c r="BB5158" s="12"/>
      <c r="BC5158" s="11"/>
      <c r="BD5158" s="11"/>
      <c r="BE5158" s="11"/>
      <c r="BF5158" s="11"/>
    </row>
    <row r="5159" spans="1:58" x14ac:dyDescent="0.25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2"/>
      <c r="BA5159" s="12"/>
      <c r="BB5159" s="12"/>
      <c r="BC5159" s="11"/>
      <c r="BD5159" s="11"/>
      <c r="BE5159" s="11"/>
      <c r="BF5159" s="11"/>
    </row>
    <row r="5160" spans="1:58" x14ac:dyDescent="0.25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2"/>
      <c r="BA5160" s="12"/>
      <c r="BB5160" s="12"/>
      <c r="BC5160" s="11"/>
      <c r="BD5160" s="11"/>
      <c r="BE5160" s="11"/>
      <c r="BF5160" s="11"/>
    </row>
    <row r="5161" spans="1:58" x14ac:dyDescent="0.25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2"/>
      <c r="BA5161" s="12"/>
      <c r="BB5161" s="12"/>
      <c r="BC5161" s="11"/>
      <c r="BD5161" s="11"/>
      <c r="BE5161" s="11"/>
      <c r="BF5161" s="11"/>
    </row>
    <row r="5162" spans="1:58" x14ac:dyDescent="0.25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2"/>
      <c r="BA5162" s="12"/>
      <c r="BB5162" s="12"/>
      <c r="BC5162" s="11"/>
      <c r="BD5162" s="11"/>
      <c r="BE5162" s="11"/>
      <c r="BF5162" s="11"/>
    </row>
    <row r="5163" spans="1:58" x14ac:dyDescent="0.25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2"/>
      <c r="BA5163" s="12"/>
      <c r="BB5163" s="12"/>
      <c r="BC5163" s="11"/>
      <c r="BD5163" s="11"/>
      <c r="BE5163" s="11"/>
      <c r="BF5163" s="11"/>
    </row>
    <row r="5164" spans="1:58" x14ac:dyDescent="0.25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2"/>
      <c r="BA5164" s="12"/>
      <c r="BB5164" s="12"/>
      <c r="BC5164" s="11"/>
      <c r="BD5164" s="11"/>
      <c r="BE5164" s="11"/>
      <c r="BF5164" s="11"/>
    </row>
    <row r="5165" spans="1:58" x14ac:dyDescent="0.25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2"/>
      <c r="BA5165" s="12"/>
      <c r="BB5165" s="12"/>
      <c r="BC5165" s="11"/>
      <c r="BD5165" s="11"/>
      <c r="BE5165" s="11"/>
      <c r="BF5165" s="11"/>
    </row>
    <row r="5166" spans="1:58" x14ac:dyDescent="0.25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2"/>
      <c r="BA5166" s="12"/>
      <c r="BB5166" s="12"/>
      <c r="BC5166" s="11"/>
      <c r="BD5166" s="11"/>
      <c r="BE5166" s="11"/>
      <c r="BF5166" s="11"/>
    </row>
    <row r="5167" spans="1:58" x14ac:dyDescent="0.25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2"/>
      <c r="BA5167" s="12"/>
      <c r="BB5167" s="12"/>
      <c r="BC5167" s="11"/>
      <c r="BD5167" s="11"/>
      <c r="BE5167" s="11"/>
      <c r="BF5167" s="11"/>
    </row>
    <row r="5168" spans="1:58" x14ac:dyDescent="0.25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2"/>
      <c r="BA5168" s="12"/>
      <c r="BB5168" s="12"/>
      <c r="BC5168" s="11"/>
      <c r="BD5168" s="11"/>
      <c r="BE5168" s="11"/>
      <c r="BF5168" s="11"/>
    </row>
    <row r="5169" spans="1:58" x14ac:dyDescent="0.25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2"/>
      <c r="BA5169" s="12"/>
      <c r="BB5169" s="12"/>
      <c r="BC5169" s="11"/>
      <c r="BD5169" s="11"/>
      <c r="BE5169" s="11"/>
      <c r="BF5169" s="11"/>
    </row>
    <row r="5170" spans="1:58" x14ac:dyDescent="0.25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2"/>
      <c r="BA5170" s="12"/>
      <c r="BB5170" s="12"/>
      <c r="BC5170" s="11"/>
      <c r="BD5170" s="11"/>
      <c r="BE5170" s="11"/>
      <c r="BF5170" s="11"/>
    </row>
    <row r="5171" spans="1:58" x14ac:dyDescent="0.25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2"/>
      <c r="BA5171" s="12"/>
      <c r="BB5171" s="12"/>
      <c r="BC5171" s="11"/>
      <c r="BD5171" s="11"/>
      <c r="BE5171" s="11"/>
      <c r="BF5171" s="11"/>
    </row>
    <row r="5172" spans="1:58" x14ac:dyDescent="0.25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2"/>
      <c r="BA5172" s="12"/>
      <c r="BB5172" s="12"/>
      <c r="BC5172" s="11"/>
      <c r="BD5172" s="11"/>
      <c r="BE5172" s="11"/>
      <c r="BF5172" s="11"/>
    </row>
    <row r="5173" spans="1:58" x14ac:dyDescent="0.25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2"/>
      <c r="BA5173" s="12"/>
      <c r="BB5173" s="12"/>
      <c r="BC5173" s="11"/>
      <c r="BD5173" s="11"/>
      <c r="BE5173" s="11"/>
      <c r="BF5173" s="11"/>
    </row>
    <row r="5174" spans="1:58" x14ac:dyDescent="0.25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2"/>
      <c r="BA5174" s="12"/>
      <c r="BB5174" s="12"/>
      <c r="BC5174" s="11"/>
      <c r="BD5174" s="11"/>
      <c r="BE5174" s="11"/>
      <c r="BF5174" s="11"/>
    </row>
    <row r="5175" spans="1:58" x14ac:dyDescent="0.25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2"/>
      <c r="BA5175" s="12"/>
      <c r="BB5175" s="12"/>
      <c r="BC5175" s="11"/>
      <c r="BD5175" s="11"/>
      <c r="BE5175" s="11"/>
      <c r="BF5175" s="11"/>
    </row>
    <row r="5176" spans="1:58" x14ac:dyDescent="0.25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2"/>
      <c r="BA5176" s="12"/>
      <c r="BB5176" s="12"/>
      <c r="BC5176" s="11"/>
      <c r="BD5176" s="11"/>
      <c r="BE5176" s="11"/>
      <c r="BF5176" s="11"/>
    </row>
    <row r="5177" spans="1:58" x14ac:dyDescent="0.25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2"/>
      <c r="BA5177" s="12"/>
      <c r="BB5177" s="12"/>
      <c r="BC5177" s="11"/>
      <c r="BD5177" s="11"/>
      <c r="BE5177" s="11"/>
      <c r="BF5177" s="11"/>
    </row>
    <row r="5178" spans="1:58" x14ac:dyDescent="0.25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2"/>
      <c r="BA5178" s="12"/>
      <c r="BB5178" s="12"/>
      <c r="BC5178" s="11"/>
      <c r="BD5178" s="11"/>
      <c r="BE5178" s="11"/>
      <c r="BF5178" s="11"/>
    </row>
    <row r="5179" spans="1:58" x14ac:dyDescent="0.25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2"/>
      <c r="BA5179" s="12"/>
      <c r="BB5179" s="12"/>
      <c r="BC5179" s="11"/>
      <c r="BD5179" s="11"/>
      <c r="BE5179" s="11"/>
      <c r="BF5179" s="11"/>
    </row>
    <row r="5180" spans="1:58" x14ac:dyDescent="0.25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2"/>
      <c r="BA5180" s="12"/>
      <c r="BB5180" s="12"/>
      <c r="BC5180" s="11"/>
      <c r="BD5180" s="11"/>
      <c r="BE5180" s="11"/>
      <c r="BF5180" s="11"/>
    </row>
    <row r="5181" spans="1:58" x14ac:dyDescent="0.25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2"/>
      <c r="BA5181" s="12"/>
      <c r="BB5181" s="12"/>
      <c r="BC5181" s="11"/>
      <c r="BD5181" s="11"/>
      <c r="BE5181" s="11"/>
      <c r="BF5181" s="11"/>
    </row>
    <row r="5182" spans="1:58" x14ac:dyDescent="0.25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2"/>
      <c r="BA5182" s="12"/>
      <c r="BB5182" s="12"/>
      <c r="BC5182" s="11"/>
      <c r="BD5182" s="11"/>
      <c r="BE5182" s="11"/>
      <c r="BF5182" s="11"/>
    </row>
    <row r="5183" spans="1:58" x14ac:dyDescent="0.25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2"/>
      <c r="BA5183" s="12"/>
      <c r="BB5183" s="12"/>
      <c r="BC5183" s="11"/>
      <c r="BD5183" s="11"/>
      <c r="BE5183" s="11"/>
      <c r="BF5183" s="11"/>
    </row>
    <row r="5184" spans="1:58" x14ac:dyDescent="0.25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2"/>
      <c r="BA5184" s="12"/>
      <c r="BB5184" s="12"/>
      <c r="BC5184" s="11"/>
      <c r="BD5184" s="11"/>
      <c r="BE5184" s="11"/>
      <c r="BF5184" s="11"/>
    </row>
    <row r="5185" spans="1:58" x14ac:dyDescent="0.25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2"/>
      <c r="BA5185" s="12"/>
      <c r="BB5185" s="12"/>
      <c r="BC5185" s="11"/>
      <c r="BD5185" s="11"/>
      <c r="BE5185" s="11"/>
      <c r="BF5185" s="11"/>
    </row>
    <row r="5186" spans="1:58" x14ac:dyDescent="0.25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2"/>
      <c r="BA5186" s="12"/>
      <c r="BB5186" s="12"/>
      <c r="BC5186" s="11"/>
      <c r="BD5186" s="11"/>
      <c r="BE5186" s="11"/>
      <c r="BF5186" s="11"/>
    </row>
    <row r="5187" spans="1:58" x14ac:dyDescent="0.25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2"/>
      <c r="BA5187" s="12"/>
      <c r="BB5187" s="12"/>
      <c r="BC5187" s="11"/>
      <c r="BD5187" s="11"/>
      <c r="BE5187" s="11"/>
      <c r="BF5187" s="11"/>
    </row>
    <row r="5188" spans="1:58" x14ac:dyDescent="0.25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2"/>
      <c r="BA5188" s="12"/>
      <c r="BB5188" s="12"/>
      <c r="BC5188" s="11"/>
      <c r="BD5188" s="11"/>
      <c r="BE5188" s="11"/>
      <c r="BF5188" s="11"/>
    </row>
    <row r="5189" spans="1:58" x14ac:dyDescent="0.25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2"/>
      <c r="BA5189" s="12"/>
      <c r="BB5189" s="12"/>
      <c r="BC5189" s="11"/>
      <c r="BD5189" s="11"/>
      <c r="BE5189" s="11"/>
      <c r="BF5189" s="11"/>
    </row>
    <row r="5190" spans="1:58" x14ac:dyDescent="0.25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2"/>
      <c r="BA5190" s="12"/>
      <c r="BB5190" s="12"/>
      <c r="BC5190" s="11"/>
      <c r="BD5190" s="11"/>
      <c r="BE5190" s="11"/>
      <c r="BF5190" s="11"/>
    </row>
    <row r="5191" spans="1:58" x14ac:dyDescent="0.25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2"/>
      <c r="BA5191" s="12"/>
      <c r="BB5191" s="12"/>
      <c r="BC5191" s="11"/>
      <c r="BD5191" s="11"/>
      <c r="BE5191" s="11"/>
      <c r="BF5191" s="11"/>
    </row>
    <row r="5192" spans="1:58" x14ac:dyDescent="0.25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2"/>
      <c r="BA5192" s="12"/>
      <c r="BB5192" s="12"/>
      <c r="BC5192" s="11"/>
      <c r="BD5192" s="11"/>
      <c r="BE5192" s="11"/>
      <c r="BF5192" s="11"/>
    </row>
    <row r="5193" spans="1:58" x14ac:dyDescent="0.25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2"/>
      <c r="BA5193" s="12"/>
      <c r="BB5193" s="12"/>
      <c r="BC5193" s="11"/>
      <c r="BD5193" s="11"/>
      <c r="BE5193" s="11"/>
      <c r="BF5193" s="11"/>
    </row>
    <row r="5194" spans="1:58" x14ac:dyDescent="0.25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2"/>
      <c r="BA5194" s="12"/>
      <c r="BB5194" s="12"/>
      <c r="BC5194" s="11"/>
      <c r="BD5194" s="11"/>
      <c r="BE5194" s="11"/>
      <c r="BF5194" s="11"/>
    </row>
    <row r="5195" spans="1:58" x14ac:dyDescent="0.25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2"/>
      <c r="BA5195" s="12"/>
      <c r="BB5195" s="12"/>
      <c r="BC5195" s="11"/>
      <c r="BD5195" s="11"/>
      <c r="BE5195" s="11"/>
      <c r="BF5195" s="11"/>
    </row>
    <row r="5196" spans="1:58" x14ac:dyDescent="0.25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2"/>
      <c r="BA5196" s="12"/>
      <c r="BB5196" s="12"/>
      <c r="BC5196" s="11"/>
      <c r="BD5196" s="11"/>
      <c r="BE5196" s="11"/>
      <c r="BF5196" s="11"/>
    </row>
    <row r="5197" spans="1:58" x14ac:dyDescent="0.25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2"/>
      <c r="BA5197" s="12"/>
      <c r="BB5197" s="12"/>
      <c r="BC5197" s="11"/>
      <c r="BD5197" s="11"/>
      <c r="BE5197" s="11"/>
      <c r="BF5197" s="11"/>
    </row>
    <row r="5198" spans="1:58" x14ac:dyDescent="0.25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2"/>
      <c r="BA5198" s="12"/>
      <c r="BB5198" s="12"/>
      <c r="BC5198" s="11"/>
      <c r="BD5198" s="11"/>
      <c r="BE5198" s="11"/>
      <c r="BF5198" s="11"/>
    </row>
    <row r="5199" spans="1:58" x14ac:dyDescent="0.25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2"/>
      <c r="BA5199" s="12"/>
      <c r="BB5199" s="12"/>
      <c r="BC5199" s="11"/>
      <c r="BD5199" s="11"/>
      <c r="BE5199" s="11"/>
      <c r="BF5199" s="11"/>
    </row>
    <row r="5200" spans="1:58" x14ac:dyDescent="0.25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2"/>
      <c r="BA5200" s="12"/>
      <c r="BB5200" s="12"/>
      <c r="BC5200" s="11"/>
      <c r="BD5200" s="11"/>
      <c r="BE5200" s="11"/>
      <c r="BF5200" s="11"/>
    </row>
    <row r="5201" spans="1:58" x14ac:dyDescent="0.25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2"/>
      <c r="BA5201" s="12"/>
      <c r="BB5201" s="12"/>
      <c r="BC5201" s="11"/>
      <c r="BD5201" s="11"/>
      <c r="BE5201" s="11"/>
      <c r="BF5201" s="11"/>
    </row>
    <row r="5202" spans="1:58" x14ac:dyDescent="0.25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2"/>
      <c r="BA5202" s="12"/>
      <c r="BB5202" s="12"/>
      <c r="BC5202" s="11"/>
      <c r="BD5202" s="11"/>
      <c r="BE5202" s="11"/>
      <c r="BF5202" s="11"/>
    </row>
    <row r="5203" spans="1:58" x14ac:dyDescent="0.25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2"/>
      <c r="BA5203" s="12"/>
      <c r="BB5203" s="12"/>
      <c r="BC5203" s="11"/>
      <c r="BD5203" s="11"/>
      <c r="BE5203" s="11"/>
      <c r="BF5203" s="11"/>
    </row>
    <row r="5204" spans="1:58" x14ac:dyDescent="0.25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2"/>
      <c r="BA5204" s="12"/>
      <c r="BB5204" s="12"/>
      <c r="BC5204" s="11"/>
      <c r="BD5204" s="11"/>
      <c r="BE5204" s="11"/>
      <c r="BF5204" s="11"/>
    </row>
    <row r="5205" spans="1:58" x14ac:dyDescent="0.25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2"/>
      <c r="BA5205" s="12"/>
      <c r="BB5205" s="12"/>
      <c r="BC5205" s="11"/>
      <c r="BD5205" s="11"/>
      <c r="BE5205" s="11"/>
      <c r="BF5205" s="11"/>
    </row>
    <row r="5206" spans="1:58" x14ac:dyDescent="0.25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2"/>
      <c r="BA5206" s="12"/>
      <c r="BB5206" s="12"/>
      <c r="BC5206" s="11"/>
      <c r="BD5206" s="11"/>
      <c r="BE5206" s="11"/>
      <c r="BF5206" s="11"/>
    </row>
    <row r="5207" spans="1:58" x14ac:dyDescent="0.25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2"/>
      <c r="BA5207" s="12"/>
      <c r="BB5207" s="12"/>
      <c r="BC5207" s="11"/>
      <c r="BD5207" s="11"/>
      <c r="BE5207" s="11"/>
      <c r="BF5207" s="11"/>
    </row>
    <row r="5208" spans="1:58" x14ac:dyDescent="0.25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2"/>
      <c r="BA5208" s="12"/>
      <c r="BB5208" s="12"/>
      <c r="BC5208" s="11"/>
      <c r="BD5208" s="11"/>
      <c r="BE5208" s="11"/>
      <c r="BF5208" s="11"/>
    </row>
    <row r="5209" spans="1:58" x14ac:dyDescent="0.25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2"/>
      <c r="BA5209" s="12"/>
      <c r="BB5209" s="12"/>
      <c r="BC5209" s="11"/>
      <c r="BD5209" s="11"/>
      <c r="BE5209" s="11"/>
      <c r="BF5209" s="11"/>
    </row>
    <row r="5210" spans="1:58" x14ac:dyDescent="0.25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2"/>
      <c r="BA5210" s="12"/>
      <c r="BB5210" s="12"/>
      <c r="BC5210" s="11"/>
      <c r="BD5210" s="11"/>
      <c r="BE5210" s="11"/>
      <c r="BF5210" s="11"/>
    </row>
    <row r="5211" spans="1:58" x14ac:dyDescent="0.25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2"/>
      <c r="BA5211" s="12"/>
      <c r="BB5211" s="12"/>
      <c r="BC5211" s="11"/>
      <c r="BD5211" s="11"/>
      <c r="BE5211" s="11"/>
      <c r="BF5211" s="11"/>
    </row>
    <row r="5212" spans="1:58" x14ac:dyDescent="0.25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2"/>
      <c r="BA5212" s="12"/>
      <c r="BB5212" s="12"/>
      <c r="BC5212" s="11"/>
      <c r="BD5212" s="11"/>
      <c r="BE5212" s="11"/>
      <c r="BF5212" s="11"/>
    </row>
    <row r="5213" spans="1:58" x14ac:dyDescent="0.25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2"/>
      <c r="BA5213" s="12"/>
      <c r="BB5213" s="12"/>
      <c r="BC5213" s="11"/>
      <c r="BD5213" s="11"/>
      <c r="BE5213" s="11"/>
      <c r="BF5213" s="11"/>
    </row>
    <row r="5214" spans="1:58" x14ac:dyDescent="0.25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2"/>
      <c r="BA5214" s="12"/>
      <c r="BB5214" s="12"/>
      <c r="BC5214" s="11"/>
      <c r="BD5214" s="11"/>
      <c r="BE5214" s="11"/>
      <c r="BF5214" s="11"/>
    </row>
    <row r="5215" spans="1:58" x14ac:dyDescent="0.25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2"/>
      <c r="BA5215" s="12"/>
      <c r="BB5215" s="12"/>
      <c r="BC5215" s="11"/>
      <c r="BD5215" s="11"/>
      <c r="BE5215" s="11"/>
      <c r="BF5215" s="11"/>
    </row>
    <row r="5216" spans="1:58" x14ac:dyDescent="0.25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2"/>
      <c r="BA5216" s="12"/>
      <c r="BB5216" s="12"/>
      <c r="BC5216" s="11"/>
      <c r="BD5216" s="11"/>
      <c r="BE5216" s="11"/>
      <c r="BF5216" s="11"/>
    </row>
    <row r="5217" spans="1:58" x14ac:dyDescent="0.25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2"/>
      <c r="BA5217" s="12"/>
      <c r="BB5217" s="12"/>
      <c r="BC5217" s="11"/>
      <c r="BD5217" s="11"/>
      <c r="BE5217" s="11"/>
      <c r="BF5217" s="11"/>
    </row>
    <row r="5218" spans="1:58" x14ac:dyDescent="0.25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2"/>
      <c r="BA5218" s="12"/>
      <c r="BB5218" s="12"/>
      <c r="BC5218" s="11"/>
      <c r="BD5218" s="11"/>
      <c r="BE5218" s="11"/>
      <c r="BF5218" s="11"/>
    </row>
    <row r="5219" spans="1:58" x14ac:dyDescent="0.25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2"/>
      <c r="BA5219" s="12"/>
      <c r="BB5219" s="12"/>
      <c r="BC5219" s="11"/>
      <c r="BD5219" s="11"/>
      <c r="BE5219" s="11"/>
      <c r="BF5219" s="11"/>
    </row>
    <row r="5220" spans="1:58" x14ac:dyDescent="0.25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2"/>
      <c r="BA5220" s="12"/>
      <c r="BB5220" s="12"/>
      <c r="BC5220" s="11"/>
      <c r="BD5220" s="11"/>
      <c r="BE5220" s="11"/>
      <c r="BF5220" s="11"/>
    </row>
    <row r="5221" spans="1:58" x14ac:dyDescent="0.25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2"/>
      <c r="BA5221" s="12"/>
      <c r="BB5221" s="12"/>
      <c r="BC5221" s="11"/>
      <c r="BD5221" s="11"/>
      <c r="BE5221" s="11"/>
      <c r="BF5221" s="11"/>
    </row>
    <row r="5222" spans="1:58" x14ac:dyDescent="0.25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2"/>
      <c r="BA5222" s="12"/>
      <c r="BB5222" s="12"/>
      <c r="BC5222" s="11"/>
      <c r="BD5222" s="11"/>
      <c r="BE5222" s="11"/>
      <c r="BF5222" s="11"/>
    </row>
    <row r="5223" spans="1:58" x14ac:dyDescent="0.25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2"/>
      <c r="BA5223" s="12"/>
      <c r="BB5223" s="12"/>
      <c r="BC5223" s="11"/>
      <c r="BD5223" s="11"/>
      <c r="BE5223" s="11"/>
      <c r="BF5223" s="11"/>
    </row>
    <row r="5224" spans="1:58" x14ac:dyDescent="0.25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2"/>
      <c r="BA5224" s="12"/>
      <c r="BB5224" s="12"/>
      <c r="BC5224" s="11"/>
      <c r="BD5224" s="11"/>
      <c r="BE5224" s="11"/>
      <c r="BF5224" s="11"/>
    </row>
    <row r="5225" spans="1:58" x14ac:dyDescent="0.25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2"/>
      <c r="BA5225" s="12"/>
      <c r="BB5225" s="12"/>
      <c r="BC5225" s="11"/>
      <c r="BD5225" s="11"/>
      <c r="BE5225" s="11"/>
      <c r="BF5225" s="11"/>
    </row>
    <row r="5226" spans="1:58" x14ac:dyDescent="0.25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2"/>
      <c r="BA5226" s="12"/>
      <c r="BB5226" s="12"/>
      <c r="BC5226" s="11"/>
      <c r="BD5226" s="11"/>
      <c r="BE5226" s="11"/>
      <c r="BF5226" s="11"/>
    </row>
    <row r="5227" spans="1:58" x14ac:dyDescent="0.25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2"/>
      <c r="BA5227" s="12"/>
      <c r="BB5227" s="12"/>
      <c r="BC5227" s="11"/>
      <c r="BD5227" s="11"/>
      <c r="BE5227" s="11"/>
      <c r="BF5227" s="11"/>
    </row>
    <row r="5228" spans="1:58" x14ac:dyDescent="0.25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2"/>
      <c r="BA5228" s="12"/>
      <c r="BB5228" s="12"/>
      <c r="BC5228" s="11"/>
      <c r="BD5228" s="11"/>
      <c r="BE5228" s="11"/>
      <c r="BF5228" s="11"/>
    </row>
    <row r="5229" spans="1:58" x14ac:dyDescent="0.25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2"/>
      <c r="BA5229" s="12"/>
      <c r="BB5229" s="12"/>
      <c r="BC5229" s="11"/>
      <c r="BD5229" s="11"/>
      <c r="BE5229" s="11"/>
      <c r="BF5229" s="11"/>
    </row>
    <row r="5230" spans="1:58" x14ac:dyDescent="0.25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2"/>
      <c r="BA5230" s="12"/>
      <c r="BB5230" s="12"/>
      <c r="BC5230" s="11"/>
      <c r="BD5230" s="11"/>
      <c r="BE5230" s="11"/>
      <c r="BF5230" s="11"/>
    </row>
    <row r="5231" spans="1:58" x14ac:dyDescent="0.25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2"/>
      <c r="BA5231" s="12"/>
      <c r="BB5231" s="12"/>
      <c r="BC5231" s="11"/>
      <c r="BD5231" s="11"/>
      <c r="BE5231" s="11"/>
      <c r="BF5231" s="11"/>
    </row>
    <row r="5232" spans="1:58" x14ac:dyDescent="0.25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2"/>
      <c r="BA5232" s="12"/>
      <c r="BB5232" s="12"/>
      <c r="BC5232" s="11"/>
      <c r="BD5232" s="11"/>
      <c r="BE5232" s="11"/>
      <c r="BF5232" s="11"/>
    </row>
    <row r="5233" spans="1:58" x14ac:dyDescent="0.25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2"/>
      <c r="BA5233" s="12"/>
      <c r="BB5233" s="12"/>
      <c r="BC5233" s="11"/>
      <c r="BD5233" s="11"/>
      <c r="BE5233" s="11"/>
      <c r="BF5233" s="11"/>
    </row>
    <row r="5234" spans="1:58" x14ac:dyDescent="0.25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2"/>
      <c r="BA5234" s="12"/>
      <c r="BB5234" s="12"/>
      <c r="BC5234" s="11"/>
      <c r="BD5234" s="11"/>
      <c r="BE5234" s="11"/>
      <c r="BF5234" s="11"/>
    </row>
    <row r="5235" spans="1:58" x14ac:dyDescent="0.25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2"/>
      <c r="BA5235" s="12"/>
      <c r="BB5235" s="12"/>
      <c r="BC5235" s="11"/>
      <c r="BD5235" s="11"/>
      <c r="BE5235" s="11"/>
      <c r="BF5235" s="11"/>
    </row>
    <row r="5236" spans="1:58" x14ac:dyDescent="0.25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2"/>
      <c r="BA5236" s="12"/>
      <c r="BB5236" s="12"/>
      <c r="BC5236" s="11"/>
      <c r="BD5236" s="11"/>
      <c r="BE5236" s="11"/>
      <c r="BF5236" s="11"/>
    </row>
    <row r="5237" spans="1:58" x14ac:dyDescent="0.25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2"/>
      <c r="BA5237" s="12"/>
      <c r="BB5237" s="12"/>
      <c r="BC5237" s="11"/>
      <c r="BD5237" s="11"/>
      <c r="BE5237" s="11"/>
      <c r="BF5237" s="11"/>
    </row>
    <row r="5238" spans="1:58" x14ac:dyDescent="0.25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2"/>
      <c r="BA5238" s="12"/>
      <c r="BB5238" s="12"/>
      <c r="BC5238" s="11"/>
      <c r="BD5238" s="11"/>
      <c r="BE5238" s="11"/>
      <c r="BF5238" s="11"/>
    </row>
    <row r="5239" spans="1:58" x14ac:dyDescent="0.25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2"/>
      <c r="BA5239" s="12"/>
      <c r="BB5239" s="12"/>
      <c r="BC5239" s="11"/>
      <c r="BD5239" s="11"/>
      <c r="BE5239" s="11"/>
      <c r="BF5239" s="11"/>
    </row>
    <row r="5240" spans="1:58" x14ac:dyDescent="0.25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2"/>
      <c r="BA5240" s="12"/>
      <c r="BB5240" s="12"/>
      <c r="BC5240" s="11"/>
      <c r="BD5240" s="11"/>
      <c r="BE5240" s="11"/>
      <c r="BF5240" s="11"/>
    </row>
    <row r="5241" spans="1:58" x14ac:dyDescent="0.25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2"/>
      <c r="BA5241" s="12"/>
      <c r="BB5241" s="12"/>
      <c r="BC5241" s="11"/>
      <c r="BD5241" s="11"/>
      <c r="BE5241" s="11"/>
      <c r="BF5241" s="11"/>
    </row>
    <row r="5242" spans="1:58" x14ac:dyDescent="0.25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2"/>
      <c r="BA5242" s="12"/>
      <c r="BB5242" s="12"/>
      <c r="BC5242" s="11"/>
      <c r="BD5242" s="11"/>
      <c r="BE5242" s="11"/>
      <c r="BF5242" s="11"/>
    </row>
    <row r="5243" spans="1:58" x14ac:dyDescent="0.25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2"/>
      <c r="BA5243" s="12"/>
      <c r="BB5243" s="12"/>
      <c r="BC5243" s="11"/>
      <c r="BD5243" s="11"/>
      <c r="BE5243" s="11"/>
      <c r="BF5243" s="11"/>
    </row>
    <row r="5244" spans="1:58" x14ac:dyDescent="0.25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2"/>
      <c r="BA5244" s="12"/>
      <c r="BB5244" s="12"/>
      <c r="BC5244" s="11"/>
      <c r="BD5244" s="11"/>
      <c r="BE5244" s="11"/>
      <c r="BF5244" s="11"/>
    </row>
    <row r="5245" spans="1:58" x14ac:dyDescent="0.25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2"/>
      <c r="BA5245" s="12"/>
      <c r="BB5245" s="12"/>
      <c r="BC5245" s="11"/>
      <c r="BD5245" s="11"/>
      <c r="BE5245" s="11"/>
      <c r="BF5245" s="11"/>
    </row>
    <row r="5246" spans="1:58" x14ac:dyDescent="0.25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2"/>
      <c r="BA5246" s="12"/>
      <c r="BB5246" s="12"/>
      <c r="BC5246" s="11"/>
      <c r="BD5246" s="11"/>
      <c r="BE5246" s="11"/>
      <c r="BF5246" s="11"/>
    </row>
    <row r="5247" spans="1:58" x14ac:dyDescent="0.25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2"/>
      <c r="BA5247" s="12"/>
      <c r="BB5247" s="12"/>
      <c r="BC5247" s="11"/>
      <c r="BD5247" s="11"/>
      <c r="BE5247" s="11"/>
      <c r="BF5247" s="11"/>
    </row>
    <row r="5248" spans="1:58" x14ac:dyDescent="0.25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2"/>
      <c r="BA5248" s="12"/>
      <c r="BB5248" s="12"/>
      <c r="BC5248" s="11"/>
      <c r="BD5248" s="11"/>
      <c r="BE5248" s="11"/>
      <c r="BF5248" s="11"/>
    </row>
    <row r="5249" spans="1:58" x14ac:dyDescent="0.25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2"/>
      <c r="BA5249" s="12"/>
      <c r="BB5249" s="12"/>
      <c r="BC5249" s="11"/>
      <c r="BD5249" s="11"/>
      <c r="BE5249" s="11"/>
      <c r="BF5249" s="11"/>
    </row>
    <row r="5250" spans="1:58" x14ac:dyDescent="0.25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2"/>
      <c r="BA5250" s="12"/>
      <c r="BB5250" s="12"/>
      <c r="BC5250" s="11"/>
      <c r="BD5250" s="11"/>
      <c r="BE5250" s="11"/>
      <c r="BF5250" s="11"/>
    </row>
    <row r="5251" spans="1:58" x14ac:dyDescent="0.25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2"/>
      <c r="BA5251" s="12"/>
      <c r="BB5251" s="12"/>
      <c r="BC5251" s="11"/>
      <c r="BD5251" s="11"/>
      <c r="BE5251" s="11"/>
      <c r="BF5251" s="11"/>
    </row>
    <row r="5252" spans="1:58" x14ac:dyDescent="0.25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2"/>
      <c r="BA5252" s="12"/>
      <c r="BB5252" s="12"/>
      <c r="BC5252" s="11"/>
      <c r="BD5252" s="11"/>
      <c r="BE5252" s="11"/>
      <c r="BF5252" s="11"/>
    </row>
    <row r="5253" spans="1:58" x14ac:dyDescent="0.25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2"/>
      <c r="BA5253" s="12"/>
      <c r="BB5253" s="12"/>
      <c r="BC5253" s="11"/>
      <c r="BD5253" s="11"/>
      <c r="BE5253" s="11"/>
      <c r="BF5253" s="11"/>
    </row>
    <row r="5254" spans="1:58" x14ac:dyDescent="0.25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2"/>
      <c r="BA5254" s="12"/>
      <c r="BB5254" s="12"/>
      <c r="BC5254" s="11"/>
      <c r="BD5254" s="11"/>
      <c r="BE5254" s="11"/>
      <c r="BF5254" s="11"/>
    </row>
    <row r="5255" spans="1:58" x14ac:dyDescent="0.25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2"/>
      <c r="BA5255" s="12"/>
      <c r="BB5255" s="12"/>
      <c r="BC5255" s="11"/>
      <c r="BD5255" s="11"/>
      <c r="BE5255" s="11"/>
      <c r="BF5255" s="11"/>
    </row>
    <row r="5256" spans="1:58" x14ac:dyDescent="0.25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2"/>
      <c r="BA5256" s="12"/>
      <c r="BB5256" s="12"/>
      <c r="BC5256" s="11"/>
      <c r="BD5256" s="11"/>
      <c r="BE5256" s="11"/>
      <c r="BF5256" s="11"/>
    </row>
    <row r="5257" spans="1:58" x14ac:dyDescent="0.25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2"/>
      <c r="BA5257" s="12"/>
      <c r="BB5257" s="12"/>
      <c r="BC5257" s="11"/>
      <c r="BD5257" s="11"/>
      <c r="BE5257" s="11"/>
      <c r="BF5257" s="11"/>
    </row>
    <row r="5258" spans="1:58" x14ac:dyDescent="0.25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2"/>
      <c r="BA5258" s="12"/>
      <c r="BB5258" s="12"/>
      <c r="BC5258" s="11"/>
      <c r="BD5258" s="11"/>
      <c r="BE5258" s="11"/>
      <c r="BF5258" s="11"/>
    </row>
    <row r="5259" spans="1:58" x14ac:dyDescent="0.25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2"/>
      <c r="BA5259" s="12"/>
      <c r="BB5259" s="12"/>
      <c r="BC5259" s="11"/>
      <c r="BD5259" s="11"/>
      <c r="BE5259" s="11"/>
      <c r="BF5259" s="11"/>
    </row>
    <row r="5260" spans="1:58" x14ac:dyDescent="0.25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2"/>
      <c r="BA5260" s="12"/>
      <c r="BB5260" s="12"/>
      <c r="BC5260" s="11"/>
      <c r="BD5260" s="11"/>
      <c r="BE5260" s="11"/>
      <c r="BF5260" s="11"/>
    </row>
    <row r="5261" spans="1:58" x14ac:dyDescent="0.25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2"/>
      <c r="BA5261" s="12"/>
      <c r="BB5261" s="12"/>
      <c r="BC5261" s="11"/>
      <c r="BD5261" s="11"/>
      <c r="BE5261" s="11"/>
      <c r="BF5261" s="11"/>
    </row>
    <row r="5262" spans="1:58" x14ac:dyDescent="0.25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2"/>
      <c r="BA5262" s="12"/>
      <c r="BB5262" s="12"/>
      <c r="BC5262" s="11"/>
      <c r="BD5262" s="11"/>
      <c r="BE5262" s="11"/>
      <c r="BF5262" s="11"/>
    </row>
    <row r="5263" spans="1:58" x14ac:dyDescent="0.25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2"/>
      <c r="BA5263" s="12"/>
      <c r="BB5263" s="12"/>
      <c r="BC5263" s="11"/>
      <c r="BD5263" s="11"/>
      <c r="BE5263" s="11"/>
      <c r="BF5263" s="11"/>
    </row>
    <row r="5264" spans="1:58" x14ac:dyDescent="0.25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2"/>
      <c r="BA5264" s="12"/>
      <c r="BB5264" s="12"/>
      <c r="BC5264" s="11"/>
      <c r="BD5264" s="11"/>
      <c r="BE5264" s="11"/>
      <c r="BF5264" s="11"/>
    </row>
    <row r="5265" spans="1:58" x14ac:dyDescent="0.25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2"/>
      <c r="BA5265" s="12"/>
      <c r="BB5265" s="12"/>
      <c r="BC5265" s="11"/>
      <c r="BD5265" s="11"/>
      <c r="BE5265" s="11"/>
      <c r="BF5265" s="11"/>
    </row>
    <row r="5266" spans="1:58" x14ac:dyDescent="0.25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2"/>
      <c r="BA5266" s="12"/>
      <c r="BB5266" s="12"/>
      <c r="BC5266" s="11"/>
      <c r="BD5266" s="11"/>
      <c r="BE5266" s="11"/>
      <c r="BF5266" s="11"/>
    </row>
    <row r="5267" spans="1:58" x14ac:dyDescent="0.25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2"/>
      <c r="BA5267" s="12"/>
      <c r="BB5267" s="12"/>
      <c r="BC5267" s="11"/>
      <c r="BD5267" s="11"/>
      <c r="BE5267" s="11"/>
      <c r="BF5267" s="11"/>
    </row>
    <row r="5268" spans="1:58" x14ac:dyDescent="0.25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2"/>
      <c r="BA5268" s="12"/>
      <c r="BB5268" s="12"/>
      <c r="BC5268" s="11"/>
      <c r="BD5268" s="11"/>
      <c r="BE5268" s="11"/>
      <c r="BF5268" s="11"/>
    </row>
    <row r="5269" spans="1:58" x14ac:dyDescent="0.25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2"/>
      <c r="BA5269" s="12"/>
      <c r="BB5269" s="12"/>
      <c r="BC5269" s="11"/>
      <c r="BD5269" s="11"/>
      <c r="BE5269" s="11"/>
      <c r="BF5269" s="11"/>
    </row>
    <row r="5270" spans="1:58" x14ac:dyDescent="0.25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2"/>
      <c r="BA5270" s="12"/>
      <c r="BB5270" s="12"/>
      <c r="BC5270" s="11"/>
      <c r="BD5270" s="11"/>
      <c r="BE5270" s="11"/>
      <c r="BF5270" s="11"/>
    </row>
    <row r="5271" spans="1:58" x14ac:dyDescent="0.25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2"/>
      <c r="BA5271" s="12"/>
      <c r="BB5271" s="12"/>
      <c r="BC5271" s="11"/>
      <c r="BD5271" s="11"/>
      <c r="BE5271" s="11"/>
      <c r="BF5271" s="11"/>
    </row>
    <row r="5272" spans="1:58" x14ac:dyDescent="0.25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2"/>
      <c r="BA5272" s="12"/>
      <c r="BB5272" s="12"/>
      <c r="BC5272" s="11"/>
      <c r="BD5272" s="11"/>
      <c r="BE5272" s="11"/>
      <c r="BF5272" s="11"/>
    </row>
    <row r="5273" spans="1:58" x14ac:dyDescent="0.25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2"/>
      <c r="BA5273" s="12"/>
      <c r="BB5273" s="12"/>
      <c r="BC5273" s="11"/>
      <c r="BD5273" s="11"/>
      <c r="BE5273" s="11"/>
      <c r="BF5273" s="11"/>
    </row>
    <row r="5274" spans="1:58" x14ac:dyDescent="0.25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2"/>
      <c r="BA5274" s="12"/>
      <c r="BB5274" s="12"/>
      <c r="BC5274" s="11"/>
      <c r="BD5274" s="11"/>
      <c r="BE5274" s="11"/>
      <c r="BF5274" s="11"/>
    </row>
    <row r="5275" spans="1:58" x14ac:dyDescent="0.25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2"/>
      <c r="BA5275" s="12"/>
      <c r="BB5275" s="12"/>
      <c r="BC5275" s="11"/>
      <c r="BD5275" s="11"/>
      <c r="BE5275" s="11"/>
      <c r="BF5275" s="11"/>
    </row>
    <row r="5276" spans="1:58" x14ac:dyDescent="0.25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2"/>
      <c r="BA5276" s="12"/>
      <c r="BB5276" s="12"/>
      <c r="BC5276" s="11"/>
      <c r="BD5276" s="11"/>
      <c r="BE5276" s="11"/>
      <c r="BF5276" s="11"/>
    </row>
    <row r="5277" spans="1:58" x14ac:dyDescent="0.25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2"/>
      <c r="BA5277" s="12"/>
      <c r="BB5277" s="12"/>
      <c r="BC5277" s="11"/>
      <c r="BD5277" s="11"/>
      <c r="BE5277" s="11"/>
      <c r="BF5277" s="11"/>
    </row>
    <row r="5278" spans="1:58" x14ac:dyDescent="0.25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2"/>
      <c r="BA5278" s="12"/>
      <c r="BB5278" s="12"/>
      <c r="BC5278" s="11"/>
      <c r="BD5278" s="11"/>
      <c r="BE5278" s="11"/>
      <c r="BF5278" s="11"/>
    </row>
    <row r="5279" spans="1:58" x14ac:dyDescent="0.25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2"/>
      <c r="BA5279" s="12"/>
      <c r="BB5279" s="12"/>
      <c r="BC5279" s="11"/>
      <c r="BD5279" s="11"/>
      <c r="BE5279" s="11"/>
      <c r="BF5279" s="11"/>
    </row>
    <row r="5280" spans="1:58" x14ac:dyDescent="0.25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2"/>
      <c r="BA5280" s="12"/>
      <c r="BB5280" s="12"/>
      <c r="BC5280" s="11"/>
      <c r="BD5280" s="11"/>
      <c r="BE5280" s="11"/>
      <c r="BF5280" s="11"/>
    </row>
    <row r="5281" spans="1:58" x14ac:dyDescent="0.25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2"/>
      <c r="BA5281" s="12"/>
      <c r="BB5281" s="12"/>
      <c r="BC5281" s="11"/>
      <c r="BD5281" s="11"/>
      <c r="BE5281" s="11"/>
      <c r="BF5281" s="11"/>
    </row>
    <row r="5282" spans="1:58" x14ac:dyDescent="0.25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2"/>
      <c r="BA5282" s="12"/>
      <c r="BB5282" s="12"/>
      <c r="BC5282" s="11"/>
      <c r="BD5282" s="11"/>
      <c r="BE5282" s="11"/>
      <c r="BF5282" s="11"/>
    </row>
    <row r="5283" spans="1:58" x14ac:dyDescent="0.25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2"/>
      <c r="BA5283" s="12"/>
      <c r="BB5283" s="12"/>
      <c r="BC5283" s="11"/>
      <c r="BD5283" s="11"/>
      <c r="BE5283" s="11"/>
      <c r="BF5283" s="11"/>
    </row>
    <row r="5284" spans="1:58" x14ac:dyDescent="0.25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2"/>
      <c r="BA5284" s="12"/>
      <c r="BB5284" s="12"/>
      <c r="BC5284" s="11"/>
      <c r="BD5284" s="11"/>
      <c r="BE5284" s="11"/>
      <c r="BF5284" s="11"/>
    </row>
    <row r="5285" spans="1:58" x14ac:dyDescent="0.25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2"/>
      <c r="BA5285" s="12"/>
      <c r="BB5285" s="12"/>
      <c r="BC5285" s="11"/>
      <c r="BD5285" s="11"/>
      <c r="BE5285" s="11"/>
      <c r="BF5285" s="11"/>
    </row>
    <row r="5286" spans="1:58" x14ac:dyDescent="0.25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2"/>
      <c r="BA5286" s="12"/>
      <c r="BB5286" s="12"/>
      <c r="BC5286" s="11"/>
      <c r="BD5286" s="11"/>
      <c r="BE5286" s="11"/>
      <c r="BF5286" s="11"/>
    </row>
    <row r="5287" spans="1:58" x14ac:dyDescent="0.25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2"/>
      <c r="BA5287" s="12"/>
      <c r="BB5287" s="12"/>
      <c r="BC5287" s="11"/>
      <c r="BD5287" s="11"/>
      <c r="BE5287" s="11"/>
      <c r="BF5287" s="11"/>
    </row>
    <row r="5288" spans="1:58" x14ac:dyDescent="0.25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2"/>
      <c r="BA5288" s="12"/>
      <c r="BB5288" s="12"/>
      <c r="BC5288" s="11"/>
      <c r="BD5288" s="11"/>
      <c r="BE5288" s="11"/>
      <c r="BF5288" s="11"/>
    </row>
    <row r="5289" spans="1:58" x14ac:dyDescent="0.25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2"/>
      <c r="BA5289" s="12"/>
      <c r="BB5289" s="12"/>
      <c r="BC5289" s="11"/>
      <c r="BD5289" s="11"/>
      <c r="BE5289" s="11"/>
      <c r="BF5289" s="11"/>
    </row>
    <row r="5290" spans="1:58" x14ac:dyDescent="0.25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2"/>
      <c r="BA5290" s="12"/>
      <c r="BB5290" s="12"/>
      <c r="BC5290" s="11"/>
      <c r="BD5290" s="11"/>
      <c r="BE5290" s="11"/>
      <c r="BF5290" s="11"/>
    </row>
    <row r="5291" spans="1:58" x14ac:dyDescent="0.25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2"/>
      <c r="BA5291" s="12"/>
      <c r="BB5291" s="12"/>
      <c r="BC5291" s="11"/>
      <c r="BD5291" s="11"/>
      <c r="BE5291" s="11"/>
      <c r="BF5291" s="11"/>
    </row>
    <row r="5292" spans="1:58" x14ac:dyDescent="0.25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2"/>
      <c r="BA5292" s="12"/>
      <c r="BB5292" s="12"/>
      <c r="BC5292" s="11"/>
      <c r="BD5292" s="11"/>
      <c r="BE5292" s="11"/>
      <c r="BF5292" s="11"/>
    </row>
    <row r="5293" spans="1:58" x14ac:dyDescent="0.25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2"/>
      <c r="BA5293" s="12"/>
      <c r="BB5293" s="12"/>
      <c r="BC5293" s="11"/>
      <c r="BD5293" s="11"/>
      <c r="BE5293" s="11"/>
      <c r="BF5293" s="11"/>
    </row>
    <row r="5294" spans="1:58" x14ac:dyDescent="0.25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2"/>
      <c r="BA5294" s="12"/>
      <c r="BB5294" s="12"/>
      <c r="BC5294" s="11"/>
      <c r="BD5294" s="11"/>
      <c r="BE5294" s="11"/>
      <c r="BF5294" s="11"/>
    </row>
    <row r="5295" spans="1:58" x14ac:dyDescent="0.25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2"/>
      <c r="BA5295" s="12"/>
      <c r="BB5295" s="12"/>
      <c r="BC5295" s="11"/>
      <c r="BD5295" s="11"/>
      <c r="BE5295" s="11"/>
      <c r="BF5295" s="11"/>
    </row>
    <row r="5296" spans="1:58" x14ac:dyDescent="0.25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2"/>
      <c r="BA5296" s="12"/>
      <c r="BB5296" s="12"/>
      <c r="BC5296" s="11"/>
      <c r="BD5296" s="11"/>
      <c r="BE5296" s="11"/>
      <c r="BF5296" s="11"/>
    </row>
    <row r="5297" spans="1:58" x14ac:dyDescent="0.25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2"/>
      <c r="BA5297" s="12"/>
      <c r="BB5297" s="12"/>
      <c r="BC5297" s="11"/>
      <c r="BD5297" s="11"/>
      <c r="BE5297" s="11"/>
      <c r="BF5297" s="11"/>
    </row>
    <row r="5298" spans="1:58" x14ac:dyDescent="0.25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2"/>
      <c r="BA5298" s="12"/>
      <c r="BB5298" s="12"/>
      <c r="BC5298" s="11"/>
      <c r="BD5298" s="11"/>
      <c r="BE5298" s="11"/>
      <c r="BF5298" s="11"/>
    </row>
    <row r="5299" spans="1:58" x14ac:dyDescent="0.25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2"/>
      <c r="BA5299" s="12"/>
      <c r="BB5299" s="12"/>
      <c r="BC5299" s="11"/>
      <c r="BD5299" s="11"/>
      <c r="BE5299" s="11"/>
      <c r="BF5299" s="11"/>
    </row>
    <row r="5300" spans="1:58" x14ac:dyDescent="0.25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2"/>
      <c r="BA5300" s="12"/>
      <c r="BB5300" s="12"/>
      <c r="BC5300" s="11"/>
      <c r="BD5300" s="11"/>
      <c r="BE5300" s="11"/>
      <c r="BF5300" s="11"/>
    </row>
    <row r="5301" spans="1:58" x14ac:dyDescent="0.25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2"/>
      <c r="BA5301" s="12"/>
      <c r="BB5301" s="12"/>
      <c r="BC5301" s="11"/>
      <c r="BD5301" s="11"/>
      <c r="BE5301" s="11"/>
      <c r="BF5301" s="11"/>
    </row>
    <row r="5302" spans="1:58" x14ac:dyDescent="0.25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2"/>
      <c r="BA5302" s="12"/>
      <c r="BB5302" s="12"/>
      <c r="BC5302" s="11"/>
      <c r="BD5302" s="11"/>
      <c r="BE5302" s="11"/>
      <c r="BF5302" s="11"/>
    </row>
    <row r="5303" spans="1:58" x14ac:dyDescent="0.25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2"/>
      <c r="BA5303" s="12"/>
      <c r="BB5303" s="12"/>
      <c r="BC5303" s="11"/>
      <c r="BD5303" s="11"/>
      <c r="BE5303" s="11"/>
      <c r="BF5303" s="11"/>
    </row>
    <row r="5304" spans="1:58" x14ac:dyDescent="0.25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2"/>
      <c r="BA5304" s="12"/>
      <c r="BB5304" s="12"/>
      <c r="BC5304" s="11"/>
      <c r="BD5304" s="11"/>
      <c r="BE5304" s="11"/>
      <c r="BF5304" s="11"/>
    </row>
    <row r="5305" spans="1:58" x14ac:dyDescent="0.25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2"/>
      <c r="BA5305" s="12"/>
      <c r="BB5305" s="12"/>
      <c r="BC5305" s="11"/>
      <c r="BD5305" s="11"/>
      <c r="BE5305" s="11"/>
      <c r="BF5305" s="11"/>
    </row>
    <row r="5306" spans="1:58" x14ac:dyDescent="0.25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2"/>
      <c r="BA5306" s="12"/>
      <c r="BB5306" s="12"/>
      <c r="BC5306" s="11"/>
      <c r="BD5306" s="11"/>
      <c r="BE5306" s="11"/>
      <c r="BF5306" s="11"/>
    </row>
    <row r="5307" spans="1:58" x14ac:dyDescent="0.25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2"/>
      <c r="BA5307" s="12"/>
      <c r="BB5307" s="12"/>
      <c r="BC5307" s="11"/>
      <c r="BD5307" s="11"/>
      <c r="BE5307" s="11"/>
      <c r="BF5307" s="11"/>
    </row>
    <row r="5308" spans="1:58" x14ac:dyDescent="0.25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2"/>
      <c r="BA5308" s="12"/>
      <c r="BB5308" s="12"/>
      <c r="BC5308" s="11"/>
      <c r="BD5308" s="11"/>
      <c r="BE5308" s="11"/>
      <c r="BF5308" s="11"/>
    </row>
    <row r="5309" spans="1:58" x14ac:dyDescent="0.25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2"/>
      <c r="BA5309" s="12"/>
      <c r="BB5309" s="12"/>
      <c r="BC5309" s="11"/>
      <c r="BD5309" s="11"/>
      <c r="BE5309" s="11"/>
      <c r="BF5309" s="11"/>
    </row>
    <row r="5310" spans="1:58" x14ac:dyDescent="0.25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2"/>
      <c r="BA5310" s="12"/>
      <c r="BB5310" s="12"/>
      <c r="BC5310" s="11"/>
      <c r="BD5310" s="11"/>
      <c r="BE5310" s="11"/>
      <c r="BF5310" s="11"/>
    </row>
    <row r="5311" spans="1:58" x14ac:dyDescent="0.25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2"/>
      <c r="BA5311" s="12"/>
      <c r="BB5311" s="12"/>
      <c r="BC5311" s="11"/>
      <c r="BD5311" s="11"/>
      <c r="BE5311" s="11"/>
      <c r="BF5311" s="11"/>
    </row>
    <row r="5312" spans="1:58" x14ac:dyDescent="0.25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2"/>
      <c r="BA5312" s="12"/>
      <c r="BB5312" s="12"/>
      <c r="BC5312" s="11"/>
      <c r="BD5312" s="11"/>
      <c r="BE5312" s="11"/>
      <c r="BF5312" s="11"/>
    </row>
    <row r="5313" spans="1:58" x14ac:dyDescent="0.25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2"/>
      <c r="BA5313" s="12"/>
      <c r="BB5313" s="12"/>
      <c r="BC5313" s="11"/>
      <c r="BD5313" s="11"/>
      <c r="BE5313" s="11"/>
      <c r="BF5313" s="11"/>
    </row>
    <row r="5314" spans="1:58" x14ac:dyDescent="0.25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2"/>
      <c r="BA5314" s="12"/>
      <c r="BB5314" s="12"/>
      <c r="BC5314" s="11"/>
      <c r="BD5314" s="11"/>
      <c r="BE5314" s="11"/>
      <c r="BF5314" s="11"/>
    </row>
    <row r="5315" spans="1:58" x14ac:dyDescent="0.25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2"/>
      <c r="BA5315" s="12"/>
      <c r="BB5315" s="12"/>
      <c r="BC5315" s="11"/>
      <c r="BD5315" s="11"/>
      <c r="BE5315" s="11"/>
      <c r="BF5315" s="11"/>
    </row>
    <row r="5316" spans="1:58" x14ac:dyDescent="0.25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2"/>
      <c r="BA5316" s="12"/>
      <c r="BB5316" s="12"/>
      <c r="BC5316" s="11"/>
      <c r="BD5316" s="11"/>
      <c r="BE5316" s="11"/>
      <c r="BF5316" s="11"/>
    </row>
    <row r="5317" spans="1:58" x14ac:dyDescent="0.25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2"/>
      <c r="BA5317" s="12"/>
      <c r="BB5317" s="12"/>
      <c r="BC5317" s="11"/>
      <c r="BD5317" s="11"/>
      <c r="BE5317" s="11"/>
      <c r="BF5317" s="11"/>
    </row>
    <row r="5318" spans="1:58" x14ac:dyDescent="0.25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2"/>
      <c r="BA5318" s="12"/>
      <c r="BB5318" s="12"/>
      <c r="BC5318" s="11"/>
      <c r="BD5318" s="11"/>
      <c r="BE5318" s="11"/>
      <c r="BF5318" s="11"/>
    </row>
    <row r="5319" spans="1:58" x14ac:dyDescent="0.25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2"/>
      <c r="BA5319" s="12"/>
      <c r="BB5319" s="12"/>
      <c r="BC5319" s="11"/>
      <c r="BD5319" s="11"/>
      <c r="BE5319" s="11"/>
      <c r="BF5319" s="11"/>
    </row>
    <row r="5320" spans="1:58" x14ac:dyDescent="0.25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2"/>
      <c r="BA5320" s="12"/>
      <c r="BB5320" s="12"/>
      <c r="BC5320" s="11"/>
      <c r="BD5320" s="11"/>
      <c r="BE5320" s="11"/>
      <c r="BF5320" s="11"/>
    </row>
    <row r="5321" spans="1:58" x14ac:dyDescent="0.25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2"/>
      <c r="BA5321" s="12"/>
      <c r="BB5321" s="12"/>
      <c r="BC5321" s="11"/>
      <c r="BD5321" s="11"/>
      <c r="BE5321" s="11"/>
      <c r="BF5321" s="11"/>
    </row>
    <row r="5322" spans="1:58" x14ac:dyDescent="0.25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2"/>
      <c r="BA5322" s="12"/>
      <c r="BB5322" s="12"/>
      <c r="BC5322" s="11"/>
      <c r="BD5322" s="11"/>
      <c r="BE5322" s="11"/>
      <c r="BF5322" s="11"/>
    </row>
    <row r="5323" spans="1:58" x14ac:dyDescent="0.25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2"/>
      <c r="BA5323" s="12"/>
      <c r="BB5323" s="12"/>
      <c r="BC5323" s="11"/>
      <c r="BD5323" s="11"/>
      <c r="BE5323" s="11"/>
      <c r="BF5323" s="11"/>
    </row>
    <row r="5324" spans="1:58" x14ac:dyDescent="0.25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2"/>
      <c r="BA5324" s="12"/>
      <c r="BB5324" s="12"/>
      <c r="BC5324" s="11"/>
      <c r="BD5324" s="11"/>
      <c r="BE5324" s="11"/>
      <c r="BF5324" s="11"/>
    </row>
    <row r="5325" spans="1:58" x14ac:dyDescent="0.25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2"/>
      <c r="BA5325" s="12"/>
      <c r="BB5325" s="12"/>
      <c r="BC5325" s="11"/>
      <c r="BD5325" s="11"/>
      <c r="BE5325" s="11"/>
      <c r="BF5325" s="11"/>
    </row>
    <row r="5326" spans="1:58" x14ac:dyDescent="0.25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2"/>
      <c r="BA5326" s="12"/>
      <c r="BB5326" s="12"/>
      <c r="BC5326" s="11"/>
      <c r="BD5326" s="11"/>
      <c r="BE5326" s="11"/>
      <c r="BF5326" s="11"/>
    </row>
    <row r="5327" spans="1:58" x14ac:dyDescent="0.25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2"/>
      <c r="BA5327" s="12"/>
      <c r="BB5327" s="12"/>
      <c r="BC5327" s="11"/>
      <c r="BD5327" s="11"/>
      <c r="BE5327" s="11"/>
      <c r="BF5327" s="11"/>
    </row>
    <row r="5328" spans="1:58" x14ac:dyDescent="0.25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2"/>
      <c r="BA5328" s="12"/>
      <c r="BB5328" s="12"/>
      <c r="BC5328" s="11"/>
      <c r="BD5328" s="11"/>
      <c r="BE5328" s="11"/>
      <c r="BF5328" s="11"/>
    </row>
    <row r="5329" spans="1:58" x14ac:dyDescent="0.25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2"/>
      <c r="BA5329" s="12"/>
      <c r="BB5329" s="12"/>
      <c r="BC5329" s="11"/>
      <c r="BD5329" s="11"/>
      <c r="BE5329" s="11"/>
      <c r="BF5329" s="11"/>
    </row>
    <row r="5330" spans="1:58" x14ac:dyDescent="0.25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2"/>
      <c r="BA5330" s="12"/>
      <c r="BB5330" s="12"/>
      <c r="BC5330" s="11"/>
      <c r="BD5330" s="11"/>
      <c r="BE5330" s="11"/>
      <c r="BF5330" s="11"/>
    </row>
    <row r="5331" spans="1:58" x14ac:dyDescent="0.25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2"/>
      <c r="BA5331" s="12"/>
      <c r="BB5331" s="12"/>
      <c r="BC5331" s="11"/>
      <c r="BD5331" s="11"/>
      <c r="BE5331" s="11"/>
      <c r="BF5331" s="11"/>
    </row>
    <row r="5332" spans="1:58" x14ac:dyDescent="0.25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2"/>
      <c r="BA5332" s="12"/>
      <c r="BB5332" s="12"/>
      <c r="BC5332" s="11"/>
      <c r="BD5332" s="11"/>
      <c r="BE5332" s="11"/>
      <c r="BF5332" s="11"/>
    </row>
    <row r="5333" spans="1:58" x14ac:dyDescent="0.25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2"/>
      <c r="BA5333" s="12"/>
      <c r="BB5333" s="12"/>
      <c r="BC5333" s="11"/>
      <c r="BD5333" s="11"/>
      <c r="BE5333" s="11"/>
      <c r="BF5333" s="11"/>
    </row>
    <row r="5334" spans="1:58" x14ac:dyDescent="0.25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2"/>
      <c r="BA5334" s="12"/>
      <c r="BB5334" s="12"/>
      <c r="BC5334" s="11"/>
      <c r="BD5334" s="11"/>
      <c r="BE5334" s="11"/>
      <c r="BF5334" s="11"/>
    </row>
    <row r="5335" spans="1:58" x14ac:dyDescent="0.25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2"/>
      <c r="BA5335" s="12"/>
      <c r="BB5335" s="12"/>
      <c r="BC5335" s="11"/>
      <c r="BD5335" s="11"/>
      <c r="BE5335" s="11"/>
      <c r="BF5335" s="11"/>
    </row>
    <row r="5336" spans="1:58" x14ac:dyDescent="0.25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2"/>
      <c r="BA5336" s="12"/>
      <c r="BB5336" s="12"/>
      <c r="BC5336" s="11"/>
      <c r="BD5336" s="11"/>
      <c r="BE5336" s="11"/>
      <c r="BF5336" s="11"/>
    </row>
    <row r="5337" spans="1:58" x14ac:dyDescent="0.25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2"/>
      <c r="BA5337" s="12"/>
      <c r="BB5337" s="12"/>
      <c r="BC5337" s="11"/>
      <c r="BD5337" s="11"/>
      <c r="BE5337" s="11"/>
      <c r="BF5337" s="11"/>
    </row>
    <row r="5338" spans="1:58" x14ac:dyDescent="0.25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2"/>
      <c r="BA5338" s="12"/>
      <c r="BB5338" s="12"/>
      <c r="BC5338" s="11"/>
      <c r="BD5338" s="11"/>
      <c r="BE5338" s="11"/>
      <c r="BF5338" s="11"/>
    </row>
    <row r="5339" spans="1:58" x14ac:dyDescent="0.25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2"/>
      <c r="BA5339" s="12"/>
      <c r="BB5339" s="12"/>
      <c r="BC5339" s="11"/>
      <c r="BD5339" s="11"/>
      <c r="BE5339" s="11"/>
      <c r="BF5339" s="11"/>
    </row>
    <row r="5340" spans="1:58" x14ac:dyDescent="0.25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2"/>
      <c r="BA5340" s="12"/>
      <c r="BB5340" s="12"/>
      <c r="BC5340" s="11"/>
      <c r="BD5340" s="11"/>
      <c r="BE5340" s="11"/>
      <c r="BF5340" s="11"/>
    </row>
    <row r="5341" spans="1:58" x14ac:dyDescent="0.25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2"/>
      <c r="BA5341" s="12"/>
      <c r="BB5341" s="12"/>
      <c r="BC5341" s="11"/>
      <c r="BD5341" s="11"/>
      <c r="BE5341" s="11"/>
      <c r="BF5341" s="11"/>
    </row>
    <row r="5342" spans="1:58" x14ac:dyDescent="0.25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2"/>
      <c r="BA5342" s="12"/>
      <c r="BB5342" s="12"/>
      <c r="BC5342" s="11"/>
      <c r="BD5342" s="11"/>
      <c r="BE5342" s="11"/>
      <c r="BF5342" s="11"/>
    </row>
    <row r="5343" spans="1:58" x14ac:dyDescent="0.25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2"/>
      <c r="BA5343" s="12"/>
      <c r="BB5343" s="12"/>
      <c r="BC5343" s="11"/>
      <c r="BD5343" s="11"/>
      <c r="BE5343" s="11"/>
      <c r="BF5343" s="11"/>
    </row>
    <row r="5344" spans="1:58" x14ac:dyDescent="0.25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2"/>
      <c r="BA5344" s="12"/>
      <c r="BB5344" s="12"/>
      <c r="BC5344" s="11"/>
      <c r="BD5344" s="11"/>
      <c r="BE5344" s="11"/>
      <c r="BF5344" s="11"/>
    </row>
    <row r="5345" spans="1:58" x14ac:dyDescent="0.25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2"/>
      <c r="BA5345" s="12"/>
      <c r="BB5345" s="12"/>
      <c r="BC5345" s="11"/>
      <c r="BD5345" s="11"/>
      <c r="BE5345" s="11"/>
      <c r="BF5345" s="11"/>
    </row>
    <row r="5346" spans="1:58" x14ac:dyDescent="0.25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2"/>
      <c r="BA5346" s="12"/>
      <c r="BB5346" s="12"/>
      <c r="BC5346" s="11"/>
      <c r="BD5346" s="11"/>
      <c r="BE5346" s="11"/>
      <c r="BF5346" s="11"/>
    </row>
    <row r="5347" spans="1:58" x14ac:dyDescent="0.25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2"/>
      <c r="BA5347" s="12"/>
      <c r="BB5347" s="12"/>
      <c r="BC5347" s="11"/>
      <c r="BD5347" s="11"/>
      <c r="BE5347" s="11"/>
      <c r="BF5347" s="11"/>
    </row>
    <row r="5348" spans="1:58" x14ac:dyDescent="0.25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2"/>
      <c r="BA5348" s="12"/>
      <c r="BB5348" s="12"/>
      <c r="BC5348" s="11"/>
      <c r="BD5348" s="11"/>
      <c r="BE5348" s="11"/>
      <c r="BF5348" s="11"/>
    </row>
    <row r="5349" spans="1:58" x14ac:dyDescent="0.25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2"/>
      <c r="BA5349" s="12"/>
      <c r="BB5349" s="12"/>
      <c r="BC5349" s="11"/>
      <c r="BD5349" s="11"/>
      <c r="BE5349" s="11"/>
      <c r="BF5349" s="11"/>
    </row>
    <row r="5350" spans="1:58" x14ac:dyDescent="0.25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2"/>
      <c r="BA5350" s="12"/>
      <c r="BB5350" s="12"/>
      <c r="BC5350" s="11"/>
      <c r="BD5350" s="11"/>
      <c r="BE5350" s="11"/>
      <c r="BF5350" s="11"/>
    </row>
    <row r="5351" spans="1:58" x14ac:dyDescent="0.25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2"/>
      <c r="BA5351" s="12"/>
      <c r="BB5351" s="12"/>
      <c r="BC5351" s="11"/>
      <c r="BD5351" s="11"/>
      <c r="BE5351" s="11"/>
      <c r="BF5351" s="11"/>
    </row>
    <row r="5352" spans="1:58" x14ac:dyDescent="0.25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2"/>
      <c r="BA5352" s="12"/>
      <c r="BB5352" s="12"/>
      <c r="BC5352" s="11"/>
      <c r="BD5352" s="11"/>
      <c r="BE5352" s="11"/>
      <c r="BF5352" s="11"/>
    </row>
    <row r="5353" spans="1:58" x14ac:dyDescent="0.25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2"/>
      <c r="BA5353" s="12"/>
      <c r="BB5353" s="12"/>
      <c r="BC5353" s="11"/>
      <c r="BD5353" s="11"/>
      <c r="BE5353" s="11"/>
      <c r="BF5353" s="11"/>
    </row>
    <row r="5354" spans="1:58" x14ac:dyDescent="0.25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2"/>
      <c r="BA5354" s="12"/>
      <c r="BB5354" s="12"/>
      <c r="BC5354" s="11"/>
      <c r="BD5354" s="11"/>
      <c r="BE5354" s="11"/>
      <c r="BF5354" s="11"/>
    </row>
    <row r="5355" spans="1:58" x14ac:dyDescent="0.25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2"/>
      <c r="BA5355" s="12"/>
      <c r="BB5355" s="12"/>
      <c r="BC5355" s="11"/>
      <c r="BD5355" s="11"/>
      <c r="BE5355" s="11"/>
      <c r="BF5355" s="11"/>
    </row>
    <row r="5356" spans="1:58" x14ac:dyDescent="0.25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2"/>
      <c r="BA5356" s="12"/>
      <c r="BB5356" s="12"/>
      <c r="BC5356" s="11"/>
      <c r="BD5356" s="11"/>
      <c r="BE5356" s="11"/>
      <c r="BF5356" s="11"/>
    </row>
    <row r="5357" spans="1:58" x14ac:dyDescent="0.25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2"/>
      <c r="BA5357" s="12"/>
      <c r="BB5357" s="12"/>
      <c r="BC5357" s="11"/>
      <c r="BD5357" s="11"/>
      <c r="BE5357" s="11"/>
      <c r="BF5357" s="11"/>
    </row>
    <row r="5358" spans="1:58" x14ac:dyDescent="0.25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2"/>
      <c r="BA5358" s="12"/>
      <c r="BB5358" s="12"/>
      <c r="BC5358" s="11"/>
      <c r="BD5358" s="11"/>
      <c r="BE5358" s="11"/>
      <c r="BF5358" s="11"/>
    </row>
    <row r="5359" spans="1:58" x14ac:dyDescent="0.25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2"/>
      <c r="BA5359" s="12"/>
      <c r="BB5359" s="12"/>
      <c r="BC5359" s="11"/>
      <c r="BD5359" s="11"/>
      <c r="BE5359" s="11"/>
      <c r="BF5359" s="11"/>
    </row>
    <row r="5360" spans="1:58" x14ac:dyDescent="0.25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2"/>
      <c r="BA5360" s="12"/>
      <c r="BB5360" s="12"/>
      <c r="BC5360" s="11"/>
      <c r="BD5360" s="11"/>
      <c r="BE5360" s="11"/>
      <c r="BF5360" s="11"/>
    </row>
    <row r="5361" spans="1:58" x14ac:dyDescent="0.25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2"/>
      <c r="BA5361" s="12"/>
      <c r="BB5361" s="12"/>
      <c r="BC5361" s="11"/>
      <c r="BD5361" s="11"/>
      <c r="BE5361" s="11"/>
      <c r="BF5361" s="11"/>
    </row>
    <row r="5362" spans="1:58" x14ac:dyDescent="0.25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2"/>
      <c r="BA5362" s="12"/>
      <c r="BB5362" s="12"/>
      <c r="BC5362" s="11"/>
      <c r="BD5362" s="11"/>
      <c r="BE5362" s="11"/>
      <c r="BF5362" s="11"/>
    </row>
    <row r="5363" spans="1:58" x14ac:dyDescent="0.25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2"/>
      <c r="BA5363" s="12"/>
      <c r="BB5363" s="12"/>
      <c r="BC5363" s="11"/>
      <c r="BD5363" s="11"/>
      <c r="BE5363" s="11"/>
      <c r="BF5363" s="11"/>
    </row>
    <row r="5364" spans="1:58" x14ac:dyDescent="0.25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2"/>
      <c r="BA5364" s="12"/>
      <c r="BB5364" s="12"/>
      <c r="BC5364" s="11"/>
      <c r="BD5364" s="11"/>
      <c r="BE5364" s="11"/>
      <c r="BF5364" s="11"/>
    </row>
    <row r="5365" spans="1:58" x14ac:dyDescent="0.25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2"/>
      <c r="BA5365" s="12"/>
      <c r="BB5365" s="12"/>
      <c r="BC5365" s="11"/>
      <c r="BD5365" s="11"/>
      <c r="BE5365" s="11"/>
      <c r="BF5365" s="11"/>
    </row>
    <row r="5366" spans="1:58" x14ac:dyDescent="0.25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2"/>
      <c r="BA5366" s="12"/>
      <c r="BB5366" s="12"/>
      <c r="BC5366" s="11"/>
      <c r="BD5366" s="11"/>
      <c r="BE5366" s="11"/>
      <c r="BF5366" s="11"/>
    </row>
    <row r="5367" spans="1:58" x14ac:dyDescent="0.25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2"/>
      <c r="BA5367" s="12"/>
      <c r="BB5367" s="12"/>
      <c r="BC5367" s="11"/>
      <c r="BD5367" s="11"/>
      <c r="BE5367" s="11"/>
      <c r="BF5367" s="11"/>
    </row>
    <row r="5368" spans="1:58" x14ac:dyDescent="0.25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2"/>
      <c r="BA5368" s="12"/>
      <c r="BB5368" s="12"/>
      <c r="BC5368" s="11"/>
      <c r="BD5368" s="11"/>
      <c r="BE5368" s="11"/>
      <c r="BF5368" s="11"/>
    </row>
    <row r="5369" spans="1:58" x14ac:dyDescent="0.25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2"/>
      <c r="BA5369" s="12"/>
      <c r="BB5369" s="12"/>
      <c r="BC5369" s="11"/>
      <c r="BD5369" s="11"/>
      <c r="BE5369" s="11"/>
      <c r="BF5369" s="11"/>
    </row>
    <row r="5370" spans="1:58" x14ac:dyDescent="0.25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2"/>
      <c r="BA5370" s="12"/>
      <c r="BB5370" s="12"/>
      <c r="BC5370" s="11"/>
      <c r="BD5370" s="11"/>
      <c r="BE5370" s="11"/>
      <c r="BF5370" s="11"/>
    </row>
    <row r="5371" spans="1:58" x14ac:dyDescent="0.25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2"/>
      <c r="BA5371" s="12"/>
      <c r="BB5371" s="12"/>
      <c r="BC5371" s="11"/>
      <c r="BD5371" s="11"/>
      <c r="BE5371" s="11"/>
      <c r="BF5371" s="11"/>
    </row>
    <row r="5372" spans="1:58" x14ac:dyDescent="0.25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2"/>
      <c r="BA5372" s="12"/>
      <c r="BB5372" s="12"/>
      <c r="BC5372" s="11"/>
      <c r="BD5372" s="11"/>
      <c r="BE5372" s="11"/>
      <c r="BF5372" s="11"/>
    </row>
    <row r="5373" spans="1:58" x14ac:dyDescent="0.25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2"/>
      <c r="BA5373" s="12"/>
      <c r="BB5373" s="12"/>
      <c r="BC5373" s="11"/>
      <c r="BD5373" s="11"/>
      <c r="BE5373" s="11"/>
      <c r="BF5373" s="11"/>
    </row>
    <row r="5374" spans="1:58" x14ac:dyDescent="0.25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2"/>
      <c r="BA5374" s="12"/>
      <c r="BB5374" s="12"/>
      <c r="BC5374" s="11"/>
      <c r="BD5374" s="11"/>
      <c r="BE5374" s="11"/>
      <c r="BF5374" s="11"/>
    </row>
    <row r="5375" spans="1:58" x14ac:dyDescent="0.25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2"/>
      <c r="BA5375" s="12"/>
      <c r="BB5375" s="12"/>
      <c r="BC5375" s="11"/>
      <c r="BD5375" s="11"/>
      <c r="BE5375" s="11"/>
      <c r="BF5375" s="11"/>
    </row>
    <row r="5376" spans="1:58" x14ac:dyDescent="0.25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2"/>
      <c r="BA5376" s="12"/>
      <c r="BB5376" s="12"/>
      <c r="BC5376" s="11"/>
      <c r="BD5376" s="11"/>
      <c r="BE5376" s="11"/>
      <c r="BF5376" s="11"/>
    </row>
    <row r="5377" spans="1:58" x14ac:dyDescent="0.25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2"/>
      <c r="BA5377" s="12"/>
      <c r="BB5377" s="12"/>
      <c r="BC5377" s="11"/>
      <c r="BD5377" s="11"/>
      <c r="BE5377" s="11"/>
      <c r="BF5377" s="11"/>
    </row>
    <row r="5378" spans="1:58" x14ac:dyDescent="0.25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2"/>
      <c r="BA5378" s="12"/>
      <c r="BB5378" s="12"/>
      <c r="BC5378" s="11"/>
      <c r="BD5378" s="11"/>
      <c r="BE5378" s="11"/>
      <c r="BF5378" s="11"/>
    </row>
    <row r="5379" spans="1:58" x14ac:dyDescent="0.25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2"/>
      <c r="BA5379" s="12"/>
      <c r="BB5379" s="12"/>
      <c r="BC5379" s="11"/>
      <c r="BD5379" s="11"/>
      <c r="BE5379" s="11"/>
      <c r="BF5379" s="11"/>
    </row>
    <row r="5380" spans="1:58" x14ac:dyDescent="0.25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2"/>
      <c r="BA5380" s="12"/>
      <c r="BB5380" s="12"/>
      <c r="BC5380" s="11"/>
      <c r="BD5380" s="11"/>
      <c r="BE5380" s="11"/>
      <c r="BF5380" s="11"/>
    </row>
    <row r="5381" spans="1:58" x14ac:dyDescent="0.25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2"/>
      <c r="BA5381" s="12"/>
      <c r="BB5381" s="12"/>
      <c r="BC5381" s="11"/>
      <c r="BD5381" s="11"/>
      <c r="BE5381" s="11"/>
      <c r="BF5381" s="11"/>
    </row>
    <row r="5382" spans="1:58" x14ac:dyDescent="0.25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2"/>
      <c r="BA5382" s="12"/>
      <c r="BB5382" s="12"/>
      <c r="BC5382" s="11"/>
      <c r="BD5382" s="11"/>
      <c r="BE5382" s="11"/>
      <c r="BF5382" s="11"/>
    </row>
    <row r="5383" spans="1:58" x14ac:dyDescent="0.25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2"/>
      <c r="BA5383" s="12"/>
      <c r="BB5383" s="12"/>
      <c r="BC5383" s="11"/>
      <c r="BD5383" s="11"/>
      <c r="BE5383" s="11"/>
      <c r="BF5383" s="11"/>
    </row>
    <row r="5384" spans="1:58" x14ac:dyDescent="0.25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2"/>
      <c r="BA5384" s="12"/>
      <c r="BB5384" s="12"/>
      <c r="BC5384" s="11"/>
      <c r="BD5384" s="11"/>
      <c r="BE5384" s="11"/>
      <c r="BF5384" s="11"/>
    </row>
    <row r="5385" spans="1:58" x14ac:dyDescent="0.25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2"/>
      <c r="BA5385" s="12"/>
      <c r="BB5385" s="12"/>
      <c r="BC5385" s="11"/>
      <c r="BD5385" s="11"/>
      <c r="BE5385" s="11"/>
      <c r="BF5385" s="11"/>
    </row>
    <row r="5386" spans="1:58" x14ac:dyDescent="0.25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2"/>
      <c r="BA5386" s="12"/>
      <c r="BB5386" s="12"/>
      <c r="BC5386" s="11"/>
      <c r="BD5386" s="11"/>
      <c r="BE5386" s="11"/>
      <c r="BF5386" s="11"/>
    </row>
    <row r="5387" spans="1:58" x14ac:dyDescent="0.25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2"/>
      <c r="BA5387" s="12"/>
      <c r="BB5387" s="12"/>
      <c r="BC5387" s="11"/>
      <c r="BD5387" s="11"/>
      <c r="BE5387" s="11"/>
      <c r="BF5387" s="11"/>
    </row>
    <row r="5388" spans="1:58" x14ac:dyDescent="0.25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2"/>
      <c r="BA5388" s="12"/>
      <c r="BB5388" s="12"/>
      <c r="BC5388" s="11"/>
      <c r="BD5388" s="11"/>
      <c r="BE5388" s="11"/>
      <c r="BF5388" s="11"/>
    </row>
    <row r="5389" spans="1:58" x14ac:dyDescent="0.25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2"/>
      <c r="BA5389" s="12"/>
      <c r="BB5389" s="12"/>
      <c r="BC5389" s="11"/>
      <c r="BD5389" s="11"/>
      <c r="BE5389" s="11"/>
      <c r="BF5389" s="11"/>
    </row>
    <row r="5390" spans="1:58" x14ac:dyDescent="0.25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2"/>
      <c r="BA5390" s="12"/>
      <c r="BB5390" s="12"/>
      <c r="BC5390" s="11"/>
      <c r="BD5390" s="11"/>
      <c r="BE5390" s="11"/>
      <c r="BF5390" s="11"/>
    </row>
    <row r="5391" spans="1:58" x14ac:dyDescent="0.25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2"/>
      <c r="BA5391" s="12"/>
      <c r="BB5391" s="12"/>
      <c r="BC5391" s="11"/>
      <c r="BD5391" s="11"/>
      <c r="BE5391" s="11"/>
      <c r="BF5391" s="11"/>
    </row>
    <row r="5392" spans="1:58" x14ac:dyDescent="0.25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2"/>
      <c r="BA5392" s="12"/>
      <c r="BB5392" s="12"/>
      <c r="BC5392" s="11"/>
      <c r="BD5392" s="11"/>
      <c r="BE5392" s="11"/>
      <c r="BF5392" s="11"/>
    </row>
    <row r="5393" spans="1:58" x14ac:dyDescent="0.25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2"/>
      <c r="BA5393" s="12"/>
      <c r="BB5393" s="12"/>
      <c r="BC5393" s="11"/>
      <c r="BD5393" s="11"/>
      <c r="BE5393" s="11"/>
      <c r="BF5393" s="11"/>
    </row>
    <row r="5394" spans="1:58" x14ac:dyDescent="0.25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2"/>
      <c r="BA5394" s="12"/>
      <c r="BB5394" s="12"/>
      <c r="BC5394" s="11"/>
      <c r="BD5394" s="11"/>
      <c r="BE5394" s="11"/>
      <c r="BF5394" s="11"/>
    </row>
    <row r="5395" spans="1:58" x14ac:dyDescent="0.25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2"/>
      <c r="BA5395" s="12"/>
      <c r="BB5395" s="12"/>
      <c r="BC5395" s="11"/>
      <c r="BD5395" s="11"/>
      <c r="BE5395" s="11"/>
      <c r="BF5395" s="11"/>
    </row>
    <row r="5396" spans="1:58" x14ac:dyDescent="0.25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2"/>
      <c r="BA5396" s="12"/>
      <c r="BB5396" s="12"/>
      <c r="BC5396" s="11"/>
      <c r="BD5396" s="11"/>
      <c r="BE5396" s="11"/>
      <c r="BF5396" s="11"/>
    </row>
    <row r="5397" spans="1:58" x14ac:dyDescent="0.25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2"/>
      <c r="BA5397" s="12"/>
      <c r="BB5397" s="12"/>
      <c r="BC5397" s="11"/>
      <c r="BD5397" s="11"/>
      <c r="BE5397" s="11"/>
      <c r="BF5397" s="11"/>
    </row>
    <row r="5398" spans="1:58" x14ac:dyDescent="0.25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2"/>
      <c r="BA5398" s="12"/>
      <c r="BB5398" s="12"/>
      <c r="BC5398" s="11"/>
      <c r="BD5398" s="11"/>
      <c r="BE5398" s="11"/>
      <c r="BF5398" s="11"/>
    </row>
    <row r="5399" spans="1:58" x14ac:dyDescent="0.25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2"/>
      <c r="BA5399" s="12"/>
      <c r="BB5399" s="12"/>
      <c r="BC5399" s="11"/>
      <c r="BD5399" s="11"/>
      <c r="BE5399" s="11"/>
      <c r="BF5399" s="11"/>
    </row>
    <row r="5400" spans="1:58" x14ac:dyDescent="0.25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2"/>
      <c r="BA5400" s="12"/>
      <c r="BB5400" s="12"/>
      <c r="BC5400" s="11"/>
      <c r="BD5400" s="11"/>
      <c r="BE5400" s="11"/>
      <c r="BF5400" s="11"/>
    </row>
    <row r="5401" spans="1:58" x14ac:dyDescent="0.25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2"/>
      <c r="BA5401" s="12"/>
      <c r="BB5401" s="12"/>
      <c r="BC5401" s="11"/>
      <c r="BD5401" s="11"/>
      <c r="BE5401" s="11"/>
      <c r="BF5401" s="11"/>
    </row>
    <row r="5402" spans="1:58" x14ac:dyDescent="0.25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2"/>
      <c r="BA5402" s="12"/>
      <c r="BB5402" s="12"/>
      <c r="BC5402" s="11"/>
      <c r="BD5402" s="11"/>
      <c r="BE5402" s="11"/>
      <c r="BF5402" s="11"/>
    </row>
    <row r="5403" spans="1:58" x14ac:dyDescent="0.25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2"/>
      <c r="BA5403" s="12"/>
      <c r="BB5403" s="12"/>
      <c r="BC5403" s="11"/>
      <c r="BD5403" s="11"/>
      <c r="BE5403" s="11"/>
      <c r="BF5403" s="11"/>
    </row>
    <row r="5404" spans="1:58" x14ac:dyDescent="0.25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2"/>
      <c r="BA5404" s="12"/>
      <c r="BB5404" s="12"/>
      <c r="BC5404" s="11"/>
      <c r="BD5404" s="11"/>
      <c r="BE5404" s="11"/>
      <c r="BF5404" s="11"/>
    </row>
    <row r="5405" spans="1:58" x14ac:dyDescent="0.25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2"/>
      <c r="BA5405" s="12"/>
      <c r="BB5405" s="12"/>
      <c r="BC5405" s="11"/>
      <c r="BD5405" s="11"/>
      <c r="BE5405" s="11"/>
      <c r="BF5405" s="11"/>
    </row>
    <row r="5406" spans="1:58" x14ac:dyDescent="0.25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2"/>
      <c r="BA5406" s="12"/>
      <c r="BB5406" s="12"/>
      <c r="BC5406" s="11"/>
      <c r="BD5406" s="11"/>
      <c r="BE5406" s="11"/>
      <c r="BF5406" s="11"/>
    </row>
    <row r="5407" spans="1:58" x14ac:dyDescent="0.25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2"/>
      <c r="BA5407" s="12"/>
      <c r="BB5407" s="12"/>
      <c r="BC5407" s="11"/>
      <c r="BD5407" s="11"/>
      <c r="BE5407" s="11"/>
      <c r="BF5407" s="11"/>
    </row>
    <row r="5408" spans="1:58" x14ac:dyDescent="0.25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2"/>
      <c r="BA5408" s="12"/>
      <c r="BB5408" s="12"/>
      <c r="BC5408" s="11"/>
      <c r="BD5408" s="11"/>
      <c r="BE5408" s="11"/>
      <c r="BF5408" s="11"/>
    </row>
    <row r="5409" spans="1:58" x14ac:dyDescent="0.25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2"/>
      <c r="BA5409" s="12"/>
      <c r="BB5409" s="12"/>
      <c r="BC5409" s="11"/>
      <c r="BD5409" s="11"/>
      <c r="BE5409" s="11"/>
      <c r="BF5409" s="11"/>
    </row>
    <row r="5410" spans="1:58" x14ac:dyDescent="0.25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2"/>
      <c r="BA5410" s="12"/>
      <c r="BB5410" s="12"/>
      <c r="BC5410" s="11"/>
      <c r="BD5410" s="11"/>
      <c r="BE5410" s="11"/>
      <c r="BF5410" s="11"/>
    </row>
    <row r="5411" spans="1:58" x14ac:dyDescent="0.25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2"/>
      <c r="BA5411" s="12"/>
      <c r="BB5411" s="12"/>
      <c r="BC5411" s="11"/>
      <c r="BD5411" s="11"/>
      <c r="BE5411" s="11"/>
      <c r="BF5411" s="11"/>
    </row>
    <row r="5412" spans="1:58" x14ac:dyDescent="0.25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2"/>
      <c r="BA5412" s="12"/>
      <c r="BB5412" s="12"/>
      <c r="BC5412" s="11"/>
      <c r="BD5412" s="11"/>
      <c r="BE5412" s="11"/>
      <c r="BF5412" s="11"/>
    </row>
    <row r="5413" spans="1:58" x14ac:dyDescent="0.25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2"/>
      <c r="BA5413" s="12"/>
      <c r="BB5413" s="12"/>
      <c r="BC5413" s="11"/>
      <c r="BD5413" s="11"/>
      <c r="BE5413" s="11"/>
      <c r="BF5413" s="11"/>
    </row>
    <row r="5414" spans="1:58" x14ac:dyDescent="0.25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2"/>
      <c r="BA5414" s="12"/>
      <c r="BB5414" s="12"/>
      <c r="BC5414" s="11"/>
      <c r="BD5414" s="11"/>
      <c r="BE5414" s="11"/>
      <c r="BF5414" s="11"/>
    </row>
    <row r="5415" spans="1:58" x14ac:dyDescent="0.25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2"/>
      <c r="BA5415" s="12"/>
      <c r="BB5415" s="12"/>
      <c r="BC5415" s="11"/>
      <c r="BD5415" s="11"/>
      <c r="BE5415" s="11"/>
      <c r="BF5415" s="11"/>
    </row>
    <row r="5416" spans="1:58" x14ac:dyDescent="0.25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2"/>
      <c r="BA5416" s="12"/>
      <c r="BB5416" s="12"/>
      <c r="BC5416" s="11"/>
      <c r="BD5416" s="11"/>
      <c r="BE5416" s="11"/>
      <c r="BF5416" s="11"/>
    </row>
    <row r="5417" spans="1:58" x14ac:dyDescent="0.25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2"/>
      <c r="BA5417" s="12"/>
      <c r="BB5417" s="12"/>
      <c r="BC5417" s="11"/>
      <c r="BD5417" s="11"/>
      <c r="BE5417" s="11"/>
      <c r="BF5417" s="11"/>
    </row>
    <row r="5418" spans="1:58" x14ac:dyDescent="0.25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2"/>
      <c r="BA5418" s="12"/>
      <c r="BB5418" s="12"/>
      <c r="BC5418" s="11"/>
      <c r="BD5418" s="11"/>
      <c r="BE5418" s="11"/>
      <c r="BF5418" s="11"/>
    </row>
    <row r="5419" spans="1:58" x14ac:dyDescent="0.25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2"/>
      <c r="BA5419" s="12"/>
      <c r="BB5419" s="12"/>
      <c r="BC5419" s="11"/>
      <c r="BD5419" s="11"/>
      <c r="BE5419" s="11"/>
      <c r="BF5419" s="11"/>
    </row>
    <row r="5420" spans="1:58" x14ac:dyDescent="0.25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2"/>
      <c r="BA5420" s="12"/>
      <c r="BB5420" s="12"/>
      <c r="BC5420" s="11"/>
      <c r="BD5420" s="11"/>
      <c r="BE5420" s="11"/>
      <c r="BF5420" s="11"/>
    </row>
    <row r="5421" spans="1:58" x14ac:dyDescent="0.25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2"/>
      <c r="BA5421" s="12"/>
      <c r="BB5421" s="12"/>
      <c r="BC5421" s="11"/>
      <c r="BD5421" s="11"/>
      <c r="BE5421" s="11"/>
      <c r="BF5421" s="11"/>
    </row>
    <row r="5422" spans="1:58" x14ac:dyDescent="0.25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2"/>
      <c r="BA5422" s="12"/>
      <c r="BB5422" s="12"/>
      <c r="BC5422" s="11"/>
      <c r="BD5422" s="11"/>
      <c r="BE5422" s="11"/>
      <c r="BF5422" s="11"/>
    </row>
    <row r="5423" spans="1:58" x14ac:dyDescent="0.25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2"/>
      <c r="BA5423" s="12"/>
      <c r="BB5423" s="12"/>
      <c r="BC5423" s="11"/>
      <c r="BD5423" s="11"/>
      <c r="BE5423" s="11"/>
      <c r="BF5423" s="11"/>
    </row>
    <row r="5424" spans="1:58" x14ac:dyDescent="0.25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2"/>
      <c r="BA5424" s="12"/>
      <c r="BB5424" s="12"/>
      <c r="BC5424" s="11"/>
      <c r="BD5424" s="11"/>
      <c r="BE5424" s="11"/>
      <c r="BF5424" s="11"/>
    </row>
    <row r="5425" spans="1:58" x14ac:dyDescent="0.25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2"/>
      <c r="BA5425" s="12"/>
      <c r="BB5425" s="12"/>
      <c r="BC5425" s="11"/>
      <c r="BD5425" s="11"/>
      <c r="BE5425" s="11"/>
      <c r="BF5425" s="11"/>
    </row>
    <row r="5426" spans="1:58" x14ac:dyDescent="0.25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2"/>
      <c r="BA5426" s="12"/>
      <c r="BB5426" s="12"/>
      <c r="BC5426" s="11"/>
      <c r="BD5426" s="11"/>
      <c r="BE5426" s="11"/>
      <c r="BF5426" s="11"/>
    </row>
    <row r="5427" spans="1:58" x14ac:dyDescent="0.25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2"/>
      <c r="BA5427" s="12"/>
      <c r="BB5427" s="12"/>
      <c r="BC5427" s="11"/>
      <c r="BD5427" s="11"/>
      <c r="BE5427" s="11"/>
      <c r="BF5427" s="11"/>
    </row>
    <row r="5428" spans="1:58" x14ac:dyDescent="0.25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2"/>
      <c r="BA5428" s="12"/>
      <c r="BB5428" s="12"/>
      <c r="BC5428" s="11"/>
      <c r="BD5428" s="11"/>
      <c r="BE5428" s="11"/>
      <c r="BF5428" s="11"/>
    </row>
    <row r="5429" spans="1:58" x14ac:dyDescent="0.25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2"/>
      <c r="BA5429" s="12"/>
      <c r="BB5429" s="12"/>
      <c r="BC5429" s="11"/>
      <c r="BD5429" s="11"/>
      <c r="BE5429" s="11"/>
      <c r="BF5429" s="11"/>
    </row>
    <row r="5430" spans="1:58" x14ac:dyDescent="0.25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2"/>
      <c r="BA5430" s="12"/>
      <c r="BB5430" s="12"/>
      <c r="BC5430" s="11"/>
      <c r="BD5430" s="11"/>
      <c r="BE5430" s="11"/>
      <c r="BF5430" s="11"/>
    </row>
    <row r="5431" spans="1:58" x14ac:dyDescent="0.25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2"/>
      <c r="BA5431" s="12"/>
      <c r="BB5431" s="12"/>
      <c r="BC5431" s="11"/>
      <c r="BD5431" s="11"/>
      <c r="BE5431" s="11"/>
      <c r="BF5431" s="11"/>
    </row>
    <row r="5432" spans="1:58" x14ac:dyDescent="0.25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2"/>
      <c r="BA5432" s="12"/>
      <c r="BB5432" s="12"/>
      <c r="BC5432" s="11"/>
      <c r="BD5432" s="11"/>
      <c r="BE5432" s="11"/>
      <c r="BF5432" s="11"/>
    </row>
    <row r="5433" spans="1:58" x14ac:dyDescent="0.25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2"/>
      <c r="BA5433" s="12"/>
      <c r="BB5433" s="12"/>
      <c r="BC5433" s="11"/>
      <c r="BD5433" s="11"/>
      <c r="BE5433" s="11"/>
      <c r="BF5433" s="11"/>
    </row>
    <row r="5434" spans="1:58" x14ac:dyDescent="0.25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2"/>
      <c r="BA5434" s="12"/>
      <c r="BB5434" s="12"/>
      <c r="BC5434" s="11"/>
      <c r="BD5434" s="11"/>
      <c r="BE5434" s="11"/>
      <c r="BF5434" s="11"/>
    </row>
    <row r="5435" spans="1:58" x14ac:dyDescent="0.25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2"/>
      <c r="BA5435" s="12"/>
      <c r="BB5435" s="12"/>
      <c r="BC5435" s="11"/>
      <c r="BD5435" s="11"/>
      <c r="BE5435" s="11"/>
      <c r="BF5435" s="11"/>
    </row>
    <row r="5436" spans="1:58" x14ac:dyDescent="0.25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2"/>
      <c r="BA5436" s="12"/>
      <c r="BB5436" s="12"/>
      <c r="BC5436" s="11"/>
      <c r="BD5436" s="11"/>
      <c r="BE5436" s="11"/>
      <c r="BF5436" s="11"/>
    </row>
    <row r="5437" spans="1:58" x14ac:dyDescent="0.25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2"/>
      <c r="BA5437" s="12"/>
      <c r="BB5437" s="12"/>
      <c r="BC5437" s="11"/>
      <c r="BD5437" s="11"/>
      <c r="BE5437" s="11"/>
      <c r="BF5437" s="11"/>
    </row>
    <row r="5438" spans="1:58" x14ac:dyDescent="0.25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2"/>
      <c r="BA5438" s="12"/>
      <c r="BB5438" s="12"/>
      <c r="BC5438" s="11"/>
      <c r="BD5438" s="11"/>
      <c r="BE5438" s="11"/>
      <c r="BF5438" s="11"/>
    </row>
    <row r="5439" spans="1:58" x14ac:dyDescent="0.25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2"/>
      <c r="BA5439" s="12"/>
      <c r="BB5439" s="12"/>
      <c r="BC5439" s="11"/>
      <c r="BD5439" s="11"/>
      <c r="BE5439" s="11"/>
      <c r="BF5439" s="11"/>
    </row>
    <row r="5440" spans="1:58" x14ac:dyDescent="0.25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2"/>
      <c r="BA5440" s="12"/>
      <c r="BB5440" s="12"/>
      <c r="BC5440" s="11"/>
      <c r="BD5440" s="11"/>
      <c r="BE5440" s="11"/>
      <c r="BF5440" s="11"/>
    </row>
    <row r="5441" spans="1:58" x14ac:dyDescent="0.25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2"/>
      <c r="BA5441" s="12"/>
      <c r="BB5441" s="12"/>
      <c r="BC5441" s="11"/>
      <c r="BD5441" s="11"/>
      <c r="BE5441" s="11"/>
      <c r="BF5441" s="11"/>
    </row>
    <row r="5442" spans="1:58" x14ac:dyDescent="0.25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2"/>
      <c r="BA5442" s="12"/>
      <c r="BB5442" s="12"/>
      <c r="BC5442" s="11"/>
      <c r="BD5442" s="11"/>
      <c r="BE5442" s="11"/>
      <c r="BF5442" s="11"/>
    </row>
    <row r="5443" spans="1:58" x14ac:dyDescent="0.25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2"/>
      <c r="BA5443" s="12"/>
      <c r="BB5443" s="12"/>
      <c r="BC5443" s="11"/>
      <c r="BD5443" s="11"/>
      <c r="BE5443" s="11"/>
      <c r="BF5443" s="11"/>
    </row>
    <row r="5444" spans="1:58" x14ac:dyDescent="0.25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2"/>
      <c r="BA5444" s="12"/>
      <c r="BB5444" s="12"/>
      <c r="BC5444" s="11"/>
      <c r="BD5444" s="11"/>
      <c r="BE5444" s="11"/>
      <c r="BF5444" s="11"/>
    </row>
    <row r="5445" spans="1:58" x14ac:dyDescent="0.25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2"/>
      <c r="BA5445" s="12"/>
      <c r="BB5445" s="12"/>
      <c r="BC5445" s="11"/>
      <c r="BD5445" s="11"/>
      <c r="BE5445" s="11"/>
      <c r="BF5445" s="11"/>
    </row>
    <row r="5446" spans="1:58" x14ac:dyDescent="0.25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2"/>
      <c r="BA5446" s="12"/>
      <c r="BB5446" s="12"/>
      <c r="BC5446" s="11"/>
      <c r="BD5446" s="11"/>
      <c r="BE5446" s="11"/>
      <c r="BF5446" s="11"/>
    </row>
    <row r="5447" spans="1:58" x14ac:dyDescent="0.25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2"/>
      <c r="BA5447" s="12"/>
      <c r="BB5447" s="12"/>
      <c r="BC5447" s="11"/>
      <c r="BD5447" s="11"/>
      <c r="BE5447" s="11"/>
      <c r="BF5447" s="11"/>
    </row>
    <row r="5448" spans="1:58" x14ac:dyDescent="0.25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2"/>
      <c r="BA5448" s="12"/>
      <c r="BB5448" s="12"/>
      <c r="BC5448" s="11"/>
      <c r="BD5448" s="11"/>
      <c r="BE5448" s="11"/>
      <c r="BF5448" s="11"/>
    </row>
    <row r="5449" spans="1:58" x14ac:dyDescent="0.25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2"/>
      <c r="BA5449" s="12"/>
      <c r="BB5449" s="12"/>
      <c r="BC5449" s="11"/>
      <c r="BD5449" s="11"/>
      <c r="BE5449" s="11"/>
      <c r="BF5449" s="11"/>
    </row>
    <row r="5450" spans="1:58" x14ac:dyDescent="0.25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2"/>
      <c r="BA5450" s="12"/>
      <c r="BB5450" s="12"/>
      <c r="BC5450" s="11"/>
      <c r="BD5450" s="11"/>
      <c r="BE5450" s="11"/>
      <c r="BF5450" s="11"/>
    </row>
    <row r="5451" spans="1:58" x14ac:dyDescent="0.25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2"/>
      <c r="BA5451" s="12"/>
      <c r="BB5451" s="12"/>
      <c r="BC5451" s="11"/>
      <c r="BD5451" s="11"/>
      <c r="BE5451" s="11"/>
      <c r="BF5451" s="11"/>
    </row>
    <row r="5452" spans="1:58" x14ac:dyDescent="0.25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2"/>
      <c r="BA5452" s="12"/>
      <c r="BB5452" s="12"/>
      <c r="BC5452" s="11"/>
      <c r="BD5452" s="11"/>
      <c r="BE5452" s="11"/>
      <c r="BF5452" s="11"/>
    </row>
    <row r="5453" spans="1:58" x14ac:dyDescent="0.25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2"/>
      <c r="BA5453" s="12"/>
      <c r="BB5453" s="12"/>
      <c r="BC5453" s="11"/>
      <c r="BD5453" s="11"/>
      <c r="BE5453" s="11"/>
      <c r="BF5453" s="11"/>
    </row>
    <row r="5454" spans="1:58" x14ac:dyDescent="0.25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2"/>
      <c r="BA5454" s="12"/>
      <c r="BB5454" s="12"/>
      <c r="BC5454" s="11"/>
      <c r="BD5454" s="11"/>
      <c r="BE5454" s="11"/>
      <c r="BF5454" s="11"/>
    </row>
    <row r="5455" spans="1:58" x14ac:dyDescent="0.25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2"/>
      <c r="BA5455" s="12"/>
      <c r="BB5455" s="12"/>
      <c r="BC5455" s="11"/>
      <c r="BD5455" s="11"/>
      <c r="BE5455" s="11"/>
      <c r="BF5455" s="11"/>
    </row>
    <row r="5456" spans="1:58" x14ac:dyDescent="0.25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2"/>
      <c r="BA5456" s="12"/>
      <c r="BB5456" s="12"/>
      <c r="BC5456" s="11"/>
      <c r="BD5456" s="11"/>
      <c r="BE5456" s="11"/>
      <c r="BF5456" s="11"/>
    </row>
    <row r="5457" spans="1:58" x14ac:dyDescent="0.25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2"/>
      <c r="BA5457" s="12"/>
      <c r="BB5457" s="12"/>
      <c r="BC5457" s="11"/>
      <c r="BD5457" s="11"/>
      <c r="BE5457" s="11"/>
      <c r="BF5457" s="11"/>
    </row>
    <row r="5458" spans="1:58" x14ac:dyDescent="0.25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2"/>
      <c r="BA5458" s="12"/>
      <c r="BB5458" s="12"/>
      <c r="BC5458" s="11"/>
      <c r="BD5458" s="11"/>
      <c r="BE5458" s="11"/>
      <c r="BF5458" s="11"/>
    </row>
    <row r="5459" spans="1:58" x14ac:dyDescent="0.25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2"/>
      <c r="BA5459" s="12"/>
      <c r="BB5459" s="12"/>
      <c r="BC5459" s="11"/>
      <c r="BD5459" s="11"/>
      <c r="BE5459" s="11"/>
      <c r="BF5459" s="11"/>
    </row>
    <row r="5460" spans="1:58" x14ac:dyDescent="0.25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2"/>
      <c r="BA5460" s="12"/>
      <c r="BB5460" s="12"/>
      <c r="BC5460" s="11"/>
      <c r="BD5460" s="11"/>
      <c r="BE5460" s="11"/>
      <c r="BF5460" s="11"/>
    </row>
    <row r="5461" spans="1:58" x14ac:dyDescent="0.25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2"/>
      <c r="BA5461" s="12"/>
      <c r="BB5461" s="12"/>
      <c r="BC5461" s="11"/>
      <c r="BD5461" s="11"/>
      <c r="BE5461" s="11"/>
      <c r="BF5461" s="11"/>
    </row>
    <row r="5462" spans="1:58" x14ac:dyDescent="0.25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2"/>
      <c r="BA5462" s="12"/>
      <c r="BB5462" s="12"/>
      <c r="BC5462" s="11"/>
      <c r="BD5462" s="11"/>
      <c r="BE5462" s="11"/>
      <c r="BF5462" s="11"/>
    </row>
    <row r="5463" spans="1:58" x14ac:dyDescent="0.25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2"/>
      <c r="BA5463" s="12"/>
      <c r="BB5463" s="12"/>
      <c r="BC5463" s="11"/>
      <c r="BD5463" s="11"/>
      <c r="BE5463" s="11"/>
      <c r="BF5463" s="11"/>
    </row>
    <row r="5464" spans="1:58" x14ac:dyDescent="0.25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2"/>
      <c r="BA5464" s="12"/>
      <c r="BB5464" s="12"/>
      <c r="BC5464" s="11"/>
      <c r="BD5464" s="11"/>
      <c r="BE5464" s="11"/>
      <c r="BF5464" s="11"/>
    </row>
    <row r="5465" spans="1:58" x14ac:dyDescent="0.25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2"/>
      <c r="BA5465" s="12"/>
      <c r="BB5465" s="12"/>
      <c r="BC5465" s="11"/>
      <c r="BD5465" s="11"/>
      <c r="BE5465" s="11"/>
      <c r="BF5465" s="11"/>
    </row>
    <row r="5466" spans="1:58" x14ac:dyDescent="0.25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2"/>
      <c r="BA5466" s="12"/>
      <c r="BB5466" s="12"/>
      <c r="BC5466" s="11"/>
      <c r="BD5466" s="11"/>
      <c r="BE5466" s="11"/>
      <c r="BF5466" s="11"/>
    </row>
    <row r="5467" spans="1:58" x14ac:dyDescent="0.25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2"/>
      <c r="BA5467" s="12"/>
      <c r="BB5467" s="12"/>
      <c r="BC5467" s="11"/>
      <c r="BD5467" s="11"/>
      <c r="BE5467" s="11"/>
      <c r="BF5467" s="11"/>
    </row>
    <row r="5468" spans="1:58" x14ac:dyDescent="0.25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2"/>
      <c r="BA5468" s="12"/>
      <c r="BB5468" s="12"/>
      <c r="BC5468" s="11"/>
      <c r="BD5468" s="11"/>
      <c r="BE5468" s="11"/>
      <c r="BF5468" s="11"/>
    </row>
    <row r="5469" spans="1:58" x14ac:dyDescent="0.25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2"/>
      <c r="BA5469" s="12"/>
      <c r="BB5469" s="12"/>
      <c r="BC5469" s="11"/>
      <c r="BD5469" s="11"/>
      <c r="BE5469" s="11"/>
      <c r="BF5469" s="11"/>
    </row>
    <row r="5470" spans="1:58" x14ac:dyDescent="0.25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2"/>
      <c r="BA5470" s="12"/>
      <c r="BB5470" s="12"/>
      <c r="BC5470" s="11"/>
      <c r="BD5470" s="11"/>
      <c r="BE5470" s="11"/>
      <c r="BF5470" s="11"/>
    </row>
    <row r="5471" spans="1:58" x14ac:dyDescent="0.25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2"/>
      <c r="BA5471" s="12"/>
      <c r="BB5471" s="12"/>
      <c r="BC5471" s="11"/>
      <c r="BD5471" s="11"/>
      <c r="BE5471" s="11"/>
      <c r="BF5471" s="11"/>
    </row>
    <row r="5472" spans="1:58" x14ac:dyDescent="0.25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2"/>
      <c r="BA5472" s="12"/>
      <c r="BB5472" s="12"/>
      <c r="BC5472" s="11"/>
      <c r="BD5472" s="11"/>
      <c r="BE5472" s="11"/>
      <c r="BF5472" s="11"/>
    </row>
    <row r="5473" spans="1:58" x14ac:dyDescent="0.25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2"/>
      <c r="BA5473" s="12"/>
      <c r="BB5473" s="12"/>
      <c r="BC5473" s="11"/>
      <c r="BD5473" s="11"/>
      <c r="BE5473" s="11"/>
      <c r="BF5473" s="11"/>
    </row>
    <row r="5474" spans="1:58" x14ac:dyDescent="0.25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2"/>
      <c r="BA5474" s="12"/>
      <c r="BB5474" s="12"/>
      <c r="BC5474" s="11"/>
      <c r="BD5474" s="11"/>
      <c r="BE5474" s="11"/>
      <c r="BF5474" s="11"/>
    </row>
    <row r="5475" spans="1:58" x14ac:dyDescent="0.25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2"/>
      <c r="BA5475" s="12"/>
      <c r="BB5475" s="12"/>
      <c r="BC5475" s="11"/>
      <c r="BD5475" s="11"/>
      <c r="BE5475" s="11"/>
      <c r="BF5475" s="11"/>
    </row>
    <row r="5476" spans="1:58" x14ac:dyDescent="0.25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2"/>
      <c r="BA5476" s="12"/>
      <c r="BB5476" s="12"/>
      <c r="BC5476" s="11"/>
      <c r="BD5476" s="11"/>
      <c r="BE5476" s="11"/>
      <c r="BF5476" s="11"/>
    </row>
    <row r="5477" spans="1:58" x14ac:dyDescent="0.25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2"/>
      <c r="BA5477" s="12"/>
      <c r="BB5477" s="12"/>
      <c r="BC5477" s="11"/>
      <c r="BD5477" s="11"/>
      <c r="BE5477" s="11"/>
      <c r="BF5477" s="11"/>
    </row>
    <row r="5478" spans="1:58" x14ac:dyDescent="0.25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2"/>
      <c r="BA5478" s="12"/>
      <c r="BB5478" s="12"/>
      <c r="BC5478" s="11"/>
      <c r="BD5478" s="11"/>
      <c r="BE5478" s="11"/>
      <c r="BF5478" s="11"/>
    </row>
    <row r="5479" spans="1:58" x14ac:dyDescent="0.25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2"/>
      <c r="BA5479" s="12"/>
      <c r="BB5479" s="12"/>
      <c r="BC5479" s="11"/>
      <c r="BD5479" s="11"/>
      <c r="BE5479" s="11"/>
      <c r="BF5479" s="11"/>
    </row>
    <row r="5480" spans="1:58" x14ac:dyDescent="0.25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2"/>
      <c r="BA5480" s="12"/>
      <c r="BB5480" s="12"/>
      <c r="BC5480" s="11"/>
      <c r="BD5480" s="11"/>
      <c r="BE5480" s="11"/>
      <c r="BF5480" s="11"/>
    </row>
    <row r="5481" spans="1:58" x14ac:dyDescent="0.25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2"/>
      <c r="BA5481" s="12"/>
      <c r="BB5481" s="12"/>
      <c r="BC5481" s="11"/>
      <c r="BD5481" s="11"/>
      <c r="BE5481" s="11"/>
      <c r="BF5481" s="11"/>
    </row>
    <row r="5482" spans="1:58" x14ac:dyDescent="0.25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2"/>
      <c r="BA5482" s="12"/>
      <c r="BB5482" s="12"/>
      <c r="BC5482" s="11"/>
      <c r="BD5482" s="11"/>
      <c r="BE5482" s="11"/>
      <c r="BF5482" s="11"/>
    </row>
    <row r="5483" spans="1:58" x14ac:dyDescent="0.25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2"/>
      <c r="BA5483" s="12"/>
      <c r="BB5483" s="12"/>
      <c r="BC5483" s="11"/>
      <c r="BD5483" s="11"/>
      <c r="BE5483" s="11"/>
      <c r="BF5483" s="11"/>
    </row>
    <row r="5484" spans="1:58" x14ac:dyDescent="0.25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2"/>
      <c r="BA5484" s="12"/>
      <c r="BB5484" s="12"/>
      <c r="BC5484" s="11"/>
      <c r="BD5484" s="11"/>
      <c r="BE5484" s="11"/>
      <c r="BF5484" s="11"/>
    </row>
    <row r="5485" spans="1:58" x14ac:dyDescent="0.25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2"/>
      <c r="BA5485" s="12"/>
      <c r="BB5485" s="12"/>
      <c r="BC5485" s="11"/>
      <c r="BD5485" s="11"/>
      <c r="BE5485" s="11"/>
      <c r="BF5485" s="11"/>
    </row>
    <row r="5486" spans="1:58" x14ac:dyDescent="0.25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2"/>
      <c r="BA5486" s="12"/>
      <c r="BB5486" s="12"/>
      <c r="BC5486" s="11"/>
      <c r="BD5486" s="11"/>
      <c r="BE5486" s="11"/>
      <c r="BF5486" s="11"/>
    </row>
    <row r="5487" spans="1:58" x14ac:dyDescent="0.25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2"/>
      <c r="BA5487" s="12"/>
      <c r="BB5487" s="12"/>
      <c r="BC5487" s="11"/>
      <c r="BD5487" s="11"/>
      <c r="BE5487" s="11"/>
      <c r="BF5487" s="11"/>
    </row>
    <row r="5488" spans="1:58" x14ac:dyDescent="0.25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2"/>
      <c r="BA5488" s="12"/>
      <c r="BB5488" s="12"/>
      <c r="BC5488" s="11"/>
      <c r="BD5488" s="11"/>
      <c r="BE5488" s="11"/>
      <c r="BF5488" s="11"/>
    </row>
    <row r="5489" spans="1:58" x14ac:dyDescent="0.25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2"/>
      <c r="BA5489" s="12"/>
      <c r="BB5489" s="12"/>
      <c r="BC5489" s="11"/>
      <c r="BD5489" s="11"/>
      <c r="BE5489" s="11"/>
      <c r="BF5489" s="11"/>
    </row>
    <row r="5490" spans="1:58" x14ac:dyDescent="0.25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2"/>
      <c r="BA5490" s="12"/>
      <c r="BB5490" s="12"/>
      <c r="BC5490" s="11"/>
      <c r="BD5490" s="11"/>
      <c r="BE5490" s="11"/>
      <c r="BF5490" s="11"/>
    </row>
    <row r="5491" spans="1:58" x14ac:dyDescent="0.25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2"/>
      <c r="BA5491" s="12"/>
      <c r="BB5491" s="12"/>
      <c r="BC5491" s="11"/>
      <c r="BD5491" s="11"/>
      <c r="BE5491" s="11"/>
      <c r="BF5491" s="11"/>
    </row>
    <row r="5492" spans="1:58" x14ac:dyDescent="0.25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2"/>
      <c r="BA5492" s="12"/>
      <c r="BB5492" s="12"/>
      <c r="BC5492" s="11"/>
      <c r="BD5492" s="11"/>
      <c r="BE5492" s="11"/>
      <c r="BF5492" s="11"/>
    </row>
    <row r="5493" spans="1:58" x14ac:dyDescent="0.25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2"/>
      <c r="BA5493" s="12"/>
      <c r="BB5493" s="12"/>
      <c r="BC5493" s="11"/>
      <c r="BD5493" s="11"/>
      <c r="BE5493" s="11"/>
      <c r="BF5493" s="11"/>
    </row>
    <row r="5494" spans="1:58" x14ac:dyDescent="0.25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2"/>
      <c r="BA5494" s="12"/>
      <c r="BB5494" s="12"/>
      <c r="BC5494" s="11"/>
      <c r="BD5494" s="11"/>
      <c r="BE5494" s="11"/>
      <c r="BF5494" s="11"/>
    </row>
    <row r="5495" spans="1:58" x14ac:dyDescent="0.25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2"/>
      <c r="BA5495" s="12"/>
      <c r="BB5495" s="12"/>
      <c r="BC5495" s="11"/>
      <c r="BD5495" s="11"/>
      <c r="BE5495" s="11"/>
      <c r="BF5495" s="11"/>
    </row>
    <row r="5496" spans="1:58" x14ac:dyDescent="0.25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2"/>
      <c r="BA5496" s="12"/>
      <c r="BB5496" s="12"/>
      <c r="BC5496" s="11"/>
      <c r="BD5496" s="11"/>
      <c r="BE5496" s="11"/>
      <c r="BF5496" s="11"/>
    </row>
    <row r="5497" spans="1:58" x14ac:dyDescent="0.25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2"/>
      <c r="BA5497" s="12"/>
      <c r="BB5497" s="12"/>
      <c r="BC5497" s="11"/>
      <c r="BD5497" s="11"/>
      <c r="BE5497" s="11"/>
      <c r="BF5497" s="11"/>
    </row>
    <row r="5498" spans="1:58" x14ac:dyDescent="0.25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2"/>
      <c r="BA5498" s="12"/>
      <c r="BB5498" s="12"/>
      <c r="BC5498" s="11"/>
      <c r="BD5498" s="11"/>
      <c r="BE5498" s="11"/>
      <c r="BF5498" s="11"/>
    </row>
    <row r="5499" spans="1:58" x14ac:dyDescent="0.25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2"/>
      <c r="BA5499" s="12"/>
      <c r="BB5499" s="12"/>
      <c r="BC5499" s="11"/>
      <c r="BD5499" s="11"/>
      <c r="BE5499" s="11"/>
      <c r="BF5499" s="11"/>
    </row>
    <row r="5500" spans="1:58" x14ac:dyDescent="0.25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2"/>
      <c r="BA5500" s="12"/>
      <c r="BB5500" s="12"/>
      <c r="BC5500" s="11"/>
      <c r="BD5500" s="11"/>
      <c r="BE5500" s="11"/>
      <c r="BF5500" s="11"/>
    </row>
    <row r="5501" spans="1:58" x14ac:dyDescent="0.25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2"/>
      <c r="BA5501" s="12"/>
      <c r="BB5501" s="12"/>
      <c r="BC5501" s="11"/>
      <c r="BD5501" s="11"/>
      <c r="BE5501" s="11"/>
      <c r="BF5501" s="11"/>
    </row>
    <row r="5502" spans="1:58" x14ac:dyDescent="0.25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2"/>
      <c r="BA5502" s="12"/>
      <c r="BB5502" s="12"/>
      <c r="BC5502" s="11"/>
      <c r="BD5502" s="11"/>
      <c r="BE5502" s="11"/>
      <c r="BF5502" s="11"/>
    </row>
    <row r="5503" spans="1:58" x14ac:dyDescent="0.25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2"/>
      <c r="BA5503" s="12"/>
      <c r="BB5503" s="12"/>
      <c r="BC5503" s="11"/>
      <c r="BD5503" s="11"/>
      <c r="BE5503" s="11"/>
      <c r="BF5503" s="11"/>
    </row>
    <row r="5504" spans="1:58" x14ac:dyDescent="0.25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2"/>
      <c r="BA5504" s="12"/>
      <c r="BB5504" s="12"/>
      <c r="BC5504" s="11"/>
      <c r="BD5504" s="11"/>
      <c r="BE5504" s="11"/>
      <c r="BF5504" s="11"/>
    </row>
    <row r="5505" spans="1:58" x14ac:dyDescent="0.25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2"/>
      <c r="BA5505" s="12"/>
      <c r="BB5505" s="12"/>
      <c r="BC5505" s="11"/>
      <c r="BD5505" s="11"/>
      <c r="BE5505" s="11"/>
      <c r="BF5505" s="11"/>
    </row>
    <row r="5506" spans="1:58" x14ac:dyDescent="0.25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2"/>
      <c r="BA5506" s="12"/>
      <c r="BB5506" s="12"/>
      <c r="BC5506" s="11"/>
      <c r="BD5506" s="11"/>
      <c r="BE5506" s="11"/>
      <c r="BF5506" s="11"/>
    </row>
    <row r="5507" spans="1:58" x14ac:dyDescent="0.25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2"/>
      <c r="BA5507" s="12"/>
      <c r="BB5507" s="12"/>
      <c r="BC5507" s="11"/>
      <c r="BD5507" s="11"/>
      <c r="BE5507" s="11"/>
      <c r="BF5507" s="11"/>
    </row>
    <row r="5508" spans="1:58" x14ac:dyDescent="0.25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2"/>
      <c r="BA5508" s="12"/>
      <c r="BB5508" s="12"/>
      <c r="BC5508" s="11"/>
      <c r="BD5508" s="11"/>
      <c r="BE5508" s="11"/>
      <c r="BF5508" s="11"/>
    </row>
    <row r="5509" spans="1:58" x14ac:dyDescent="0.25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2"/>
      <c r="BA5509" s="12"/>
      <c r="BB5509" s="12"/>
      <c r="BC5509" s="11"/>
      <c r="BD5509" s="11"/>
      <c r="BE5509" s="11"/>
      <c r="BF5509" s="11"/>
    </row>
    <row r="5510" spans="1:58" x14ac:dyDescent="0.25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2"/>
      <c r="BA5510" s="12"/>
      <c r="BB5510" s="12"/>
      <c r="BC5510" s="11"/>
      <c r="BD5510" s="11"/>
      <c r="BE5510" s="11"/>
      <c r="BF5510" s="11"/>
    </row>
    <row r="5511" spans="1:58" x14ac:dyDescent="0.25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2"/>
      <c r="BA5511" s="12"/>
      <c r="BB5511" s="12"/>
      <c r="BC5511" s="11"/>
      <c r="BD5511" s="11"/>
      <c r="BE5511" s="11"/>
      <c r="BF5511" s="11"/>
    </row>
    <row r="5512" spans="1:58" x14ac:dyDescent="0.25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2"/>
      <c r="BA5512" s="12"/>
      <c r="BB5512" s="12"/>
      <c r="BC5512" s="11"/>
      <c r="BD5512" s="11"/>
      <c r="BE5512" s="11"/>
      <c r="BF5512" s="11"/>
    </row>
    <row r="5513" spans="1:58" x14ac:dyDescent="0.25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2"/>
      <c r="BA5513" s="12"/>
      <c r="BB5513" s="12"/>
      <c r="BC5513" s="11"/>
      <c r="BD5513" s="11"/>
      <c r="BE5513" s="11"/>
      <c r="BF5513" s="11"/>
    </row>
    <row r="5514" spans="1:58" x14ac:dyDescent="0.25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2"/>
      <c r="BA5514" s="12"/>
      <c r="BB5514" s="12"/>
      <c r="BC5514" s="11"/>
      <c r="BD5514" s="11"/>
      <c r="BE5514" s="11"/>
      <c r="BF5514" s="11"/>
    </row>
    <row r="5515" spans="1:58" x14ac:dyDescent="0.25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2"/>
      <c r="BA5515" s="12"/>
      <c r="BB5515" s="12"/>
      <c r="BC5515" s="11"/>
      <c r="BD5515" s="11"/>
      <c r="BE5515" s="11"/>
      <c r="BF5515" s="11"/>
    </row>
    <row r="5516" spans="1:58" x14ac:dyDescent="0.25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2"/>
      <c r="BA5516" s="12"/>
      <c r="BB5516" s="12"/>
      <c r="BC5516" s="11"/>
      <c r="BD5516" s="11"/>
      <c r="BE5516" s="11"/>
      <c r="BF5516" s="11"/>
    </row>
    <row r="5517" spans="1:58" x14ac:dyDescent="0.25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2"/>
      <c r="BA5517" s="12"/>
      <c r="BB5517" s="12"/>
      <c r="BC5517" s="11"/>
      <c r="BD5517" s="11"/>
      <c r="BE5517" s="11"/>
      <c r="BF5517" s="11"/>
    </row>
    <row r="5518" spans="1:58" x14ac:dyDescent="0.25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2"/>
      <c r="BA5518" s="12"/>
      <c r="BB5518" s="12"/>
      <c r="BC5518" s="11"/>
      <c r="BD5518" s="11"/>
      <c r="BE5518" s="11"/>
      <c r="BF5518" s="11"/>
    </row>
    <row r="5519" spans="1:58" x14ac:dyDescent="0.25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2"/>
      <c r="BA5519" s="12"/>
      <c r="BB5519" s="12"/>
      <c r="BC5519" s="11"/>
      <c r="BD5519" s="11"/>
      <c r="BE5519" s="11"/>
      <c r="BF5519" s="11"/>
    </row>
    <row r="5520" spans="1:58" x14ac:dyDescent="0.25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2"/>
      <c r="BA5520" s="12"/>
      <c r="BB5520" s="12"/>
      <c r="BC5520" s="11"/>
      <c r="BD5520" s="11"/>
      <c r="BE5520" s="11"/>
      <c r="BF5520" s="11"/>
    </row>
    <row r="5521" spans="1:58" x14ac:dyDescent="0.25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2"/>
      <c r="BA5521" s="12"/>
      <c r="BB5521" s="12"/>
      <c r="BC5521" s="11"/>
      <c r="BD5521" s="11"/>
      <c r="BE5521" s="11"/>
      <c r="BF5521" s="11"/>
    </row>
    <row r="5522" spans="1:58" x14ac:dyDescent="0.25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2"/>
      <c r="BA5522" s="12"/>
      <c r="BB5522" s="12"/>
      <c r="BC5522" s="11"/>
      <c r="BD5522" s="11"/>
      <c r="BE5522" s="11"/>
      <c r="BF5522" s="11"/>
    </row>
    <row r="5523" spans="1:58" x14ac:dyDescent="0.25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2"/>
      <c r="BA5523" s="12"/>
      <c r="BB5523" s="12"/>
      <c r="BC5523" s="11"/>
      <c r="BD5523" s="11"/>
      <c r="BE5523" s="11"/>
      <c r="BF5523" s="11"/>
    </row>
    <row r="5524" spans="1:58" x14ac:dyDescent="0.25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2"/>
      <c r="BA5524" s="12"/>
      <c r="BB5524" s="12"/>
      <c r="BC5524" s="11"/>
      <c r="BD5524" s="11"/>
      <c r="BE5524" s="11"/>
      <c r="BF5524" s="11"/>
    </row>
    <row r="5525" spans="1:58" x14ac:dyDescent="0.25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2"/>
      <c r="BA5525" s="12"/>
      <c r="BB5525" s="12"/>
      <c r="BC5525" s="11"/>
      <c r="BD5525" s="11"/>
      <c r="BE5525" s="11"/>
      <c r="BF5525" s="11"/>
    </row>
    <row r="5526" spans="1:58" x14ac:dyDescent="0.25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2"/>
      <c r="BA5526" s="12"/>
      <c r="BB5526" s="12"/>
      <c r="BC5526" s="11"/>
      <c r="BD5526" s="11"/>
      <c r="BE5526" s="11"/>
      <c r="BF5526" s="11"/>
    </row>
    <row r="5527" spans="1:58" x14ac:dyDescent="0.25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2"/>
      <c r="BA5527" s="12"/>
      <c r="BB5527" s="12"/>
      <c r="BC5527" s="11"/>
      <c r="BD5527" s="11"/>
      <c r="BE5527" s="11"/>
      <c r="BF5527" s="11"/>
    </row>
    <row r="5528" spans="1:58" x14ac:dyDescent="0.25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2"/>
      <c r="BA5528" s="12"/>
      <c r="BB5528" s="12"/>
      <c r="BC5528" s="11"/>
      <c r="BD5528" s="11"/>
      <c r="BE5528" s="11"/>
      <c r="BF5528" s="11"/>
    </row>
    <row r="5529" spans="1:58" x14ac:dyDescent="0.25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2"/>
      <c r="BA5529" s="12"/>
      <c r="BB5529" s="12"/>
      <c r="BC5529" s="11"/>
      <c r="BD5529" s="11"/>
      <c r="BE5529" s="11"/>
      <c r="BF5529" s="11"/>
    </row>
    <row r="5530" spans="1:58" x14ac:dyDescent="0.25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2"/>
      <c r="BA5530" s="12"/>
      <c r="BB5530" s="12"/>
      <c r="BC5530" s="11"/>
      <c r="BD5530" s="11"/>
      <c r="BE5530" s="11"/>
      <c r="BF5530" s="11"/>
    </row>
    <row r="5531" spans="1:58" x14ac:dyDescent="0.25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2"/>
      <c r="BA5531" s="12"/>
      <c r="BB5531" s="12"/>
      <c r="BC5531" s="11"/>
      <c r="BD5531" s="11"/>
      <c r="BE5531" s="11"/>
      <c r="BF5531" s="11"/>
    </row>
    <row r="5532" spans="1:58" x14ac:dyDescent="0.25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2"/>
      <c r="BA5532" s="12"/>
      <c r="BB5532" s="12"/>
      <c r="BC5532" s="11"/>
      <c r="BD5532" s="11"/>
      <c r="BE5532" s="11"/>
      <c r="BF5532" s="11"/>
    </row>
    <row r="5533" spans="1:58" x14ac:dyDescent="0.25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2"/>
      <c r="BA5533" s="12"/>
      <c r="BB5533" s="12"/>
      <c r="BC5533" s="11"/>
      <c r="BD5533" s="11"/>
      <c r="BE5533" s="11"/>
      <c r="BF5533" s="11"/>
    </row>
    <row r="5534" spans="1:58" x14ac:dyDescent="0.25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2"/>
      <c r="BA5534" s="12"/>
      <c r="BB5534" s="12"/>
      <c r="BC5534" s="11"/>
      <c r="BD5534" s="11"/>
      <c r="BE5534" s="11"/>
      <c r="BF5534" s="11"/>
    </row>
    <row r="5535" spans="1:58" x14ac:dyDescent="0.25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2"/>
      <c r="BA5535" s="12"/>
      <c r="BB5535" s="12"/>
      <c r="BC5535" s="11"/>
      <c r="BD5535" s="11"/>
      <c r="BE5535" s="11"/>
      <c r="BF5535" s="11"/>
    </row>
    <row r="5536" spans="1:58" x14ac:dyDescent="0.25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2"/>
      <c r="BA5536" s="12"/>
      <c r="BB5536" s="12"/>
      <c r="BC5536" s="11"/>
      <c r="BD5536" s="11"/>
      <c r="BE5536" s="11"/>
      <c r="BF5536" s="11"/>
    </row>
    <row r="5537" spans="1:58" x14ac:dyDescent="0.25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2"/>
      <c r="BA5537" s="12"/>
      <c r="BB5537" s="12"/>
      <c r="BC5537" s="11"/>
      <c r="BD5537" s="11"/>
      <c r="BE5537" s="11"/>
      <c r="BF5537" s="11"/>
    </row>
    <row r="5538" spans="1:58" x14ac:dyDescent="0.25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2"/>
      <c r="BA5538" s="12"/>
      <c r="BB5538" s="12"/>
      <c r="BC5538" s="11"/>
      <c r="BD5538" s="11"/>
      <c r="BE5538" s="11"/>
      <c r="BF5538" s="11"/>
    </row>
    <row r="5539" spans="1:58" x14ac:dyDescent="0.25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2"/>
      <c r="BA5539" s="12"/>
      <c r="BB5539" s="12"/>
      <c r="BC5539" s="11"/>
      <c r="BD5539" s="11"/>
      <c r="BE5539" s="11"/>
      <c r="BF5539" s="11"/>
    </row>
    <row r="5540" spans="1:58" x14ac:dyDescent="0.25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2"/>
      <c r="BA5540" s="12"/>
      <c r="BB5540" s="12"/>
      <c r="BC5540" s="11"/>
      <c r="BD5540" s="11"/>
      <c r="BE5540" s="11"/>
      <c r="BF5540" s="11"/>
    </row>
    <row r="5541" spans="1:58" x14ac:dyDescent="0.25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2"/>
      <c r="BA5541" s="12"/>
      <c r="BB5541" s="12"/>
      <c r="BC5541" s="11"/>
      <c r="BD5541" s="11"/>
      <c r="BE5541" s="11"/>
      <c r="BF5541" s="11"/>
    </row>
    <row r="5542" spans="1:58" x14ac:dyDescent="0.25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2"/>
      <c r="BA5542" s="12"/>
      <c r="BB5542" s="12"/>
      <c r="BC5542" s="11"/>
      <c r="BD5542" s="11"/>
      <c r="BE5542" s="11"/>
      <c r="BF5542" s="11"/>
    </row>
    <row r="5543" spans="1:58" x14ac:dyDescent="0.25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2"/>
      <c r="BA5543" s="12"/>
      <c r="BB5543" s="12"/>
      <c r="BC5543" s="11"/>
      <c r="BD5543" s="11"/>
      <c r="BE5543" s="11"/>
      <c r="BF5543" s="11"/>
    </row>
    <row r="5544" spans="1:58" x14ac:dyDescent="0.25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2"/>
      <c r="BA5544" s="12"/>
      <c r="BB5544" s="12"/>
      <c r="BC5544" s="11"/>
      <c r="BD5544" s="11"/>
      <c r="BE5544" s="11"/>
      <c r="BF5544" s="11"/>
    </row>
    <row r="5545" spans="1:58" x14ac:dyDescent="0.25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2"/>
      <c r="BA5545" s="12"/>
      <c r="BB5545" s="12"/>
      <c r="BC5545" s="11"/>
      <c r="BD5545" s="11"/>
      <c r="BE5545" s="11"/>
      <c r="BF5545" s="11"/>
    </row>
    <row r="5546" spans="1:58" x14ac:dyDescent="0.25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2"/>
      <c r="BA5546" s="12"/>
      <c r="BB5546" s="12"/>
      <c r="BC5546" s="11"/>
      <c r="BD5546" s="11"/>
      <c r="BE5546" s="11"/>
      <c r="BF5546" s="11"/>
    </row>
    <row r="5547" spans="1:58" x14ac:dyDescent="0.25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2"/>
      <c r="BA5547" s="12"/>
      <c r="BB5547" s="12"/>
      <c r="BC5547" s="11"/>
      <c r="BD5547" s="11"/>
      <c r="BE5547" s="11"/>
      <c r="BF5547" s="11"/>
    </row>
    <row r="5548" spans="1:58" x14ac:dyDescent="0.25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2"/>
      <c r="BA5548" s="12"/>
      <c r="BB5548" s="12"/>
      <c r="BC5548" s="11"/>
      <c r="BD5548" s="11"/>
      <c r="BE5548" s="11"/>
      <c r="BF5548" s="11"/>
    </row>
    <row r="5549" spans="1:58" x14ac:dyDescent="0.25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2"/>
      <c r="BA5549" s="12"/>
      <c r="BB5549" s="12"/>
      <c r="BC5549" s="11"/>
      <c r="BD5549" s="11"/>
      <c r="BE5549" s="11"/>
      <c r="BF5549" s="11"/>
    </row>
    <row r="5550" spans="1:58" x14ac:dyDescent="0.25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2"/>
      <c r="BA5550" s="12"/>
      <c r="BB5550" s="12"/>
      <c r="BC5550" s="11"/>
      <c r="BD5550" s="11"/>
      <c r="BE5550" s="11"/>
      <c r="BF5550" s="11"/>
    </row>
    <row r="5551" spans="1:58" x14ac:dyDescent="0.25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2"/>
      <c r="BA5551" s="12"/>
      <c r="BB5551" s="12"/>
      <c r="BC5551" s="11"/>
      <c r="BD5551" s="11"/>
      <c r="BE5551" s="11"/>
      <c r="BF5551" s="11"/>
    </row>
    <row r="5552" spans="1:58" x14ac:dyDescent="0.25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2"/>
      <c r="BA5552" s="12"/>
      <c r="BB5552" s="12"/>
      <c r="BC5552" s="11"/>
      <c r="BD5552" s="11"/>
      <c r="BE5552" s="11"/>
      <c r="BF5552" s="11"/>
    </row>
    <row r="5553" spans="1:58" x14ac:dyDescent="0.25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2"/>
      <c r="BA5553" s="12"/>
      <c r="BB5553" s="12"/>
      <c r="BC5553" s="11"/>
      <c r="BD5553" s="11"/>
      <c r="BE5553" s="11"/>
      <c r="BF5553" s="11"/>
    </row>
    <row r="5554" spans="1:58" x14ac:dyDescent="0.25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2"/>
      <c r="BA5554" s="12"/>
      <c r="BB5554" s="12"/>
      <c r="BC5554" s="11"/>
      <c r="BD5554" s="11"/>
      <c r="BE5554" s="11"/>
      <c r="BF5554" s="11"/>
    </row>
    <row r="5555" spans="1:58" x14ac:dyDescent="0.25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2"/>
      <c r="BA5555" s="12"/>
      <c r="BB5555" s="12"/>
      <c r="BC5555" s="11"/>
      <c r="BD5555" s="11"/>
      <c r="BE5555" s="11"/>
      <c r="BF5555" s="11"/>
    </row>
    <row r="5556" spans="1:58" x14ac:dyDescent="0.25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2"/>
      <c r="BA5556" s="12"/>
      <c r="BB5556" s="12"/>
      <c r="BC5556" s="11"/>
      <c r="BD5556" s="11"/>
      <c r="BE5556" s="11"/>
      <c r="BF5556" s="11"/>
    </row>
    <row r="5557" spans="1:58" x14ac:dyDescent="0.25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2"/>
      <c r="BA5557" s="12"/>
      <c r="BB5557" s="12"/>
      <c r="BC5557" s="11"/>
      <c r="BD5557" s="11"/>
      <c r="BE5557" s="11"/>
      <c r="BF5557" s="11"/>
    </row>
    <row r="5558" spans="1:58" x14ac:dyDescent="0.25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2"/>
      <c r="BA5558" s="12"/>
      <c r="BB5558" s="12"/>
      <c r="BC5558" s="11"/>
      <c r="BD5558" s="11"/>
      <c r="BE5558" s="11"/>
      <c r="BF5558" s="11"/>
    </row>
    <row r="5559" spans="1:58" x14ac:dyDescent="0.25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2"/>
      <c r="BA5559" s="12"/>
      <c r="BB5559" s="12"/>
      <c r="BC5559" s="11"/>
      <c r="BD5559" s="11"/>
      <c r="BE5559" s="11"/>
      <c r="BF5559" s="11"/>
    </row>
    <row r="5560" spans="1:58" x14ac:dyDescent="0.25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2"/>
      <c r="BA5560" s="12"/>
      <c r="BB5560" s="12"/>
      <c r="BC5560" s="11"/>
      <c r="BD5560" s="11"/>
      <c r="BE5560" s="11"/>
      <c r="BF5560" s="11"/>
    </row>
    <row r="5561" spans="1:58" x14ac:dyDescent="0.25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2"/>
      <c r="BA5561" s="12"/>
      <c r="BB5561" s="12"/>
      <c r="BC5561" s="11"/>
      <c r="BD5561" s="11"/>
      <c r="BE5561" s="11"/>
      <c r="BF5561" s="11"/>
    </row>
    <row r="5562" spans="1:58" x14ac:dyDescent="0.25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2"/>
      <c r="BA5562" s="12"/>
      <c r="BB5562" s="12"/>
      <c r="BC5562" s="11"/>
      <c r="BD5562" s="11"/>
      <c r="BE5562" s="11"/>
      <c r="BF5562" s="11"/>
    </row>
    <row r="5563" spans="1:58" x14ac:dyDescent="0.25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2"/>
      <c r="BA5563" s="12"/>
      <c r="BB5563" s="12"/>
      <c r="BC5563" s="11"/>
      <c r="BD5563" s="11"/>
      <c r="BE5563" s="11"/>
      <c r="BF5563" s="11"/>
    </row>
    <row r="5564" spans="1:58" x14ac:dyDescent="0.25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2"/>
      <c r="BA5564" s="12"/>
      <c r="BB5564" s="12"/>
      <c r="BC5564" s="11"/>
      <c r="BD5564" s="11"/>
      <c r="BE5564" s="11"/>
      <c r="BF5564" s="11"/>
    </row>
    <row r="5565" spans="1:58" x14ac:dyDescent="0.25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2"/>
      <c r="BA5565" s="12"/>
      <c r="BB5565" s="12"/>
      <c r="BC5565" s="11"/>
      <c r="BD5565" s="11"/>
      <c r="BE5565" s="11"/>
      <c r="BF5565" s="11"/>
    </row>
    <row r="5566" spans="1:58" x14ac:dyDescent="0.25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2"/>
      <c r="BA5566" s="12"/>
      <c r="BB5566" s="12"/>
      <c r="BC5566" s="11"/>
      <c r="BD5566" s="11"/>
      <c r="BE5566" s="11"/>
      <c r="BF5566" s="11"/>
    </row>
    <row r="5567" spans="1:58" x14ac:dyDescent="0.25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2"/>
      <c r="BA5567" s="12"/>
      <c r="BB5567" s="12"/>
      <c r="BC5567" s="11"/>
      <c r="BD5567" s="11"/>
      <c r="BE5567" s="11"/>
      <c r="BF5567" s="11"/>
    </row>
    <row r="5568" spans="1:58" x14ac:dyDescent="0.25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2"/>
      <c r="BA5568" s="12"/>
      <c r="BB5568" s="12"/>
      <c r="BC5568" s="11"/>
      <c r="BD5568" s="11"/>
      <c r="BE5568" s="11"/>
      <c r="BF5568" s="11"/>
    </row>
    <row r="5569" spans="1:58" x14ac:dyDescent="0.25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2"/>
      <c r="BA5569" s="12"/>
      <c r="BB5569" s="12"/>
      <c r="BC5569" s="11"/>
      <c r="BD5569" s="11"/>
      <c r="BE5569" s="11"/>
      <c r="BF5569" s="11"/>
    </row>
    <row r="5570" spans="1:58" x14ac:dyDescent="0.25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2"/>
      <c r="BA5570" s="12"/>
      <c r="BB5570" s="12"/>
      <c r="BC5570" s="11"/>
      <c r="BD5570" s="11"/>
      <c r="BE5570" s="11"/>
      <c r="BF5570" s="11"/>
    </row>
    <row r="5571" spans="1:58" x14ac:dyDescent="0.25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2"/>
      <c r="BA5571" s="12"/>
      <c r="BB5571" s="12"/>
      <c r="BC5571" s="11"/>
      <c r="BD5571" s="11"/>
      <c r="BE5571" s="11"/>
      <c r="BF5571" s="11"/>
    </row>
    <row r="5572" spans="1:58" x14ac:dyDescent="0.25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2"/>
      <c r="BA5572" s="12"/>
      <c r="BB5572" s="12"/>
      <c r="BC5572" s="11"/>
      <c r="BD5572" s="11"/>
      <c r="BE5572" s="11"/>
      <c r="BF5572" s="11"/>
    </row>
    <row r="5573" spans="1:58" x14ac:dyDescent="0.25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2"/>
      <c r="BA5573" s="12"/>
      <c r="BB5573" s="12"/>
      <c r="BC5573" s="11"/>
      <c r="BD5573" s="11"/>
      <c r="BE5573" s="11"/>
      <c r="BF5573" s="11"/>
    </row>
    <row r="5574" spans="1:58" x14ac:dyDescent="0.25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2"/>
      <c r="BA5574" s="12"/>
      <c r="BB5574" s="12"/>
      <c r="BC5574" s="11"/>
      <c r="BD5574" s="11"/>
      <c r="BE5574" s="11"/>
      <c r="BF5574" s="11"/>
    </row>
    <row r="5575" spans="1:58" x14ac:dyDescent="0.25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2"/>
      <c r="BA5575" s="12"/>
      <c r="BB5575" s="12"/>
      <c r="BC5575" s="11"/>
      <c r="BD5575" s="11"/>
      <c r="BE5575" s="11"/>
      <c r="BF5575" s="11"/>
    </row>
    <row r="5576" spans="1:58" x14ac:dyDescent="0.25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2"/>
      <c r="BA5576" s="12"/>
      <c r="BB5576" s="12"/>
      <c r="BC5576" s="11"/>
      <c r="BD5576" s="11"/>
      <c r="BE5576" s="11"/>
      <c r="BF5576" s="11"/>
    </row>
    <row r="5577" spans="1:58" x14ac:dyDescent="0.25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2"/>
      <c r="BA5577" s="12"/>
      <c r="BB5577" s="12"/>
      <c r="BC5577" s="11"/>
      <c r="BD5577" s="11"/>
      <c r="BE5577" s="11"/>
      <c r="BF5577" s="11"/>
    </row>
    <row r="5578" spans="1:58" x14ac:dyDescent="0.25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2"/>
      <c r="BA5578" s="12"/>
      <c r="BB5578" s="12"/>
      <c r="BC5578" s="11"/>
      <c r="BD5578" s="11"/>
      <c r="BE5578" s="11"/>
      <c r="BF5578" s="11"/>
    </row>
    <row r="5579" spans="1:58" x14ac:dyDescent="0.25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2"/>
      <c r="BA5579" s="12"/>
      <c r="BB5579" s="12"/>
      <c r="BC5579" s="11"/>
      <c r="BD5579" s="11"/>
      <c r="BE5579" s="11"/>
      <c r="BF5579" s="11"/>
    </row>
    <row r="5580" spans="1:58" x14ac:dyDescent="0.25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2"/>
      <c r="BA5580" s="12"/>
      <c r="BB5580" s="12"/>
      <c r="BC5580" s="11"/>
      <c r="BD5580" s="11"/>
      <c r="BE5580" s="11"/>
      <c r="BF5580" s="11"/>
    </row>
    <row r="5581" spans="1:58" x14ac:dyDescent="0.25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2"/>
      <c r="BA5581" s="12"/>
      <c r="BB5581" s="12"/>
      <c r="BC5581" s="11"/>
      <c r="BD5581" s="11"/>
      <c r="BE5581" s="11"/>
      <c r="BF5581" s="11"/>
    </row>
    <row r="5582" spans="1:58" x14ac:dyDescent="0.25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2"/>
      <c r="BA5582" s="12"/>
      <c r="BB5582" s="12"/>
      <c r="BC5582" s="11"/>
      <c r="BD5582" s="11"/>
      <c r="BE5582" s="11"/>
      <c r="BF5582" s="11"/>
    </row>
    <row r="5583" spans="1:58" x14ac:dyDescent="0.25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2"/>
      <c r="BA5583" s="12"/>
      <c r="BB5583" s="12"/>
      <c r="BC5583" s="11"/>
      <c r="BD5583" s="11"/>
      <c r="BE5583" s="11"/>
      <c r="BF5583" s="11"/>
    </row>
    <row r="5584" spans="1:58" x14ac:dyDescent="0.25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2"/>
      <c r="BA5584" s="12"/>
      <c r="BB5584" s="12"/>
      <c r="BC5584" s="11"/>
      <c r="BD5584" s="11"/>
      <c r="BE5584" s="11"/>
      <c r="BF5584" s="11"/>
    </row>
    <row r="5585" spans="1:58" x14ac:dyDescent="0.25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2"/>
      <c r="BA5585" s="12"/>
      <c r="BB5585" s="12"/>
      <c r="BC5585" s="11"/>
      <c r="BD5585" s="11"/>
      <c r="BE5585" s="11"/>
      <c r="BF5585" s="11"/>
    </row>
    <row r="5586" spans="1:58" x14ac:dyDescent="0.25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2"/>
      <c r="BA5586" s="12"/>
      <c r="BB5586" s="12"/>
      <c r="BC5586" s="11"/>
      <c r="BD5586" s="11"/>
      <c r="BE5586" s="11"/>
      <c r="BF5586" s="11"/>
    </row>
    <row r="5587" spans="1:58" x14ac:dyDescent="0.25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2"/>
      <c r="BA5587" s="12"/>
      <c r="BB5587" s="12"/>
      <c r="BC5587" s="11"/>
      <c r="BD5587" s="11"/>
      <c r="BE5587" s="11"/>
      <c r="BF5587" s="11"/>
    </row>
    <row r="5588" spans="1:58" x14ac:dyDescent="0.25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2"/>
      <c r="BA5588" s="12"/>
      <c r="BB5588" s="12"/>
      <c r="BC5588" s="11"/>
      <c r="BD5588" s="11"/>
      <c r="BE5588" s="11"/>
      <c r="BF5588" s="11"/>
    </row>
    <row r="5589" spans="1:58" x14ac:dyDescent="0.25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2"/>
      <c r="BA5589" s="12"/>
      <c r="BB5589" s="12"/>
      <c r="BC5589" s="11"/>
      <c r="BD5589" s="11"/>
      <c r="BE5589" s="11"/>
      <c r="BF5589" s="11"/>
    </row>
    <row r="5590" spans="1:58" x14ac:dyDescent="0.25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2"/>
      <c r="BA5590" s="12"/>
      <c r="BB5590" s="12"/>
      <c r="BC5590" s="11"/>
      <c r="BD5590" s="11"/>
      <c r="BE5590" s="11"/>
      <c r="BF5590" s="11"/>
    </row>
    <row r="5591" spans="1:58" x14ac:dyDescent="0.25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2"/>
      <c r="BA5591" s="12"/>
      <c r="BB5591" s="12"/>
      <c r="BC5591" s="11"/>
      <c r="BD5591" s="11"/>
      <c r="BE5591" s="11"/>
      <c r="BF5591" s="11"/>
    </row>
    <row r="5592" spans="1:58" x14ac:dyDescent="0.25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2"/>
      <c r="BA5592" s="12"/>
      <c r="BB5592" s="12"/>
      <c r="BC5592" s="11"/>
      <c r="BD5592" s="11"/>
      <c r="BE5592" s="11"/>
      <c r="BF5592" s="11"/>
    </row>
    <row r="5593" spans="1:58" x14ac:dyDescent="0.25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2"/>
      <c r="BA5593" s="12"/>
      <c r="BB5593" s="12"/>
      <c r="BC5593" s="11"/>
      <c r="BD5593" s="11"/>
      <c r="BE5593" s="11"/>
      <c r="BF5593" s="11"/>
    </row>
    <row r="5594" spans="1:58" x14ac:dyDescent="0.25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2"/>
      <c r="BA5594" s="12"/>
      <c r="BB5594" s="12"/>
      <c r="BC5594" s="11"/>
      <c r="BD5594" s="11"/>
      <c r="BE5594" s="11"/>
      <c r="BF5594" s="11"/>
    </row>
    <row r="5595" spans="1:58" x14ac:dyDescent="0.25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2"/>
      <c r="BA5595" s="12"/>
      <c r="BB5595" s="12"/>
      <c r="BC5595" s="11"/>
      <c r="BD5595" s="11"/>
      <c r="BE5595" s="11"/>
      <c r="BF5595" s="11"/>
    </row>
    <row r="5596" spans="1:58" x14ac:dyDescent="0.25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2"/>
      <c r="BA5596" s="12"/>
      <c r="BB5596" s="12"/>
      <c r="BC5596" s="11"/>
      <c r="BD5596" s="11"/>
      <c r="BE5596" s="11"/>
      <c r="BF5596" s="11"/>
    </row>
    <row r="5597" spans="1:58" x14ac:dyDescent="0.25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2"/>
      <c r="BA5597" s="12"/>
      <c r="BB5597" s="12"/>
      <c r="BC5597" s="11"/>
      <c r="BD5597" s="11"/>
      <c r="BE5597" s="11"/>
      <c r="BF5597" s="11"/>
    </row>
    <row r="5598" spans="1:58" x14ac:dyDescent="0.25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2"/>
      <c r="BA5598" s="12"/>
      <c r="BB5598" s="12"/>
      <c r="BC5598" s="11"/>
      <c r="BD5598" s="11"/>
      <c r="BE5598" s="11"/>
      <c r="BF5598" s="11"/>
    </row>
    <row r="5599" spans="1:58" x14ac:dyDescent="0.25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2"/>
      <c r="BA5599" s="12"/>
      <c r="BB5599" s="12"/>
      <c r="BC5599" s="11"/>
      <c r="BD5599" s="11"/>
      <c r="BE5599" s="11"/>
      <c r="BF5599" s="11"/>
    </row>
    <row r="5600" spans="1:58" x14ac:dyDescent="0.25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2"/>
      <c r="BA5600" s="12"/>
      <c r="BB5600" s="12"/>
      <c r="BC5600" s="11"/>
      <c r="BD5600" s="11"/>
      <c r="BE5600" s="11"/>
      <c r="BF5600" s="11"/>
    </row>
    <row r="5601" spans="1:58" x14ac:dyDescent="0.25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2"/>
      <c r="BA5601" s="12"/>
      <c r="BB5601" s="12"/>
      <c r="BC5601" s="11"/>
      <c r="BD5601" s="11"/>
      <c r="BE5601" s="11"/>
      <c r="BF5601" s="11"/>
    </row>
    <row r="5602" spans="1:58" x14ac:dyDescent="0.25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2"/>
      <c r="BA5602" s="12"/>
      <c r="BB5602" s="12"/>
      <c r="BC5602" s="11"/>
      <c r="BD5602" s="11"/>
      <c r="BE5602" s="11"/>
      <c r="BF5602" s="11"/>
    </row>
    <row r="5603" spans="1:58" x14ac:dyDescent="0.25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2"/>
      <c r="BA5603" s="12"/>
      <c r="BB5603" s="12"/>
      <c r="BC5603" s="11"/>
      <c r="BD5603" s="11"/>
      <c r="BE5603" s="11"/>
      <c r="BF5603" s="11"/>
    </row>
    <row r="5604" spans="1:58" x14ac:dyDescent="0.25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2"/>
      <c r="BA5604" s="12"/>
      <c r="BB5604" s="12"/>
      <c r="BC5604" s="11"/>
      <c r="BD5604" s="11"/>
      <c r="BE5604" s="11"/>
      <c r="BF5604" s="11"/>
    </row>
    <row r="5605" spans="1:58" x14ac:dyDescent="0.25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2"/>
      <c r="BA5605" s="12"/>
      <c r="BB5605" s="12"/>
      <c r="BC5605" s="11"/>
      <c r="BD5605" s="11"/>
      <c r="BE5605" s="11"/>
      <c r="BF5605" s="11"/>
    </row>
    <row r="5606" spans="1:58" x14ac:dyDescent="0.25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2"/>
      <c r="BA5606" s="12"/>
      <c r="BB5606" s="12"/>
      <c r="BC5606" s="11"/>
      <c r="BD5606" s="11"/>
      <c r="BE5606" s="11"/>
      <c r="BF5606" s="11"/>
    </row>
    <row r="5607" spans="1:58" x14ac:dyDescent="0.25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2"/>
      <c r="BA5607" s="12"/>
      <c r="BB5607" s="12"/>
      <c r="BC5607" s="11"/>
      <c r="BD5607" s="11"/>
      <c r="BE5607" s="11"/>
      <c r="BF5607" s="11"/>
    </row>
    <row r="5608" spans="1:58" x14ac:dyDescent="0.25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2"/>
      <c r="BA5608" s="12"/>
      <c r="BB5608" s="12"/>
      <c r="BC5608" s="11"/>
      <c r="BD5608" s="11"/>
      <c r="BE5608" s="11"/>
      <c r="BF5608" s="11"/>
    </row>
    <row r="5609" spans="1:58" x14ac:dyDescent="0.25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2"/>
      <c r="BA5609" s="12"/>
      <c r="BB5609" s="12"/>
      <c r="BC5609" s="11"/>
      <c r="BD5609" s="11"/>
      <c r="BE5609" s="11"/>
      <c r="BF5609" s="11"/>
    </row>
    <row r="5610" spans="1:58" x14ac:dyDescent="0.25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2"/>
      <c r="BA5610" s="12"/>
      <c r="BB5610" s="12"/>
      <c r="BC5610" s="11"/>
      <c r="BD5610" s="11"/>
      <c r="BE5610" s="11"/>
      <c r="BF5610" s="11"/>
    </row>
    <row r="5611" spans="1:58" x14ac:dyDescent="0.25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2"/>
      <c r="BA5611" s="12"/>
      <c r="BB5611" s="12"/>
      <c r="BC5611" s="11"/>
      <c r="BD5611" s="11"/>
      <c r="BE5611" s="11"/>
      <c r="BF5611" s="11"/>
    </row>
    <row r="5612" spans="1:58" x14ac:dyDescent="0.25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2"/>
      <c r="BA5612" s="12"/>
      <c r="BB5612" s="12"/>
      <c r="BC5612" s="11"/>
      <c r="BD5612" s="11"/>
      <c r="BE5612" s="11"/>
      <c r="BF5612" s="11"/>
    </row>
    <row r="5613" spans="1:58" x14ac:dyDescent="0.25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2"/>
      <c r="BA5613" s="12"/>
      <c r="BB5613" s="12"/>
      <c r="BC5613" s="11"/>
      <c r="BD5613" s="11"/>
      <c r="BE5613" s="11"/>
      <c r="BF5613" s="11"/>
    </row>
    <row r="5614" spans="1:58" x14ac:dyDescent="0.25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2"/>
      <c r="BA5614" s="12"/>
      <c r="BB5614" s="12"/>
      <c r="BC5614" s="11"/>
      <c r="BD5614" s="11"/>
      <c r="BE5614" s="11"/>
      <c r="BF5614" s="11"/>
    </row>
    <row r="5615" spans="1:58" x14ac:dyDescent="0.25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2"/>
      <c r="BA5615" s="12"/>
      <c r="BB5615" s="12"/>
      <c r="BC5615" s="11"/>
      <c r="BD5615" s="11"/>
      <c r="BE5615" s="11"/>
      <c r="BF5615" s="11"/>
    </row>
    <row r="5616" spans="1:58" x14ac:dyDescent="0.25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2"/>
      <c r="BA5616" s="12"/>
      <c r="BB5616" s="12"/>
      <c r="BC5616" s="11"/>
      <c r="BD5616" s="11"/>
      <c r="BE5616" s="11"/>
      <c r="BF5616" s="11"/>
    </row>
    <row r="5617" spans="1:58" x14ac:dyDescent="0.25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2"/>
      <c r="BA5617" s="12"/>
      <c r="BB5617" s="12"/>
      <c r="BC5617" s="11"/>
      <c r="BD5617" s="11"/>
      <c r="BE5617" s="11"/>
      <c r="BF5617" s="11"/>
    </row>
    <row r="5618" spans="1:58" x14ac:dyDescent="0.25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2"/>
      <c r="BA5618" s="12"/>
      <c r="BB5618" s="12"/>
      <c r="BC5618" s="11"/>
      <c r="BD5618" s="11"/>
      <c r="BE5618" s="11"/>
      <c r="BF5618" s="11"/>
    </row>
    <row r="5619" spans="1:58" x14ac:dyDescent="0.25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2"/>
      <c r="BA5619" s="12"/>
      <c r="BB5619" s="12"/>
      <c r="BC5619" s="11"/>
      <c r="BD5619" s="11"/>
      <c r="BE5619" s="11"/>
      <c r="BF5619" s="11"/>
    </row>
    <row r="5620" spans="1:58" x14ac:dyDescent="0.25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2"/>
      <c r="BA5620" s="12"/>
      <c r="BB5620" s="12"/>
      <c r="BC5620" s="11"/>
      <c r="BD5620" s="11"/>
      <c r="BE5620" s="11"/>
      <c r="BF5620" s="11"/>
    </row>
    <row r="5621" spans="1:58" x14ac:dyDescent="0.25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2"/>
      <c r="BA5621" s="12"/>
      <c r="BB5621" s="12"/>
      <c r="BC5621" s="11"/>
      <c r="BD5621" s="11"/>
      <c r="BE5621" s="11"/>
      <c r="BF5621" s="11"/>
    </row>
    <row r="5622" spans="1:58" x14ac:dyDescent="0.25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2"/>
      <c r="BA5622" s="12"/>
      <c r="BB5622" s="12"/>
      <c r="BC5622" s="11"/>
      <c r="BD5622" s="11"/>
      <c r="BE5622" s="11"/>
      <c r="BF5622" s="11"/>
    </row>
    <row r="5623" spans="1:58" x14ac:dyDescent="0.25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2"/>
      <c r="BA5623" s="12"/>
      <c r="BB5623" s="12"/>
      <c r="BC5623" s="11"/>
      <c r="BD5623" s="11"/>
      <c r="BE5623" s="11"/>
      <c r="BF5623" s="11"/>
    </row>
    <row r="5624" spans="1:58" x14ac:dyDescent="0.25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2"/>
      <c r="BA5624" s="12"/>
      <c r="BB5624" s="12"/>
      <c r="BC5624" s="11"/>
      <c r="BD5624" s="11"/>
      <c r="BE5624" s="11"/>
      <c r="BF5624" s="11"/>
    </row>
    <row r="5625" spans="1:58" x14ac:dyDescent="0.25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2"/>
      <c r="BA5625" s="12"/>
      <c r="BB5625" s="12"/>
      <c r="BC5625" s="11"/>
      <c r="BD5625" s="11"/>
      <c r="BE5625" s="11"/>
      <c r="BF5625" s="11"/>
    </row>
    <row r="5626" spans="1:58" x14ac:dyDescent="0.25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2"/>
      <c r="BA5626" s="12"/>
      <c r="BB5626" s="12"/>
      <c r="BC5626" s="11"/>
      <c r="BD5626" s="11"/>
      <c r="BE5626" s="11"/>
      <c r="BF5626" s="11"/>
    </row>
    <row r="5627" spans="1:58" x14ac:dyDescent="0.25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2"/>
      <c r="BA5627" s="12"/>
      <c r="BB5627" s="12"/>
      <c r="BC5627" s="11"/>
      <c r="BD5627" s="11"/>
      <c r="BE5627" s="11"/>
      <c r="BF5627" s="11"/>
    </row>
    <row r="5628" spans="1:58" x14ac:dyDescent="0.25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2"/>
      <c r="BA5628" s="12"/>
      <c r="BB5628" s="12"/>
      <c r="BC5628" s="11"/>
      <c r="BD5628" s="11"/>
      <c r="BE5628" s="11"/>
      <c r="BF5628" s="11"/>
    </row>
    <row r="5629" spans="1:58" x14ac:dyDescent="0.25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2"/>
      <c r="BA5629" s="12"/>
      <c r="BB5629" s="12"/>
      <c r="BC5629" s="11"/>
      <c r="BD5629" s="11"/>
      <c r="BE5629" s="11"/>
      <c r="BF5629" s="11"/>
    </row>
    <row r="5630" spans="1:58" x14ac:dyDescent="0.25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2"/>
      <c r="BA5630" s="12"/>
      <c r="BB5630" s="12"/>
      <c r="BC5630" s="11"/>
      <c r="BD5630" s="11"/>
      <c r="BE5630" s="11"/>
      <c r="BF5630" s="11"/>
    </row>
    <row r="5631" spans="1:58" x14ac:dyDescent="0.25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2"/>
      <c r="BA5631" s="12"/>
      <c r="BB5631" s="12"/>
      <c r="BC5631" s="11"/>
      <c r="BD5631" s="11"/>
      <c r="BE5631" s="11"/>
      <c r="BF5631" s="11"/>
    </row>
    <row r="5632" spans="1:58" x14ac:dyDescent="0.25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2"/>
      <c r="BA5632" s="12"/>
      <c r="BB5632" s="12"/>
      <c r="BC5632" s="11"/>
      <c r="BD5632" s="11"/>
      <c r="BE5632" s="11"/>
      <c r="BF5632" s="11"/>
    </row>
    <row r="5633" spans="1:58" x14ac:dyDescent="0.25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2"/>
      <c r="BA5633" s="12"/>
      <c r="BB5633" s="12"/>
      <c r="BC5633" s="11"/>
      <c r="BD5633" s="11"/>
      <c r="BE5633" s="11"/>
      <c r="BF5633" s="11"/>
    </row>
    <row r="5634" spans="1:58" x14ac:dyDescent="0.25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2"/>
      <c r="BA5634" s="12"/>
      <c r="BB5634" s="12"/>
      <c r="BC5634" s="11"/>
      <c r="BD5634" s="11"/>
      <c r="BE5634" s="11"/>
      <c r="BF5634" s="11"/>
    </row>
    <row r="5635" spans="1:58" x14ac:dyDescent="0.25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2"/>
      <c r="BA5635" s="12"/>
      <c r="BB5635" s="12"/>
      <c r="BC5635" s="11"/>
      <c r="BD5635" s="11"/>
      <c r="BE5635" s="11"/>
      <c r="BF5635" s="11"/>
    </row>
    <row r="5636" spans="1:58" x14ac:dyDescent="0.25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2"/>
      <c r="BA5636" s="12"/>
      <c r="BB5636" s="12"/>
      <c r="BC5636" s="11"/>
      <c r="BD5636" s="11"/>
      <c r="BE5636" s="11"/>
      <c r="BF5636" s="11"/>
    </row>
    <row r="5637" spans="1:58" x14ac:dyDescent="0.25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2"/>
      <c r="BA5637" s="12"/>
      <c r="BB5637" s="12"/>
      <c r="BC5637" s="11"/>
      <c r="BD5637" s="11"/>
      <c r="BE5637" s="11"/>
      <c r="BF5637" s="11"/>
    </row>
    <row r="5638" spans="1:58" x14ac:dyDescent="0.25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2"/>
      <c r="BA5638" s="12"/>
      <c r="BB5638" s="12"/>
      <c r="BC5638" s="11"/>
      <c r="BD5638" s="11"/>
      <c r="BE5638" s="11"/>
      <c r="BF5638" s="11"/>
    </row>
    <row r="5639" spans="1:58" x14ac:dyDescent="0.25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2"/>
      <c r="BA5639" s="12"/>
      <c r="BB5639" s="12"/>
      <c r="BC5639" s="11"/>
      <c r="BD5639" s="11"/>
      <c r="BE5639" s="11"/>
      <c r="BF5639" s="11"/>
    </row>
    <row r="5640" spans="1:58" x14ac:dyDescent="0.25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2"/>
      <c r="BA5640" s="12"/>
      <c r="BB5640" s="12"/>
      <c r="BC5640" s="11"/>
      <c r="BD5640" s="11"/>
      <c r="BE5640" s="11"/>
      <c r="BF5640" s="11"/>
    </row>
    <row r="5641" spans="1:58" x14ac:dyDescent="0.25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2"/>
      <c r="BA5641" s="12"/>
      <c r="BB5641" s="12"/>
      <c r="BC5641" s="11"/>
      <c r="BD5641" s="11"/>
      <c r="BE5641" s="11"/>
      <c r="BF5641" s="11"/>
    </row>
    <row r="5642" spans="1:58" x14ac:dyDescent="0.25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2"/>
      <c r="BA5642" s="12"/>
      <c r="BB5642" s="12"/>
      <c r="BC5642" s="11"/>
      <c r="BD5642" s="11"/>
      <c r="BE5642" s="11"/>
      <c r="BF5642" s="11"/>
    </row>
    <row r="5643" spans="1:58" x14ac:dyDescent="0.25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2"/>
      <c r="BA5643" s="12"/>
      <c r="BB5643" s="12"/>
      <c r="BC5643" s="11"/>
      <c r="BD5643" s="11"/>
      <c r="BE5643" s="11"/>
      <c r="BF5643" s="11"/>
    </row>
    <row r="5644" spans="1:58" x14ac:dyDescent="0.25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2"/>
      <c r="BA5644" s="12"/>
      <c r="BB5644" s="12"/>
      <c r="BC5644" s="11"/>
      <c r="BD5644" s="11"/>
      <c r="BE5644" s="11"/>
      <c r="BF5644" s="11"/>
    </row>
    <row r="5645" spans="1:58" x14ac:dyDescent="0.25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2"/>
      <c r="BA5645" s="12"/>
      <c r="BB5645" s="12"/>
      <c r="BC5645" s="11"/>
      <c r="BD5645" s="11"/>
      <c r="BE5645" s="11"/>
      <c r="BF5645" s="11"/>
    </row>
    <row r="5646" spans="1:58" x14ac:dyDescent="0.25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2"/>
      <c r="BA5646" s="12"/>
      <c r="BB5646" s="12"/>
      <c r="BC5646" s="11"/>
      <c r="BD5646" s="11"/>
      <c r="BE5646" s="11"/>
      <c r="BF5646" s="11"/>
    </row>
    <row r="5647" spans="1:58" x14ac:dyDescent="0.25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2"/>
      <c r="BA5647" s="12"/>
      <c r="BB5647" s="12"/>
      <c r="BC5647" s="11"/>
      <c r="BD5647" s="11"/>
      <c r="BE5647" s="11"/>
      <c r="BF5647" s="11"/>
    </row>
    <row r="5648" spans="1:58" x14ac:dyDescent="0.25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2"/>
      <c r="BA5648" s="12"/>
      <c r="BB5648" s="12"/>
      <c r="BC5648" s="11"/>
      <c r="BD5648" s="11"/>
      <c r="BE5648" s="11"/>
      <c r="BF5648" s="11"/>
    </row>
    <row r="5649" spans="1:58" x14ac:dyDescent="0.25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2"/>
      <c r="BA5649" s="12"/>
      <c r="BB5649" s="12"/>
      <c r="BC5649" s="11"/>
      <c r="BD5649" s="11"/>
      <c r="BE5649" s="11"/>
      <c r="BF5649" s="11"/>
    </row>
    <row r="5650" spans="1:58" x14ac:dyDescent="0.25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2"/>
      <c r="BA5650" s="12"/>
      <c r="BB5650" s="12"/>
      <c r="BC5650" s="11"/>
      <c r="BD5650" s="11"/>
      <c r="BE5650" s="11"/>
      <c r="BF5650" s="11"/>
    </row>
    <row r="5651" spans="1:58" x14ac:dyDescent="0.25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2"/>
      <c r="BA5651" s="12"/>
      <c r="BB5651" s="12"/>
      <c r="BC5651" s="11"/>
      <c r="BD5651" s="11"/>
      <c r="BE5651" s="11"/>
      <c r="BF5651" s="11"/>
    </row>
    <row r="5652" spans="1:58" x14ac:dyDescent="0.25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2"/>
      <c r="BA5652" s="12"/>
      <c r="BB5652" s="12"/>
      <c r="BC5652" s="11"/>
      <c r="BD5652" s="11"/>
      <c r="BE5652" s="11"/>
      <c r="BF5652" s="11"/>
    </row>
    <row r="5653" spans="1:58" x14ac:dyDescent="0.25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2"/>
      <c r="BA5653" s="12"/>
      <c r="BB5653" s="12"/>
      <c r="BC5653" s="11"/>
      <c r="BD5653" s="11"/>
      <c r="BE5653" s="11"/>
      <c r="BF5653" s="11"/>
    </row>
    <row r="5654" spans="1:58" x14ac:dyDescent="0.25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2"/>
      <c r="BA5654" s="12"/>
      <c r="BB5654" s="12"/>
      <c r="BC5654" s="11"/>
      <c r="BD5654" s="11"/>
      <c r="BE5654" s="11"/>
      <c r="BF5654" s="11"/>
    </row>
    <row r="5655" spans="1:58" x14ac:dyDescent="0.25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2"/>
      <c r="BA5655" s="12"/>
      <c r="BB5655" s="12"/>
      <c r="BC5655" s="11"/>
      <c r="BD5655" s="11"/>
      <c r="BE5655" s="11"/>
      <c r="BF5655" s="11"/>
    </row>
    <row r="5656" spans="1:58" x14ac:dyDescent="0.25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2"/>
      <c r="BA5656" s="12"/>
      <c r="BB5656" s="12"/>
      <c r="BC5656" s="11"/>
      <c r="BD5656" s="11"/>
      <c r="BE5656" s="11"/>
      <c r="BF5656" s="11"/>
    </row>
    <row r="5657" spans="1:58" x14ac:dyDescent="0.25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2"/>
      <c r="BA5657" s="12"/>
      <c r="BB5657" s="12"/>
      <c r="BC5657" s="11"/>
      <c r="BD5657" s="11"/>
      <c r="BE5657" s="11"/>
      <c r="BF5657" s="11"/>
    </row>
    <row r="5658" spans="1:58" x14ac:dyDescent="0.25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2"/>
      <c r="BA5658" s="12"/>
      <c r="BB5658" s="12"/>
      <c r="BC5658" s="11"/>
      <c r="BD5658" s="11"/>
      <c r="BE5658" s="11"/>
      <c r="BF5658" s="11"/>
    </row>
    <row r="5659" spans="1:58" x14ac:dyDescent="0.25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2"/>
      <c r="BA5659" s="12"/>
      <c r="BB5659" s="12"/>
      <c r="BC5659" s="11"/>
      <c r="BD5659" s="11"/>
      <c r="BE5659" s="11"/>
      <c r="BF5659" s="11"/>
    </row>
    <row r="5660" spans="1:58" x14ac:dyDescent="0.25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2"/>
      <c r="BA5660" s="12"/>
      <c r="BB5660" s="12"/>
      <c r="BC5660" s="11"/>
      <c r="BD5660" s="11"/>
      <c r="BE5660" s="11"/>
      <c r="BF5660" s="11"/>
    </row>
    <row r="5661" spans="1:58" x14ac:dyDescent="0.25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2"/>
      <c r="BA5661" s="12"/>
      <c r="BB5661" s="12"/>
      <c r="BC5661" s="11"/>
      <c r="BD5661" s="11"/>
      <c r="BE5661" s="11"/>
      <c r="BF5661" s="11"/>
    </row>
    <row r="5662" spans="1:58" x14ac:dyDescent="0.25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2"/>
      <c r="BA5662" s="12"/>
      <c r="BB5662" s="12"/>
      <c r="BC5662" s="11"/>
      <c r="BD5662" s="11"/>
      <c r="BE5662" s="11"/>
      <c r="BF5662" s="11"/>
    </row>
    <row r="5663" spans="1:58" x14ac:dyDescent="0.25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2"/>
      <c r="BA5663" s="12"/>
      <c r="BB5663" s="12"/>
      <c r="BC5663" s="11"/>
      <c r="BD5663" s="11"/>
      <c r="BE5663" s="11"/>
      <c r="BF5663" s="11"/>
    </row>
    <row r="5664" spans="1:58" x14ac:dyDescent="0.25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2"/>
      <c r="BA5664" s="12"/>
      <c r="BB5664" s="12"/>
      <c r="BC5664" s="11"/>
      <c r="BD5664" s="11"/>
      <c r="BE5664" s="11"/>
      <c r="BF5664" s="11"/>
    </row>
    <row r="5665" spans="1:58" x14ac:dyDescent="0.25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2"/>
      <c r="BA5665" s="12"/>
      <c r="BB5665" s="12"/>
      <c r="BC5665" s="11"/>
      <c r="BD5665" s="11"/>
      <c r="BE5665" s="11"/>
      <c r="BF5665" s="11"/>
    </row>
    <row r="5666" spans="1:58" x14ac:dyDescent="0.25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2"/>
      <c r="BA5666" s="12"/>
      <c r="BB5666" s="12"/>
      <c r="BC5666" s="11"/>
      <c r="BD5666" s="11"/>
      <c r="BE5666" s="11"/>
      <c r="BF5666" s="11"/>
    </row>
    <row r="5667" spans="1:58" x14ac:dyDescent="0.25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2"/>
      <c r="BA5667" s="12"/>
      <c r="BB5667" s="12"/>
      <c r="BC5667" s="11"/>
      <c r="BD5667" s="11"/>
      <c r="BE5667" s="11"/>
      <c r="BF5667" s="11"/>
    </row>
    <row r="5668" spans="1:58" x14ac:dyDescent="0.25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2"/>
      <c r="BA5668" s="12"/>
      <c r="BB5668" s="12"/>
      <c r="BC5668" s="11"/>
      <c r="BD5668" s="11"/>
      <c r="BE5668" s="11"/>
      <c r="BF5668" s="11"/>
    </row>
    <row r="5669" spans="1:58" x14ac:dyDescent="0.25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2"/>
      <c r="BA5669" s="12"/>
      <c r="BB5669" s="12"/>
      <c r="BC5669" s="11"/>
      <c r="BD5669" s="11"/>
      <c r="BE5669" s="11"/>
      <c r="BF5669" s="11"/>
    </row>
    <row r="5670" spans="1:58" x14ac:dyDescent="0.25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2"/>
      <c r="BA5670" s="12"/>
      <c r="BB5670" s="12"/>
      <c r="BC5670" s="11"/>
      <c r="BD5670" s="11"/>
      <c r="BE5670" s="11"/>
      <c r="BF5670" s="11"/>
    </row>
    <row r="5671" spans="1:58" x14ac:dyDescent="0.25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2"/>
      <c r="BA5671" s="12"/>
      <c r="BB5671" s="12"/>
      <c r="BC5671" s="11"/>
      <c r="BD5671" s="11"/>
      <c r="BE5671" s="11"/>
      <c r="BF5671" s="11"/>
    </row>
    <row r="5672" spans="1:58" x14ac:dyDescent="0.25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2"/>
      <c r="BA5672" s="12"/>
      <c r="BB5672" s="12"/>
      <c r="BC5672" s="11"/>
      <c r="BD5672" s="11"/>
      <c r="BE5672" s="11"/>
      <c r="BF5672" s="11"/>
    </row>
    <row r="5673" spans="1:58" x14ac:dyDescent="0.25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2"/>
      <c r="BA5673" s="12"/>
      <c r="BB5673" s="12"/>
      <c r="BC5673" s="11"/>
      <c r="BD5673" s="11"/>
      <c r="BE5673" s="11"/>
      <c r="BF5673" s="11"/>
    </row>
    <row r="5674" spans="1:58" x14ac:dyDescent="0.25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2"/>
      <c r="BA5674" s="12"/>
      <c r="BB5674" s="12"/>
      <c r="BC5674" s="11"/>
      <c r="BD5674" s="11"/>
      <c r="BE5674" s="11"/>
      <c r="BF5674" s="11"/>
    </row>
    <row r="5675" spans="1:58" x14ac:dyDescent="0.25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2"/>
      <c r="BA5675" s="12"/>
      <c r="BB5675" s="12"/>
      <c r="BC5675" s="11"/>
      <c r="BD5675" s="11"/>
      <c r="BE5675" s="11"/>
      <c r="BF5675" s="11"/>
    </row>
    <row r="5676" spans="1:58" x14ac:dyDescent="0.25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2"/>
      <c r="BA5676" s="12"/>
      <c r="BB5676" s="12"/>
      <c r="BC5676" s="11"/>
      <c r="BD5676" s="11"/>
      <c r="BE5676" s="11"/>
      <c r="BF5676" s="11"/>
    </row>
    <row r="5677" spans="1:58" x14ac:dyDescent="0.25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2"/>
      <c r="BA5677" s="12"/>
      <c r="BB5677" s="12"/>
      <c r="BC5677" s="11"/>
      <c r="BD5677" s="11"/>
      <c r="BE5677" s="11"/>
      <c r="BF5677" s="11"/>
    </row>
    <row r="5678" spans="1:58" x14ac:dyDescent="0.25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2"/>
      <c r="BA5678" s="12"/>
      <c r="BB5678" s="12"/>
      <c r="BC5678" s="11"/>
      <c r="BD5678" s="11"/>
      <c r="BE5678" s="11"/>
      <c r="BF5678" s="11"/>
    </row>
    <row r="5679" spans="1:58" x14ac:dyDescent="0.25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2"/>
      <c r="BA5679" s="12"/>
      <c r="BB5679" s="12"/>
      <c r="BC5679" s="11"/>
      <c r="BD5679" s="11"/>
      <c r="BE5679" s="11"/>
      <c r="BF5679" s="11"/>
    </row>
    <row r="5680" spans="1:58" x14ac:dyDescent="0.25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2"/>
      <c r="BA5680" s="12"/>
      <c r="BB5680" s="12"/>
      <c r="BC5680" s="11"/>
      <c r="BD5680" s="11"/>
      <c r="BE5680" s="11"/>
      <c r="BF5680" s="11"/>
    </row>
    <row r="5681" spans="1:58" x14ac:dyDescent="0.25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2"/>
      <c r="BA5681" s="12"/>
      <c r="BB5681" s="12"/>
      <c r="BC5681" s="11"/>
      <c r="BD5681" s="11"/>
      <c r="BE5681" s="11"/>
      <c r="BF5681" s="11"/>
    </row>
    <row r="5682" spans="1:58" x14ac:dyDescent="0.25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2"/>
      <c r="BA5682" s="12"/>
      <c r="BB5682" s="12"/>
      <c r="BC5682" s="11"/>
      <c r="BD5682" s="11"/>
      <c r="BE5682" s="11"/>
      <c r="BF5682" s="11"/>
    </row>
    <row r="5683" spans="1:58" x14ac:dyDescent="0.25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2"/>
      <c r="BA5683" s="12"/>
      <c r="BB5683" s="12"/>
      <c r="BC5683" s="11"/>
      <c r="BD5683" s="11"/>
      <c r="BE5683" s="11"/>
      <c r="BF5683" s="11"/>
    </row>
    <row r="5684" spans="1:58" x14ac:dyDescent="0.25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2"/>
      <c r="BA5684" s="12"/>
      <c r="BB5684" s="12"/>
      <c r="BC5684" s="11"/>
      <c r="BD5684" s="11"/>
      <c r="BE5684" s="11"/>
      <c r="BF5684" s="11"/>
    </row>
    <row r="5685" spans="1:58" x14ac:dyDescent="0.25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2"/>
      <c r="BA5685" s="12"/>
      <c r="BB5685" s="12"/>
      <c r="BC5685" s="11"/>
      <c r="BD5685" s="11"/>
      <c r="BE5685" s="11"/>
      <c r="BF5685" s="11"/>
    </row>
    <row r="5686" spans="1:58" x14ac:dyDescent="0.25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2"/>
      <c r="BA5686" s="12"/>
      <c r="BB5686" s="12"/>
      <c r="BC5686" s="11"/>
      <c r="BD5686" s="11"/>
      <c r="BE5686" s="11"/>
      <c r="BF5686" s="11"/>
    </row>
    <row r="5687" spans="1:58" x14ac:dyDescent="0.25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2"/>
      <c r="BA5687" s="12"/>
      <c r="BB5687" s="12"/>
      <c r="BC5687" s="11"/>
      <c r="BD5687" s="11"/>
      <c r="BE5687" s="11"/>
      <c r="BF5687" s="11"/>
    </row>
    <row r="5688" spans="1:58" x14ac:dyDescent="0.25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2"/>
      <c r="BA5688" s="12"/>
      <c r="BB5688" s="12"/>
      <c r="BC5688" s="11"/>
      <c r="BD5688" s="11"/>
      <c r="BE5688" s="11"/>
      <c r="BF5688" s="11"/>
    </row>
    <row r="5689" spans="1:58" x14ac:dyDescent="0.25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2"/>
      <c r="BA5689" s="12"/>
      <c r="BB5689" s="12"/>
      <c r="BC5689" s="11"/>
      <c r="BD5689" s="11"/>
      <c r="BE5689" s="11"/>
      <c r="BF5689" s="11"/>
    </row>
    <row r="5690" spans="1:58" x14ac:dyDescent="0.25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2"/>
      <c r="BA5690" s="12"/>
      <c r="BB5690" s="12"/>
      <c r="BC5690" s="11"/>
      <c r="BD5690" s="11"/>
      <c r="BE5690" s="11"/>
      <c r="BF5690" s="11"/>
    </row>
    <row r="5691" spans="1:58" x14ac:dyDescent="0.25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2"/>
      <c r="BA5691" s="12"/>
      <c r="BB5691" s="12"/>
      <c r="BC5691" s="11"/>
      <c r="BD5691" s="11"/>
      <c r="BE5691" s="11"/>
      <c r="BF5691" s="11"/>
    </row>
    <row r="5692" spans="1:58" x14ac:dyDescent="0.25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2"/>
      <c r="BA5692" s="12"/>
      <c r="BB5692" s="12"/>
      <c r="BC5692" s="11"/>
      <c r="BD5692" s="11"/>
      <c r="BE5692" s="11"/>
      <c r="BF5692" s="11"/>
    </row>
    <row r="5693" spans="1:58" x14ac:dyDescent="0.25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2"/>
      <c r="BA5693" s="12"/>
      <c r="BB5693" s="12"/>
      <c r="BC5693" s="11"/>
      <c r="BD5693" s="11"/>
      <c r="BE5693" s="11"/>
      <c r="BF5693" s="11"/>
    </row>
    <row r="5694" spans="1:58" x14ac:dyDescent="0.25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2"/>
      <c r="BA5694" s="12"/>
      <c r="BB5694" s="12"/>
      <c r="BC5694" s="11"/>
      <c r="BD5694" s="11"/>
      <c r="BE5694" s="11"/>
      <c r="BF5694" s="11"/>
    </row>
    <row r="5695" spans="1:58" x14ac:dyDescent="0.25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2"/>
      <c r="BA5695" s="12"/>
      <c r="BB5695" s="12"/>
      <c r="BC5695" s="11"/>
      <c r="BD5695" s="11"/>
      <c r="BE5695" s="11"/>
      <c r="BF5695" s="11"/>
    </row>
    <row r="5696" spans="1:58" x14ac:dyDescent="0.25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2"/>
      <c r="BA5696" s="12"/>
      <c r="BB5696" s="12"/>
      <c r="BC5696" s="11"/>
      <c r="BD5696" s="11"/>
      <c r="BE5696" s="11"/>
      <c r="BF5696" s="11"/>
    </row>
    <row r="5697" spans="1:58" x14ac:dyDescent="0.25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2"/>
      <c r="BA5697" s="12"/>
      <c r="BB5697" s="12"/>
      <c r="BC5697" s="11"/>
      <c r="BD5697" s="11"/>
      <c r="BE5697" s="11"/>
      <c r="BF5697" s="11"/>
    </row>
    <row r="5698" spans="1:58" x14ac:dyDescent="0.25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2"/>
      <c r="BA5698" s="12"/>
      <c r="BB5698" s="12"/>
      <c r="BC5698" s="11"/>
      <c r="BD5698" s="11"/>
      <c r="BE5698" s="11"/>
      <c r="BF5698" s="11"/>
    </row>
    <row r="5699" spans="1:58" x14ac:dyDescent="0.25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2"/>
      <c r="BA5699" s="12"/>
      <c r="BB5699" s="12"/>
      <c r="BC5699" s="11"/>
      <c r="BD5699" s="11"/>
      <c r="BE5699" s="11"/>
      <c r="BF5699" s="11"/>
    </row>
    <row r="5700" spans="1:58" x14ac:dyDescent="0.25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2"/>
      <c r="BA5700" s="12"/>
      <c r="BB5700" s="12"/>
      <c r="BC5700" s="11"/>
      <c r="BD5700" s="11"/>
      <c r="BE5700" s="11"/>
      <c r="BF5700" s="11"/>
    </row>
    <row r="5701" spans="1:58" x14ac:dyDescent="0.25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2"/>
      <c r="BA5701" s="12"/>
      <c r="BB5701" s="12"/>
      <c r="BC5701" s="11"/>
      <c r="BD5701" s="11"/>
      <c r="BE5701" s="11"/>
      <c r="BF5701" s="11"/>
    </row>
    <row r="5702" spans="1:58" x14ac:dyDescent="0.25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2"/>
      <c r="BA5702" s="12"/>
      <c r="BB5702" s="12"/>
      <c r="BC5702" s="11"/>
      <c r="BD5702" s="11"/>
      <c r="BE5702" s="11"/>
      <c r="BF5702" s="11"/>
    </row>
    <row r="5703" spans="1:58" x14ac:dyDescent="0.25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2"/>
      <c r="BA5703" s="12"/>
      <c r="BB5703" s="12"/>
      <c r="BC5703" s="11"/>
      <c r="BD5703" s="11"/>
      <c r="BE5703" s="11"/>
      <c r="BF5703" s="11"/>
    </row>
    <row r="5704" spans="1:58" x14ac:dyDescent="0.25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2"/>
      <c r="BA5704" s="12"/>
      <c r="BB5704" s="12"/>
      <c r="BC5704" s="11"/>
      <c r="BD5704" s="11"/>
      <c r="BE5704" s="11"/>
      <c r="BF5704" s="11"/>
    </row>
    <row r="5705" spans="1:58" x14ac:dyDescent="0.25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2"/>
      <c r="BA5705" s="12"/>
      <c r="BB5705" s="12"/>
      <c r="BC5705" s="11"/>
      <c r="BD5705" s="11"/>
      <c r="BE5705" s="11"/>
      <c r="BF5705" s="11"/>
    </row>
    <row r="5706" spans="1:58" x14ac:dyDescent="0.25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2"/>
      <c r="BA5706" s="12"/>
      <c r="BB5706" s="12"/>
      <c r="BC5706" s="11"/>
      <c r="BD5706" s="11"/>
      <c r="BE5706" s="11"/>
      <c r="BF5706" s="11"/>
    </row>
    <row r="5707" spans="1:58" x14ac:dyDescent="0.25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2"/>
      <c r="BA5707" s="12"/>
      <c r="BB5707" s="12"/>
      <c r="BC5707" s="11"/>
      <c r="BD5707" s="11"/>
      <c r="BE5707" s="11"/>
      <c r="BF5707" s="11"/>
    </row>
    <row r="5708" spans="1:58" x14ac:dyDescent="0.25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2"/>
      <c r="BA5708" s="12"/>
      <c r="BB5708" s="12"/>
      <c r="BC5708" s="11"/>
      <c r="BD5708" s="11"/>
      <c r="BE5708" s="11"/>
      <c r="BF5708" s="11"/>
    </row>
    <row r="5709" spans="1:58" x14ac:dyDescent="0.25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2"/>
      <c r="BA5709" s="12"/>
      <c r="BB5709" s="12"/>
      <c r="BC5709" s="11"/>
      <c r="BD5709" s="11"/>
      <c r="BE5709" s="11"/>
      <c r="BF5709" s="11"/>
    </row>
    <row r="5710" spans="1:58" x14ac:dyDescent="0.25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2"/>
      <c r="BA5710" s="12"/>
      <c r="BB5710" s="12"/>
      <c r="BC5710" s="11"/>
      <c r="BD5710" s="11"/>
      <c r="BE5710" s="11"/>
      <c r="BF5710" s="11"/>
    </row>
    <row r="5711" spans="1:58" x14ac:dyDescent="0.25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2"/>
      <c r="BA5711" s="12"/>
      <c r="BB5711" s="12"/>
      <c r="BC5711" s="11"/>
      <c r="BD5711" s="11"/>
      <c r="BE5711" s="11"/>
      <c r="BF5711" s="11"/>
    </row>
    <row r="5712" spans="1:58" x14ac:dyDescent="0.25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2"/>
      <c r="BA5712" s="12"/>
      <c r="BB5712" s="12"/>
      <c r="BC5712" s="11"/>
      <c r="BD5712" s="11"/>
      <c r="BE5712" s="11"/>
      <c r="BF5712" s="11"/>
    </row>
    <row r="5713" spans="1:58" x14ac:dyDescent="0.25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2"/>
      <c r="BA5713" s="12"/>
      <c r="BB5713" s="12"/>
      <c r="BC5713" s="11"/>
      <c r="BD5713" s="11"/>
      <c r="BE5713" s="11"/>
      <c r="BF5713" s="11"/>
    </row>
    <row r="5714" spans="1:58" x14ac:dyDescent="0.25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2"/>
      <c r="BA5714" s="12"/>
      <c r="BB5714" s="12"/>
      <c r="BC5714" s="11"/>
      <c r="BD5714" s="11"/>
      <c r="BE5714" s="11"/>
      <c r="BF5714" s="11"/>
    </row>
    <row r="5715" spans="1:58" x14ac:dyDescent="0.25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2"/>
      <c r="BA5715" s="12"/>
      <c r="BB5715" s="12"/>
      <c r="BC5715" s="11"/>
      <c r="BD5715" s="11"/>
      <c r="BE5715" s="11"/>
      <c r="BF5715" s="11"/>
    </row>
    <row r="5716" spans="1:58" x14ac:dyDescent="0.25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2"/>
      <c r="BA5716" s="12"/>
      <c r="BB5716" s="12"/>
      <c r="BC5716" s="11"/>
      <c r="BD5716" s="11"/>
      <c r="BE5716" s="11"/>
      <c r="BF5716" s="11"/>
    </row>
    <row r="5717" spans="1:58" x14ac:dyDescent="0.25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2"/>
      <c r="BA5717" s="12"/>
      <c r="BB5717" s="12"/>
      <c r="BC5717" s="11"/>
      <c r="BD5717" s="11"/>
      <c r="BE5717" s="11"/>
      <c r="BF5717" s="11"/>
    </row>
    <row r="5718" spans="1:58" x14ac:dyDescent="0.25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2"/>
      <c r="BA5718" s="12"/>
      <c r="BB5718" s="12"/>
      <c r="BC5718" s="11"/>
      <c r="BD5718" s="11"/>
      <c r="BE5718" s="11"/>
      <c r="BF5718" s="11"/>
    </row>
    <row r="5719" spans="1:58" x14ac:dyDescent="0.25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2"/>
      <c r="BA5719" s="12"/>
      <c r="BB5719" s="12"/>
      <c r="BC5719" s="11"/>
      <c r="BD5719" s="11"/>
      <c r="BE5719" s="11"/>
      <c r="BF5719" s="11"/>
    </row>
    <row r="5720" spans="1:58" x14ac:dyDescent="0.25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2"/>
      <c r="BA5720" s="12"/>
      <c r="BB5720" s="12"/>
      <c r="BC5720" s="11"/>
      <c r="BD5720" s="11"/>
      <c r="BE5720" s="11"/>
      <c r="BF5720" s="11"/>
    </row>
    <row r="5721" spans="1:58" x14ac:dyDescent="0.25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2"/>
      <c r="BA5721" s="12"/>
      <c r="BB5721" s="12"/>
      <c r="BC5721" s="11"/>
      <c r="BD5721" s="11"/>
      <c r="BE5721" s="11"/>
      <c r="BF5721" s="11"/>
    </row>
    <row r="5722" spans="1:58" x14ac:dyDescent="0.25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2"/>
      <c r="BA5722" s="12"/>
      <c r="BB5722" s="12"/>
      <c r="BC5722" s="11"/>
      <c r="BD5722" s="11"/>
      <c r="BE5722" s="11"/>
      <c r="BF5722" s="11"/>
    </row>
    <row r="5723" spans="1:58" x14ac:dyDescent="0.25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2"/>
      <c r="BA5723" s="12"/>
      <c r="BB5723" s="12"/>
      <c r="BC5723" s="11"/>
      <c r="BD5723" s="11"/>
      <c r="BE5723" s="11"/>
      <c r="BF5723" s="11"/>
    </row>
    <row r="5724" spans="1:58" x14ac:dyDescent="0.25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2"/>
      <c r="BA5724" s="12"/>
      <c r="BB5724" s="12"/>
      <c r="BC5724" s="11"/>
      <c r="BD5724" s="11"/>
      <c r="BE5724" s="11"/>
      <c r="BF5724" s="11"/>
    </row>
    <row r="5725" spans="1:58" x14ac:dyDescent="0.25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2"/>
      <c r="BA5725" s="12"/>
      <c r="BB5725" s="12"/>
      <c r="BC5725" s="11"/>
      <c r="BD5725" s="11"/>
      <c r="BE5725" s="11"/>
      <c r="BF5725" s="11"/>
    </row>
    <row r="5726" spans="1:58" x14ac:dyDescent="0.25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2"/>
      <c r="BA5726" s="12"/>
      <c r="BB5726" s="12"/>
      <c r="BC5726" s="11"/>
      <c r="BD5726" s="11"/>
      <c r="BE5726" s="11"/>
      <c r="BF5726" s="11"/>
    </row>
    <row r="5727" spans="1:58" x14ac:dyDescent="0.25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2"/>
      <c r="BA5727" s="12"/>
      <c r="BB5727" s="12"/>
      <c r="BC5727" s="11"/>
      <c r="BD5727" s="11"/>
      <c r="BE5727" s="11"/>
      <c r="BF5727" s="11"/>
    </row>
    <row r="5728" spans="1:58" x14ac:dyDescent="0.25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2"/>
      <c r="BA5728" s="12"/>
      <c r="BB5728" s="12"/>
      <c r="BC5728" s="11"/>
      <c r="BD5728" s="11"/>
      <c r="BE5728" s="11"/>
      <c r="BF5728" s="11"/>
    </row>
    <row r="5729" spans="1:58" x14ac:dyDescent="0.25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2"/>
      <c r="BA5729" s="12"/>
      <c r="BB5729" s="12"/>
      <c r="BC5729" s="11"/>
      <c r="BD5729" s="11"/>
      <c r="BE5729" s="11"/>
      <c r="BF5729" s="11"/>
    </row>
    <row r="5730" spans="1:58" x14ac:dyDescent="0.25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2"/>
      <c r="BA5730" s="12"/>
      <c r="BB5730" s="12"/>
      <c r="BC5730" s="11"/>
      <c r="BD5730" s="11"/>
      <c r="BE5730" s="11"/>
      <c r="BF5730" s="11"/>
    </row>
    <row r="5731" spans="1:58" x14ac:dyDescent="0.25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2"/>
      <c r="BA5731" s="12"/>
      <c r="BB5731" s="12"/>
      <c r="BC5731" s="11"/>
      <c r="BD5731" s="11"/>
      <c r="BE5731" s="11"/>
      <c r="BF5731" s="11"/>
    </row>
    <row r="5732" spans="1:58" x14ac:dyDescent="0.25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2"/>
      <c r="BA5732" s="12"/>
      <c r="BB5732" s="12"/>
      <c r="BC5732" s="11"/>
      <c r="BD5732" s="11"/>
      <c r="BE5732" s="11"/>
      <c r="BF5732" s="11"/>
    </row>
    <row r="5733" spans="1:58" x14ac:dyDescent="0.25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2"/>
      <c r="BA5733" s="12"/>
      <c r="BB5733" s="12"/>
      <c r="BC5733" s="11"/>
      <c r="BD5733" s="11"/>
      <c r="BE5733" s="11"/>
      <c r="BF5733" s="11"/>
    </row>
    <row r="5734" spans="1:58" x14ac:dyDescent="0.25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2"/>
      <c r="BA5734" s="12"/>
      <c r="BB5734" s="12"/>
      <c r="BC5734" s="11"/>
      <c r="BD5734" s="11"/>
      <c r="BE5734" s="11"/>
      <c r="BF5734" s="11"/>
    </row>
    <row r="5735" spans="1:58" x14ac:dyDescent="0.25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2"/>
      <c r="BA5735" s="12"/>
      <c r="BB5735" s="12"/>
      <c r="BC5735" s="11"/>
      <c r="BD5735" s="11"/>
      <c r="BE5735" s="11"/>
      <c r="BF5735" s="11"/>
    </row>
    <row r="5736" spans="1:58" x14ac:dyDescent="0.25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2"/>
      <c r="BA5736" s="12"/>
      <c r="BB5736" s="12"/>
      <c r="BC5736" s="11"/>
      <c r="BD5736" s="11"/>
      <c r="BE5736" s="11"/>
      <c r="BF5736" s="11"/>
    </row>
    <row r="5737" spans="1:58" x14ac:dyDescent="0.25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2"/>
      <c r="BA5737" s="12"/>
      <c r="BB5737" s="12"/>
      <c r="BC5737" s="11"/>
      <c r="BD5737" s="11"/>
      <c r="BE5737" s="11"/>
      <c r="BF5737" s="11"/>
    </row>
    <row r="5738" spans="1:58" x14ac:dyDescent="0.25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2"/>
      <c r="BA5738" s="12"/>
      <c r="BB5738" s="12"/>
      <c r="BC5738" s="11"/>
      <c r="BD5738" s="11"/>
      <c r="BE5738" s="11"/>
      <c r="BF5738" s="11"/>
    </row>
    <row r="5739" spans="1:58" x14ac:dyDescent="0.25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2"/>
      <c r="BA5739" s="12"/>
      <c r="BB5739" s="12"/>
      <c r="BC5739" s="11"/>
      <c r="BD5739" s="11"/>
      <c r="BE5739" s="11"/>
      <c r="BF5739" s="11"/>
    </row>
    <row r="5740" spans="1:58" x14ac:dyDescent="0.25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2"/>
      <c r="BA5740" s="12"/>
      <c r="BB5740" s="12"/>
      <c r="BC5740" s="11"/>
      <c r="BD5740" s="11"/>
      <c r="BE5740" s="11"/>
      <c r="BF5740" s="11"/>
    </row>
    <row r="5741" spans="1:58" x14ac:dyDescent="0.25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2"/>
      <c r="BA5741" s="12"/>
      <c r="BB5741" s="12"/>
      <c r="BC5741" s="11"/>
      <c r="BD5741" s="11"/>
      <c r="BE5741" s="11"/>
      <c r="BF5741" s="11"/>
    </row>
    <row r="5742" spans="1:58" x14ac:dyDescent="0.25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2"/>
      <c r="BA5742" s="12"/>
      <c r="BB5742" s="12"/>
      <c r="BC5742" s="11"/>
      <c r="BD5742" s="11"/>
      <c r="BE5742" s="11"/>
      <c r="BF5742" s="11"/>
    </row>
    <row r="5743" spans="1:58" x14ac:dyDescent="0.25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2"/>
      <c r="BA5743" s="12"/>
      <c r="BB5743" s="12"/>
      <c r="BC5743" s="11"/>
      <c r="BD5743" s="11"/>
      <c r="BE5743" s="11"/>
      <c r="BF5743" s="11"/>
    </row>
    <row r="5744" spans="1:58" x14ac:dyDescent="0.25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2"/>
      <c r="BA5744" s="12"/>
      <c r="BB5744" s="12"/>
      <c r="BC5744" s="11"/>
      <c r="BD5744" s="11"/>
      <c r="BE5744" s="11"/>
      <c r="BF5744" s="11"/>
    </row>
    <row r="5745" spans="1:58" x14ac:dyDescent="0.25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2"/>
      <c r="BA5745" s="12"/>
      <c r="BB5745" s="12"/>
      <c r="BC5745" s="11"/>
      <c r="BD5745" s="11"/>
      <c r="BE5745" s="11"/>
      <c r="BF5745" s="11"/>
    </row>
    <row r="5746" spans="1:58" x14ac:dyDescent="0.25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2"/>
      <c r="BA5746" s="12"/>
      <c r="BB5746" s="12"/>
      <c r="BC5746" s="11"/>
      <c r="BD5746" s="11"/>
      <c r="BE5746" s="11"/>
      <c r="BF5746" s="11"/>
    </row>
    <row r="5747" spans="1:58" x14ac:dyDescent="0.25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2"/>
      <c r="BA5747" s="12"/>
      <c r="BB5747" s="12"/>
      <c r="BC5747" s="11"/>
      <c r="BD5747" s="11"/>
      <c r="BE5747" s="11"/>
      <c r="BF5747" s="11"/>
    </row>
    <row r="5748" spans="1:58" x14ac:dyDescent="0.25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2"/>
      <c r="BA5748" s="12"/>
      <c r="BB5748" s="12"/>
      <c r="BC5748" s="11"/>
      <c r="BD5748" s="11"/>
      <c r="BE5748" s="11"/>
      <c r="BF5748" s="11"/>
    </row>
    <row r="5749" spans="1:58" x14ac:dyDescent="0.25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2"/>
      <c r="BA5749" s="12"/>
      <c r="BB5749" s="12"/>
      <c r="BC5749" s="11"/>
      <c r="BD5749" s="11"/>
      <c r="BE5749" s="11"/>
      <c r="BF5749" s="11"/>
    </row>
    <row r="5750" spans="1:58" x14ac:dyDescent="0.25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2"/>
      <c r="BA5750" s="12"/>
      <c r="BB5750" s="12"/>
      <c r="BC5750" s="11"/>
      <c r="BD5750" s="11"/>
      <c r="BE5750" s="11"/>
      <c r="BF5750" s="11"/>
    </row>
    <row r="5751" spans="1:58" x14ac:dyDescent="0.25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2"/>
      <c r="BA5751" s="12"/>
      <c r="BB5751" s="12"/>
      <c r="BC5751" s="11"/>
      <c r="BD5751" s="11"/>
      <c r="BE5751" s="11"/>
      <c r="BF5751" s="11"/>
    </row>
    <row r="5752" spans="1:58" x14ac:dyDescent="0.25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2"/>
      <c r="BA5752" s="12"/>
      <c r="BB5752" s="12"/>
      <c r="BC5752" s="11"/>
      <c r="BD5752" s="11"/>
      <c r="BE5752" s="11"/>
      <c r="BF5752" s="11"/>
    </row>
    <row r="5753" spans="1:58" x14ac:dyDescent="0.25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2"/>
      <c r="BA5753" s="12"/>
      <c r="BB5753" s="12"/>
      <c r="BC5753" s="11"/>
      <c r="BD5753" s="11"/>
      <c r="BE5753" s="11"/>
      <c r="BF5753" s="11"/>
    </row>
    <row r="5754" spans="1:58" x14ac:dyDescent="0.25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2"/>
      <c r="BA5754" s="12"/>
      <c r="BB5754" s="12"/>
      <c r="BC5754" s="11"/>
      <c r="BD5754" s="11"/>
      <c r="BE5754" s="11"/>
      <c r="BF5754" s="11"/>
    </row>
    <row r="5755" spans="1:58" x14ac:dyDescent="0.25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2"/>
      <c r="BA5755" s="12"/>
      <c r="BB5755" s="12"/>
      <c r="BC5755" s="11"/>
      <c r="BD5755" s="11"/>
      <c r="BE5755" s="11"/>
      <c r="BF5755" s="11"/>
    </row>
    <row r="5756" spans="1:58" x14ac:dyDescent="0.25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2"/>
      <c r="BA5756" s="12"/>
      <c r="BB5756" s="12"/>
      <c r="BC5756" s="11"/>
      <c r="BD5756" s="11"/>
      <c r="BE5756" s="11"/>
      <c r="BF5756" s="11"/>
    </row>
    <row r="5757" spans="1:58" x14ac:dyDescent="0.25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2"/>
      <c r="BA5757" s="12"/>
      <c r="BB5757" s="12"/>
      <c r="BC5757" s="11"/>
      <c r="BD5757" s="11"/>
      <c r="BE5757" s="11"/>
      <c r="BF5757" s="11"/>
    </row>
    <row r="5758" spans="1:58" x14ac:dyDescent="0.25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2"/>
      <c r="BA5758" s="12"/>
      <c r="BB5758" s="12"/>
      <c r="BC5758" s="11"/>
      <c r="BD5758" s="11"/>
      <c r="BE5758" s="11"/>
      <c r="BF5758" s="11"/>
    </row>
    <row r="5759" spans="1:58" x14ac:dyDescent="0.25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2"/>
      <c r="BA5759" s="12"/>
      <c r="BB5759" s="12"/>
      <c r="BC5759" s="11"/>
      <c r="BD5759" s="11"/>
      <c r="BE5759" s="11"/>
      <c r="BF5759" s="11"/>
    </row>
    <row r="5760" spans="1:58" x14ac:dyDescent="0.25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2"/>
      <c r="BA5760" s="12"/>
      <c r="BB5760" s="12"/>
      <c r="BC5760" s="11"/>
      <c r="BD5760" s="11"/>
      <c r="BE5760" s="11"/>
      <c r="BF5760" s="11"/>
    </row>
    <row r="5761" spans="1:58" x14ac:dyDescent="0.25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2"/>
      <c r="BA5761" s="12"/>
      <c r="BB5761" s="12"/>
      <c r="BC5761" s="11"/>
      <c r="BD5761" s="11"/>
      <c r="BE5761" s="11"/>
      <c r="BF5761" s="11"/>
    </row>
    <row r="5762" spans="1:58" x14ac:dyDescent="0.25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2"/>
      <c r="BA5762" s="12"/>
      <c r="BB5762" s="12"/>
      <c r="BC5762" s="11"/>
      <c r="BD5762" s="11"/>
      <c r="BE5762" s="11"/>
      <c r="BF5762" s="11"/>
    </row>
    <row r="5763" spans="1:58" x14ac:dyDescent="0.25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2"/>
      <c r="BA5763" s="12"/>
      <c r="BB5763" s="12"/>
      <c r="BC5763" s="11"/>
      <c r="BD5763" s="11"/>
      <c r="BE5763" s="11"/>
      <c r="BF5763" s="11"/>
    </row>
    <row r="5764" spans="1:58" x14ac:dyDescent="0.25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2"/>
      <c r="BA5764" s="12"/>
      <c r="BB5764" s="12"/>
      <c r="BC5764" s="11"/>
      <c r="BD5764" s="11"/>
      <c r="BE5764" s="11"/>
      <c r="BF5764" s="11"/>
    </row>
    <row r="5765" spans="1:58" x14ac:dyDescent="0.25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2"/>
      <c r="BA5765" s="12"/>
      <c r="BB5765" s="12"/>
      <c r="BC5765" s="11"/>
      <c r="BD5765" s="11"/>
      <c r="BE5765" s="11"/>
      <c r="BF5765" s="11"/>
    </row>
    <row r="5766" spans="1:58" x14ac:dyDescent="0.25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2"/>
      <c r="BA5766" s="12"/>
      <c r="BB5766" s="12"/>
      <c r="BC5766" s="11"/>
      <c r="BD5766" s="11"/>
      <c r="BE5766" s="11"/>
      <c r="BF5766" s="11"/>
    </row>
    <row r="5767" spans="1:58" x14ac:dyDescent="0.25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2"/>
      <c r="BA5767" s="12"/>
      <c r="BB5767" s="12"/>
      <c r="BC5767" s="11"/>
      <c r="BD5767" s="11"/>
      <c r="BE5767" s="11"/>
      <c r="BF5767" s="11"/>
    </row>
    <row r="5768" spans="1:58" x14ac:dyDescent="0.25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2"/>
      <c r="BA5768" s="12"/>
      <c r="BB5768" s="12"/>
      <c r="BC5768" s="11"/>
      <c r="BD5768" s="11"/>
      <c r="BE5768" s="11"/>
      <c r="BF5768" s="11"/>
    </row>
    <row r="5769" spans="1:58" x14ac:dyDescent="0.25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2"/>
      <c r="BA5769" s="12"/>
      <c r="BB5769" s="12"/>
      <c r="BC5769" s="11"/>
      <c r="BD5769" s="11"/>
      <c r="BE5769" s="11"/>
      <c r="BF5769" s="11"/>
    </row>
    <row r="5770" spans="1:58" x14ac:dyDescent="0.25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2"/>
      <c r="BA5770" s="12"/>
      <c r="BB5770" s="12"/>
      <c r="BC5770" s="11"/>
      <c r="BD5770" s="11"/>
      <c r="BE5770" s="11"/>
      <c r="BF5770" s="11"/>
    </row>
    <row r="5771" spans="1:58" x14ac:dyDescent="0.25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2"/>
      <c r="BA5771" s="12"/>
      <c r="BB5771" s="12"/>
      <c r="BC5771" s="11"/>
      <c r="BD5771" s="11"/>
      <c r="BE5771" s="11"/>
      <c r="BF5771" s="11"/>
    </row>
    <row r="5772" spans="1:58" x14ac:dyDescent="0.25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2"/>
      <c r="BA5772" s="12"/>
      <c r="BB5772" s="12"/>
      <c r="BC5772" s="11"/>
      <c r="BD5772" s="11"/>
      <c r="BE5772" s="11"/>
      <c r="BF5772" s="11"/>
    </row>
    <row r="5773" spans="1:58" x14ac:dyDescent="0.25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2"/>
      <c r="BA5773" s="12"/>
      <c r="BB5773" s="12"/>
      <c r="BC5773" s="11"/>
      <c r="BD5773" s="11"/>
      <c r="BE5773" s="11"/>
      <c r="BF5773" s="11"/>
    </row>
    <row r="5774" spans="1:58" x14ac:dyDescent="0.25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2"/>
      <c r="BA5774" s="12"/>
      <c r="BB5774" s="12"/>
      <c r="BC5774" s="11"/>
      <c r="BD5774" s="11"/>
      <c r="BE5774" s="11"/>
      <c r="BF5774" s="11"/>
    </row>
    <row r="5775" spans="1:58" x14ac:dyDescent="0.25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2"/>
      <c r="BA5775" s="12"/>
      <c r="BB5775" s="12"/>
      <c r="BC5775" s="11"/>
      <c r="BD5775" s="11"/>
      <c r="BE5775" s="11"/>
      <c r="BF5775" s="11"/>
    </row>
    <row r="5776" spans="1:58" x14ac:dyDescent="0.25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2"/>
      <c r="BA5776" s="12"/>
      <c r="BB5776" s="12"/>
      <c r="BC5776" s="11"/>
      <c r="BD5776" s="11"/>
      <c r="BE5776" s="11"/>
      <c r="BF5776" s="11"/>
    </row>
    <row r="5777" spans="1:58" x14ac:dyDescent="0.25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2"/>
      <c r="BA5777" s="12"/>
      <c r="BB5777" s="12"/>
      <c r="BC5777" s="11"/>
      <c r="BD5777" s="11"/>
      <c r="BE5777" s="11"/>
      <c r="BF5777" s="11"/>
    </row>
    <row r="5778" spans="1:58" x14ac:dyDescent="0.25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2"/>
      <c r="BA5778" s="12"/>
      <c r="BB5778" s="12"/>
      <c r="BC5778" s="11"/>
      <c r="BD5778" s="11"/>
      <c r="BE5778" s="11"/>
      <c r="BF5778" s="11"/>
    </row>
    <row r="5779" spans="1:58" x14ac:dyDescent="0.25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2"/>
      <c r="BA5779" s="12"/>
      <c r="BB5779" s="12"/>
      <c r="BC5779" s="11"/>
      <c r="BD5779" s="11"/>
      <c r="BE5779" s="11"/>
      <c r="BF5779" s="11"/>
    </row>
    <row r="5780" spans="1:58" x14ac:dyDescent="0.25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2"/>
      <c r="BA5780" s="12"/>
      <c r="BB5780" s="12"/>
      <c r="BC5780" s="11"/>
      <c r="BD5780" s="11"/>
      <c r="BE5780" s="11"/>
      <c r="BF5780" s="11"/>
    </row>
    <row r="5781" spans="1:58" x14ac:dyDescent="0.25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2"/>
      <c r="BA5781" s="12"/>
      <c r="BB5781" s="12"/>
      <c r="BC5781" s="11"/>
      <c r="BD5781" s="11"/>
      <c r="BE5781" s="11"/>
      <c r="BF5781" s="11"/>
    </row>
    <row r="5782" spans="1:58" x14ac:dyDescent="0.25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2"/>
      <c r="BA5782" s="12"/>
      <c r="BB5782" s="12"/>
      <c r="BC5782" s="11"/>
      <c r="BD5782" s="11"/>
      <c r="BE5782" s="11"/>
      <c r="BF5782" s="11"/>
    </row>
    <row r="5783" spans="1:58" x14ac:dyDescent="0.25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2"/>
      <c r="BA5783" s="12"/>
      <c r="BB5783" s="12"/>
      <c r="BC5783" s="11"/>
      <c r="BD5783" s="11"/>
      <c r="BE5783" s="11"/>
      <c r="BF5783" s="11"/>
    </row>
    <row r="5784" spans="1:58" x14ac:dyDescent="0.25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2"/>
      <c r="BA5784" s="12"/>
      <c r="BB5784" s="12"/>
      <c r="BC5784" s="11"/>
      <c r="BD5784" s="11"/>
      <c r="BE5784" s="11"/>
      <c r="BF5784" s="11"/>
    </row>
    <row r="5785" spans="1:58" x14ac:dyDescent="0.25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2"/>
      <c r="BA5785" s="12"/>
      <c r="BB5785" s="12"/>
      <c r="BC5785" s="11"/>
      <c r="BD5785" s="11"/>
      <c r="BE5785" s="11"/>
      <c r="BF5785" s="11"/>
    </row>
    <row r="5786" spans="1:58" x14ac:dyDescent="0.25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2"/>
      <c r="BA5786" s="12"/>
      <c r="BB5786" s="12"/>
      <c r="BC5786" s="11"/>
      <c r="BD5786" s="11"/>
      <c r="BE5786" s="11"/>
      <c r="BF5786" s="11"/>
    </row>
    <row r="5787" spans="1:58" x14ac:dyDescent="0.25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2"/>
      <c r="BA5787" s="12"/>
      <c r="BB5787" s="12"/>
      <c r="BC5787" s="11"/>
      <c r="BD5787" s="11"/>
      <c r="BE5787" s="11"/>
      <c r="BF5787" s="11"/>
    </row>
    <row r="5788" spans="1:58" x14ac:dyDescent="0.25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2"/>
      <c r="BA5788" s="12"/>
      <c r="BB5788" s="12"/>
      <c r="BC5788" s="11"/>
      <c r="BD5788" s="11"/>
      <c r="BE5788" s="11"/>
      <c r="BF5788" s="11"/>
    </row>
    <row r="5789" spans="1:58" x14ac:dyDescent="0.25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2"/>
      <c r="BA5789" s="12"/>
      <c r="BB5789" s="12"/>
      <c r="BC5789" s="11"/>
      <c r="BD5789" s="11"/>
      <c r="BE5789" s="11"/>
      <c r="BF5789" s="11"/>
    </row>
    <row r="5790" spans="1:58" x14ac:dyDescent="0.25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2"/>
      <c r="BA5790" s="12"/>
      <c r="BB5790" s="12"/>
      <c r="BC5790" s="11"/>
      <c r="BD5790" s="11"/>
      <c r="BE5790" s="11"/>
      <c r="BF5790" s="11"/>
    </row>
    <row r="5791" spans="1:58" x14ac:dyDescent="0.25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2"/>
      <c r="BA5791" s="12"/>
      <c r="BB5791" s="12"/>
      <c r="BC5791" s="11"/>
      <c r="BD5791" s="11"/>
      <c r="BE5791" s="11"/>
      <c r="BF5791" s="11"/>
    </row>
    <row r="5792" spans="1:58" x14ac:dyDescent="0.25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2"/>
      <c r="BA5792" s="12"/>
      <c r="BB5792" s="12"/>
      <c r="BC5792" s="11"/>
      <c r="BD5792" s="11"/>
      <c r="BE5792" s="11"/>
      <c r="BF5792" s="11"/>
    </row>
    <row r="5793" spans="1:58" x14ac:dyDescent="0.25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2"/>
      <c r="BA5793" s="12"/>
      <c r="BB5793" s="12"/>
      <c r="BC5793" s="11"/>
      <c r="BD5793" s="11"/>
      <c r="BE5793" s="11"/>
      <c r="BF5793" s="11"/>
    </row>
    <row r="5794" spans="1:58" x14ac:dyDescent="0.25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2"/>
      <c r="BA5794" s="12"/>
      <c r="BB5794" s="12"/>
      <c r="BC5794" s="11"/>
      <c r="BD5794" s="11"/>
      <c r="BE5794" s="11"/>
      <c r="BF5794" s="11"/>
    </row>
    <row r="5795" spans="1:58" x14ac:dyDescent="0.25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2"/>
      <c r="BA5795" s="12"/>
      <c r="BB5795" s="12"/>
      <c r="BC5795" s="11"/>
      <c r="BD5795" s="11"/>
      <c r="BE5795" s="11"/>
      <c r="BF5795" s="11"/>
    </row>
    <row r="5796" spans="1:58" x14ac:dyDescent="0.25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2"/>
      <c r="BA5796" s="12"/>
      <c r="BB5796" s="12"/>
      <c r="BC5796" s="11"/>
      <c r="BD5796" s="11"/>
      <c r="BE5796" s="11"/>
      <c r="BF5796" s="11"/>
    </row>
    <row r="5797" spans="1:58" x14ac:dyDescent="0.25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2"/>
      <c r="BA5797" s="12"/>
      <c r="BB5797" s="12"/>
      <c r="BC5797" s="11"/>
      <c r="BD5797" s="11"/>
      <c r="BE5797" s="11"/>
      <c r="BF5797" s="11"/>
    </row>
    <row r="5798" spans="1:58" x14ac:dyDescent="0.25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2"/>
      <c r="BA5798" s="12"/>
      <c r="BB5798" s="12"/>
      <c r="BC5798" s="11"/>
      <c r="BD5798" s="11"/>
      <c r="BE5798" s="11"/>
      <c r="BF5798" s="11"/>
    </row>
    <row r="5799" spans="1:58" x14ac:dyDescent="0.25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2"/>
      <c r="BA5799" s="12"/>
      <c r="BB5799" s="12"/>
      <c r="BC5799" s="11"/>
      <c r="BD5799" s="11"/>
      <c r="BE5799" s="11"/>
      <c r="BF5799" s="11"/>
    </row>
    <row r="5800" spans="1:58" x14ac:dyDescent="0.25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2"/>
      <c r="BA5800" s="12"/>
      <c r="BB5800" s="12"/>
      <c r="BC5800" s="11"/>
      <c r="BD5800" s="11"/>
      <c r="BE5800" s="11"/>
      <c r="BF5800" s="11"/>
    </row>
    <row r="5801" spans="1:58" x14ac:dyDescent="0.25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2"/>
      <c r="BA5801" s="12"/>
      <c r="BB5801" s="12"/>
      <c r="BC5801" s="11"/>
      <c r="BD5801" s="11"/>
      <c r="BE5801" s="11"/>
      <c r="BF5801" s="11"/>
    </row>
    <row r="5802" spans="1:58" x14ac:dyDescent="0.25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2"/>
      <c r="BA5802" s="12"/>
      <c r="BB5802" s="12"/>
      <c r="BC5802" s="11"/>
      <c r="BD5802" s="11"/>
      <c r="BE5802" s="11"/>
      <c r="BF5802" s="11"/>
    </row>
    <row r="5803" spans="1:58" x14ac:dyDescent="0.25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2"/>
      <c r="BA5803" s="12"/>
      <c r="BB5803" s="12"/>
      <c r="BC5803" s="11"/>
      <c r="BD5803" s="11"/>
      <c r="BE5803" s="11"/>
      <c r="BF5803" s="11"/>
    </row>
    <row r="5804" spans="1:58" x14ac:dyDescent="0.25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2"/>
      <c r="BA5804" s="12"/>
      <c r="BB5804" s="12"/>
      <c r="BC5804" s="11"/>
      <c r="BD5804" s="11"/>
      <c r="BE5804" s="11"/>
      <c r="BF5804" s="11"/>
    </row>
    <row r="5805" spans="1:58" x14ac:dyDescent="0.25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2"/>
      <c r="BA5805" s="12"/>
      <c r="BB5805" s="12"/>
      <c r="BC5805" s="11"/>
      <c r="BD5805" s="11"/>
      <c r="BE5805" s="11"/>
      <c r="BF5805" s="11"/>
    </row>
    <row r="5806" spans="1:58" x14ac:dyDescent="0.25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2"/>
      <c r="BA5806" s="12"/>
      <c r="BB5806" s="12"/>
      <c r="BC5806" s="11"/>
      <c r="BD5806" s="11"/>
      <c r="BE5806" s="11"/>
      <c r="BF5806" s="11"/>
    </row>
    <row r="5807" spans="1:58" x14ac:dyDescent="0.25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2"/>
      <c r="BA5807" s="12"/>
      <c r="BB5807" s="12"/>
      <c r="BC5807" s="11"/>
      <c r="BD5807" s="11"/>
      <c r="BE5807" s="11"/>
      <c r="BF5807" s="11"/>
    </row>
    <row r="5808" spans="1:58" x14ac:dyDescent="0.25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2"/>
      <c r="BA5808" s="12"/>
      <c r="BB5808" s="12"/>
      <c r="BC5808" s="11"/>
      <c r="BD5808" s="11"/>
      <c r="BE5808" s="11"/>
      <c r="BF5808" s="11"/>
    </row>
    <row r="5809" spans="1:58" x14ac:dyDescent="0.25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2"/>
      <c r="BA5809" s="12"/>
      <c r="BB5809" s="12"/>
      <c r="BC5809" s="11"/>
      <c r="BD5809" s="11"/>
      <c r="BE5809" s="11"/>
      <c r="BF5809" s="11"/>
    </row>
    <row r="5810" spans="1:58" x14ac:dyDescent="0.25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2"/>
      <c r="BA5810" s="12"/>
      <c r="BB5810" s="12"/>
      <c r="BC5810" s="11"/>
      <c r="BD5810" s="11"/>
      <c r="BE5810" s="11"/>
      <c r="BF5810" s="11"/>
    </row>
    <row r="5811" spans="1:58" x14ac:dyDescent="0.25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2"/>
      <c r="BA5811" s="12"/>
      <c r="BB5811" s="12"/>
      <c r="BC5811" s="11"/>
      <c r="BD5811" s="11"/>
      <c r="BE5811" s="11"/>
      <c r="BF5811" s="11"/>
    </row>
    <row r="5812" spans="1:58" x14ac:dyDescent="0.25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2"/>
      <c r="BA5812" s="12"/>
      <c r="BB5812" s="12"/>
      <c r="BC5812" s="11"/>
      <c r="BD5812" s="11"/>
      <c r="BE5812" s="11"/>
      <c r="BF5812" s="11"/>
    </row>
    <row r="5813" spans="1:58" x14ac:dyDescent="0.25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2"/>
      <c r="BA5813" s="12"/>
      <c r="BB5813" s="12"/>
      <c r="BC5813" s="11"/>
      <c r="BD5813" s="11"/>
      <c r="BE5813" s="11"/>
      <c r="BF5813" s="11"/>
    </row>
    <row r="5814" spans="1:58" x14ac:dyDescent="0.25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2"/>
      <c r="BA5814" s="12"/>
      <c r="BB5814" s="12"/>
      <c r="BC5814" s="11"/>
      <c r="BD5814" s="11"/>
      <c r="BE5814" s="11"/>
      <c r="BF5814" s="11"/>
    </row>
    <row r="5815" spans="1:58" x14ac:dyDescent="0.25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2"/>
      <c r="BA5815" s="12"/>
      <c r="BB5815" s="12"/>
      <c r="BC5815" s="11"/>
      <c r="BD5815" s="11"/>
      <c r="BE5815" s="11"/>
      <c r="BF5815" s="11"/>
    </row>
    <row r="5816" spans="1:58" x14ac:dyDescent="0.25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2"/>
      <c r="BA5816" s="12"/>
      <c r="BB5816" s="12"/>
      <c r="BC5816" s="11"/>
      <c r="BD5816" s="11"/>
      <c r="BE5816" s="11"/>
      <c r="BF5816" s="11"/>
    </row>
    <row r="5817" spans="1:58" x14ac:dyDescent="0.25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2"/>
      <c r="BA5817" s="12"/>
      <c r="BB5817" s="12"/>
      <c r="BC5817" s="11"/>
      <c r="BD5817" s="11"/>
      <c r="BE5817" s="11"/>
      <c r="BF5817" s="11"/>
    </row>
    <row r="5818" spans="1:58" x14ac:dyDescent="0.25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2"/>
      <c r="BA5818" s="12"/>
      <c r="BB5818" s="12"/>
      <c r="BC5818" s="11"/>
      <c r="BD5818" s="11"/>
      <c r="BE5818" s="11"/>
      <c r="BF5818" s="11"/>
    </row>
    <row r="5819" spans="1:58" x14ac:dyDescent="0.25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2"/>
      <c r="BA5819" s="12"/>
      <c r="BB5819" s="12"/>
      <c r="BC5819" s="11"/>
      <c r="BD5819" s="11"/>
      <c r="BE5819" s="11"/>
      <c r="BF5819" s="11"/>
    </row>
    <row r="5820" spans="1:58" x14ac:dyDescent="0.25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2"/>
      <c r="BA5820" s="12"/>
      <c r="BB5820" s="12"/>
      <c r="BC5820" s="11"/>
      <c r="BD5820" s="11"/>
      <c r="BE5820" s="11"/>
      <c r="BF5820" s="11"/>
    </row>
    <row r="5821" spans="1:58" x14ac:dyDescent="0.25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2"/>
      <c r="BA5821" s="12"/>
      <c r="BB5821" s="12"/>
      <c r="BC5821" s="11"/>
      <c r="BD5821" s="11"/>
      <c r="BE5821" s="11"/>
      <c r="BF5821" s="11"/>
    </row>
    <row r="5822" spans="1:58" x14ac:dyDescent="0.25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2"/>
      <c r="BA5822" s="12"/>
      <c r="BB5822" s="12"/>
      <c r="BC5822" s="11"/>
      <c r="BD5822" s="11"/>
      <c r="BE5822" s="11"/>
      <c r="BF5822" s="11"/>
    </row>
    <row r="5823" spans="1:58" x14ac:dyDescent="0.25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2"/>
      <c r="BA5823" s="12"/>
      <c r="BB5823" s="12"/>
      <c r="BC5823" s="11"/>
      <c r="BD5823" s="11"/>
      <c r="BE5823" s="11"/>
      <c r="BF5823" s="11"/>
    </row>
    <row r="5824" spans="1:58" x14ac:dyDescent="0.25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2"/>
      <c r="BA5824" s="12"/>
      <c r="BB5824" s="12"/>
      <c r="BC5824" s="11"/>
      <c r="BD5824" s="11"/>
      <c r="BE5824" s="11"/>
      <c r="BF5824" s="11"/>
    </row>
    <row r="5825" spans="1:58" x14ac:dyDescent="0.25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2"/>
      <c r="BA5825" s="12"/>
      <c r="BB5825" s="12"/>
      <c r="BC5825" s="11"/>
      <c r="BD5825" s="11"/>
      <c r="BE5825" s="11"/>
      <c r="BF5825" s="11"/>
    </row>
    <row r="5826" spans="1:58" x14ac:dyDescent="0.25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2"/>
      <c r="BA5826" s="12"/>
      <c r="BB5826" s="12"/>
      <c r="BC5826" s="11"/>
      <c r="BD5826" s="11"/>
      <c r="BE5826" s="11"/>
      <c r="BF5826" s="11"/>
    </row>
    <row r="5827" spans="1:58" x14ac:dyDescent="0.25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2"/>
      <c r="BA5827" s="12"/>
      <c r="BB5827" s="12"/>
      <c r="BC5827" s="11"/>
      <c r="BD5827" s="11"/>
      <c r="BE5827" s="11"/>
      <c r="BF5827" s="11"/>
    </row>
    <row r="5828" spans="1:58" x14ac:dyDescent="0.25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2"/>
      <c r="BA5828" s="12"/>
      <c r="BB5828" s="12"/>
      <c r="BC5828" s="11"/>
      <c r="BD5828" s="11"/>
      <c r="BE5828" s="11"/>
      <c r="BF5828" s="11"/>
    </row>
    <row r="5829" spans="1:58" x14ac:dyDescent="0.25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2"/>
      <c r="BA5829" s="12"/>
      <c r="BB5829" s="12"/>
      <c r="BC5829" s="11"/>
      <c r="BD5829" s="11"/>
      <c r="BE5829" s="11"/>
      <c r="BF5829" s="11"/>
    </row>
    <row r="5830" spans="1:58" x14ac:dyDescent="0.25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2"/>
      <c r="BA5830" s="12"/>
      <c r="BB5830" s="12"/>
      <c r="BC5830" s="11"/>
      <c r="BD5830" s="11"/>
      <c r="BE5830" s="11"/>
      <c r="BF5830" s="11"/>
    </row>
    <row r="5831" spans="1:58" x14ac:dyDescent="0.25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2"/>
      <c r="BA5831" s="12"/>
      <c r="BB5831" s="12"/>
      <c r="BC5831" s="11"/>
      <c r="BD5831" s="11"/>
      <c r="BE5831" s="11"/>
      <c r="BF5831" s="11"/>
    </row>
    <row r="5832" spans="1:58" x14ac:dyDescent="0.25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2"/>
      <c r="BA5832" s="12"/>
      <c r="BB5832" s="12"/>
      <c r="BC5832" s="11"/>
      <c r="BD5832" s="11"/>
      <c r="BE5832" s="11"/>
      <c r="BF5832" s="11"/>
    </row>
    <row r="5833" spans="1:58" x14ac:dyDescent="0.25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2"/>
      <c r="BA5833" s="12"/>
      <c r="BB5833" s="12"/>
      <c r="BC5833" s="11"/>
      <c r="BD5833" s="11"/>
      <c r="BE5833" s="11"/>
      <c r="BF5833" s="11"/>
    </row>
    <row r="5834" spans="1:58" x14ac:dyDescent="0.25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2"/>
      <c r="BA5834" s="12"/>
      <c r="BB5834" s="12"/>
      <c r="BC5834" s="11"/>
      <c r="BD5834" s="11"/>
      <c r="BE5834" s="11"/>
      <c r="BF5834" s="11"/>
    </row>
    <row r="5835" spans="1:58" x14ac:dyDescent="0.25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2"/>
      <c r="BA5835" s="12"/>
      <c r="BB5835" s="12"/>
      <c r="BC5835" s="11"/>
      <c r="BD5835" s="11"/>
      <c r="BE5835" s="11"/>
      <c r="BF5835" s="11"/>
    </row>
    <row r="5836" spans="1:58" x14ac:dyDescent="0.25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2"/>
      <c r="BA5836" s="12"/>
      <c r="BB5836" s="12"/>
      <c r="BC5836" s="11"/>
      <c r="BD5836" s="11"/>
      <c r="BE5836" s="11"/>
      <c r="BF5836" s="11"/>
    </row>
    <row r="5837" spans="1:58" x14ac:dyDescent="0.25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2"/>
      <c r="BA5837" s="12"/>
      <c r="BB5837" s="12"/>
      <c r="BC5837" s="11"/>
      <c r="BD5837" s="11"/>
      <c r="BE5837" s="11"/>
      <c r="BF5837" s="11"/>
    </row>
    <row r="5838" spans="1:58" x14ac:dyDescent="0.25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2"/>
      <c r="BA5838" s="12"/>
      <c r="BB5838" s="12"/>
      <c r="BC5838" s="11"/>
      <c r="BD5838" s="11"/>
      <c r="BE5838" s="11"/>
      <c r="BF5838" s="11"/>
    </row>
    <row r="5839" spans="1:58" x14ac:dyDescent="0.25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2"/>
      <c r="BA5839" s="12"/>
      <c r="BB5839" s="12"/>
      <c r="BC5839" s="11"/>
      <c r="BD5839" s="11"/>
      <c r="BE5839" s="11"/>
      <c r="BF5839" s="11"/>
    </row>
    <row r="5840" spans="1:58" x14ac:dyDescent="0.25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2"/>
      <c r="BA5840" s="12"/>
      <c r="BB5840" s="12"/>
      <c r="BC5840" s="11"/>
      <c r="BD5840" s="11"/>
      <c r="BE5840" s="11"/>
      <c r="BF5840" s="11"/>
    </row>
    <row r="5841" spans="1:58" x14ac:dyDescent="0.25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2"/>
      <c r="BA5841" s="12"/>
      <c r="BB5841" s="12"/>
      <c r="BC5841" s="11"/>
      <c r="BD5841" s="11"/>
      <c r="BE5841" s="11"/>
      <c r="BF5841" s="11"/>
    </row>
    <row r="5842" spans="1:58" x14ac:dyDescent="0.25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2"/>
      <c r="BA5842" s="12"/>
      <c r="BB5842" s="12"/>
      <c r="BC5842" s="11"/>
      <c r="BD5842" s="11"/>
      <c r="BE5842" s="11"/>
      <c r="BF5842" s="11"/>
    </row>
    <row r="5843" spans="1:58" x14ac:dyDescent="0.25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2"/>
      <c r="BA5843" s="12"/>
      <c r="BB5843" s="12"/>
      <c r="BC5843" s="11"/>
      <c r="BD5843" s="11"/>
      <c r="BE5843" s="11"/>
      <c r="BF5843" s="11"/>
    </row>
    <row r="5844" spans="1:58" x14ac:dyDescent="0.25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2"/>
      <c r="BA5844" s="12"/>
      <c r="BB5844" s="12"/>
      <c r="BC5844" s="11"/>
      <c r="BD5844" s="11"/>
      <c r="BE5844" s="11"/>
      <c r="BF5844" s="11"/>
    </row>
    <row r="5845" spans="1:58" x14ac:dyDescent="0.25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2"/>
      <c r="BA5845" s="12"/>
      <c r="BB5845" s="12"/>
      <c r="BC5845" s="11"/>
      <c r="BD5845" s="11"/>
      <c r="BE5845" s="11"/>
      <c r="BF5845" s="11"/>
    </row>
    <row r="5846" spans="1:58" x14ac:dyDescent="0.25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2"/>
      <c r="BA5846" s="12"/>
      <c r="BB5846" s="12"/>
      <c r="BC5846" s="11"/>
      <c r="BD5846" s="11"/>
      <c r="BE5846" s="11"/>
      <c r="BF5846" s="11"/>
    </row>
    <row r="5847" spans="1:58" x14ac:dyDescent="0.25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2"/>
      <c r="BA5847" s="12"/>
      <c r="BB5847" s="12"/>
      <c r="BC5847" s="11"/>
      <c r="BD5847" s="11"/>
      <c r="BE5847" s="11"/>
      <c r="BF5847" s="11"/>
    </row>
    <row r="5848" spans="1:58" x14ac:dyDescent="0.25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2"/>
      <c r="BA5848" s="12"/>
      <c r="BB5848" s="12"/>
      <c r="BC5848" s="11"/>
      <c r="BD5848" s="11"/>
      <c r="BE5848" s="11"/>
      <c r="BF5848" s="11"/>
    </row>
    <row r="5849" spans="1:58" x14ac:dyDescent="0.25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2"/>
      <c r="BA5849" s="12"/>
      <c r="BB5849" s="12"/>
      <c r="BC5849" s="11"/>
      <c r="BD5849" s="11"/>
      <c r="BE5849" s="11"/>
      <c r="BF5849" s="11"/>
    </row>
    <row r="5850" spans="1:58" x14ac:dyDescent="0.25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2"/>
      <c r="BA5850" s="12"/>
      <c r="BB5850" s="12"/>
      <c r="BC5850" s="11"/>
      <c r="BD5850" s="11"/>
      <c r="BE5850" s="11"/>
      <c r="BF5850" s="11"/>
    </row>
    <row r="5851" spans="1:58" x14ac:dyDescent="0.25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2"/>
      <c r="BA5851" s="12"/>
      <c r="BB5851" s="12"/>
      <c r="BC5851" s="11"/>
      <c r="BD5851" s="11"/>
      <c r="BE5851" s="11"/>
      <c r="BF5851" s="11"/>
    </row>
    <row r="5852" spans="1:58" x14ac:dyDescent="0.25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2"/>
      <c r="BA5852" s="12"/>
      <c r="BB5852" s="12"/>
      <c r="BC5852" s="11"/>
      <c r="BD5852" s="11"/>
      <c r="BE5852" s="11"/>
      <c r="BF5852" s="11"/>
    </row>
    <row r="5853" spans="1:58" x14ac:dyDescent="0.25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2"/>
      <c r="BA5853" s="12"/>
      <c r="BB5853" s="12"/>
      <c r="BC5853" s="11"/>
      <c r="BD5853" s="11"/>
      <c r="BE5853" s="11"/>
      <c r="BF5853" s="11"/>
    </row>
    <row r="5854" spans="1:58" x14ac:dyDescent="0.25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2"/>
      <c r="BA5854" s="12"/>
      <c r="BB5854" s="12"/>
      <c r="BC5854" s="11"/>
      <c r="BD5854" s="11"/>
      <c r="BE5854" s="11"/>
      <c r="BF5854" s="11"/>
    </row>
    <row r="5855" spans="1:58" x14ac:dyDescent="0.25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2"/>
      <c r="BA5855" s="12"/>
      <c r="BB5855" s="12"/>
      <c r="BC5855" s="11"/>
      <c r="BD5855" s="11"/>
      <c r="BE5855" s="11"/>
      <c r="BF5855" s="11"/>
    </row>
    <row r="5856" spans="1:58" x14ac:dyDescent="0.25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2"/>
      <c r="BA5856" s="12"/>
      <c r="BB5856" s="12"/>
      <c r="BC5856" s="11"/>
      <c r="BD5856" s="11"/>
      <c r="BE5856" s="11"/>
      <c r="BF5856" s="11"/>
    </row>
    <row r="5857" spans="1:58" x14ac:dyDescent="0.25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2"/>
      <c r="BA5857" s="12"/>
      <c r="BB5857" s="12"/>
      <c r="BC5857" s="11"/>
      <c r="BD5857" s="11"/>
      <c r="BE5857" s="11"/>
      <c r="BF5857" s="11"/>
    </row>
    <row r="5858" spans="1:58" x14ac:dyDescent="0.25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2"/>
      <c r="BA5858" s="12"/>
      <c r="BB5858" s="12"/>
      <c r="BC5858" s="11"/>
      <c r="BD5858" s="11"/>
      <c r="BE5858" s="11"/>
      <c r="BF5858" s="11"/>
    </row>
    <row r="5859" spans="1:58" x14ac:dyDescent="0.25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2"/>
      <c r="BA5859" s="12"/>
      <c r="BB5859" s="12"/>
      <c r="BC5859" s="11"/>
      <c r="BD5859" s="11"/>
      <c r="BE5859" s="11"/>
      <c r="BF5859" s="11"/>
    </row>
    <row r="5860" spans="1:58" x14ac:dyDescent="0.25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2"/>
      <c r="BA5860" s="12"/>
      <c r="BB5860" s="12"/>
      <c r="BC5860" s="11"/>
      <c r="BD5860" s="11"/>
      <c r="BE5860" s="11"/>
      <c r="BF5860" s="11"/>
    </row>
    <row r="5861" spans="1:58" x14ac:dyDescent="0.25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2"/>
      <c r="BA5861" s="12"/>
      <c r="BB5861" s="12"/>
      <c r="BC5861" s="11"/>
      <c r="BD5861" s="11"/>
      <c r="BE5861" s="11"/>
      <c r="BF5861" s="11"/>
    </row>
    <row r="5862" spans="1:58" x14ac:dyDescent="0.25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2"/>
      <c r="BA5862" s="12"/>
      <c r="BB5862" s="12"/>
      <c r="BC5862" s="11"/>
      <c r="BD5862" s="11"/>
      <c r="BE5862" s="11"/>
      <c r="BF5862" s="11"/>
    </row>
    <row r="5863" spans="1:58" x14ac:dyDescent="0.25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2"/>
      <c r="BA5863" s="12"/>
      <c r="BB5863" s="12"/>
      <c r="BC5863" s="11"/>
      <c r="BD5863" s="11"/>
      <c r="BE5863" s="11"/>
      <c r="BF5863" s="11"/>
    </row>
    <row r="5864" spans="1:58" x14ac:dyDescent="0.25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2"/>
      <c r="BA5864" s="12"/>
      <c r="BB5864" s="12"/>
      <c r="BC5864" s="11"/>
      <c r="BD5864" s="11"/>
      <c r="BE5864" s="11"/>
      <c r="BF5864" s="11"/>
    </row>
    <row r="5865" spans="1:58" x14ac:dyDescent="0.25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2"/>
      <c r="BA5865" s="12"/>
      <c r="BB5865" s="12"/>
      <c r="BC5865" s="11"/>
      <c r="BD5865" s="11"/>
      <c r="BE5865" s="11"/>
      <c r="BF5865" s="11"/>
    </row>
    <row r="5866" spans="1:58" x14ac:dyDescent="0.25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2"/>
      <c r="BA5866" s="12"/>
      <c r="BB5866" s="12"/>
      <c r="BC5866" s="11"/>
      <c r="BD5866" s="11"/>
      <c r="BE5866" s="11"/>
      <c r="BF5866" s="11"/>
    </row>
    <row r="5867" spans="1:58" x14ac:dyDescent="0.25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2"/>
      <c r="BA5867" s="12"/>
      <c r="BB5867" s="12"/>
      <c r="BC5867" s="11"/>
      <c r="BD5867" s="11"/>
      <c r="BE5867" s="11"/>
      <c r="BF5867" s="11"/>
    </row>
    <row r="5868" spans="1:58" x14ac:dyDescent="0.25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2"/>
      <c r="BA5868" s="12"/>
      <c r="BB5868" s="12"/>
      <c r="BC5868" s="11"/>
      <c r="BD5868" s="11"/>
      <c r="BE5868" s="11"/>
      <c r="BF5868" s="11"/>
    </row>
    <row r="5869" spans="1:58" x14ac:dyDescent="0.25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2"/>
      <c r="BA5869" s="12"/>
      <c r="BB5869" s="12"/>
      <c r="BC5869" s="11"/>
      <c r="BD5869" s="11"/>
      <c r="BE5869" s="11"/>
      <c r="BF5869" s="11"/>
    </row>
    <row r="5870" spans="1:58" x14ac:dyDescent="0.25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2"/>
      <c r="BA5870" s="12"/>
      <c r="BB5870" s="12"/>
      <c r="BC5870" s="11"/>
      <c r="BD5870" s="11"/>
      <c r="BE5870" s="11"/>
      <c r="BF5870" s="11"/>
    </row>
    <row r="5871" spans="1:58" x14ac:dyDescent="0.25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2"/>
      <c r="BA5871" s="12"/>
      <c r="BB5871" s="12"/>
      <c r="BC5871" s="11"/>
      <c r="BD5871" s="11"/>
      <c r="BE5871" s="11"/>
      <c r="BF5871" s="11"/>
    </row>
    <row r="5872" spans="1:58" x14ac:dyDescent="0.25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2"/>
      <c r="BA5872" s="12"/>
      <c r="BB5872" s="12"/>
      <c r="BC5872" s="11"/>
      <c r="BD5872" s="11"/>
      <c r="BE5872" s="11"/>
      <c r="BF5872" s="11"/>
    </row>
    <row r="5873" spans="1:58" x14ac:dyDescent="0.25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2"/>
      <c r="BA5873" s="12"/>
      <c r="BB5873" s="12"/>
      <c r="BC5873" s="11"/>
      <c r="BD5873" s="11"/>
      <c r="BE5873" s="11"/>
      <c r="BF5873" s="11"/>
    </row>
    <row r="5874" spans="1:58" x14ac:dyDescent="0.25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2"/>
      <c r="BA5874" s="12"/>
      <c r="BB5874" s="12"/>
      <c r="BC5874" s="11"/>
      <c r="BD5874" s="11"/>
      <c r="BE5874" s="11"/>
      <c r="BF5874" s="11"/>
    </row>
    <row r="5875" spans="1:58" x14ac:dyDescent="0.25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2"/>
      <c r="BA5875" s="12"/>
      <c r="BB5875" s="12"/>
      <c r="BC5875" s="11"/>
      <c r="BD5875" s="11"/>
      <c r="BE5875" s="11"/>
      <c r="BF5875" s="11"/>
    </row>
    <row r="5876" spans="1:58" x14ac:dyDescent="0.25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2"/>
      <c r="BA5876" s="12"/>
      <c r="BB5876" s="12"/>
      <c r="BC5876" s="11"/>
      <c r="BD5876" s="11"/>
      <c r="BE5876" s="11"/>
      <c r="BF5876" s="11"/>
    </row>
    <row r="5877" spans="1:58" x14ac:dyDescent="0.25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2"/>
      <c r="BA5877" s="12"/>
      <c r="BB5877" s="12"/>
      <c r="BC5877" s="11"/>
      <c r="BD5877" s="11"/>
      <c r="BE5877" s="11"/>
      <c r="BF5877" s="11"/>
    </row>
    <row r="5878" spans="1:58" x14ac:dyDescent="0.25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2"/>
      <c r="BA5878" s="12"/>
      <c r="BB5878" s="12"/>
      <c r="BC5878" s="11"/>
      <c r="BD5878" s="11"/>
      <c r="BE5878" s="11"/>
      <c r="BF5878" s="11"/>
    </row>
    <row r="5879" spans="1:58" x14ac:dyDescent="0.25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2"/>
      <c r="BA5879" s="12"/>
      <c r="BB5879" s="12"/>
      <c r="BC5879" s="11"/>
      <c r="BD5879" s="11"/>
      <c r="BE5879" s="11"/>
      <c r="BF5879" s="11"/>
    </row>
    <row r="5880" spans="1:58" x14ac:dyDescent="0.25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2"/>
      <c r="BA5880" s="12"/>
      <c r="BB5880" s="12"/>
      <c r="BC5880" s="11"/>
      <c r="BD5880" s="11"/>
      <c r="BE5880" s="11"/>
      <c r="BF5880" s="11"/>
    </row>
    <row r="5881" spans="1:58" x14ac:dyDescent="0.25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2"/>
      <c r="BA5881" s="12"/>
      <c r="BB5881" s="12"/>
      <c r="BC5881" s="11"/>
      <c r="BD5881" s="11"/>
      <c r="BE5881" s="11"/>
      <c r="BF5881" s="11"/>
    </row>
    <row r="5882" spans="1:58" x14ac:dyDescent="0.25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2"/>
      <c r="BA5882" s="12"/>
      <c r="BB5882" s="12"/>
      <c r="BC5882" s="11"/>
      <c r="BD5882" s="11"/>
      <c r="BE5882" s="11"/>
      <c r="BF5882" s="11"/>
    </row>
    <row r="5883" spans="1:58" x14ac:dyDescent="0.25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2"/>
      <c r="BA5883" s="12"/>
      <c r="BB5883" s="12"/>
      <c r="BC5883" s="11"/>
      <c r="BD5883" s="11"/>
      <c r="BE5883" s="11"/>
      <c r="BF5883" s="11"/>
    </row>
    <row r="5884" spans="1:58" x14ac:dyDescent="0.25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2"/>
      <c r="BA5884" s="12"/>
      <c r="BB5884" s="12"/>
      <c r="BC5884" s="11"/>
      <c r="BD5884" s="11"/>
      <c r="BE5884" s="11"/>
      <c r="BF5884" s="11"/>
    </row>
    <row r="5885" spans="1:58" x14ac:dyDescent="0.25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2"/>
      <c r="BA5885" s="12"/>
      <c r="BB5885" s="12"/>
      <c r="BC5885" s="11"/>
      <c r="BD5885" s="11"/>
      <c r="BE5885" s="11"/>
      <c r="BF5885" s="11"/>
    </row>
    <row r="5886" spans="1:58" x14ac:dyDescent="0.25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2"/>
      <c r="BA5886" s="12"/>
      <c r="BB5886" s="12"/>
      <c r="BC5886" s="11"/>
      <c r="BD5886" s="11"/>
      <c r="BE5886" s="11"/>
      <c r="BF5886" s="11"/>
    </row>
    <row r="5887" spans="1:58" x14ac:dyDescent="0.25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2"/>
      <c r="BA5887" s="12"/>
      <c r="BB5887" s="12"/>
      <c r="BC5887" s="11"/>
      <c r="BD5887" s="11"/>
      <c r="BE5887" s="11"/>
      <c r="BF5887" s="11"/>
    </row>
    <row r="5888" spans="1:58" x14ac:dyDescent="0.25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2"/>
      <c r="BA5888" s="12"/>
      <c r="BB5888" s="12"/>
      <c r="BC5888" s="11"/>
      <c r="BD5888" s="11"/>
      <c r="BE5888" s="11"/>
      <c r="BF5888" s="11"/>
    </row>
    <row r="5889" spans="1:58" x14ac:dyDescent="0.25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2"/>
      <c r="BA5889" s="12"/>
      <c r="BB5889" s="12"/>
      <c r="BC5889" s="11"/>
      <c r="BD5889" s="11"/>
      <c r="BE5889" s="11"/>
      <c r="BF5889" s="11"/>
    </row>
    <row r="5890" spans="1:58" x14ac:dyDescent="0.25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2"/>
      <c r="BA5890" s="12"/>
      <c r="BB5890" s="12"/>
      <c r="BC5890" s="11"/>
      <c r="BD5890" s="11"/>
      <c r="BE5890" s="11"/>
      <c r="BF5890" s="11"/>
    </row>
    <row r="5891" spans="1:58" x14ac:dyDescent="0.25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2"/>
      <c r="BA5891" s="12"/>
      <c r="BB5891" s="12"/>
      <c r="BC5891" s="11"/>
      <c r="BD5891" s="11"/>
      <c r="BE5891" s="11"/>
      <c r="BF5891" s="11"/>
    </row>
    <row r="5892" spans="1:58" x14ac:dyDescent="0.25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2"/>
      <c r="BA5892" s="12"/>
      <c r="BB5892" s="12"/>
      <c r="BC5892" s="11"/>
      <c r="BD5892" s="11"/>
      <c r="BE5892" s="11"/>
      <c r="BF5892" s="11"/>
    </row>
    <row r="5893" spans="1:58" x14ac:dyDescent="0.25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2"/>
      <c r="BA5893" s="12"/>
      <c r="BB5893" s="12"/>
      <c r="BC5893" s="11"/>
      <c r="BD5893" s="11"/>
      <c r="BE5893" s="11"/>
      <c r="BF5893" s="11"/>
    </row>
    <row r="5894" spans="1:58" x14ac:dyDescent="0.25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2"/>
      <c r="BA5894" s="12"/>
      <c r="BB5894" s="12"/>
      <c r="BC5894" s="11"/>
      <c r="BD5894" s="11"/>
      <c r="BE5894" s="11"/>
      <c r="BF5894" s="11"/>
    </row>
    <row r="5895" spans="1:58" x14ac:dyDescent="0.25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2"/>
      <c r="BA5895" s="12"/>
      <c r="BB5895" s="12"/>
      <c r="BC5895" s="11"/>
      <c r="BD5895" s="11"/>
      <c r="BE5895" s="11"/>
      <c r="BF5895" s="11"/>
    </row>
    <row r="5896" spans="1:58" x14ac:dyDescent="0.25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2"/>
      <c r="BA5896" s="12"/>
      <c r="BB5896" s="12"/>
      <c r="BC5896" s="11"/>
      <c r="BD5896" s="11"/>
      <c r="BE5896" s="11"/>
      <c r="BF5896" s="11"/>
    </row>
    <row r="5897" spans="1:58" x14ac:dyDescent="0.25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2"/>
      <c r="BA5897" s="12"/>
      <c r="BB5897" s="12"/>
      <c r="BC5897" s="11"/>
      <c r="BD5897" s="11"/>
      <c r="BE5897" s="11"/>
      <c r="BF5897" s="11"/>
    </row>
    <row r="5898" spans="1:58" x14ac:dyDescent="0.25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2"/>
      <c r="BA5898" s="12"/>
      <c r="BB5898" s="12"/>
      <c r="BC5898" s="11"/>
      <c r="BD5898" s="11"/>
      <c r="BE5898" s="11"/>
      <c r="BF5898" s="11"/>
    </row>
    <row r="5899" spans="1:58" x14ac:dyDescent="0.25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2"/>
      <c r="BA5899" s="12"/>
      <c r="BB5899" s="12"/>
      <c r="BC5899" s="11"/>
      <c r="BD5899" s="11"/>
      <c r="BE5899" s="11"/>
      <c r="BF5899" s="11"/>
    </row>
    <row r="5900" spans="1:58" x14ac:dyDescent="0.25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2"/>
      <c r="BA5900" s="12"/>
      <c r="BB5900" s="12"/>
      <c r="BC5900" s="11"/>
      <c r="BD5900" s="11"/>
      <c r="BE5900" s="11"/>
      <c r="BF5900" s="11"/>
    </row>
    <row r="5901" spans="1:58" x14ac:dyDescent="0.25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2"/>
      <c r="BA5901" s="12"/>
      <c r="BB5901" s="12"/>
      <c r="BC5901" s="11"/>
      <c r="BD5901" s="11"/>
      <c r="BE5901" s="11"/>
      <c r="BF5901" s="11"/>
    </row>
    <row r="5902" spans="1:58" x14ac:dyDescent="0.25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2"/>
      <c r="BA5902" s="12"/>
      <c r="BB5902" s="12"/>
      <c r="BC5902" s="11"/>
      <c r="BD5902" s="11"/>
      <c r="BE5902" s="11"/>
      <c r="BF5902" s="11"/>
    </row>
    <row r="5903" spans="1:58" x14ac:dyDescent="0.25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2"/>
      <c r="BA5903" s="12"/>
      <c r="BB5903" s="12"/>
      <c r="BC5903" s="11"/>
      <c r="BD5903" s="11"/>
      <c r="BE5903" s="11"/>
      <c r="BF5903" s="11"/>
    </row>
    <row r="5904" spans="1:58" x14ac:dyDescent="0.25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2"/>
      <c r="BA5904" s="12"/>
      <c r="BB5904" s="12"/>
      <c r="BC5904" s="11"/>
      <c r="BD5904" s="11"/>
      <c r="BE5904" s="11"/>
      <c r="BF5904" s="11"/>
    </row>
    <row r="5905" spans="1:58" x14ac:dyDescent="0.25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2"/>
      <c r="BA5905" s="12"/>
      <c r="BB5905" s="12"/>
      <c r="BC5905" s="11"/>
      <c r="BD5905" s="11"/>
      <c r="BE5905" s="11"/>
      <c r="BF5905" s="11"/>
    </row>
    <row r="5906" spans="1:58" x14ac:dyDescent="0.25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2"/>
      <c r="BA5906" s="12"/>
      <c r="BB5906" s="12"/>
      <c r="BC5906" s="11"/>
      <c r="BD5906" s="11"/>
      <c r="BE5906" s="11"/>
      <c r="BF5906" s="11"/>
    </row>
    <row r="5907" spans="1:58" x14ac:dyDescent="0.25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2"/>
      <c r="BA5907" s="12"/>
      <c r="BB5907" s="12"/>
      <c r="BC5907" s="11"/>
      <c r="BD5907" s="11"/>
      <c r="BE5907" s="11"/>
      <c r="BF5907" s="11"/>
    </row>
    <row r="5908" spans="1:58" x14ac:dyDescent="0.25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2"/>
      <c r="BA5908" s="12"/>
      <c r="BB5908" s="12"/>
      <c r="BC5908" s="11"/>
      <c r="BD5908" s="11"/>
      <c r="BE5908" s="11"/>
      <c r="BF5908" s="11"/>
    </row>
    <row r="5909" spans="1:58" x14ac:dyDescent="0.25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2"/>
      <c r="BA5909" s="12"/>
      <c r="BB5909" s="12"/>
      <c r="BC5909" s="11"/>
      <c r="BD5909" s="11"/>
      <c r="BE5909" s="11"/>
      <c r="BF5909" s="11"/>
    </row>
    <row r="5910" spans="1:58" x14ac:dyDescent="0.25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2"/>
      <c r="BA5910" s="12"/>
      <c r="BB5910" s="12"/>
      <c r="BC5910" s="11"/>
      <c r="BD5910" s="11"/>
      <c r="BE5910" s="11"/>
      <c r="BF5910" s="11"/>
    </row>
    <row r="5911" spans="1:58" x14ac:dyDescent="0.25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2"/>
      <c r="BA5911" s="12"/>
      <c r="BB5911" s="12"/>
      <c r="BC5911" s="11"/>
      <c r="BD5911" s="11"/>
      <c r="BE5911" s="11"/>
      <c r="BF5911" s="11"/>
    </row>
    <row r="5912" spans="1:58" x14ac:dyDescent="0.25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2"/>
      <c r="BA5912" s="12"/>
      <c r="BB5912" s="12"/>
      <c r="BC5912" s="11"/>
      <c r="BD5912" s="11"/>
      <c r="BE5912" s="11"/>
      <c r="BF5912" s="11"/>
    </row>
    <row r="5913" spans="1:58" x14ac:dyDescent="0.25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2"/>
      <c r="BA5913" s="12"/>
      <c r="BB5913" s="12"/>
      <c r="BC5913" s="11"/>
      <c r="BD5913" s="11"/>
      <c r="BE5913" s="11"/>
      <c r="BF5913" s="11"/>
    </row>
    <row r="5914" spans="1:58" x14ac:dyDescent="0.25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2"/>
      <c r="BA5914" s="12"/>
      <c r="BB5914" s="12"/>
      <c r="BC5914" s="11"/>
      <c r="BD5914" s="11"/>
      <c r="BE5914" s="11"/>
      <c r="BF5914" s="11"/>
    </row>
    <row r="5915" spans="1:58" x14ac:dyDescent="0.25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2"/>
      <c r="BA5915" s="12"/>
      <c r="BB5915" s="12"/>
      <c r="BC5915" s="11"/>
      <c r="BD5915" s="11"/>
      <c r="BE5915" s="11"/>
      <c r="BF5915" s="11"/>
    </row>
    <row r="5916" spans="1:58" x14ac:dyDescent="0.25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2"/>
      <c r="BA5916" s="12"/>
      <c r="BB5916" s="12"/>
      <c r="BC5916" s="11"/>
      <c r="BD5916" s="11"/>
      <c r="BE5916" s="11"/>
      <c r="BF5916" s="11"/>
    </row>
    <row r="5917" spans="1:58" x14ac:dyDescent="0.25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2"/>
      <c r="BA5917" s="12"/>
      <c r="BB5917" s="12"/>
      <c r="BC5917" s="11"/>
      <c r="BD5917" s="11"/>
      <c r="BE5917" s="11"/>
      <c r="BF5917" s="11"/>
    </row>
    <row r="5918" spans="1:58" x14ac:dyDescent="0.25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2"/>
      <c r="BA5918" s="12"/>
      <c r="BB5918" s="12"/>
      <c r="BC5918" s="11"/>
      <c r="BD5918" s="11"/>
      <c r="BE5918" s="11"/>
      <c r="BF5918" s="11"/>
    </row>
    <row r="5919" spans="1:58" x14ac:dyDescent="0.25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2"/>
      <c r="BA5919" s="12"/>
      <c r="BB5919" s="12"/>
      <c r="BC5919" s="11"/>
      <c r="BD5919" s="11"/>
      <c r="BE5919" s="11"/>
      <c r="BF5919" s="11"/>
    </row>
    <row r="5920" spans="1:58" x14ac:dyDescent="0.25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2"/>
      <c r="BA5920" s="12"/>
      <c r="BB5920" s="12"/>
      <c r="BC5920" s="11"/>
      <c r="BD5920" s="11"/>
      <c r="BE5920" s="11"/>
      <c r="BF5920" s="11"/>
    </row>
    <row r="5921" spans="1:58" x14ac:dyDescent="0.25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2"/>
      <c r="BA5921" s="12"/>
      <c r="BB5921" s="12"/>
      <c r="BC5921" s="11"/>
      <c r="BD5921" s="11"/>
      <c r="BE5921" s="11"/>
      <c r="BF5921" s="11"/>
    </row>
    <row r="5922" spans="1:58" x14ac:dyDescent="0.25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2"/>
      <c r="BA5922" s="12"/>
      <c r="BB5922" s="12"/>
      <c r="BC5922" s="11"/>
      <c r="BD5922" s="11"/>
      <c r="BE5922" s="11"/>
      <c r="BF5922" s="11"/>
    </row>
    <row r="5923" spans="1:58" x14ac:dyDescent="0.25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2"/>
      <c r="BA5923" s="12"/>
      <c r="BB5923" s="12"/>
      <c r="BC5923" s="11"/>
      <c r="BD5923" s="11"/>
      <c r="BE5923" s="11"/>
      <c r="BF5923" s="11"/>
    </row>
    <row r="5924" spans="1:58" x14ac:dyDescent="0.25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2"/>
      <c r="BA5924" s="12"/>
      <c r="BB5924" s="12"/>
      <c r="BC5924" s="11"/>
      <c r="BD5924" s="11"/>
      <c r="BE5924" s="11"/>
      <c r="BF5924" s="11"/>
    </row>
    <row r="5925" spans="1:58" x14ac:dyDescent="0.25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2"/>
      <c r="BA5925" s="12"/>
      <c r="BB5925" s="12"/>
      <c r="BC5925" s="11"/>
      <c r="BD5925" s="11"/>
      <c r="BE5925" s="11"/>
      <c r="BF5925" s="11"/>
    </row>
    <row r="5926" spans="1:58" x14ac:dyDescent="0.25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2"/>
      <c r="BA5926" s="12"/>
      <c r="BB5926" s="12"/>
      <c r="BC5926" s="11"/>
      <c r="BD5926" s="11"/>
      <c r="BE5926" s="11"/>
      <c r="BF5926" s="11"/>
    </row>
    <row r="5927" spans="1:58" x14ac:dyDescent="0.25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2"/>
      <c r="BA5927" s="12"/>
      <c r="BB5927" s="12"/>
      <c r="BC5927" s="11"/>
      <c r="BD5927" s="11"/>
      <c r="BE5927" s="11"/>
      <c r="BF5927" s="11"/>
    </row>
    <row r="5928" spans="1:58" x14ac:dyDescent="0.25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2"/>
      <c r="BA5928" s="12"/>
      <c r="BB5928" s="12"/>
      <c r="BC5928" s="11"/>
      <c r="BD5928" s="11"/>
      <c r="BE5928" s="11"/>
      <c r="BF5928" s="11"/>
    </row>
    <row r="5929" spans="1:58" x14ac:dyDescent="0.25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2"/>
      <c r="BA5929" s="12"/>
      <c r="BB5929" s="12"/>
      <c r="BC5929" s="11"/>
      <c r="BD5929" s="11"/>
      <c r="BE5929" s="11"/>
      <c r="BF5929" s="11"/>
    </row>
    <row r="5930" spans="1:58" x14ac:dyDescent="0.25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2"/>
      <c r="BA5930" s="12"/>
      <c r="BB5930" s="12"/>
      <c r="BC5930" s="11"/>
      <c r="BD5930" s="11"/>
      <c r="BE5930" s="11"/>
      <c r="BF5930" s="11"/>
    </row>
    <row r="5931" spans="1:58" x14ac:dyDescent="0.25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2"/>
      <c r="BA5931" s="12"/>
      <c r="BB5931" s="12"/>
      <c r="BC5931" s="11"/>
      <c r="BD5931" s="11"/>
      <c r="BE5931" s="11"/>
      <c r="BF5931" s="11"/>
    </row>
    <row r="5932" spans="1:58" x14ac:dyDescent="0.25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2"/>
      <c r="BA5932" s="12"/>
      <c r="BB5932" s="12"/>
      <c r="BC5932" s="11"/>
      <c r="BD5932" s="11"/>
      <c r="BE5932" s="11"/>
      <c r="BF5932" s="11"/>
    </row>
    <row r="5933" spans="1:58" x14ac:dyDescent="0.25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2"/>
      <c r="BA5933" s="12"/>
      <c r="BB5933" s="12"/>
      <c r="BC5933" s="11"/>
      <c r="BD5933" s="11"/>
      <c r="BE5933" s="11"/>
      <c r="BF5933" s="11"/>
    </row>
    <row r="5934" spans="1:58" x14ac:dyDescent="0.25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2"/>
      <c r="BA5934" s="12"/>
      <c r="BB5934" s="12"/>
      <c r="BC5934" s="11"/>
      <c r="BD5934" s="11"/>
      <c r="BE5934" s="11"/>
      <c r="BF5934" s="11"/>
    </row>
    <row r="5935" spans="1:58" x14ac:dyDescent="0.25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2"/>
      <c r="BA5935" s="12"/>
      <c r="BB5935" s="12"/>
      <c r="BC5935" s="11"/>
      <c r="BD5935" s="11"/>
      <c r="BE5935" s="11"/>
      <c r="BF5935" s="11"/>
    </row>
    <row r="5936" spans="1:58" x14ac:dyDescent="0.25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2"/>
      <c r="BA5936" s="12"/>
      <c r="BB5936" s="12"/>
      <c r="BC5936" s="11"/>
      <c r="BD5936" s="11"/>
      <c r="BE5936" s="11"/>
      <c r="BF5936" s="11"/>
    </row>
    <row r="5937" spans="1:58" x14ac:dyDescent="0.25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2"/>
      <c r="BA5937" s="12"/>
      <c r="BB5937" s="12"/>
      <c r="BC5937" s="11"/>
      <c r="BD5937" s="11"/>
      <c r="BE5937" s="11"/>
      <c r="BF5937" s="11"/>
    </row>
    <row r="5938" spans="1:58" x14ac:dyDescent="0.25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2"/>
      <c r="BA5938" s="12"/>
      <c r="BB5938" s="12"/>
      <c r="BC5938" s="11"/>
      <c r="BD5938" s="11"/>
      <c r="BE5938" s="11"/>
      <c r="BF5938" s="11"/>
    </row>
    <row r="5939" spans="1:58" x14ac:dyDescent="0.25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2"/>
      <c r="BA5939" s="12"/>
      <c r="BB5939" s="12"/>
      <c r="BC5939" s="11"/>
      <c r="BD5939" s="11"/>
      <c r="BE5939" s="11"/>
      <c r="BF5939" s="11"/>
    </row>
    <row r="5940" spans="1:58" x14ac:dyDescent="0.25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2"/>
      <c r="BA5940" s="12"/>
      <c r="BB5940" s="12"/>
      <c r="BC5940" s="11"/>
      <c r="BD5940" s="11"/>
      <c r="BE5940" s="11"/>
      <c r="BF5940" s="11"/>
    </row>
    <row r="5941" spans="1:58" x14ac:dyDescent="0.25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2"/>
      <c r="BA5941" s="12"/>
      <c r="BB5941" s="12"/>
      <c r="BC5941" s="11"/>
      <c r="BD5941" s="11"/>
      <c r="BE5941" s="11"/>
      <c r="BF5941" s="11"/>
    </row>
    <row r="5942" spans="1:58" x14ac:dyDescent="0.25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2"/>
      <c r="BA5942" s="12"/>
      <c r="BB5942" s="12"/>
      <c r="BC5942" s="11"/>
      <c r="BD5942" s="11"/>
      <c r="BE5942" s="11"/>
      <c r="BF5942" s="11"/>
    </row>
    <row r="5943" spans="1:58" x14ac:dyDescent="0.25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2"/>
      <c r="BA5943" s="12"/>
      <c r="BB5943" s="12"/>
      <c r="BC5943" s="11"/>
      <c r="BD5943" s="11"/>
      <c r="BE5943" s="11"/>
      <c r="BF5943" s="11"/>
    </row>
    <row r="5944" spans="1:58" x14ac:dyDescent="0.25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2"/>
      <c r="BA5944" s="12"/>
      <c r="BB5944" s="12"/>
      <c r="BC5944" s="11"/>
      <c r="BD5944" s="11"/>
      <c r="BE5944" s="11"/>
      <c r="BF5944" s="11"/>
    </row>
    <row r="5945" spans="1:58" x14ac:dyDescent="0.25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2"/>
      <c r="BA5945" s="12"/>
      <c r="BB5945" s="12"/>
      <c r="BC5945" s="11"/>
      <c r="BD5945" s="11"/>
      <c r="BE5945" s="11"/>
      <c r="BF5945" s="11"/>
    </row>
    <row r="5946" spans="1:58" x14ac:dyDescent="0.25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2"/>
      <c r="BA5946" s="12"/>
      <c r="BB5946" s="12"/>
      <c r="BC5946" s="11"/>
      <c r="BD5946" s="11"/>
      <c r="BE5946" s="11"/>
      <c r="BF5946" s="11"/>
    </row>
    <row r="5947" spans="1:58" x14ac:dyDescent="0.25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2"/>
      <c r="BA5947" s="12"/>
      <c r="BB5947" s="12"/>
      <c r="BC5947" s="11"/>
      <c r="BD5947" s="11"/>
      <c r="BE5947" s="11"/>
      <c r="BF5947" s="11"/>
    </row>
    <row r="5948" spans="1:58" x14ac:dyDescent="0.25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2"/>
      <c r="BA5948" s="12"/>
      <c r="BB5948" s="12"/>
      <c r="BC5948" s="11"/>
      <c r="BD5948" s="11"/>
      <c r="BE5948" s="11"/>
      <c r="BF5948" s="11"/>
    </row>
    <row r="5949" spans="1:58" x14ac:dyDescent="0.25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2"/>
      <c r="BA5949" s="12"/>
      <c r="BB5949" s="12"/>
      <c r="BC5949" s="11"/>
      <c r="BD5949" s="11"/>
      <c r="BE5949" s="11"/>
      <c r="BF5949" s="11"/>
    </row>
    <row r="5950" spans="1:58" x14ac:dyDescent="0.25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2"/>
      <c r="BA5950" s="12"/>
      <c r="BB5950" s="12"/>
      <c r="BC5950" s="11"/>
      <c r="BD5950" s="11"/>
      <c r="BE5950" s="11"/>
      <c r="BF5950" s="11"/>
    </row>
    <row r="5951" spans="1:58" x14ac:dyDescent="0.25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2"/>
      <c r="BA5951" s="12"/>
      <c r="BB5951" s="12"/>
      <c r="BC5951" s="11"/>
      <c r="BD5951" s="11"/>
      <c r="BE5951" s="11"/>
      <c r="BF5951" s="11"/>
    </row>
    <row r="5952" spans="1:58" x14ac:dyDescent="0.25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2"/>
      <c r="BA5952" s="12"/>
      <c r="BB5952" s="12"/>
      <c r="BC5952" s="11"/>
      <c r="BD5952" s="11"/>
      <c r="BE5952" s="11"/>
      <c r="BF5952" s="11"/>
    </row>
    <row r="5953" spans="1:58" x14ac:dyDescent="0.25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2"/>
      <c r="BA5953" s="12"/>
      <c r="BB5953" s="12"/>
      <c r="BC5953" s="11"/>
      <c r="BD5953" s="11"/>
      <c r="BE5953" s="11"/>
      <c r="BF5953" s="11"/>
    </row>
    <row r="5954" spans="1:58" x14ac:dyDescent="0.25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2"/>
      <c r="BA5954" s="12"/>
      <c r="BB5954" s="12"/>
      <c r="BC5954" s="11"/>
      <c r="BD5954" s="11"/>
      <c r="BE5954" s="11"/>
      <c r="BF5954" s="11"/>
    </row>
    <row r="5955" spans="1:58" x14ac:dyDescent="0.25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2"/>
      <c r="BA5955" s="12"/>
      <c r="BB5955" s="12"/>
      <c r="BC5955" s="11"/>
      <c r="BD5955" s="11"/>
      <c r="BE5955" s="11"/>
      <c r="BF5955" s="11"/>
    </row>
    <row r="5956" spans="1:58" x14ac:dyDescent="0.25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2"/>
      <c r="BA5956" s="12"/>
      <c r="BB5956" s="12"/>
      <c r="BC5956" s="11"/>
      <c r="BD5956" s="11"/>
      <c r="BE5956" s="11"/>
      <c r="BF5956" s="11"/>
    </row>
    <row r="5957" spans="1:58" x14ac:dyDescent="0.25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2"/>
      <c r="BA5957" s="12"/>
      <c r="BB5957" s="12"/>
      <c r="BC5957" s="11"/>
      <c r="BD5957" s="11"/>
      <c r="BE5957" s="11"/>
      <c r="BF5957" s="11"/>
    </row>
    <row r="5958" spans="1:58" x14ac:dyDescent="0.25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2"/>
      <c r="BA5958" s="12"/>
      <c r="BB5958" s="12"/>
      <c r="BC5958" s="11"/>
      <c r="BD5958" s="11"/>
      <c r="BE5958" s="11"/>
      <c r="BF5958" s="11"/>
    </row>
    <row r="5959" spans="1:58" x14ac:dyDescent="0.25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2"/>
      <c r="BA5959" s="12"/>
      <c r="BB5959" s="12"/>
      <c r="BC5959" s="11"/>
      <c r="BD5959" s="11"/>
      <c r="BE5959" s="11"/>
      <c r="BF5959" s="11"/>
    </row>
    <row r="5960" spans="1:58" x14ac:dyDescent="0.25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2"/>
      <c r="BA5960" s="12"/>
      <c r="BB5960" s="12"/>
      <c r="BC5960" s="11"/>
      <c r="BD5960" s="11"/>
      <c r="BE5960" s="11"/>
      <c r="BF5960" s="11"/>
    </row>
    <row r="5961" spans="1:58" x14ac:dyDescent="0.25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2"/>
      <c r="BA5961" s="12"/>
      <c r="BB5961" s="12"/>
      <c r="BC5961" s="11"/>
      <c r="BD5961" s="11"/>
      <c r="BE5961" s="11"/>
      <c r="BF5961" s="11"/>
    </row>
    <row r="5962" spans="1:58" x14ac:dyDescent="0.25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2"/>
      <c r="BA5962" s="12"/>
      <c r="BB5962" s="12"/>
      <c r="BC5962" s="11"/>
      <c r="BD5962" s="11"/>
      <c r="BE5962" s="11"/>
      <c r="BF5962" s="11"/>
    </row>
    <row r="5963" spans="1:58" x14ac:dyDescent="0.25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2"/>
      <c r="BA5963" s="12"/>
      <c r="BB5963" s="12"/>
      <c r="BC5963" s="11"/>
      <c r="BD5963" s="11"/>
      <c r="BE5963" s="11"/>
      <c r="BF5963" s="11"/>
    </row>
    <row r="5964" spans="1:58" x14ac:dyDescent="0.25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2"/>
      <c r="BA5964" s="12"/>
      <c r="BB5964" s="12"/>
      <c r="BC5964" s="11"/>
      <c r="BD5964" s="11"/>
      <c r="BE5964" s="11"/>
      <c r="BF5964" s="11"/>
    </row>
    <row r="5965" spans="1:58" x14ac:dyDescent="0.25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2"/>
      <c r="BA5965" s="12"/>
      <c r="BB5965" s="12"/>
      <c r="BC5965" s="11"/>
      <c r="BD5965" s="11"/>
      <c r="BE5965" s="11"/>
      <c r="BF5965" s="11"/>
    </row>
    <row r="5966" spans="1:58" x14ac:dyDescent="0.25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2"/>
      <c r="BA5966" s="12"/>
      <c r="BB5966" s="12"/>
      <c r="BC5966" s="11"/>
      <c r="BD5966" s="11"/>
      <c r="BE5966" s="11"/>
      <c r="BF5966" s="11"/>
    </row>
    <row r="5967" spans="1:58" x14ac:dyDescent="0.25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2"/>
      <c r="BA5967" s="12"/>
      <c r="BB5967" s="12"/>
      <c r="BC5967" s="11"/>
      <c r="BD5967" s="11"/>
      <c r="BE5967" s="11"/>
      <c r="BF5967" s="11"/>
    </row>
    <row r="5968" spans="1:58" x14ac:dyDescent="0.25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2"/>
      <c r="BA5968" s="12"/>
      <c r="BB5968" s="12"/>
      <c r="BC5968" s="11"/>
      <c r="BD5968" s="11"/>
      <c r="BE5968" s="11"/>
      <c r="BF5968" s="11"/>
    </row>
    <row r="5969" spans="1:58" x14ac:dyDescent="0.25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2"/>
      <c r="BA5969" s="12"/>
      <c r="BB5969" s="12"/>
      <c r="BC5969" s="11"/>
      <c r="BD5969" s="11"/>
      <c r="BE5969" s="11"/>
      <c r="BF5969" s="11"/>
    </row>
    <row r="5970" spans="1:58" x14ac:dyDescent="0.25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2"/>
      <c r="BA5970" s="12"/>
      <c r="BB5970" s="12"/>
      <c r="BC5970" s="11"/>
      <c r="BD5970" s="11"/>
      <c r="BE5970" s="11"/>
      <c r="BF5970" s="11"/>
    </row>
    <row r="5971" spans="1:58" x14ac:dyDescent="0.25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2"/>
      <c r="BA5971" s="12"/>
      <c r="BB5971" s="12"/>
      <c r="BC5971" s="11"/>
      <c r="BD5971" s="11"/>
      <c r="BE5971" s="11"/>
      <c r="BF5971" s="11"/>
    </row>
    <row r="5972" spans="1:58" x14ac:dyDescent="0.25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2"/>
      <c r="BA5972" s="12"/>
      <c r="BB5972" s="12"/>
      <c r="BC5972" s="11"/>
      <c r="BD5972" s="11"/>
      <c r="BE5972" s="11"/>
      <c r="BF5972" s="11"/>
    </row>
    <row r="5973" spans="1:58" x14ac:dyDescent="0.25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2"/>
      <c r="BA5973" s="12"/>
      <c r="BB5973" s="12"/>
      <c r="BC5973" s="11"/>
      <c r="BD5973" s="11"/>
      <c r="BE5973" s="11"/>
      <c r="BF5973" s="11"/>
    </row>
    <row r="5974" spans="1:58" x14ac:dyDescent="0.25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2"/>
      <c r="BA5974" s="12"/>
      <c r="BB5974" s="12"/>
      <c r="BC5974" s="11"/>
      <c r="BD5974" s="11"/>
      <c r="BE5974" s="11"/>
      <c r="BF5974" s="11"/>
    </row>
    <row r="5975" spans="1:58" x14ac:dyDescent="0.25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2"/>
      <c r="BA5975" s="12"/>
      <c r="BB5975" s="12"/>
      <c r="BC5975" s="11"/>
      <c r="BD5975" s="11"/>
      <c r="BE5975" s="11"/>
      <c r="BF5975" s="11"/>
    </row>
    <row r="5976" spans="1:58" x14ac:dyDescent="0.25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2"/>
      <c r="BA5976" s="12"/>
      <c r="BB5976" s="12"/>
      <c r="BC5976" s="11"/>
      <c r="BD5976" s="11"/>
      <c r="BE5976" s="11"/>
      <c r="BF5976" s="11"/>
    </row>
    <row r="5977" spans="1:58" x14ac:dyDescent="0.25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2"/>
      <c r="BA5977" s="12"/>
      <c r="BB5977" s="12"/>
      <c r="BC5977" s="11"/>
      <c r="BD5977" s="11"/>
      <c r="BE5977" s="11"/>
      <c r="BF5977" s="11"/>
    </row>
    <row r="5978" spans="1:58" x14ac:dyDescent="0.25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2"/>
      <c r="BA5978" s="12"/>
      <c r="BB5978" s="12"/>
      <c r="BC5978" s="11"/>
      <c r="BD5978" s="11"/>
      <c r="BE5978" s="11"/>
      <c r="BF5978" s="11"/>
    </row>
    <row r="5979" spans="1:58" x14ac:dyDescent="0.25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2"/>
      <c r="BA5979" s="12"/>
      <c r="BB5979" s="12"/>
      <c r="BC5979" s="11"/>
      <c r="BD5979" s="11"/>
      <c r="BE5979" s="11"/>
      <c r="BF5979" s="11"/>
    </row>
    <row r="5980" spans="1:58" x14ac:dyDescent="0.25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2"/>
      <c r="BA5980" s="12"/>
      <c r="BB5980" s="12"/>
      <c r="BC5980" s="11"/>
      <c r="BD5980" s="11"/>
      <c r="BE5980" s="11"/>
      <c r="BF5980" s="11"/>
    </row>
    <row r="5981" spans="1:58" x14ac:dyDescent="0.25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2"/>
      <c r="BA5981" s="12"/>
      <c r="BB5981" s="12"/>
      <c r="BC5981" s="11"/>
      <c r="BD5981" s="11"/>
      <c r="BE5981" s="11"/>
      <c r="BF5981" s="11"/>
    </row>
    <row r="5982" spans="1:58" x14ac:dyDescent="0.25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2"/>
      <c r="BA5982" s="12"/>
      <c r="BB5982" s="12"/>
      <c r="BC5982" s="11"/>
      <c r="BD5982" s="11"/>
      <c r="BE5982" s="11"/>
      <c r="BF5982" s="11"/>
    </row>
    <row r="5983" spans="1:58" x14ac:dyDescent="0.25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2"/>
      <c r="BA5983" s="12"/>
      <c r="BB5983" s="12"/>
      <c r="BC5983" s="11"/>
      <c r="BD5983" s="11"/>
      <c r="BE5983" s="11"/>
      <c r="BF5983" s="11"/>
    </row>
    <row r="5984" spans="1:58" x14ac:dyDescent="0.25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2"/>
      <c r="BA5984" s="12"/>
      <c r="BB5984" s="12"/>
      <c r="BC5984" s="11"/>
      <c r="BD5984" s="11"/>
      <c r="BE5984" s="11"/>
      <c r="BF5984" s="11"/>
    </row>
    <row r="5985" spans="1:58" x14ac:dyDescent="0.25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2"/>
      <c r="BA5985" s="12"/>
      <c r="BB5985" s="12"/>
      <c r="BC5985" s="11"/>
      <c r="BD5985" s="11"/>
      <c r="BE5985" s="11"/>
      <c r="BF5985" s="11"/>
    </row>
    <row r="5986" spans="1:58" x14ac:dyDescent="0.25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2"/>
      <c r="BA5986" s="12"/>
      <c r="BB5986" s="12"/>
      <c r="BC5986" s="11"/>
      <c r="BD5986" s="11"/>
      <c r="BE5986" s="11"/>
      <c r="BF5986" s="11"/>
    </row>
    <row r="5987" spans="1:58" x14ac:dyDescent="0.25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2"/>
      <c r="BA5987" s="12"/>
      <c r="BB5987" s="12"/>
      <c r="BC5987" s="11"/>
      <c r="BD5987" s="11"/>
      <c r="BE5987" s="11"/>
      <c r="BF5987" s="11"/>
    </row>
    <row r="5988" spans="1:58" x14ac:dyDescent="0.25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2"/>
      <c r="BA5988" s="12"/>
      <c r="BB5988" s="12"/>
      <c r="BC5988" s="11"/>
      <c r="BD5988" s="11"/>
      <c r="BE5988" s="11"/>
      <c r="BF5988" s="11"/>
    </row>
    <row r="5989" spans="1:58" x14ac:dyDescent="0.25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2"/>
      <c r="BA5989" s="12"/>
      <c r="BB5989" s="12"/>
      <c r="BC5989" s="11"/>
      <c r="BD5989" s="11"/>
      <c r="BE5989" s="11"/>
      <c r="BF5989" s="11"/>
    </row>
    <row r="5990" spans="1:58" x14ac:dyDescent="0.25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2"/>
      <c r="BA5990" s="12"/>
      <c r="BB5990" s="12"/>
      <c r="BC5990" s="11"/>
      <c r="BD5990" s="11"/>
      <c r="BE5990" s="11"/>
      <c r="BF5990" s="11"/>
    </row>
    <row r="5991" spans="1:58" x14ac:dyDescent="0.25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2"/>
      <c r="BA5991" s="12"/>
      <c r="BB5991" s="12"/>
      <c r="BC5991" s="11"/>
      <c r="BD5991" s="11"/>
      <c r="BE5991" s="11"/>
      <c r="BF5991" s="11"/>
    </row>
    <row r="5992" spans="1:58" x14ac:dyDescent="0.25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2"/>
      <c r="BA5992" s="12"/>
      <c r="BB5992" s="12"/>
      <c r="BC5992" s="11"/>
      <c r="BD5992" s="11"/>
      <c r="BE5992" s="11"/>
      <c r="BF5992" s="11"/>
    </row>
    <row r="5993" spans="1:58" x14ac:dyDescent="0.25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2"/>
      <c r="BA5993" s="12"/>
      <c r="BB5993" s="12"/>
      <c r="BC5993" s="11"/>
      <c r="BD5993" s="11"/>
      <c r="BE5993" s="11"/>
      <c r="BF5993" s="11"/>
    </row>
    <row r="5994" spans="1:58" x14ac:dyDescent="0.25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2"/>
      <c r="BA5994" s="12"/>
      <c r="BB5994" s="12"/>
      <c r="BC5994" s="11"/>
      <c r="BD5994" s="11"/>
      <c r="BE5994" s="11"/>
      <c r="BF5994" s="11"/>
    </row>
    <row r="5995" spans="1:58" x14ac:dyDescent="0.25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2"/>
      <c r="BA5995" s="12"/>
      <c r="BB5995" s="12"/>
      <c r="BC5995" s="11"/>
      <c r="BD5995" s="11"/>
      <c r="BE5995" s="11"/>
      <c r="BF5995" s="11"/>
    </row>
    <row r="5996" spans="1:58" x14ac:dyDescent="0.25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2"/>
      <c r="BA5996" s="12"/>
      <c r="BB5996" s="12"/>
      <c r="BC5996" s="11"/>
      <c r="BD5996" s="11"/>
      <c r="BE5996" s="11"/>
      <c r="BF5996" s="11"/>
    </row>
    <row r="5997" spans="1:58" x14ac:dyDescent="0.25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2"/>
      <c r="BA5997" s="12"/>
      <c r="BB5997" s="12"/>
      <c r="BC5997" s="11"/>
      <c r="BD5997" s="11"/>
      <c r="BE5997" s="11"/>
      <c r="BF5997" s="11"/>
    </row>
    <row r="5998" spans="1:58" x14ac:dyDescent="0.25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2"/>
      <c r="BA5998" s="12"/>
      <c r="BB5998" s="12"/>
      <c r="BC5998" s="11"/>
      <c r="BD5998" s="11"/>
      <c r="BE5998" s="11"/>
      <c r="BF5998" s="11"/>
    </row>
    <row r="5999" spans="1:58" x14ac:dyDescent="0.25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2"/>
      <c r="BA5999" s="12"/>
      <c r="BB5999" s="12"/>
      <c r="BC5999" s="11"/>
      <c r="BD5999" s="11"/>
      <c r="BE5999" s="11"/>
      <c r="BF5999" s="11"/>
    </row>
    <row r="6000" spans="1:58" x14ac:dyDescent="0.25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2"/>
      <c r="BA6000" s="12"/>
      <c r="BB6000" s="12"/>
      <c r="BC6000" s="11"/>
      <c r="BD6000" s="11"/>
      <c r="BE6000" s="11"/>
      <c r="BF6000" s="11"/>
    </row>
    <row r="6001" spans="1:58" x14ac:dyDescent="0.25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2"/>
      <c r="BA6001" s="12"/>
      <c r="BB6001" s="12"/>
      <c r="BC6001" s="11"/>
      <c r="BD6001" s="11"/>
      <c r="BE6001" s="11"/>
      <c r="BF6001" s="11"/>
    </row>
    <row r="6002" spans="1:58" x14ac:dyDescent="0.25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2"/>
      <c r="BA6002" s="12"/>
      <c r="BB6002" s="12"/>
      <c r="BC6002" s="11"/>
      <c r="BD6002" s="11"/>
      <c r="BE6002" s="11"/>
      <c r="BF6002" s="11"/>
    </row>
    <row r="6003" spans="1:58" x14ac:dyDescent="0.25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2"/>
      <c r="BA6003" s="12"/>
      <c r="BB6003" s="12"/>
      <c r="BC6003" s="11"/>
      <c r="BD6003" s="11"/>
      <c r="BE6003" s="11"/>
      <c r="BF6003" s="11"/>
    </row>
    <row r="6004" spans="1:58" x14ac:dyDescent="0.25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2"/>
      <c r="BA6004" s="12"/>
      <c r="BB6004" s="12"/>
      <c r="BC6004" s="11"/>
      <c r="BD6004" s="11"/>
      <c r="BE6004" s="11"/>
      <c r="BF6004" s="11"/>
    </row>
    <row r="6005" spans="1:58" x14ac:dyDescent="0.25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2"/>
      <c r="BA6005" s="12"/>
      <c r="BB6005" s="12"/>
      <c r="BC6005" s="11"/>
      <c r="BD6005" s="11"/>
      <c r="BE6005" s="11"/>
      <c r="BF6005" s="11"/>
    </row>
    <row r="6006" spans="1:58" x14ac:dyDescent="0.25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2"/>
      <c r="BA6006" s="12"/>
      <c r="BB6006" s="12"/>
      <c r="BC6006" s="11"/>
      <c r="BD6006" s="11"/>
      <c r="BE6006" s="11"/>
      <c r="BF6006" s="11"/>
    </row>
    <row r="6007" spans="1:58" x14ac:dyDescent="0.25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2"/>
      <c r="BA6007" s="12"/>
      <c r="BB6007" s="12"/>
      <c r="BC6007" s="11"/>
      <c r="BD6007" s="11"/>
      <c r="BE6007" s="11"/>
      <c r="BF6007" s="11"/>
    </row>
    <row r="6008" spans="1:58" x14ac:dyDescent="0.25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2"/>
      <c r="BA6008" s="12"/>
      <c r="BB6008" s="12"/>
      <c r="BC6008" s="11"/>
      <c r="BD6008" s="11"/>
      <c r="BE6008" s="11"/>
      <c r="BF6008" s="11"/>
    </row>
    <row r="6009" spans="1:58" x14ac:dyDescent="0.25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2"/>
      <c r="BA6009" s="12"/>
      <c r="BB6009" s="12"/>
      <c r="BC6009" s="11"/>
      <c r="BD6009" s="11"/>
      <c r="BE6009" s="11"/>
      <c r="BF6009" s="11"/>
    </row>
    <row r="6010" spans="1:58" x14ac:dyDescent="0.25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2"/>
      <c r="BA6010" s="12"/>
      <c r="BB6010" s="12"/>
      <c r="BC6010" s="11"/>
      <c r="BD6010" s="11"/>
      <c r="BE6010" s="11"/>
      <c r="BF6010" s="11"/>
    </row>
    <row r="6011" spans="1:58" x14ac:dyDescent="0.25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2"/>
      <c r="BA6011" s="12"/>
      <c r="BB6011" s="12"/>
      <c r="BC6011" s="11"/>
      <c r="BD6011" s="11"/>
      <c r="BE6011" s="11"/>
      <c r="BF6011" s="11"/>
    </row>
    <row r="6012" spans="1:58" x14ac:dyDescent="0.25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2"/>
      <c r="BA6012" s="12"/>
      <c r="BB6012" s="12"/>
      <c r="BC6012" s="11"/>
      <c r="BD6012" s="11"/>
      <c r="BE6012" s="11"/>
      <c r="BF6012" s="11"/>
    </row>
    <row r="6013" spans="1:58" x14ac:dyDescent="0.25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2"/>
      <c r="BA6013" s="12"/>
      <c r="BB6013" s="12"/>
      <c r="BC6013" s="11"/>
      <c r="BD6013" s="11"/>
      <c r="BE6013" s="11"/>
      <c r="BF6013" s="11"/>
    </row>
    <row r="6014" spans="1:58" x14ac:dyDescent="0.25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2"/>
      <c r="BA6014" s="12"/>
      <c r="BB6014" s="12"/>
      <c r="BC6014" s="11"/>
      <c r="BD6014" s="11"/>
      <c r="BE6014" s="11"/>
      <c r="BF6014" s="11"/>
    </row>
    <row r="6015" spans="1:58" x14ac:dyDescent="0.25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2"/>
      <c r="BA6015" s="12"/>
      <c r="BB6015" s="12"/>
      <c r="BC6015" s="11"/>
      <c r="BD6015" s="11"/>
      <c r="BE6015" s="11"/>
      <c r="BF6015" s="11"/>
    </row>
    <row r="6016" spans="1:58" x14ac:dyDescent="0.25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2"/>
      <c r="BA6016" s="12"/>
      <c r="BB6016" s="12"/>
      <c r="BC6016" s="11"/>
      <c r="BD6016" s="11"/>
      <c r="BE6016" s="11"/>
      <c r="BF6016" s="11"/>
    </row>
    <row r="6017" spans="1:58" x14ac:dyDescent="0.25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2"/>
      <c r="BA6017" s="12"/>
      <c r="BB6017" s="12"/>
      <c r="BC6017" s="11"/>
      <c r="BD6017" s="11"/>
      <c r="BE6017" s="11"/>
      <c r="BF6017" s="11"/>
    </row>
    <row r="6018" spans="1:58" x14ac:dyDescent="0.25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2"/>
      <c r="BA6018" s="12"/>
      <c r="BB6018" s="12"/>
      <c r="BC6018" s="11"/>
      <c r="BD6018" s="11"/>
      <c r="BE6018" s="11"/>
      <c r="BF6018" s="11"/>
    </row>
    <row r="6019" spans="1:58" x14ac:dyDescent="0.25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2"/>
      <c r="BA6019" s="12"/>
      <c r="BB6019" s="12"/>
      <c r="BC6019" s="11"/>
      <c r="BD6019" s="11"/>
      <c r="BE6019" s="11"/>
      <c r="BF6019" s="11"/>
    </row>
    <row r="6020" spans="1:58" x14ac:dyDescent="0.25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2"/>
      <c r="BA6020" s="12"/>
      <c r="BB6020" s="12"/>
      <c r="BC6020" s="11"/>
      <c r="BD6020" s="11"/>
      <c r="BE6020" s="11"/>
      <c r="BF6020" s="11"/>
    </row>
    <row r="6021" spans="1:58" x14ac:dyDescent="0.25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2"/>
      <c r="BA6021" s="12"/>
      <c r="BB6021" s="12"/>
      <c r="BC6021" s="11"/>
      <c r="BD6021" s="11"/>
      <c r="BE6021" s="11"/>
      <c r="BF6021" s="11"/>
    </row>
    <row r="6022" spans="1:58" x14ac:dyDescent="0.25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2"/>
      <c r="BA6022" s="12"/>
      <c r="BB6022" s="12"/>
      <c r="BC6022" s="11"/>
      <c r="BD6022" s="11"/>
      <c r="BE6022" s="11"/>
      <c r="BF6022" s="11"/>
    </row>
    <row r="6023" spans="1:58" x14ac:dyDescent="0.25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2"/>
      <c r="BA6023" s="12"/>
      <c r="BB6023" s="12"/>
      <c r="BC6023" s="11"/>
      <c r="BD6023" s="11"/>
      <c r="BE6023" s="11"/>
      <c r="BF6023" s="11"/>
    </row>
    <row r="6024" spans="1:58" x14ac:dyDescent="0.25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2"/>
      <c r="BA6024" s="12"/>
      <c r="BB6024" s="12"/>
      <c r="BC6024" s="11"/>
      <c r="BD6024" s="11"/>
      <c r="BE6024" s="11"/>
      <c r="BF6024" s="11"/>
    </row>
    <row r="6025" spans="1:58" x14ac:dyDescent="0.25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2"/>
      <c r="BA6025" s="12"/>
      <c r="BB6025" s="12"/>
      <c r="BC6025" s="11"/>
      <c r="BD6025" s="11"/>
      <c r="BE6025" s="11"/>
      <c r="BF6025" s="11"/>
    </row>
    <row r="6026" spans="1:58" x14ac:dyDescent="0.25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2"/>
      <c r="BA6026" s="12"/>
      <c r="BB6026" s="12"/>
      <c r="BC6026" s="11"/>
      <c r="BD6026" s="11"/>
      <c r="BE6026" s="11"/>
      <c r="BF6026" s="11"/>
    </row>
    <row r="6027" spans="1:58" x14ac:dyDescent="0.25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2"/>
      <c r="BA6027" s="12"/>
      <c r="BB6027" s="12"/>
      <c r="BC6027" s="11"/>
      <c r="BD6027" s="11"/>
      <c r="BE6027" s="11"/>
      <c r="BF6027" s="11"/>
    </row>
    <row r="6028" spans="1:58" x14ac:dyDescent="0.25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2"/>
      <c r="BA6028" s="12"/>
      <c r="BB6028" s="12"/>
      <c r="BC6028" s="11"/>
      <c r="BD6028" s="11"/>
      <c r="BE6028" s="11"/>
      <c r="BF6028" s="11"/>
    </row>
    <row r="6029" spans="1:58" x14ac:dyDescent="0.25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2"/>
      <c r="BA6029" s="12"/>
      <c r="BB6029" s="12"/>
      <c r="BC6029" s="11"/>
      <c r="BD6029" s="11"/>
      <c r="BE6029" s="11"/>
      <c r="BF6029" s="11"/>
    </row>
    <row r="6030" spans="1:58" x14ac:dyDescent="0.25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2"/>
      <c r="BA6030" s="12"/>
      <c r="BB6030" s="12"/>
      <c r="BC6030" s="11"/>
      <c r="BD6030" s="11"/>
      <c r="BE6030" s="11"/>
      <c r="BF6030" s="11"/>
    </row>
    <row r="6031" spans="1:58" x14ac:dyDescent="0.25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2"/>
      <c r="BA6031" s="12"/>
      <c r="BB6031" s="12"/>
      <c r="BC6031" s="11"/>
      <c r="BD6031" s="11"/>
      <c r="BE6031" s="11"/>
      <c r="BF6031" s="11"/>
    </row>
    <row r="6032" spans="1:58" x14ac:dyDescent="0.25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2"/>
      <c r="BA6032" s="12"/>
      <c r="BB6032" s="12"/>
      <c r="BC6032" s="11"/>
      <c r="BD6032" s="11"/>
      <c r="BE6032" s="11"/>
      <c r="BF6032" s="11"/>
    </row>
    <row r="6033" spans="1:58" x14ac:dyDescent="0.25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2"/>
      <c r="BA6033" s="12"/>
      <c r="BB6033" s="12"/>
      <c r="BC6033" s="11"/>
      <c r="BD6033" s="11"/>
      <c r="BE6033" s="11"/>
      <c r="BF6033" s="11"/>
    </row>
    <row r="6034" spans="1:58" x14ac:dyDescent="0.25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2"/>
      <c r="BA6034" s="12"/>
      <c r="BB6034" s="12"/>
      <c r="BC6034" s="11"/>
      <c r="BD6034" s="11"/>
      <c r="BE6034" s="11"/>
      <c r="BF6034" s="11"/>
    </row>
    <row r="6035" spans="1:58" x14ac:dyDescent="0.25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2"/>
      <c r="BA6035" s="12"/>
      <c r="BB6035" s="12"/>
      <c r="BC6035" s="11"/>
      <c r="BD6035" s="11"/>
      <c r="BE6035" s="11"/>
      <c r="BF6035" s="11"/>
    </row>
    <row r="6036" spans="1:58" x14ac:dyDescent="0.25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2"/>
      <c r="BA6036" s="12"/>
      <c r="BB6036" s="12"/>
      <c r="BC6036" s="11"/>
      <c r="BD6036" s="11"/>
      <c r="BE6036" s="11"/>
      <c r="BF6036" s="11"/>
    </row>
    <row r="6037" spans="1:58" x14ac:dyDescent="0.25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2"/>
      <c r="BA6037" s="12"/>
      <c r="BB6037" s="12"/>
      <c r="BC6037" s="11"/>
      <c r="BD6037" s="11"/>
      <c r="BE6037" s="11"/>
      <c r="BF6037" s="11"/>
    </row>
    <row r="6038" spans="1:58" x14ac:dyDescent="0.25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2"/>
      <c r="BA6038" s="12"/>
      <c r="BB6038" s="12"/>
      <c r="BC6038" s="11"/>
      <c r="BD6038" s="11"/>
      <c r="BE6038" s="11"/>
      <c r="BF6038" s="11"/>
    </row>
    <row r="6039" spans="1:58" x14ac:dyDescent="0.25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2"/>
      <c r="BA6039" s="12"/>
      <c r="BB6039" s="12"/>
      <c r="BC6039" s="11"/>
      <c r="BD6039" s="11"/>
      <c r="BE6039" s="11"/>
      <c r="BF6039" s="11"/>
    </row>
    <row r="6040" spans="1:58" x14ac:dyDescent="0.25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2"/>
      <c r="BA6040" s="12"/>
      <c r="BB6040" s="12"/>
      <c r="BC6040" s="11"/>
      <c r="BD6040" s="11"/>
      <c r="BE6040" s="11"/>
      <c r="BF6040" s="11"/>
    </row>
    <row r="6041" spans="1:58" x14ac:dyDescent="0.25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2"/>
      <c r="BA6041" s="12"/>
      <c r="BB6041" s="12"/>
      <c r="BC6041" s="11"/>
      <c r="BD6041" s="11"/>
      <c r="BE6041" s="11"/>
      <c r="BF6041" s="11"/>
    </row>
    <row r="6042" spans="1:58" x14ac:dyDescent="0.25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2"/>
      <c r="BA6042" s="12"/>
      <c r="BB6042" s="12"/>
      <c r="BC6042" s="11"/>
      <c r="BD6042" s="11"/>
      <c r="BE6042" s="11"/>
      <c r="BF6042" s="11"/>
    </row>
    <row r="6043" spans="1:58" x14ac:dyDescent="0.25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2"/>
      <c r="BA6043" s="12"/>
      <c r="BB6043" s="12"/>
      <c r="BC6043" s="11"/>
      <c r="BD6043" s="11"/>
      <c r="BE6043" s="11"/>
      <c r="BF6043" s="11"/>
    </row>
    <row r="6044" spans="1:58" x14ac:dyDescent="0.25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2"/>
      <c r="BA6044" s="12"/>
      <c r="BB6044" s="12"/>
      <c r="BC6044" s="11"/>
      <c r="BD6044" s="11"/>
      <c r="BE6044" s="11"/>
      <c r="BF6044" s="11"/>
    </row>
    <row r="6045" spans="1:58" x14ac:dyDescent="0.25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2"/>
      <c r="BA6045" s="12"/>
      <c r="BB6045" s="12"/>
      <c r="BC6045" s="11"/>
      <c r="BD6045" s="11"/>
      <c r="BE6045" s="11"/>
      <c r="BF6045" s="11"/>
    </row>
    <row r="6046" spans="1:58" x14ac:dyDescent="0.25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2"/>
      <c r="BA6046" s="12"/>
      <c r="BB6046" s="12"/>
      <c r="BC6046" s="11"/>
      <c r="BD6046" s="11"/>
      <c r="BE6046" s="11"/>
      <c r="BF6046" s="11"/>
    </row>
    <row r="6047" spans="1:58" x14ac:dyDescent="0.25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2"/>
      <c r="BA6047" s="12"/>
      <c r="BB6047" s="12"/>
      <c r="BC6047" s="11"/>
      <c r="BD6047" s="11"/>
      <c r="BE6047" s="11"/>
      <c r="BF6047" s="11"/>
    </row>
    <row r="6048" spans="1:58" x14ac:dyDescent="0.25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2"/>
      <c r="BA6048" s="12"/>
      <c r="BB6048" s="12"/>
      <c r="BC6048" s="11"/>
      <c r="BD6048" s="11"/>
      <c r="BE6048" s="11"/>
      <c r="BF6048" s="11"/>
    </row>
    <row r="6049" spans="1:58" x14ac:dyDescent="0.25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2"/>
      <c r="BA6049" s="12"/>
      <c r="BB6049" s="12"/>
      <c r="BC6049" s="11"/>
      <c r="BD6049" s="11"/>
      <c r="BE6049" s="11"/>
      <c r="BF6049" s="11"/>
    </row>
    <row r="6050" spans="1:58" x14ac:dyDescent="0.25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2"/>
      <c r="BA6050" s="12"/>
      <c r="BB6050" s="12"/>
      <c r="BC6050" s="11"/>
      <c r="BD6050" s="11"/>
      <c r="BE6050" s="11"/>
      <c r="BF6050" s="11"/>
    </row>
    <row r="6051" spans="1:58" x14ac:dyDescent="0.25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2"/>
      <c r="BA6051" s="12"/>
      <c r="BB6051" s="12"/>
      <c r="BC6051" s="11"/>
      <c r="BD6051" s="11"/>
      <c r="BE6051" s="11"/>
      <c r="BF6051" s="11"/>
    </row>
    <row r="6052" spans="1:58" x14ac:dyDescent="0.25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2"/>
      <c r="BA6052" s="12"/>
      <c r="BB6052" s="12"/>
      <c r="BC6052" s="11"/>
      <c r="BD6052" s="11"/>
      <c r="BE6052" s="11"/>
      <c r="BF6052" s="11"/>
    </row>
    <row r="6053" spans="1:58" x14ac:dyDescent="0.25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2"/>
      <c r="BA6053" s="12"/>
      <c r="BB6053" s="12"/>
      <c r="BC6053" s="11"/>
      <c r="BD6053" s="11"/>
      <c r="BE6053" s="11"/>
      <c r="BF6053" s="11"/>
    </row>
    <row r="6054" spans="1:58" x14ac:dyDescent="0.25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2"/>
      <c r="BA6054" s="12"/>
      <c r="BB6054" s="12"/>
      <c r="BC6054" s="11"/>
      <c r="BD6054" s="11"/>
      <c r="BE6054" s="11"/>
      <c r="BF6054" s="11"/>
    </row>
    <row r="6055" spans="1:58" x14ac:dyDescent="0.25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2"/>
      <c r="BA6055" s="12"/>
      <c r="BB6055" s="12"/>
      <c r="BC6055" s="11"/>
      <c r="BD6055" s="11"/>
      <c r="BE6055" s="11"/>
      <c r="BF6055" s="11"/>
    </row>
    <row r="6056" spans="1:58" x14ac:dyDescent="0.25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2"/>
      <c r="BA6056" s="12"/>
      <c r="BB6056" s="12"/>
      <c r="BC6056" s="11"/>
      <c r="BD6056" s="11"/>
      <c r="BE6056" s="11"/>
      <c r="BF6056" s="11"/>
    </row>
    <row r="6057" spans="1:58" x14ac:dyDescent="0.25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2"/>
      <c r="BA6057" s="12"/>
      <c r="BB6057" s="12"/>
      <c r="BC6057" s="11"/>
      <c r="BD6057" s="11"/>
      <c r="BE6057" s="11"/>
      <c r="BF6057" s="11"/>
    </row>
    <row r="6058" spans="1:58" x14ac:dyDescent="0.25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2"/>
      <c r="BA6058" s="12"/>
      <c r="BB6058" s="12"/>
      <c r="BC6058" s="11"/>
      <c r="BD6058" s="11"/>
      <c r="BE6058" s="11"/>
      <c r="BF6058" s="11"/>
    </row>
    <row r="6059" spans="1:58" x14ac:dyDescent="0.25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2"/>
      <c r="BA6059" s="12"/>
      <c r="BB6059" s="12"/>
      <c r="BC6059" s="11"/>
      <c r="BD6059" s="11"/>
      <c r="BE6059" s="11"/>
      <c r="BF6059" s="11"/>
    </row>
    <row r="6060" spans="1:58" x14ac:dyDescent="0.25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2"/>
      <c r="BA6060" s="12"/>
      <c r="BB6060" s="12"/>
      <c r="BC6060" s="11"/>
      <c r="BD6060" s="11"/>
      <c r="BE6060" s="11"/>
      <c r="BF6060" s="11"/>
    </row>
    <row r="6061" spans="1:58" x14ac:dyDescent="0.25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2"/>
      <c r="BA6061" s="12"/>
      <c r="BB6061" s="12"/>
      <c r="BC6061" s="11"/>
      <c r="BD6061" s="11"/>
      <c r="BE6061" s="11"/>
      <c r="BF6061" s="11"/>
    </row>
    <row r="6062" spans="1:58" x14ac:dyDescent="0.25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2"/>
      <c r="BA6062" s="12"/>
      <c r="BB6062" s="12"/>
      <c r="BC6062" s="11"/>
      <c r="BD6062" s="11"/>
      <c r="BE6062" s="11"/>
      <c r="BF6062" s="11"/>
    </row>
    <row r="6063" spans="1:58" x14ac:dyDescent="0.25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2"/>
      <c r="BA6063" s="12"/>
      <c r="BB6063" s="12"/>
      <c r="BC6063" s="11"/>
      <c r="BD6063" s="11"/>
      <c r="BE6063" s="11"/>
      <c r="BF6063" s="11"/>
    </row>
    <row r="6064" spans="1:58" x14ac:dyDescent="0.25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2"/>
      <c r="BA6064" s="12"/>
      <c r="BB6064" s="12"/>
      <c r="BC6064" s="11"/>
      <c r="BD6064" s="11"/>
      <c r="BE6064" s="11"/>
      <c r="BF6064" s="11"/>
    </row>
    <row r="6065" spans="1:58" x14ac:dyDescent="0.25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2"/>
      <c r="BA6065" s="12"/>
      <c r="BB6065" s="12"/>
      <c r="BC6065" s="11"/>
      <c r="BD6065" s="11"/>
      <c r="BE6065" s="11"/>
      <c r="BF6065" s="11"/>
    </row>
    <row r="6066" spans="1:58" x14ac:dyDescent="0.25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2"/>
      <c r="BA6066" s="12"/>
      <c r="BB6066" s="12"/>
      <c r="BC6066" s="11"/>
      <c r="BD6066" s="11"/>
      <c r="BE6066" s="11"/>
      <c r="BF6066" s="11"/>
    </row>
    <row r="6067" spans="1:58" x14ac:dyDescent="0.25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2"/>
      <c r="BA6067" s="12"/>
      <c r="BB6067" s="12"/>
      <c r="BC6067" s="11"/>
      <c r="BD6067" s="11"/>
      <c r="BE6067" s="11"/>
      <c r="BF6067" s="11"/>
    </row>
    <row r="6068" spans="1:58" x14ac:dyDescent="0.25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2"/>
      <c r="BA6068" s="12"/>
      <c r="BB6068" s="12"/>
      <c r="BC6068" s="11"/>
      <c r="BD6068" s="11"/>
      <c r="BE6068" s="11"/>
      <c r="BF6068" s="11"/>
    </row>
    <row r="6069" spans="1:58" x14ac:dyDescent="0.25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2"/>
      <c r="BA6069" s="12"/>
      <c r="BB6069" s="12"/>
      <c r="BC6069" s="11"/>
      <c r="BD6069" s="11"/>
      <c r="BE6069" s="11"/>
      <c r="BF6069" s="11"/>
    </row>
    <row r="6070" spans="1:58" x14ac:dyDescent="0.25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2"/>
      <c r="BA6070" s="12"/>
      <c r="BB6070" s="12"/>
      <c r="BC6070" s="11"/>
      <c r="BD6070" s="11"/>
      <c r="BE6070" s="11"/>
      <c r="BF6070" s="11"/>
    </row>
    <row r="6071" spans="1:58" x14ac:dyDescent="0.25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2"/>
      <c r="BA6071" s="12"/>
      <c r="BB6071" s="12"/>
      <c r="BC6071" s="11"/>
      <c r="BD6071" s="11"/>
      <c r="BE6071" s="11"/>
      <c r="BF6071" s="11"/>
    </row>
    <row r="6072" spans="1:58" x14ac:dyDescent="0.25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2"/>
      <c r="BA6072" s="12"/>
      <c r="BB6072" s="12"/>
      <c r="BC6072" s="11"/>
      <c r="BD6072" s="11"/>
      <c r="BE6072" s="11"/>
      <c r="BF6072" s="11"/>
    </row>
    <row r="6073" spans="1:58" x14ac:dyDescent="0.25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2"/>
      <c r="BA6073" s="12"/>
      <c r="BB6073" s="12"/>
      <c r="BC6073" s="11"/>
      <c r="BD6073" s="11"/>
      <c r="BE6073" s="11"/>
      <c r="BF6073" s="11"/>
    </row>
    <row r="6074" spans="1:58" x14ac:dyDescent="0.25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2"/>
      <c r="BA6074" s="12"/>
      <c r="BB6074" s="12"/>
      <c r="BC6074" s="11"/>
      <c r="BD6074" s="11"/>
      <c r="BE6074" s="11"/>
      <c r="BF6074" s="11"/>
    </row>
    <row r="6075" spans="1:58" x14ac:dyDescent="0.25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2"/>
      <c r="BA6075" s="12"/>
      <c r="BB6075" s="12"/>
      <c r="BC6075" s="11"/>
      <c r="BD6075" s="11"/>
      <c r="BE6075" s="11"/>
      <c r="BF6075" s="11"/>
    </row>
    <row r="6076" spans="1:58" x14ac:dyDescent="0.25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2"/>
      <c r="BA6076" s="12"/>
      <c r="BB6076" s="12"/>
      <c r="BC6076" s="11"/>
      <c r="BD6076" s="11"/>
      <c r="BE6076" s="11"/>
      <c r="BF6076" s="11"/>
    </row>
    <row r="6077" spans="1:58" x14ac:dyDescent="0.25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2"/>
      <c r="BA6077" s="12"/>
      <c r="BB6077" s="12"/>
      <c r="BC6077" s="11"/>
      <c r="BD6077" s="11"/>
      <c r="BE6077" s="11"/>
      <c r="BF6077" s="11"/>
    </row>
    <row r="6078" spans="1:58" x14ac:dyDescent="0.25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2"/>
      <c r="BA6078" s="12"/>
      <c r="BB6078" s="12"/>
      <c r="BC6078" s="11"/>
      <c r="BD6078" s="11"/>
      <c r="BE6078" s="11"/>
      <c r="BF6078" s="11"/>
    </row>
    <row r="6079" spans="1:58" x14ac:dyDescent="0.25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2"/>
      <c r="BA6079" s="12"/>
      <c r="BB6079" s="12"/>
      <c r="BC6079" s="11"/>
      <c r="BD6079" s="11"/>
      <c r="BE6079" s="11"/>
      <c r="BF6079" s="11"/>
    </row>
    <row r="6080" spans="1:58" x14ac:dyDescent="0.25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2"/>
      <c r="BA6080" s="12"/>
      <c r="BB6080" s="12"/>
      <c r="BC6080" s="11"/>
      <c r="BD6080" s="11"/>
      <c r="BE6080" s="11"/>
      <c r="BF6080" s="11"/>
    </row>
    <row r="6081" spans="1:58" x14ac:dyDescent="0.25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2"/>
      <c r="BA6081" s="12"/>
      <c r="BB6081" s="12"/>
      <c r="BC6081" s="11"/>
      <c r="BD6081" s="11"/>
      <c r="BE6081" s="11"/>
      <c r="BF6081" s="11"/>
    </row>
    <row r="6082" spans="1:58" x14ac:dyDescent="0.25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2"/>
      <c r="BA6082" s="12"/>
      <c r="BB6082" s="12"/>
      <c r="BC6082" s="11"/>
      <c r="BD6082" s="11"/>
      <c r="BE6082" s="11"/>
      <c r="BF6082" s="11"/>
    </row>
    <row r="6083" spans="1:58" x14ac:dyDescent="0.25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2"/>
      <c r="BA6083" s="12"/>
      <c r="BB6083" s="12"/>
      <c r="BC6083" s="11"/>
      <c r="BD6083" s="11"/>
      <c r="BE6083" s="11"/>
      <c r="BF6083" s="11"/>
    </row>
    <row r="6084" spans="1:58" x14ac:dyDescent="0.25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2"/>
      <c r="BA6084" s="12"/>
      <c r="BB6084" s="12"/>
      <c r="BC6084" s="11"/>
      <c r="BD6084" s="11"/>
      <c r="BE6084" s="11"/>
      <c r="BF6084" s="11"/>
    </row>
    <row r="6085" spans="1:58" x14ac:dyDescent="0.25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2"/>
      <c r="BA6085" s="12"/>
      <c r="BB6085" s="12"/>
      <c r="BC6085" s="11"/>
      <c r="BD6085" s="11"/>
      <c r="BE6085" s="11"/>
      <c r="BF6085" s="11"/>
    </row>
    <row r="6086" spans="1:58" x14ac:dyDescent="0.25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2"/>
      <c r="BA6086" s="12"/>
      <c r="BB6086" s="12"/>
      <c r="BC6086" s="11"/>
      <c r="BD6086" s="11"/>
      <c r="BE6086" s="11"/>
      <c r="BF6086" s="11"/>
    </row>
    <row r="6087" spans="1:58" x14ac:dyDescent="0.25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2"/>
      <c r="BA6087" s="12"/>
      <c r="BB6087" s="12"/>
      <c r="BC6087" s="11"/>
      <c r="BD6087" s="11"/>
      <c r="BE6087" s="11"/>
      <c r="BF6087" s="11"/>
    </row>
    <row r="6088" spans="1:58" x14ac:dyDescent="0.25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2"/>
      <c r="BA6088" s="12"/>
      <c r="BB6088" s="12"/>
      <c r="BC6088" s="11"/>
      <c r="BD6088" s="11"/>
      <c r="BE6088" s="11"/>
      <c r="BF6088" s="11"/>
    </row>
    <row r="6089" spans="1:58" x14ac:dyDescent="0.25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2"/>
      <c r="BA6089" s="12"/>
      <c r="BB6089" s="12"/>
      <c r="BC6089" s="11"/>
      <c r="BD6089" s="11"/>
      <c r="BE6089" s="11"/>
      <c r="BF6089" s="11"/>
    </row>
    <row r="6090" spans="1:58" x14ac:dyDescent="0.25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2"/>
      <c r="BA6090" s="12"/>
      <c r="BB6090" s="12"/>
      <c r="BC6090" s="11"/>
      <c r="BD6090" s="11"/>
      <c r="BE6090" s="11"/>
      <c r="BF6090" s="11"/>
    </row>
    <row r="6091" spans="1:58" x14ac:dyDescent="0.25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2"/>
      <c r="BA6091" s="12"/>
      <c r="BB6091" s="12"/>
      <c r="BC6091" s="11"/>
      <c r="BD6091" s="11"/>
      <c r="BE6091" s="11"/>
      <c r="BF6091" s="11"/>
    </row>
    <row r="6092" spans="1:58" x14ac:dyDescent="0.25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2"/>
      <c r="BA6092" s="12"/>
      <c r="BB6092" s="12"/>
      <c r="BC6092" s="11"/>
      <c r="BD6092" s="11"/>
      <c r="BE6092" s="11"/>
      <c r="BF6092" s="11"/>
    </row>
    <row r="6093" spans="1:58" x14ac:dyDescent="0.25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2"/>
      <c r="BA6093" s="12"/>
      <c r="BB6093" s="12"/>
      <c r="BC6093" s="11"/>
      <c r="BD6093" s="11"/>
      <c r="BE6093" s="11"/>
      <c r="BF6093" s="11"/>
    </row>
    <row r="6094" spans="1:58" x14ac:dyDescent="0.25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2"/>
      <c r="BA6094" s="12"/>
      <c r="BB6094" s="12"/>
      <c r="BC6094" s="11"/>
      <c r="BD6094" s="11"/>
      <c r="BE6094" s="11"/>
      <c r="BF6094" s="11"/>
    </row>
    <row r="6095" spans="1:58" x14ac:dyDescent="0.25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2"/>
      <c r="BA6095" s="12"/>
      <c r="BB6095" s="12"/>
      <c r="BC6095" s="11"/>
      <c r="BD6095" s="11"/>
      <c r="BE6095" s="11"/>
      <c r="BF6095" s="11"/>
    </row>
    <row r="6096" spans="1:58" x14ac:dyDescent="0.25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2"/>
      <c r="BA6096" s="12"/>
      <c r="BB6096" s="12"/>
      <c r="BC6096" s="11"/>
      <c r="BD6096" s="11"/>
      <c r="BE6096" s="11"/>
      <c r="BF6096" s="11"/>
    </row>
    <row r="6097" spans="1:58" x14ac:dyDescent="0.25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2"/>
      <c r="BA6097" s="12"/>
      <c r="BB6097" s="12"/>
      <c r="BC6097" s="11"/>
      <c r="BD6097" s="11"/>
      <c r="BE6097" s="11"/>
      <c r="BF6097" s="11"/>
    </row>
    <row r="6098" spans="1:58" x14ac:dyDescent="0.25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2"/>
      <c r="BA6098" s="12"/>
      <c r="BB6098" s="12"/>
      <c r="BC6098" s="11"/>
      <c r="BD6098" s="11"/>
      <c r="BE6098" s="11"/>
      <c r="BF6098" s="11"/>
    </row>
    <row r="6099" spans="1:58" x14ac:dyDescent="0.25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2"/>
      <c r="BA6099" s="12"/>
      <c r="BB6099" s="12"/>
      <c r="BC6099" s="11"/>
      <c r="BD6099" s="11"/>
      <c r="BE6099" s="11"/>
      <c r="BF6099" s="11"/>
    </row>
    <row r="6100" spans="1:58" x14ac:dyDescent="0.25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2"/>
      <c r="BA6100" s="12"/>
      <c r="BB6100" s="12"/>
      <c r="BC6100" s="11"/>
      <c r="BD6100" s="11"/>
      <c r="BE6100" s="11"/>
      <c r="BF6100" s="11"/>
    </row>
    <row r="6101" spans="1:58" x14ac:dyDescent="0.25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2"/>
      <c r="BA6101" s="12"/>
      <c r="BB6101" s="12"/>
      <c r="BC6101" s="11"/>
      <c r="BD6101" s="11"/>
      <c r="BE6101" s="11"/>
      <c r="BF6101" s="11"/>
    </row>
    <row r="6102" spans="1:58" x14ac:dyDescent="0.25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2"/>
      <c r="BA6102" s="12"/>
      <c r="BB6102" s="12"/>
      <c r="BC6102" s="11"/>
      <c r="BD6102" s="11"/>
      <c r="BE6102" s="11"/>
      <c r="BF6102" s="11"/>
    </row>
    <row r="6103" spans="1:58" x14ac:dyDescent="0.25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2"/>
      <c r="BA6103" s="12"/>
      <c r="BB6103" s="12"/>
      <c r="BC6103" s="11"/>
      <c r="BD6103" s="11"/>
      <c r="BE6103" s="11"/>
      <c r="BF6103" s="11"/>
    </row>
    <row r="6104" spans="1:58" x14ac:dyDescent="0.25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2"/>
      <c r="BA6104" s="12"/>
      <c r="BB6104" s="12"/>
      <c r="BC6104" s="11"/>
      <c r="BD6104" s="11"/>
      <c r="BE6104" s="11"/>
      <c r="BF6104" s="11"/>
    </row>
    <row r="6105" spans="1:58" x14ac:dyDescent="0.25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2"/>
      <c r="BA6105" s="12"/>
      <c r="BB6105" s="12"/>
      <c r="BC6105" s="11"/>
      <c r="BD6105" s="11"/>
      <c r="BE6105" s="11"/>
      <c r="BF6105" s="11"/>
    </row>
    <row r="6106" spans="1:58" x14ac:dyDescent="0.25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2"/>
      <c r="BA6106" s="12"/>
      <c r="BB6106" s="12"/>
      <c r="BC6106" s="11"/>
      <c r="BD6106" s="11"/>
      <c r="BE6106" s="11"/>
      <c r="BF6106" s="11"/>
    </row>
    <row r="6107" spans="1:58" x14ac:dyDescent="0.25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2"/>
      <c r="BA6107" s="12"/>
      <c r="BB6107" s="12"/>
      <c r="BC6107" s="11"/>
      <c r="BD6107" s="11"/>
      <c r="BE6107" s="11"/>
      <c r="BF6107" s="11"/>
    </row>
    <row r="6108" spans="1:58" x14ac:dyDescent="0.25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2"/>
      <c r="BA6108" s="12"/>
      <c r="BB6108" s="12"/>
      <c r="BC6108" s="11"/>
      <c r="BD6108" s="11"/>
      <c r="BE6108" s="11"/>
      <c r="BF6108" s="11"/>
    </row>
    <row r="6109" spans="1:58" x14ac:dyDescent="0.25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2"/>
      <c r="BA6109" s="12"/>
      <c r="BB6109" s="12"/>
      <c r="BC6109" s="11"/>
      <c r="BD6109" s="11"/>
      <c r="BE6109" s="11"/>
      <c r="BF6109" s="11"/>
    </row>
    <row r="6110" spans="1:58" x14ac:dyDescent="0.25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2"/>
      <c r="BA6110" s="12"/>
      <c r="BB6110" s="12"/>
      <c r="BC6110" s="11"/>
      <c r="BD6110" s="11"/>
      <c r="BE6110" s="11"/>
      <c r="BF6110" s="11"/>
    </row>
    <row r="6111" spans="1:58" x14ac:dyDescent="0.25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2"/>
      <c r="BA6111" s="12"/>
      <c r="BB6111" s="12"/>
      <c r="BC6111" s="11"/>
      <c r="BD6111" s="11"/>
      <c r="BE6111" s="11"/>
      <c r="BF6111" s="11"/>
    </row>
    <row r="6112" spans="1:58" x14ac:dyDescent="0.25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2"/>
      <c r="BA6112" s="12"/>
      <c r="BB6112" s="12"/>
      <c r="BC6112" s="11"/>
      <c r="BD6112" s="11"/>
      <c r="BE6112" s="11"/>
      <c r="BF6112" s="11"/>
    </row>
    <row r="6113" spans="1:58" x14ac:dyDescent="0.25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2"/>
      <c r="BA6113" s="12"/>
      <c r="BB6113" s="12"/>
      <c r="BC6113" s="11"/>
      <c r="BD6113" s="11"/>
      <c r="BE6113" s="11"/>
      <c r="BF6113" s="11"/>
    </row>
    <row r="6114" spans="1:58" x14ac:dyDescent="0.25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2"/>
      <c r="BA6114" s="12"/>
      <c r="BB6114" s="12"/>
      <c r="BC6114" s="11"/>
      <c r="BD6114" s="11"/>
      <c r="BE6114" s="11"/>
      <c r="BF6114" s="11"/>
    </row>
    <row r="6115" spans="1:58" x14ac:dyDescent="0.25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2"/>
      <c r="BA6115" s="12"/>
      <c r="BB6115" s="12"/>
      <c r="BC6115" s="11"/>
      <c r="BD6115" s="11"/>
      <c r="BE6115" s="11"/>
      <c r="BF6115" s="11"/>
    </row>
    <row r="6116" spans="1:58" x14ac:dyDescent="0.25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2"/>
      <c r="BA6116" s="12"/>
      <c r="BB6116" s="12"/>
      <c r="BC6116" s="11"/>
      <c r="BD6116" s="11"/>
      <c r="BE6116" s="11"/>
      <c r="BF6116" s="11"/>
    </row>
    <row r="6117" spans="1:58" x14ac:dyDescent="0.25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2"/>
      <c r="BA6117" s="12"/>
      <c r="BB6117" s="12"/>
      <c r="BC6117" s="11"/>
      <c r="BD6117" s="11"/>
      <c r="BE6117" s="11"/>
      <c r="BF6117" s="11"/>
    </row>
    <row r="6118" spans="1:58" x14ac:dyDescent="0.25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2"/>
      <c r="BA6118" s="12"/>
      <c r="BB6118" s="12"/>
      <c r="BC6118" s="11"/>
      <c r="BD6118" s="11"/>
      <c r="BE6118" s="11"/>
      <c r="BF6118" s="11"/>
    </row>
    <row r="6119" spans="1:58" x14ac:dyDescent="0.25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2"/>
      <c r="BA6119" s="12"/>
      <c r="BB6119" s="12"/>
      <c r="BC6119" s="11"/>
      <c r="BD6119" s="11"/>
      <c r="BE6119" s="11"/>
      <c r="BF6119" s="11"/>
    </row>
    <row r="6120" spans="1:58" x14ac:dyDescent="0.25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2"/>
      <c r="BA6120" s="12"/>
      <c r="BB6120" s="12"/>
      <c r="BC6120" s="11"/>
      <c r="BD6120" s="11"/>
      <c r="BE6120" s="11"/>
      <c r="BF6120" s="11"/>
    </row>
    <row r="6121" spans="1:58" x14ac:dyDescent="0.25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2"/>
      <c r="BA6121" s="12"/>
      <c r="BB6121" s="12"/>
      <c r="BC6121" s="11"/>
      <c r="BD6121" s="11"/>
      <c r="BE6121" s="11"/>
      <c r="BF6121" s="11"/>
    </row>
    <row r="6122" spans="1:58" x14ac:dyDescent="0.25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2"/>
      <c r="BA6122" s="12"/>
      <c r="BB6122" s="12"/>
      <c r="BC6122" s="11"/>
      <c r="BD6122" s="11"/>
      <c r="BE6122" s="11"/>
      <c r="BF6122" s="11"/>
    </row>
    <row r="6123" spans="1:58" x14ac:dyDescent="0.25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2"/>
      <c r="BA6123" s="12"/>
      <c r="BB6123" s="12"/>
      <c r="BC6123" s="11"/>
      <c r="BD6123" s="11"/>
      <c r="BE6123" s="11"/>
      <c r="BF6123" s="11"/>
    </row>
    <row r="6124" spans="1:58" x14ac:dyDescent="0.25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2"/>
      <c r="BA6124" s="12"/>
      <c r="BB6124" s="12"/>
      <c r="BC6124" s="11"/>
      <c r="BD6124" s="11"/>
      <c r="BE6124" s="11"/>
      <c r="BF6124" s="11"/>
    </row>
    <row r="6125" spans="1:58" x14ac:dyDescent="0.25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2"/>
      <c r="BA6125" s="12"/>
      <c r="BB6125" s="12"/>
      <c r="BC6125" s="11"/>
      <c r="BD6125" s="11"/>
      <c r="BE6125" s="11"/>
      <c r="BF6125" s="11"/>
    </row>
    <row r="6126" spans="1:58" x14ac:dyDescent="0.25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2"/>
      <c r="BA6126" s="12"/>
      <c r="BB6126" s="12"/>
      <c r="BC6126" s="11"/>
      <c r="BD6126" s="11"/>
      <c r="BE6126" s="11"/>
      <c r="BF6126" s="11"/>
    </row>
    <row r="6127" spans="1:58" x14ac:dyDescent="0.25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2"/>
      <c r="BA6127" s="12"/>
      <c r="BB6127" s="12"/>
      <c r="BC6127" s="11"/>
      <c r="BD6127" s="11"/>
      <c r="BE6127" s="11"/>
      <c r="BF6127" s="11"/>
    </row>
    <row r="6128" spans="1:58" x14ac:dyDescent="0.25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2"/>
      <c r="BA6128" s="12"/>
      <c r="BB6128" s="12"/>
      <c r="BC6128" s="11"/>
      <c r="BD6128" s="11"/>
      <c r="BE6128" s="11"/>
      <c r="BF6128" s="11"/>
    </row>
    <row r="6129" spans="1:58" x14ac:dyDescent="0.25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2"/>
      <c r="BA6129" s="12"/>
      <c r="BB6129" s="12"/>
      <c r="BC6129" s="11"/>
      <c r="BD6129" s="11"/>
      <c r="BE6129" s="11"/>
      <c r="BF6129" s="11"/>
    </row>
    <row r="6130" spans="1:58" x14ac:dyDescent="0.25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2"/>
      <c r="BA6130" s="12"/>
      <c r="BB6130" s="12"/>
      <c r="BC6130" s="11"/>
      <c r="BD6130" s="11"/>
      <c r="BE6130" s="11"/>
      <c r="BF6130" s="11"/>
    </row>
    <row r="6131" spans="1:58" x14ac:dyDescent="0.25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2"/>
      <c r="BA6131" s="12"/>
      <c r="BB6131" s="12"/>
      <c r="BC6131" s="11"/>
      <c r="BD6131" s="11"/>
      <c r="BE6131" s="11"/>
      <c r="BF6131" s="11"/>
    </row>
    <row r="6132" spans="1:58" x14ac:dyDescent="0.25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2"/>
      <c r="BA6132" s="12"/>
      <c r="BB6132" s="12"/>
      <c r="BC6132" s="11"/>
      <c r="BD6132" s="11"/>
      <c r="BE6132" s="11"/>
      <c r="BF6132" s="11"/>
    </row>
    <row r="6133" spans="1:58" x14ac:dyDescent="0.25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2"/>
      <c r="BA6133" s="12"/>
      <c r="BB6133" s="12"/>
      <c r="BC6133" s="11"/>
      <c r="BD6133" s="11"/>
      <c r="BE6133" s="11"/>
      <c r="BF6133" s="11"/>
    </row>
    <row r="6134" spans="1:58" x14ac:dyDescent="0.25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2"/>
      <c r="BA6134" s="12"/>
      <c r="BB6134" s="12"/>
      <c r="BC6134" s="11"/>
      <c r="BD6134" s="11"/>
      <c r="BE6134" s="11"/>
      <c r="BF6134" s="11"/>
    </row>
    <row r="6135" spans="1:58" x14ac:dyDescent="0.25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2"/>
      <c r="BA6135" s="12"/>
      <c r="BB6135" s="12"/>
      <c r="BC6135" s="11"/>
      <c r="BD6135" s="11"/>
      <c r="BE6135" s="11"/>
      <c r="BF6135" s="11"/>
    </row>
    <row r="6136" spans="1:58" x14ac:dyDescent="0.25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2"/>
      <c r="BA6136" s="12"/>
      <c r="BB6136" s="12"/>
      <c r="BC6136" s="11"/>
      <c r="BD6136" s="11"/>
      <c r="BE6136" s="11"/>
      <c r="BF6136" s="11"/>
    </row>
    <row r="6137" spans="1:58" x14ac:dyDescent="0.25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2"/>
      <c r="BA6137" s="12"/>
      <c r="BB6137" s="12"/>
      <c r="BC6137" s="11"/>
      <c r="BD6137" s="11"/>
      <c r="BE6137" s="11"/>
      <c r="BF6137" s="11"/>
    </row>
    <row r="6138" spans="1:58" x14ac:dyDescent="0.25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2"/>
      <c r="BA6138" s="12"/>
      <c r="BB6138" s="12"/>
      <c r="BC6138" s="11"/>
      <c r="BD6138" s="11"/>
      <c r="BE6138" s="11"/>
      <c r="BF6138" s="11"/>
    </row>
    <row r="6139" spans="1:58" x14ac:dyDescent="0.25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2"/>
      <c r="BA6139" s="12"/>
      <c r="BB6139" s="12"/>
      <c r="BC6139" s="11"/>
      <c r="BD6139" s="11"/>
      <c r="BE6139" s="11"/>
      <c r="BF6139" s="11"/>
    </row>
    <row r="6140" spans="1:58" x14ac:dyDescent="0.25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2"/>
      <c r="BA6140" s="12"/>
      <c r="BB6140" s="12"/>
      <c r="BC6140" s="11"/>
      <c r="BD6140" s="11"/>
      <c r="BE6140" s="11"/>
      <c r="BF6140" s="11"/>
    </row>
    <row r="6141" spans="1:58" x14ac:dyDescent="0.25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2"/>
      <c r="BA6141" s="12"/>
      <c r="BB6141" s="12"/>
      <c r="BC6141" s="11"/>
      <c r="BD6141" s="11"/>
      <c r="BE6141" s="11"/>
      <c r="BF6141" s="11"/>
    </row>
    <row r="6142" spans="1:58" x14ac:dyDescent="0.25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2"/>
      <c r="BA6142" s="12"/>
      <c r="BB6142" s="12"/>
      <c r="BC6142" s="11"/>
      <c r="BD6142" s="11"/>
      <c r="BE6142" s="11"/>
      <c r="BF6142" s="11"/>
    </row>
    <row r="6143" spans="1:58" x14ac:dyDescent="0.25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2"/>
      <c r="BA6143" s="12"/>
      <c r="BB6143" s="12"/>
      <c r="BC6143" s="11"/>
      <c r="BD6143" s="11"/>
      <c r="BE6143" s="11"/>
      <c r="BF6143" s="11"/>
    </row>
    <row r="6144" spans="1:58" x14ac:dyDescent="0.25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2"/>
      <c r="BA6144" s="12"/>
      <c r="BB6144" s="12"/>
      <c r="BC6144" s="11"/>
      <c r="BD6144" s="11"/>
      <c r="BE6144" s="11"/>
      <c r="BF6144" s="11"/>
    </row>
    <row r="6145" spans="1:58" x14ac:dyDescent="0.25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2"/>
      <c r="BA6145" s="12"/>
      <c r="BB6145" s="12"/>
      <c r="BC6145" s="11"/>
      <c r="BD6145" s="11"/>
      <c r="BE6145" s="11"/>
      <c r="BF6145" s="11"/>
    </row>
    <row r="6146" spans="1:58" x14ac:dyDescent="0.25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2"/>
      <c r="BA6146" s="12"/>
      <c r="BB6146" s="12"/>
      <c r="BC6146" s="11"/>
      <c r="BD6146" s="11"/>
      <c r="BE6146" s="11"/>
      <c r="BF6146" s="11"/>
    </row>
    <row r="6147" spans="1:58" x14ac:dyDescent="0.25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2"/>
      <c r="BA6147" s="12"/>
      <c r="BB6147" s="12"/>
      <c r="BC6147" s="11"/>
      <c r="BD6147" s="11"/>
      <c r="BE6147" s="11"/>
      <c r="BF6147" s="11"/>
    </row>
    <row r="6148" spans="1:58" x14ac:dyDescent="0.25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2"/>
      <c r="BA6148" s="12"/>
      <c r="BB6148" s="12"/>
      <c r="BC6148" s="11"/>
      <c r="BD6148" s="11"/>
      <c r="BE6148" s="11"/>
      <c r="BF6148" s="11"/>
    </row>
    <row r="6149" spans="1:58" x14ac:dyDescent="0.25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2"/>
      <c r="BA6149" s="12"/>
      <c r="BB6149" s="12"/>
      <c r="BC6149" s="11"/>
      <c r="BD6149" s="11"/>
      <c r="BE6149" s="11"/>
      <c r="BF6149" s="11"/>
    </row>
    <row r="6150" spans="1:58" x14ac:dyDescent="0.25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2"/>
      <c r="BA6150" s="12"/>
      <c r="BB6150" s="12"/>
      <c r="BC6150" s="11"/>
      <c r="BD6150" s="11"/>
      <c r="BE6150" s="11"/>
      <c r="BF6150" s="11"/>
    </row>
    <row r="6151" spans="1:58" x14ac:dyDescent="0.25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2"/>
      <c r="BA6151" s="12"/>
      <c r="BB6151" s="12"/>
      <c r="BC6151" s="11"/>
      <c r="BD6151" s="11"/>
      <c r="BE6151" s="11"/>
      <c r="BF6151" s="11"/>
    </row>
    <row r="6152" spans="1:58" x14ac:dyDescent="0.25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2"/>
      <c r="BA6152" s="12"/>
      <c r="BB6152" s="12"/>
      <c r="BC6152" s="11"/>
      <c r="BD6152" s="11"/>
      <c r="BE6152" s="11"/>
      <c r="BF6152" s="11"/>
    </row>
    <row r="6153" spans="1:58" x14ac:dyDescent="0.25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2"/>
      <c r="BA6153" s="12"/>
      <c r="BB6153" s="12"/>
      <c r="BC6153" s="11"/>
      <c r="BD6153" s="11"/>
      <c r="BE6153" s="11"/>
      <c r="BF6153" s="11"/>
    </row>
    <row r="6154" spans="1:58" x14ac:dyDescent="0.25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2"/>
      <c r="BA6154" s="12"/>
      <c r="BB6154" s="12"/>
      <c r="BC6154" s="11"/>
      <c r="BD6154" s="11"/>
      <c r="BE6154" s="11"/>
      <c r="BF6154" s="11"/>
    </row>
    <row r="6155" spans="1:58" x14ac:dyDescent="0.25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2"/>
      <c r="BA6155" s="12"/>
      <c r="BB6155" s="12"/>
      <c r="BC6155" s="11"/>
      <c r="BD6155" s="11"/>
      <c r="BE6155" s="11"/>
      <c r="BF6155" s="11"/>
    </row>
    <row r="6156" spans="1:58" x14ac:dyDescent="0.25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2"/>
      <c r="BA6156" s="12"/>
      <c r="BB6156" s="12"/>
      <c r="BC6156" s="11"/>
      <c r="BD6156" s="11"/>
      <c r="BE6156" s="11"/>
      <c r="BF6156" s="11"/>
    </row>
    <row r="6157" spans="1:58" x14ac:dyDescent="0.25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2"/>
      <c r="BA6157" s="12"/>
      <c r="BB6157" s="12"/>
      <c r="BC6157" s="11"/>
      <c r="BD6157" s="11"/>
      <c r="BE6157" s="11"/>
      <c r="BF6157" s="11"/>
    </row>
    <row r="6158" spans="1:58" x14ac:dyDescent="0.25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2"/>
      <c r="BA6158" s="12"/>
      <c r="BB6158" s="12"/>
      <c r="BC6158" s="11"/>
      <c r="BD6158" s="11"/>
      <c r="BE6158" s="11"/>
      <c r="BF6158" s="11"/>
    </row>
    <row r="6159" spans="1:58" x14ac:dyDescent="0.25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2"/>
      <c r="BA6159" s="12"/>
      <c r="BB6159" s="12"/>
      <c r="BC6159" s="11"/>
      <c r="BD6159" s="11"/>
      <c r="BE6159" s="11"/>
      <c r="BF6159" s="11"/>
    </row>
    <row r="6160" spans="1:58" x14ac:dyDescent="0.25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2"/>
      <c r="BA6160" s="12"/>
      <c r="BB6160" s="12"/>
      <c r="BC6160" s="11"/>
      <c r="BD6160" s="11"/>
      <c r="BE6160" s="11"/>
      <c r="BF6160" s="11"/>
    </row>
    <row r="6161" spans="1:58" x14ac:dyDescent="0.25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2"/>
      <c r="BA6161" s="12"/>
      <c r="BB6161" s="12"/>
      <c r="BC6161" s="11"/>
      <c r="BD6161" s="11"/>
      <c r="BE6161" s="11"/>
      <c r="BF6161" s="11"/>
    </row>
    <row r="6162" spans="1:58" x14ac:dyDescent="0.25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2"/>
      <c r="BA6162" s="12"/>
      <c r="BB6162" s="12"/>
      <c r="BC6162" s="11"/>
      <c r="BD6162" s="11"/>
      <c r="BE6162" s="11"/>
      <c r="BF6162" s="11"/>
    </row>
    <row r="6163" spans="1:58" x14ac:dyDescent="0.25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2"/>
      <c r="BA6163" s="12"/>
      <c r="BB6163" s="12"/>
      <c r="BC6163" s="11"/>
      <c r="BD6163" s="11"/>
      <c r="BE6163" s="11"/>
      <c r="BF6163" s="11"/>
    </row>
    <row r="6164" spans="1:58" x14ac:dyDescent="0.25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2"/>
      <c r="BA6164" s="12"/>
      <c r="BB6164" s="12"/>
      <c r="BC6164" s="11"/>
      <c r="BD6164" s="11"/>
      <c r="BE6164" s="11"/>
      <c r="BF6164" s="11"/>
    </row>
    <row r="6165" spans="1:58" x14ac:dyDescent="0.25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2"/>
      <c r="BA6165" s="12"/>
      <c r="BB6165" s="12"/>
      <c r="BC6165" s="11"/>
      <c r="BD6165" s="11"/>
      <c r="BE6165" s="11"/>
      <c r="BF6165" s="11"/>
    </row>
    <row r="6166" spans="1:58" x14ac:dyDescent="0.25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2"/>
      <c r="BA6166" s="12"/>
      <c r="BB6166" s="12"/>
      <c r="BC6166" s="11"/>
      <c r="BD6166" s="11"/>
      <c r="BE6166" s="11"/>
      <c r="BF6166" s="11"/>
    </row>
    <row r="6167" spans="1:58" x14ac:dyDescent="0.25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2"/>
      <c r="BA6167" s="12"/>
      <c r="BB6167" s="12"/>
      <c r="BC6167" s="11"/>
      <c r="BD6167" s="11"/>
      <c r="BE6167" s="11"/>
      <c r="BF6167" s="11"/>
    </row>
    <row r="6168" spans="1:58" x14ac:dyDescent="0.25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2"/>
      <c r="BA6168" s="12"/>
      <c r="BB6168" s="12"/>
      <c r="BC6168" s="11"/>
      <c r="BD6168" s="11"/>
      <c r="BE6168" s="11"/>
      <c r="BF6168" s="11"/>
    </row>
    <row r="6169" spans="1:58" x14ac:dyDescent="0.25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2"/>
      <c r="BA6169" s="12"/>
      <c r="BB6169" s="12"/>
      <c r="BC6169" s="11"/>
      <c r="BD6169" s="11"/>
      <c r="BE6169" s="11"/>
      <c r="BF6169" s="11"/>
    </row>
    <row r="6170" spans="1:58" x14ac:dyDescent="0.25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2"/>
      <c r="BA6170" s="12"/>
      <c r="BB6170" s="12"/>
      <c r="BC6170" s="11"/>
      <c r="BD6170" s="11"/>
      <c r="BE6170" s="11"/>
      <c r="BF6170" s="11"/>
    </row>
    <row r="6171" spans="1:58" x14ac:dyDescent="0.25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2"/>
      <c r="BA6171" s="12"/>
      <c r="BB6171" s="12"/>
      <c r="BC6171" s="11"/>
      <c r="BD6171" s="11"/>
      <c r="BE6171" s="11"/>
      <c r="BF6171" s="11"/>
    </row>
    <row r="6172" spans="1:58" x14ac:dyDescent="0.25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2"/>
      <c r="BA6172" s="12"/>
      <c r="BB6172" s="12"/>
      <c r="BC6172" s="11"/>
      <c r="BD6172" s="11"/>
      <c r="BE6172" s="11"/>
      <c r="BF6172" s="11"/>
    </row>
    <row r="6173" spans="1:58" x14ac:dyDescent="0.25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2"/>
      <c r="BA6173" s="12"/>
      <c r="BB6173" s="12"/>
      <c r="BC6173" s="11"/>
      <c r="BD6173" s="11"/>
      <c r="BE6173" s="11"/>
      <c r="BF6173" s="11"/>
    </row>
    <row r="6174" spans="1:58" x14ac:dyDescent="0.25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2"/>
      <c r="BA6174" s="12"/>
      <c r="BB6174" s="12"/>
      <c r="BC6174" s="11"/>
      <c r="BD6174" s="11"/>
      <c r="BE6174" s="11"/>
      <c r="BF6174" s="11"/>
    </row>
    <row r="6175" spans="1:58" x14ac:dyDescent="0.25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2"/>
      <c r="BA6175" s="12"/>
      <c r="BB6175" s="12"/>
      <c r="BC6175" s="11"/>
      <c r="BD6175" s="11"/>
      <c r="BE6175" s="11"/>
      <c r="BF6175" s="11"/>
    </row>
    <row r="6176" spans="1:58" x14ac:dyDescent="0.25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2"/>
      <c r="BA6176" s="12"/>
      <c r="BB6176" s="12"/>
      <c r="BC6176" s="11"/>
      <c r="BD6176" s="11"/>
      <c r="BE6176" s="11"/>
      <c r="BF6176" s="11"/>
    </row>
    <row r="6177" spans="1:58" x14ac:dyDescent="0.25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2"/>
      <c r="BA6177" s="12"/>
      <c r="BB6177" s="12"/>
      <c r="BC6177" s="11"/>
      <c r="BD6177" s="11"/>
      <c r="BE6177" s="11"/>
      <c r="BF6177" s="11"/>
    </row>
    <row r="6178" spans="1:58" x14ac:dyDescent="0.25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2"/>
      <c r="BA6178" s="12"/>
      <c r="BB6178" s="12"/>
      <c r="BC6178" s="11"/>
      <c r="BD6178" s="11"/>
      <c r="BE6178" s="11"/>
      <c r="BF6178" s="11"/>
    </row>
    <row r="6179" spans="1:58" x14ac:dyDescent="0.25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2"/>
      <c r="BA6179" s="12"/>
      <c r="BB6179" s="12"/>
      <c r="BC6179" s="11"/>
      <c r="BD6179" s="11"/>
      <c r="BE6179" s="11"/>
      <c r="BF6179" s="11"/>
    </row>
    <row r="6180" spans="1:58" x14ac:dyDescent="0.25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2"/>
      <c r="BA6180" s="12"/>
      <c r="BB6180" s="12"/>
      <c r="BC6180" s="11"/>
      <c r="BD6180" s="11"/>
      <c r="BE6180" s="11"/>
      <c r="BF6180" s="11"/>
    </row>
    <row r="6181" spans="1:58" x14ac:dyDescent="0.25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2"/>
      <c r="BA6181" s="12"/>
      <c r="BB6181" s="12"/>
      <c r="BC6181" s="11"/>
      <c r="BD6181" s="11"/>
      <c r="BE6181" s="11"/>
      <c r="BF6181" s="11"/>
    </row>
    <row r="6182" spans="1:58" x14ac:dyDescent="0.25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2"/>
      <c r="BA6182" s="12"/>
      <c r="BB6182" s="12"/>
      <c r="BC6182" s="11"/>
      <c r="BD6182" s="11"/>
      <c r="BE6182" s="11"/>
      <c r="BF6182" s="11"/>
    </row>
    <row r="6183" spans="1:58" x14ac:dyDescent="0.25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2"/>
      <c r="BA6183" s="12"/>
      <c r="BB6183" s="12"/>
      <c r="BC6183" s="11"/>
      <c r="BD6183" s="11"/>
      <c r="BE6183" s="11"/>
      <c r="BF6183" s="11"/>
    </row>
    <row r="6184" spans="1:58" x14ac:dyDescent="0.25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2"/>
      <c r="BA6184" s="12"/>
      <c r="BB6184" s="12"/>
      <c r="BC6184" s="11"/>
      <c r="BD6184" s="11"/>
      <c r="BE6184" s="11"/>
      <c r="BF6184" s="11"/>
    </row>
    <row r="6185" spans="1:58" x14ac:dyDescent="0.25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2"/>
      <c r="BA6185" s="12"/>
      <c r="BB6185" s="12"/>
      <c r="BC6185" s="11"/>
      <c r="BD6185" s="11"/>
      <c r="BE6185" s="11"/>
      <c r="BF6185" s="11"/>
    </row>
    <row r="6186" spans="1:58" x14ac:dyDescent="0.25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2"/>
      <c r="BA6186" s="12"/>
      <c r="BB6186" s="12"/>
      <c r="BC6186" s="11"/>
      <c r="BD6186" s="11"/>
      <c r="BE6186" s="11"/>
      <c r="BF6186" s="11"/>
    </row>
    <row r="6187" spans="1:58" x14ac:dyDescent="0.25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2"/>
      <c r="BA6187" s="12"/>
      <c r="BB6187" s="12"/>
      <c r="BC6187" s="11"/>
      <c r="BD6187" s="11"/>
      <c r="BE6187" s="11"/>
      <c r="BF6187" s="11"/>
    </row>
    <row r="6188" spans="1:58" x14ac:dyDescent="0.25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2"/>
      <c r="BA6188" s="12"/>
      <c r="BB6188" s="12"/>
      <c r="BC6188" s="11"/>
      <c r="BD6188" s="11"/>
      <c r="BE6188" s="11"/>
      <c r="BF6188" s="11"/>
    </row>
    <row r="6189" spans="1:58" x14ac:dyDescent="0.25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2"/>
      <c r="BA6189" s="12"/>
      <c r="BB6189" s="12"/>
      <c r="BC6189" s="11"/>
      <c r="BD6189" s="11"/>
      <c r="BE6189" s="11"/>
      <c r="BF6189" s="11"/>
    </row>
    <row r="6190" spans="1:58" x14ac:dyDescent="0.25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2"/>
      <c r="BA6190" s="12"/>
      <c r="BB6190" s="12"/>
      <c r="BC6190" s="11"/>
      <c r="BD6190" s="11"/>
      <c r="BE6190" s="11"/>
      <c r="BF6190" s="11"/>
    </row>
    <row r="6191" spans="1:58" x14ac:dyDescent="0.25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2"/>
      <c r="BA6191" s="12"/>
      <c r="BB6191" s="12"/>
      <c r="BC6191" s="11"/>
      <c r="BD6191" s="11"/>
      <c r="BE6191" s="11"/>
      <c r="BF6191" s="11"/>
    </row>
    <row r="6192" spans="1:58" x14ac:dyDescent="0.25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2"/>
      <c r="BA6192" s="12"/>
      <c r="BB6192" s="12"/>
      <c r="BC6192" s="11"/>
      <c r="BD6192" s="11"/>
      <c r="BE6192" s="11"/>
      <c r="BF6192" s="11"/>
    </row>
    <row r="6193" spans="1:58" x14ac:dyDescent="0.25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2"/>
      <c r="BA6193" s="12"/>
      <c r="BB6193" s="12"/>
      <c r="BC6193" s="11"/>
      <c r="BD6193" s="11"/>
      <c r="BE6193" s="11"/>
      <c r="BF6193" s="11"/>
    </row>
    <row r="6194" spans="1:58" x14ac:dyDescent="0.25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2"/>
      <c r="BA6194" s="12"/>
      <c r="BB6194" s="12"/>
      <c r="BC6194" s="11"/>
      <c r="BD6194" s="11"/>
      <c r="BE6194" s="11"/>
      <c r="BF6194" s="11"/>
    </row>
    <row r="6195" spans="1:58" x14ac:dyDescent="0.25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2"/>
      <c r="BA6195" s="12"/>
      <c r="BB6195" s="12"/>
      <c r="BC6195" s="11"/>
      <c r="BD6195" s="11"/>
      <c r="BE6195" s="11"/>
      <c r="BF6195" s="11"/>
    </row>
    <row r="6196" spans="1:58" x14ac:dyDescent="0.25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2"/>
      <c r="BA6196" s="12"/>
      <c r="BB6196" s="12"/>
      <c r="BC6196" s="11"/>
      <c r="BD6196" s="11"/>
      <c r="BE6196" s="11"/>
      <c r="BF6196" s="11"/>
    </row>
    <row r="6197" spans="1:58" x14ac:dyDescent="0.25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2"/>
      <c r="BA6197" s="12"/>
      <c r="BB6197" s="12"/>
      <c r="BC6197" s="11"/>
      <c r="BD6197" s="11"/>
      <c r="BE6197" s="11"/>
      <c r="BF6197" s="11"/>
    </row>
    <row r="6198" spans="1:58" x14ac:dyDescent="0.25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2"/>
      <c r="BA6198" s="12"/>
      <c r="BB6198" s="12"/>
      <c r="BC6198" s="11"/>
      <c r="BD6198" s="11"/>
      <c r="BE6198" s="11"/>
      <c r="BF6198" s="11"/>
    </row>
    <row r="6199" spans="1:58" x14ac:dyDescent="0.25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2"/>
      <c r="BA6199" s="12"/>
      <c r="BB6199" s="12"/>
      <c r="BC6199" s="11"/>
      <c r="BD6199" s="11"/>
      <c r="BE6199" s="11"/>
      <c r="BF6199" s="11"/>
    </row>
    <row r="6200" spans="1:58" x14ac:dyDescent="0.25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2"/>
      <c r="BA6200" s="12"/>
      <c r="BB6200" s="12"/>
      <c r="BC6200" s="11"/>
      <c r="BD6200" s="11"/>
      <c r="BE6200" s="11"/>
      <c r="BF6200" s="11"/>
    </row>
    <row r="6201" spans="1:58" x14ac:dyDescent="0.25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2"/>
      <c r="BA6201" s="12"/>
      <c r="BB6201" s="12"/>
      <c r="BC6201" s="11"/>
      <c r="BD6201" s="11"/>
      <c r="BE6201" s="11"/>
      <c r="BF6201" s="11"/>
    </row>
    <row r="6202" spans="1:58" x14ac:dyDescent="0.25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2"/>
      <c r="BA6202" s="12"/>
      <c r="BB6202" s="12"/>
      <c r="BC6202" s="11"/>
      <c r="BD6202" s="11"/>
      <c r="BE6202" s="11"/>
      <c r="BF6202" s="11"/>
    </row>
    <row r="6203" spans="1:58" x14ac:dyDescent="0.25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2"/>
      <c r="BA6203" s="12"/>
      <c r="BB6203" s="12"/>
      <c r="BC6203" s="11"/>
      <c r="BD6203" s="11"/>
      <c r="BE6203" s="11"/>
      <c r="BF6203" s="11"/>
    </row>
    <row r="6204" spans="1:58" x14ac:dyDescent="0.25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2"/>
      <c r="BA6204" s="12"/>
      <c r="BB6204" s="12"/>
      <c r="BC6204" s="11"/>
      <c r="BD6204" s="11"/>
      <c r="BE6204" s="11"/>
      <c r="BF6204" s="11"/>
    </row>
    <row r="6205" spans="1:58" x14ac:dyDescent="0.25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2"/>
      <c r="BA6205" s="12"/>
      <c r="BB6205" s="12"/>
      <c r="BC6205" s="11"/>
      <c r="BD6205" s="11"/>
      <c r="BE6205" s="11"/>
      <c r="BF6205" s="11"/>
    </row>
    <row r="6206" spans="1:58" x14ac:dyDescent="0.25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2"/>
      <c r="BA6206" s="12"/>
      <c r="BB6206" s="12"/>
      <c r="BC6206" s="11"/>
      <c r="BD6206" s="11"/>
      <c r="BE6206" s="11"/>
      <c r="BF6206" s="11"/>
    </row>
    <row r="6207" spans="1:58" x14ac:dyDescent="0.25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2"/>
      <c r="BA6207" s="12"/>
      <c r="BB6207" s="12"/>
      <c r="BC6207" s="11"/>
      <c r="BD6207" s="11"/>
      <c r="BE6207" s="11"/>
      <c r="BF6207" s="11"/>
    </row>
    <row r="6208" spans="1:58" x14ac:dyDescent="0.25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2"/>
      <c r="BA6208" s="12"/>
      <c r="BB6208" s="12"/>
      <c r="BC6208" s="11"/>
      <c r="BD6208" s="11"/>
      <c r="BE6208" s="11"/>
      <c r="BF6208" s="11"/>
    </row>
    <row r="6209" spans="1:58" x14ac:dyDescent="0.25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2"/>
      <c r="BA6209" s="12"/>
      <c r="BB6209" s="12"/>
      <c r="BC6209" s="11"/>
      <c r="BD6209" s="11"/>
      <c r="BE6209" s="11"/>
      <c r="BF6209" s="11"/>
    </row>
    <row r="6210" spans="1:58" x14ac:dyDescent="0.25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2"/>
      <c r="BA6210" s="12"/>
      <c r="BB6210" s="12"/>
      <c r="BC6210" s="11"/>
      <c r="BD6210" s="11"/>
      <c r="BE6210" s="11"/>
      <c r="BF6210" s="11"/>
    </row>
    <row r="6211" spans="1:58" x14ac:dyDescent="0.25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2"/>
      <c r="BA6211" s="12"/>
      <c r="BB6211" s="12"/>
      <c r="BC6211" s="11"/>
      <c r="BD6211" s="11"/>
      <c r="BE6211" s="11"/>
      <c r="BF6211" s="11"/>
    </row>
    <row r="6212" spans="1:58" x14ac:dyDescent="0.25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2"/>
      <c r="BA6212" s="12"/>
      <c r="BB6212" s="12"/>
      <c r="BC6212" s="11"/>
      <c r="BD6212" s="11"/>
      <c r="BE6212" s="11"/>
      <c r="BF6212" s="11"/>
    </row>
    <row r="6213" spans="1:58" x14ac:dyDescent="0.25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2"/>
      <c r="BA6213" s="12"/>
      <c r="BB6213" s="12"/>
      <c r="BC6213" s="11"/>
      <c r="BD6213" s="11"/>
      <c r="BE6213" s="11"/>
      <c r="BF6213" s="11"/>
    </row>
    <row r="6214" spans="1:58" x14ac:dyDescent="0.25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2"/>
      <c r="BA6214" s="12"/>
      <c r="BB6214" s="12"/>
      <c r="BC6214" s="11"/>
      <c r="BD6214" s="11"/>
      <c r="BE6214" s="11"/>
      <c r="BF6214" s="11"/>
    </row>
    <row r="6215" spans="1:58" x14ac:dyDescent="0.25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2"/>
      <c r="BA6215" s="12"/>
      <c r="BB6215" s="12"/>
      <c r="BC6215" s="11"/>
      <c r="BD6215" s="11"/>
      <c r="BE6215" s="11"/>
      <c r="BF6215" s="11"/>
    </row>
    <row r="6216" spans="1:58" x14ac:dyDescent="0.25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2"/>
      <c r="BA6216" s="12"/>
      <c r="BB6216" s="12"/>
      <c r="BC6216" s="11"/>
      <c r="BD6216" s="11"/>
      <c r="BE6216" s="11"/>
      <c r="BF6216" s="11"/>
    </row>
    <row r="6217" spans="1:58" x14ac:dyDescent="0.25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2"/>
      <c r="BA6217" s="12"/>
      <c r="BB6217" s="12"/>
      <c r="BC6217" s="11"/>
      <c r="BD6217" s="11"/>
      <c r="BE6217" s="11"/>
      <c r="BF6217" s="11"/>
    </row>
    <row r="6218" spans="1:58" x14ac:dyDescent="0.25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2"/>
      <c r="BA6218" s="12"/>
      <c r="BB6218" s="12"/>
      <c r="BC6218" s="11"/>
      <c r="BD6218" s="11"/>
      <c r="BE6218" s="11"/>
      <c r="BF6218" s="11"/>
    </row>
    <row r="6219" spans="1:58" x14ac:dyDescent="0.25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2"/>
      <c r="BA6219" s="12"/>
      <c r="BB6219" s="12"/>
      <c r="BC6219" s="11"/>
      <c r="BD6219" s="11"/>
      <c r="BE6219" s="11"/>
      <c r="BF6219" s="11"/>
    </row>
    <row r="6220" spans="1:58" x14ac:dyDescent="0.25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2"/>
      <c r="BA6220" s="12"/>
      <c r="BB6220" s="12"/>
      <c r="BC6220" s="11"/>
      <c r="BD6220" s="11"/>
      <c r="BE6220" s="11"/>
      <c r="BF6220" s="11"/>
    </row>
    <row r="6221" spans="1:58" x14ac:dyDescent="0.25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2"/>
      <c r="BA6221" s="12"/>
      <c r="BB6221" s="12"/>
      <c r="BC6221" s="11"/>
      <c r="BD6221" s="11"/>
      <c r="BE6221" s="11"/>
      <c r="BF6221" s="11"/>
    </row>
    <row r="6222" spans="1:58" x14ac:dyDescent="0.25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2"/>
      <c r="BA6222" s="12"/>
      <c r="BB6222" s="12"/>
      <c r="BC6222" s="11"/>
      <c r="BD6222" s="11"/>
      <c r="BE6222" s="11"/>
      <c r="BF6222" s="11"/>
    </row>
    <row r="6223" spans="1:58" x14ac:dyDescent="0.25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2"/>
      <c r="BA6223" s="12"/>
      <c r="BB6223" s="12"/>
      <c r="BC6223" s="11"/>
      <c r="BD6223" s="11"/>
      <c r="BE6223" s="11"/>
      <c r="BF6223" s="11"/>
    </row>
    <row r="6224" spans="1:58" x14ac:dyDescent="0.25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2"/>
      <c r="BA6224" s="12"/>
      <c r="BB6224" s="12"/>
      <c r="BC6224" s="11"/>
      <c r="BD6224" s="11"/>
      <c r="BE6224" s="11"/>
      <c r="BF6224" s="11"/>
    </row>
    <row r="6225" spans="1:58" x14ac:dyDescent="0.25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2"/>
      <c r="BA6225" s="12"/>
      <c r="BB6225" s="12"/>
      <c r="BC6225" s="11"/>
      <c r="BD6225" s="11"/>
      <c r="BE6225" s="11"/>
      <c r="BF6225" s="11"/>
    </row>
    <row r="6226" spans="1:58" x14ac:dyDescent="0.25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2"/>
      <c r="BA6226" s="12"/>
      <c r="BB6226" s="12"/>
      <c r="BC6226" s="11"/>
      <c r="BD6226" s="11"/>
      <c r="BE6226" s="11"/>
      <c r="BF6226" s="11"/>
    </row>
    <row r="6227" spans="1:58" x14ac:dyDescent="0.25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2"/>
      <c r="BA6227" s="12"/>
      <c r="BB6227" s="12"/>
      <c r="BC6227" s="11"/>
      <c r="BD6227" s="11"/>
      <c r="BE6227" s="11"/>
      <c r="BF6227" s="11"/>
    </row>
    <row r="6228" spans="1:58" x14ac:dyDescent="0.25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2"/>
      <c r="BA6228" s="12"/>
      <c r="BB6228" s="12"/>
      <c r="BC6228" s="11"/>
      <c r="BD6228" s="11"/>
      <c r="BE6228" s="11"/>
      <c r="BF6228" s="11"/>
    </row>
    <row r="6229" spans="1:58" x14ac:dyDescent="0.25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2"/>
      <c r="BA6229" s="12"/>
      <c r="BB6229" s="12"/>
      <c r="BC6229" s="11"/>
      <c r="BD6229" s="11"/>
      <c r="BE6229" s="11"/>
      <c r="BF6229" s="11"/>
    </row>
    <row r="6230" spans="1:58" x14ac:dyDescent="0.25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2"/>
      <c r="BA6230" s="12"/>
      <c r="BB6230" s="12"/>
      <c r="BC6230" s="11"/>
      <c r="BD6230" s="11"/>
      <c r="BE6230" s="11"/>
      <c r="BF6230" s="11"/>
    </row>
    <row r="6231" spans="1:58" x14ac:dyDescent="0.25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2"/>
      <c r="BA6231" s="12"/>
      <c r="BB6231" s="12"/>
      <c r="BC6231" s="11"/>
      <c r="BD6231" s="11"/>
      <c r="BE6231" s="11"/>
      <c r="BF6231" s="11"/>
    </row>
    <row r="6232" spans="1:58" x14ac:dyDescent="0.25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2"/>
      <c r="BA6232" s="12"/>
      <c r="BB6232" s="12"/>
      <c r="BC6232" s="11"/>
      <c r="BD6232" s="11"/>
      <c r="BE6232" s="11"/>
      <c r="BF6232" s="11"/>
    </row>
    <row r="6233" spans="1:58" x14ac:dyDescent="0.25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2"/>
      <c r="BA6233" s="12"/>
      <c r="BB6233" s="12"/>
      <c r="BC6233" s="11"/>
      <c r="BD6233" s="11"/>
      <c r="BE6233" s="11"/>
      <c r="BF6233" s="11"/>
    </row>
    <row r="6234" spans="1:58" x14ac:dyDescent="0.25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2"/>
      <c r="BA6234" s="12"/>
      <c r="BB6234" s="12"/>
      <c r="BC6234" s="11"/>
      <c r="BD6234" s="11"/>
      <c r="BE6234" s="11"/>
      <c r="BF6234" s="11"/>
    </row>
    <row r="6235" spans="1:58" x14ac:dyDescent="0.25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2"/>
      <c r="BA6235" s="12"/>
      <c r="BB6235" s="12"/>
      <c r="BC6235" s="11"/>
      <c r="BD6235" s="11"/>
      <c r="BE6235" s="11"/>
      <c r="BF6235" s="11"/>
    </row>
    <row r="6236" spans="1:58" x14ac:dyDescent="0.25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2"/>
      <c r="BA6236" s="12"/>
      <c r="BB6236" s="12"/>
      <c r="BC6236" s="11"/>
      <c r="BD6236" s="11"/>
      <c r="BE6236" s="11"/>
      <c r="BF6236" s="11"/>
    </row>
    <row r="6237" spans="1:58" x14ac:dyDescent="0.25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2"/>
      <c r="BA6237" s="12"/>
      <c r="BB6237" s="12"/>
      <c r="BC6237" s="11"/>
      <c r="BD6237" s="11"/>
      <c r="BE6237" s="11"/>
      <c r="BF6237" s="11"/>
    </row>
    <row r="6238" spans="1:58" x14ac:dyDescent="0.25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2"/>
      <c r="BA6238" s="12"/>
      <c r="BB6238" s="12"/>
      <c r="BC6238" s="11"/>
      <c r="BD6238" s="11"/>
      <c r="BE6238" s="11"/>
      <c r="BF6238" s="11"/>
    </row>
    <row r="6239" spans="1:58" x14ac:dyDescent="0.25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2"/>
      <c r="BA6239" s="12"/>
      <c r="BB6239" s="12"/>
      <c r="BC6239" s="11"/>
      <c r="BD6239" s="11"/>
      <c r="BE6239" s="11"/>
      <c r="BF6239" s="11"/>
    </row>
    <row r="6240" spans="1:58" x14ac:dyDescent="0.25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2"/>
      <c r="BA6240" s="12"/>
      <c r="BB6240" s="12"/>
      <c r="BC6240" s="11"/>
      <c r="BD6240" s="11"/>
      <c r="BE6240" s="11"/>
      <c r="BF6240" s="11"/>
    </row>
    <row r="6241" spans="1:58" x14ac:dyDescent="0.25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2"/>
      <c r="BA6241" s="12"/>
      <c r="BB6241" s="12"/>
      <c r="BC6241" s="11"/>
      <c r="BD6241" s="11"/>
      <c r="BE6241" s="11"/>
      <c r="BF6241" s="11"/>
    </row>
    <row r="6242" spans="1:58" x14ac:dyDescent="0.25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2"/>
      <c r="BA6242" s="12"/>
      <c r="BB6242" s="12"/>
      <c r="BC6242" s="11"/>
      <c r="BD6242" s="11"/>
      <c r="BE6242" s="11"/>
      <c r="BF6242" s="11"/>
    </row>
    <row r="6243" spans="1:58" x14ac:dyDescent="0.25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2"/>
      <c r="BA6243" s="12"/>
      <c r="BB6243" s="12"/>
      <c r="BC6243" s="11"/>
      <c r="BD6243" s="11"/>
      <c r="BE6243" s="11"/>
      <c r="BF6243" s="11"/>
    </row>
    <row r="6244" spans="1:58" x14ac:dyDescent="0.25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2"/>
      <c r="BA6244" s="12"/>
      <c r="BB6244" s="12"/>
      <c r="BC6244" s="11"/>
      <c r="BD6244" s="11"/>
      <c r="BE6244" s="11"/>
      <c r="BF6244" s="11"/>
    </row>
    <row r="6245" spans="1:58" x14ac:dyDescent="0.25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2"/>
      <c r="BA6245" s="12"/>
      <c r="BB6245" s="12"/>
      <c r="BC6245" s="11"/>
      <c r="BD6245" s="11"/>
      <c r="BE6245" s="11"/>
      <c r="BF6245" s="11"/>
    </row>
    <row r="6246" spans="1:58" x14ac:dyDescent="0.25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2"/>
      <c r="BA6246" s="12"/>
      <c r="BB6246" s="12"/>
      <c r="BC6246" s="11"/>
      <c r="BD6246" s="11"/>
      <c r="BE6246" s="11"/>
      <c r="BF6246" s="11"/>
    </row>
    <row r="6247" spans="1:58" x14ac:dyDescent="0.25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2"/>
      <c r="BA6247" s="12"/>
      <c r="BB6247" s="12"/>
      <c r="BC6247" s="11"/>
      <c r="BD6247" s="11"/>
      <c r="BE6247" s="11"/>
      <c r="BF6247" s="11"/>
    </row>
    <row r="6248" spans="1:58" x14ac:dyDescent="0.25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2"/>
      <c r="BA6248" s="12"/>
      <c r="BB6248" s="12"/>
      <c r="BC6248" s="11"/>
      <c r="BD6248" s="11"/>
      <c r="BE6248" s="11"/>
      <c r="BF6248" s="11"/>
    </row>
    <row r="6249" spans="1:58" x14ac:dyDescent="0.25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2"/>
      <c r="BA6249" s="12"/>
      <c r="BB6249" s="12"/>
      <c r="BC6249" s="11"/>
      <c r="BD6249" s="11"/>
      <c r="BE6249" s="11"/>
      <c r="BF6249" s="11"/>
    </row>
    <row r="6250" spans="1:58" x14ac:dyDescent="0.25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2"/>
      <c r="BA6250" s="12"/>
      <c r="BB6250" s="12"/>
      <c r="BC6250" s="11"/>
      <c r="BD6250" s="11"/>
      <c r="BE6250" s="11"/>
      <c r="BF6250" s="11"/>
    </row>
    <row r="6251" spans="1:58" x14ac:dyDescent="0.25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2"/>
      <c r="BA6251" s="12"/>
      <c r="BB6251" s="12"/>
      <c r="BC6251" s="11"/>
      <c r="BD6251" s="11"/>
      <c r="BE6251" s="11"/>
      <c r="BF6251" s="11"/>
    </row>
    <row r="6252" spans="1:58" x14ac:dyDescent="0.25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2"/>
      <c r="BA6252" s="12"/>
      <c r="BB6252" s="12"/>
      <c r="BC6252" s="11"/>
      <c r="BD6252" s="11"/>
      <c r="BE6252" s="11"/>
      <c r="BF6252" s="11"/>
    </row>
    <row r="6253" spans="1:58" x14ac:dyDescent="0.25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2"/>
      <c r="BA6253" s="12"/>
      <c r="BB6253" s="12"/>
      <c r="BC6253" s="11"/>
      <c r="BD6253" s="11"/>
      <c r="BE6253" s="11"/>
      <c r="BF6253" s="11"/>
    </row>
    <row r="6254" spans="1:58" x14ac:dyDescent="0.25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2"/>
      <c r="BA6254" s="12"/>
      <c r="BB6254" s="12"/>
      <c r="BC6254" s="11"/>
      <c r="BD6254" s="11"/>
      <c r="BE6254" s="11"/>
      <c r="BF6254" s="11"/>
    </row>
    <row r="6255" spans="1:58" x14ac:dyDescent="0.25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2"/>
      <c r="BA6255" s="12"/>
      <c r="BB6255" s="12"/>
      <c r="BC6255" s="11"/>
      <c r="BD6255" s="11"/>
      <c r="BE6255" s="11"/>
      <c r="BF6255" s="11"/>
    </row>
    <row r="6256" spans="1:58" x14ac:dyDescent="0.25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2"/>
      <c r="BA6256" s="12"/>
      <c r="BB6256" s="12"/>
      <c r="BC6256" s="11"/>
      <c r="BD6256" s="11"/>
      <c r="BE6256" s="11"/>
      <c r="BF6256" s="11"/>
    </row>
    <row r="6257" spans="1:58" x14ac:dyDescent="0.25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2"/>
      <c r="BA6257" s="12"/>
      <c r="BB6257" s="12"/>
      <c r="BC6257" s="11"/>
      <c r="BD6257" s="11"/>
      <c r="BE6257" s="11"/>
      <c r="BF6257" s="11"/>
    </row>
    <row r="6258" spans="1:58" x14ac:dyDescent="0.25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2"/>
      <c r="BA6258" s="12"/>
      <c r="BB6258" s="12"/>
      <c r="BC6258" s="11"/>
      <c r="BD6258" s="11"/>
      <c r="BE6258" s="11"/>
      <c r="BF6258" s="11"/>
    </row>
    <row r="6259" spans="1:58" x14ac:dyDescent="0.25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2"/>
      <c r="BA6259" s="12"/>
      <c r="BB6259" s="12"/>
      <c r="BC6259" s="11"/>
      <c r="BD6259" s="11"/>
      <c r="BE6259" s="11"/>
      <c r="BF6259" s="11"/>
    </row>
    <row r="6260" spans="1:58" x14ac:dyDescent="0.25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2"/>
      <c r="BA6260" s="12"/>
      <c r="BB6260" s="12"/>
      <c r="BC6260" s="11"/>
      <c r="BD6260" s="11"/>
      <c r="BE6260" s="11"/>
      <c r="BF6260" s="11"/>
    </row>
    <row r="6261" spans="1:58" x14ac:dyDescent="0.25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2"/>
      <c r="BA6261" s="12"/>
      <c r="BB6261" s="12"/>
      <c r="BC6261" s="11"/>
      <c r="BD6261" s="11"/>
      <c r="BE6261" s="11"/>
      <c r="BF6261" s="11"/>
    </row>
    <row r="6262" spans="1:58" x14ac:dyDescent="0.25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2"/>
      <c r="BA6262" s="12"/>
      <c r="BB6262" s="12"/>
      <c r="BC6262" s="11"/>
      <c r="BD6262" s="11"/>
      <c r="BE6262" s="11"/>
      <c r="BF6262" s="11"/>
    </row>
    <row r="6263" spans="1:58" x14ac:dyDescent="0.25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2"/>
      <c r="BA6263" s="12"/>
      <c r="BB6263" s="12"/>
      <c r="BC6263" s="11"/>
      <c r="BD6263" s="11"/>
      <c r="BE6263" s="11"/>
      <c r="BF6263" s="11"/>
    </row>
    <row r="6264" spans="1:58" x14ac:dyDescent="0.25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2"/>
      <c r="BA6264" s="12"/>
      <c r="BB6264" s="12"/>
      <c r="BC6264" s="11"/>
      <c r="BD6264" s="11"/>
      <c r="BE6264" s="11"/>
      <c r="BF6264" s="11"/>
    </row>
    <row r="6265" spans="1:58" x14ac:dyDescent="0.25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2"/>
      <c r="BA6265" s="12"/>
      <c r="BB6265" s="12"/>
      <c r="BC6265" s="11"/>
      <c r="BD6265" s="11"/>
      <c r="BE6265" s="11"/>
      <c r="BF6265" s="11"/>
    </row>
    <row r="6266" spans="1:58" x14ac:dyDescent="0.25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2"/>
      <c r="BA6266" s="12"/>
      <c r="BB6266" s="12"/>
      <c r="BC6266" s="11"/>
      <c r="BD6266" s="11"/>
      <c r="BE6266" s="11"/>
      <c r="BF6266" s="11"/>
    </row>
    <row r="6267" spans="1:58" x14ac:dyDescent="0.25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2"/>
      <c r="BA6267" s="12"/>
      <c r="BB6267" s="12"/>
      <c r="BC6267" s="11"/>
      <c r="BD6267" s="11"/>
      <c r="BE6267" s="11"/>
      <c r="BF6267" s="11"/>
    </row>
    <row r="6268" spans="1:58" x14ac:dyDescent="0.25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2"/>
      <c r="BA6268" s="12"/>
      <c r="BB6268" s="12"/>
      <c r="BC6268" s="11"/>
      <c r="BD6268" s="11"/>
      <c r="BE6268" s="11"/>
      <c r="BF6268" s="11"/>
    </row>
    <row r="6269" spans="1:58" x14ac:dyDescent="0.25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2"/>
      <c r="BA6269" s="12"/>
      <c r="BB6269" s="12"/>
      <c r="BC6269" s="11"/>
      <c r="BD6269" s="11"/>
      <c r="BE6269" s="11"/>
      <c r="BF6269" s="11"/>
    </row>
    <row r="6270" spans="1:58" x14ac:dyDescent="0.25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2"/>
      <c r="BA6270" s="12"/>
      <c r="BB6270" s="12"/>
      <c r="BC6270" s="11"/>
      <c r="BD6270" s="11"/>
      <c r="BE6270" s="11"/>
      <c r="BF6270" s="11"/>
    </row>
    <row r="6271" spans="1:58" x14ac:dyDescent="0.25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2"/>
      <c r="BA6271" s="12"/>
      <c r="BB6271" s="12"/>
      <c r="BC6271" s="11"/>
      <c r="BD6271" s="11"/>
      <c r="BE6271" s="11"/>
      <c r="BF6271" s="11"/>
    </row>
    <row r="6272" spans="1:58" x14ac:dyDescent="0.25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2"/>
      <c r="BA6272" s="12"/>
      <c r="BB6272" s="12"/>
      <c r="BC6272" s="11"/>
      <c r="BD6272" s="11"/>
      <c r="BE6272" s="11"/>
      <c r="BF6272" s="11"/>
    </row>
    <row r="6273" spans="1:58" x14ac:dyDescent="0.25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2"/>
      <c r="BA6273" s="12"/>
      <c r="BB6273" s="12"/>
      <c r="BC6273" s="11"/>
      <c r="BD6273" s="11"/>
      <c r="BE6273" s="11"/>
      <c r="BF6273" s="11"/>
    </row>
    <row r="6274" spans="1:58" x14ac:dyDescent="0.25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2"/>
      <c r="BA6274" s="12"/>
      <c r="BB6274" s="12"/>
      <c r="BC6274" s="11"/>
      <c r="BD6274" s="11"/>
      <c r="BE6274" s="11"/>
      <c r="BF6274" s="11"/>
    </row>
    <row r="6275" spans="1:58" x14ac:dyDescent="0.25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2"/>
      <c r="BA6275" s="12"/>
      <c r="BB6275" s="12"/>
      <c r="BC6275" s="11"/>
      <c r="BD6275" s="11"/>
      <c r="BE6275" s="11"/>
      <c r="BF6275" s="11"/>
    </row>
    <row r="6276" spans="1:58" x14ac:dyDescent="0.25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2"/>
      <c r="BA6276" s="12"/>
      <c r="BB6276" s="12"/>
      <c r="BC6276" s="11"/>
      <c r="BD6276" s="11"/>
      <c r="BE6276" s="11"/>
      <c r="BF6276" s="11"/>
    </row>
    <row r="6277" spans="1:58" x14ac:dyDescent="0.25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2"/>
      <c r="BA6277" s="12"/>
      <c r="BB6277" s="12"/>
      <c r="BC6277" s="11"/>
      <c r="BD6277" s="11"/>
      <c r="BE6277" s="11"/>
      <c r="BF6277" s="11"/>
    </row>
    <row r="6278" spans="1:58" x14ac:dyDescent="0.25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2"/>
      <c r="BA6278" s="12"/>
      <c r="BB6278" s="12"/>
      <c r="BC6278" s="11"/>
      <c r="BD6278" s="11"/>
      <c r="BE6278" s="11"/>
      <c r="BF6278" s="11"/>
    </row>
    <row r="6279" spans="1:58" x14ac:dyDescent="0.25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2"/>
      <c r="BA6279" s="12"/>
      <c r="BB6279" s="12"/>
      <c r="BC6279" s="11"/>
      <c r="BD6279" s="11"/>
      <c r="BE6279" s="11"/>
      <c r="BF6279" s="11"/>
    </row>
    <row r="6280" spans="1:58" x14ac:dyDescent="0.25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2"/>
      <c r="BA6280" s="12"/>
      <c r="BB6280" s="12"/>
      <c r="BC6280" s="11"/>
      <c r="BD6280" s="11"/>
      <c r="BE6280" s="11"/>
      <c r="BF6280" s="11"/>
    </row>
    <row r="6281" spans="1:58" x14ac:dyDescent="0.25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2"/>
      <c r="BA6281" s="12"/>
      <c r="BB6281" s="12"/>
      <c r="BC6281" s="11"/>
      <c r="BD6281" s="11"/>
      <c r="BE6281" s="11"/>
      <c r="BF6281" s="11"/>
    </row>
    <row r="6282" spans="1:58" x14ac:dyDescent="0.25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2"/>
      <c r="BA6282" s="12"/>
      <c r="BB6282" s="12"/>
      <c r="BC6282" s="11"/>
      <c r="BD6282" s="11"/>
      <c r="BE6282" s="11"/>
      <c r="BF6282" s="11"/>
    </row>
    <row r="6283" spans="1:58" x14ac:dyDescent="0.25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2"/>
      <c r="BA6283" s="12"/>
      <c r="BB6283" s="12"/>
      <c r="BC6283" s="11"/>
      <c r="BD6283" s="11"/>
      <c r="BE6283" s="11"/>
      <c r="BF6283" s="11"/>
    </row>
    <row r="6284" spans="1:58" x14ac:dyDescent="0.25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2"/>
      <c r="BA6284" s="12"/>
      <c r="BB6284" s="12"/>
      <c r="BC6284" s="11"/>
      <c r="BD6284" s="11"/>
      <c r="BE6284" s="11"/>
      <c r="BF6284" s="11"/>
    </row>
    <row r="6285" spans="1:58" x14ac:dyDescent="0.25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2"/>
      <c r="BA6285" s="12"/>
      <c r="BB6285" s="12"/>
      <c r="BC6285" s="11"/>
      <c r="BD6285" s="11"/>
      <c r="BE6285" s="11"/>
      <c r="BF6285" s="11"/>
    </row>
    <row r="6286" spans="1:58" x14ac:dyDescent="0.25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2"/>
      <c r="BA6286" s="12"/>
      <c r="BB6286" s="12"/>
      <c r="BC6286" s="11"/>
      <c r="BD6286" s="11"/>
      <c r="BE6286" s="11"/>
      <c r="BF6286" s="11"/>
    </row>
    <row r="6287" spans="1:58" x14ac:dyDescent="0.25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2"/>
      <c r="BA6287" s="12"/>
      <c r="BB6287" s="12"/>
      <c r="BC6287" s="11"/>
      <c r="BD6287" s="11"/>
      <c r="BE6287" s="11"/>
      <c r="BF6287" s="11"/>
    </row>
    <row r="6288" spans="1:58" x14ac:dyDescent="0.25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2"/>
      <c r="BA6288" s="12"/>
      <c r="BB6288" s="12"/>
      <c r="BC6288" s="11"/>
      <c r="BD6288" s="11"/>
      <c r="BE6288" s="11"/>
      <c r="BF6288" s="11"/>
    </row>
    <row r="6289" spans="1:58" x14ac:dyDescent="0.25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2"/>
      <c r="BA6289" s="12"/>
      <c r="BB6289" s="12"/>
      <c r="BC6289" s="11"/>
      <c r="BD6289" s="11"/>
      <c r="BE6289" s="11"/>
      <c r="BF6289" s="11"/>
    </row>
    <row r="6290" spans="1:58" x14ac:dyDescent="0.25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2"/>
      <c r="BA6290" s="12"/>
      <c r="BB6290" s="12"/>
      <c r="BC6290" s="11"/>
      <c r="BD6290" s="11"/>
      <c r="BE6290" s="11"/>
      <c r="BF6290" s="11"/>
    </row>
    <row r="6291" spans="1:58" x14ac:dyDescent="0.25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2"/>
      <c r="BA6291" s="12"/>
      <c r="BB6291" s="12"/>
      <c r="BC6291" s="11"/>
      <c r="BD6291" s="11"/>
      <c r="BE6291" s="11"/>
      <c r="BF6291" s="11"/>
    </row>
    <row r="6292" spans="1:58" x14ac:dyDescent="0.25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2"/>
      <c r="BA6292" s="12"/>
      <c r="BB6292" s="12"/>
      <c r="BC6292" s="11"/>
      <c r="BD6292" s="11"/>
      <c r="BE6292" s="11"/>
      <c r="BF6292" s="11"/>
    </row>
    <row r="6293" spans="1:58" x14ac:dyDescent="0.25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2"/>
      <c r="BA6293" s="12"/>
      <c r="BB6293" s="12"/>
      <c r="BC6293" s="11"/>
      <c r="BD6293" s="11"/>
      <c r="BE6293" s="11"/>
      <c r="BF6293" s="11"/>
    </row>
    <row r="6294" spans="1:58" x14ac:dyDescent="0.25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2"/>
      <c r="BA6294" s="12"/>
      <c r="BB6294" s="12"/>
      <c r="BC6294" s="11"/>
      <c r="BD6294" s="11"/>
      <c r="BE6294" s="11"/>
      <c r="BF6294" s="11"/>
    </row>
    <row r="6295" spans="1:58" x14ac:dyDescent="0.25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2"/>
      <c r="BA6295" s="12"/>
      <c r="BB6295" s="12"/>
      <c r="BC6295" s="11"/>
      <c r="BD6295" s="11"/>
      <c r="BE6295" s="11"/>
      <c r="BF6295" s="11"/>
    </row>
    <row r="6296" spans="1:58" x14ac:dyDescent="0.25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2"/>
      <c r="BA6296" s="12"/>
      <c r="BB6296" s="12"/>
      <c r="BC6296" s="11"/>
      <c r="BD6296" s="11"/>
      <c r="BE6296" s="11"/>
      <c r="BF6296" s="11"/>
    </row>
    <row r="6297" spans="1:58" x14ac:dyDescent="0.25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2"/>
      <c r="BA6297" s="12"/>
      <c r="BB6297" s="12"/>
      <c r="BC6297" s="11"/>
      <c r="BD6297" s="11"/>
      <c r="BE6297" s="11"/>
      <c r="BF6297" s="11"/>
    </row>
    <row r="6298" spans="1:58" x14ac:dyDescent="0.25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2"/>
      <c r="BA6298" s="12"/>
      <c r="BB6298" s="12"/>
      <c r="BC6298" s="11"/>
      <c r="BD6298" s="11"/>
      <c r="BE6298" s="11"/>
      <c r="BF6298" s="11"/>
    </row>
    <row r="6299" spans="1:58" x14ac:dyDescent="0.25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2"/>
      <c r="BA6299" s="12"/>
      <c r="BB6299" s="12"/>
      <c r="BC6299" s="11"/>
      <c r="BD6299" s="11"/>
      <c r="BE6299" s="11"/>
      <c r="BF6299" s="11"/>
    </row>
    <row r="6300" spans="1:58" x14ac:dyDescent="0.25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2"/>
      <c r="BA6300" s="12"/>
      <c r="BB6300" s="12"/>
      <c r="BC6300" s="11"/>
      <c r="BD6300" s="11"/>
      <c r="BE6300" s="11"/>
      <c r="BF6300" s="11"/>
    </row>
    <row r="6301" spans="1:58" x14ac:dyDescent="0.25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2"/>
      <c r="BA6301" s="12"/>
      <c r="BB6301" s="12"/>
      <c r="BC6301" s="11"/>
      <c r="BD6301" s="11"/>
      <c r="BE6301" s="11"/>
      <c r="BF6301" s="11"/>
    </row>
    <row r="6302" spans="1:58" x14ac:dyDescent="0.25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2"/>
      <c r="BA6302" s="12"/>
      <c r="BB6302" s="12"/>
      <c r="BC6302" s="11"/>
      <c r="BD6302" s="11"/>
      <c r="BE6302" s="11"/>
      <c r="BF6302" s="11"/>
    </row>
    <row r="6303" spans="1:58" x14ac:dyDescent="0.25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2"/>
      <c r="BA6303" s="12"/>
      <c r="BB6303" s="12"/>
      <c r="BC6303" s="11"/>
      <c r="BD6303" s="11"/>
      <c r="BE6303" s="11"/>
      <c r="BF6303" s="11"/>
    </row>
    <row r="6304" spans="1:58" x14ac:dyDescent="0.25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2"/>
      <c r="BA6304" s="12"/>
      <c r="BB6304" s="12"/>
      <c r="BC6304" s="11"/>
      <c r="BD6304" s="11"/>
      <c r="BE6304" s="11"/>
      <c r="BF6304" s="11"/>
    </row>
    <row r="6305" spans="1:58" x14ac:dyDescent="0.25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2"/>
      <c r="BA6305" s="12"/>
      <c r="BB6305" s="12"/>
      <c r="BC6305" s="11"/>
      <c r="BD6305" s="11"/>
      <c r="BE6305" s="11"/>
      <c r="BF6305" s="11"/>
    </row>
    <row r="6306" spans="1:58" x14ac:dyDescent="0.25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2"/>
      <c r="BA6306" s="12"/>
      <c r="BB6306" s="12"/>
      <c r="BC6306" s="11"/>
      <c r="BD6306" s="11"/>
      <c r="BE6306" s="11"/>
      <c r="BF6306" s="11"/>
    </row>
    <row r="6307" spans="1:58" x14ac:dyDescent="0.25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2"/>
      <c r="BA6307" s="12"/>
      <c r="BB6307" s="12"/>
      <c r="BC6307" s="11"/>
      <c r="BD6307" s="11"/>
      <c r="BE6307" s="11"/>
      <c r="BF6307" s="11"/>
    </row>
    <row r="6308" spans="1:58" x14ac:dyDescent="0.25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2"/>
      <c r="BA6308" s="12"/>
      <c r="BB6308" s="12"/>
      <c r="BC6308" s="11"/>
      <c r="BD6308" s="11"/>
      <c r="BE6308" s="11"/>
      <c r="BF6308" s="11"/>
    </row>
    <row r="6309" spans="1:58" x14ac:dyDescent="0.25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2"/>
      <c r="BA6309" s="12"/>
      <c r="BB6309" s="12"/>
      <c r="BC6309" s="11"/>
      <c r="BD6309" s="11"/>
      <c r="BE6309" s="11"/>
      <c r="BF6309" s="11"/>
    </row>
    <row r="6310" spans="1:58" x14ac:dyDescent="0.25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2"/>
      <c r="BA6310" s="12"/>
      <c r="BB6310" s="12"/>
      <c r="BC6310" s="11"/>
      <c r="BD6310" s="11"/>
      <c r="BE6310" s="11"/>
      <c r="BF6310" s="11"/>
    </row>
    <row r="6311" spans="1:58" x14ac:dyDescent="0.25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2"/>
      <c r="BA6311" s="12"/>
      <c r="BB6311" s="12"/>
      <c r="BC6311" s="11"/>
      <c r="BD6311" s="11"/>
      <c r="BE6311" s="11"/>
      <c r="BF6311" s="11"/>
    </row>
    <row r="6312" spans="1:58" x14ac:dyDescent="0.25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2"/>
      <c r="BA6312" s="12"/>
      <c r="BB6312" s="12"/>
      <c r="BC6312" s="11"/>
      <c r="BD6312" s="11"/>
      <c r="BE6312" s="11"/>
      <c r="BF6312" s="11"/>
    </row>
    <row r="6313" spans="1:58" x14ac:dyDescent="0.25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2"/>
      <c r="BA6313" s="12"/>
      <c r="BB6313" s="12"/>
      <c r="BC6313" s="11"/>
      <c r="BD6313" s="11"/>
      <c r="BE6313" s="11"/>
      <c r="BF6313" s="11"/>
    </row>
    <row r="6314" spans="1:58" x14ac:dyDescent="0.25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2"/>
      <c r="BA6314" s="12"/>
      <c r="BB6314" s="12"/>
      <c r="BC6314" s="11"/>
      <c r="BD6314" s="11"/>
      <c r="BE6314" s="11"/>
      <c r="BF6314" s="11"/>
    </row>
    <row r="6315" spans="1:58" x14ac:dyDescent="0.25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2"/>
      <c r="BA6315" s="12"/>
      <c r="BB6315" s="12"/>
      <c r="BC6315" s="11"/>
      <c r="BD6315" s="11"/>
      <c r="BE6315" s="11"/>
      <c r="BF6315" s="11"/>
    </row>
    <row r="6316" spans="1:58" x14ac:dyDescent="0.25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2"/>
      <c r="BA6316" s="12"/>
      <c r="BB6316" s="12"/>
      <c r="BC6316" s="11"/>
      <c r="BD6316" s="11"/>
      <c r="BE6316" s="11"/>
      <c r="BF6316" s="11"/>
    </row>
    <row r="6317" spans="1:58" x14ac:dyDescent="0.25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2"/>
      <c r="BA6317" s="12"/>
      <c r="BB6317" s="12"/>
      <c r="BC6317" s="11"/>
      <c r="BD6317" s="11"/>
      <c r="BE6317" s="11"/>
      <c r="BF6317" s="11"/>
    </row>
    <row r="6318" spans="1:58" x14ac:dyDescent="0.25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2"/>
      <c r="BA6318" s="12"/>
      <c r="BB6318" s="12"/>
      <c r="BC6318" s="11"/>
      <c r="BD6318" s="11"/>
      <c r="BE6318" s="11"/>
      <c r="BF6318" s="11"/>
    </row>
    <row r="6319" spans="1:58" x14ac:dyDescent="0.25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2"/>
      <c r="BA6319" s="12"/>
      <c r="BB6319" s="12"/>
      <c r="BC6319" s="11"/>
      <c r="BD6319" s="11"/>
      <c r="BE6319" s="11"/>
      <c r="BF6319" s="11"/>
    </row>
    <row r="6320" spans="1:58" x14ac:dyDescent="0.25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2"/>
      <c r="BA6320" s="12"/>
      <c r="BB6320" s="12"/>
      <c r="BC6320" s="11"/>
      <c r="BD6320" s="11"/>
      <c r="BE6320" s="11"/>
      <c r="BF6320" s="11"/>
    </row>
    <row r="6321" spans="1:58" x14ac:dyDescent="0.25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2"/>
      <c r="BA6321" s="12"/>
      <c r="BB6321" s="12"/>
      <c r="BC6321" s="11"/>
      <c r="BD6321" s="11"/>
      <c r="BE6321" s="11"/>
      <c r="BF6321" s="11"/>
    </row>
    <row r="6322" spans="1:58" x14ac:dyDescent="0.25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2"/>
      <c r="BA6322" s="12"/>
      <c r="BB6322" s="12"/>
      <c r="BC6322" s="11"/>
      <c r="BD6322" s="11"/>
      <c r="BE6322" s="11"/>
      <c r="BF6322" s="11"/>
    </row>
    <row r="6323" spans="1:58" x14ac:dyDescent="0.25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2"/>
      <c r="BA6323" s="12"/>
      <c r="BB6323" s="12"/>
      <c r="BC6323" s="11"/>
      <c r="BD6323" s="11"/>
      <c r="BE6323" s="11"/>
      <c r="BF6323" s="11"/>
    </row>
    <row r="6324" spans="1:58" x14ac:dyDescent="0.25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2"/>
      <c r="BA6324" s="12"/>
      <c r="BB6324" s="12"/>
      <c r="BC6324" s="11"/>
      <c r="BD6324" s="11"/>
      <c r="BE6324" s="11"/>
      <c r="BF6324" s="11"/>
    </row>
    <row r="6325" spans="1:58" x14ac:dyDescent="0.25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2"/>
      <c r="BA6325" s="12"/>
      <c r="BB6325" s="12"/>
      <c r="BC6325" s="11"/>
      <c r="BD6325" s="11"/>
      <c r="BE6325" s="11"/>
      <c r="BF6325" s="11"/>
    </row>
    <row r="6326" spans="1:58" x14ac:dyDescent="0.25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2"/>
      <c r="BA6326" s="12"/>
      <c r="BB6326" s="12"/>
      <c r="BC6326" s="11"/>
      <c r="BD6326" s="11"/>
      <c r="BE6326" s="11"/>
      <c r="BF6326" s="11"/>
    </row>
    <row r="6327" spans="1:58" x14ac:dyDescent="0.25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2"/>
      <c r="BA6327" s="12"/>
      <c r="BB6327" s="12"/>
      <c r="BC6327" s="11"/>
      <c r="BD6327" s="11"/>
      <c r="BE6327" s="11"/>
      <c r="BF6327" s="11"/>
    </row>
    <row r="6328" spans="1:58" x14ac:dyDescent="0.25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2"/>
      <c r="BA6328" s="12"/>
      <c r="BB6328" s="12"/>
      <c r="BC6328" s="11"/>
      <c r="BD6328" s="11"/>
      <c r="BE6328" s="11"/>
      <c r="BF6328" s="11"/>
    </row>
    <row r="6329" spans="1:58" x14ac:dyDescent="0.25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2"/>
      <c r="BA6329" s="12"/>
      <c r="BB6329" s="12"/>
      <c r="BC6329" s="11"/>
      <c r="BD6329" s="11"/>
      <c r="BE6329" s="11"/>
      <c r="BF6329" s="11"/>
    </row>
    <row r="6330" spans="1:58" x14ac:dyDescent="0.25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2"/>
      <c r="BA6330" s="12"/>
      <c r="BB6330" s="12"/>
      <c r="BC6330" s="11"/>
      <c r="BD6330" s="11"/>
      <c r="BE6330" s="11"/>
      <c r="BF6330" s="11"/>
    </row>
    <row r="6331" spans="1:58" x14ac:dyDescent="0.25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2"/>
      <c r="BA6331" s="12"/>
      <c r="BB6331" s="12"/>
      <c r="BC6331" s="11"/>
      <c r="BD6331" s="11"/>
      <c r="BE6331" s="11"/>
      <c r="BF6331" s="11"/>
    </row>
    <row r="6332" spans="1:58" x14ac:dyDescent="0.25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2"/>
      <c r="BA6332" s="12"/>
      <c r="BB6332" s="12"/>
      <c r="BC6332" s="11"/>
      <c r="BD6332" s="11"/>
      <c r="BE6332" s="11"/>
      <c r="BF6332" s="11"/>
    </row>
    <row r="6333" spans="1:58" x14ac:dyDescent="0.25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2"/>
      <c r="BA6333" s="12"/>
      <c r="BB6333" s="12"/>
      <c r="BC6333" s="11"/>
      <c r="BD6333" s="11"/>
      <c r="BE6333" s="11"/>
      <c r="BF6333" s="11"/>
    </row>
    <row r="6334" spans="1:58" x14ac:dyDescent="0.25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2"/>
      <c r="BA6334" s="12"/>
      <c r="BB6334" s="12"/>
      <c r="BC6334" s="11"/>
      <c r="BD6334" s="11"/>
      <c r="BE6334" s="11"/>
      <c r="BF6334" s="11"/>
    </row>
    <row r="6335" spans="1:58" x14ac:dyDescent="0.25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2"/>
      <c r="BA6335" s="12"/>
      <c r="BB6335" s="12"/>
      <c r="BC6335" s="11"/>
      <c r="BD6335" s="11"/>
      <c r="BE6335" s="11"/>
      <c r="BF6335" s="11"/>
    </row>
    <row r="6336" spans="1:58" x14ac:dyDescent="0.25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2"/>
      <c r="BA6336" s="12"/>
      <c r="BB6336" s="12"/>
      <c r="BC6336" s="11"/>
      <c r="BD6336" s="11"/>
      <c r="BE6336" s="11"/>
      <c r="BF6336" s="11"/>
    </row>
    <row r="6337" spans="1:58" x14ac:dyDescent="0.25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2"/>
      <c r="BA6337" s="12"/>
      <c r="BB6337" s="12"/>
      <c r="BC6337" s="11"/>
      <c r="BD6337" s="11"/>
      <c r="BE6337" s="11"/>
      <c r="BF6337" s="11"/>
    </row>
    <row r="6338" spans="1:58" x14ac:dyDescent="0.25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2"/>
      <c r="BA6338" s="12"/>
      <c r="BB6338" s="12"/>
      <c r="BC6338" s="11"/>
      <c r="BD6338" s="11"/>
      <c r="BE6338" s="11"/>
      <c r="BF6338" s="11"/>
    </row>
    <row r="6339" spans="1:58" x14ac:dyDescent="0.25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2"/>
      <c r="BA6339" s="12"/>
      <c r="BB6339" s="12"/>
      <c r="BC6339" s="11"/>
      <c r="BD6339" s="11"/>
      <c r="BE6339" s="11"/>
      <c r="BF6339" s="11"/>
    </row>
    <row r="6340" spans="1:58" x14ac:dyDescent="0.25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2"/>
      <c r="BA6340" s="12"/>
      <c r="BB6340" s="12"/>
      <c r="BC6340" s="11"/>
      <c r="BD6340" s="11"/>
      <c r="BE6340" s="11"/>
      <c r="BF6340" s="11"/>
    </row>
    <row r="6341" spans="1:58" x14ac:dyDescent="0.25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2"/>
      <c r="BA6341" s="12"/>
      <c r="BB6341" s="12"/>
      <c r="BC6341" s="11"/>
      <c r="BD6341" s="11"/>
      <c r="BE6341" s="11"/>
      <c r="BF6341" s="11"/>
    </row>
    <row r="6342" spans="1:58" x14ac:dyDescent="0.25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2"/>
      <c r="BA6342" s="12"/>
      <c r="BB6342" s="12"/>
      <c r="BC6342" s="11"/>
      <c r="BD6342" s="11"/>
      <c r="BE6342" s="11"/>
      <c r="BF6342" s="11"/>
    </row>
    <row r="6343" spans="1:58" x14ac:dyDescent="0.25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2"/>
      <c r="BA6343" s="12"/>
      <c r="BB6343" s="12"/>
      <c r="BC6343" s="11"/>
      <c r="BD6343" s="11"/>
      <c r="BE6343" s="11"/>
      <c r="BF6343" s="11"/>
    </row>
    <row r="6344" spans="1:58" x14ac:dyDescent="0.25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2"/>
      <c r="BA6344" s="12"/>
      <c r="BB6344" s="12"/>
      <c r="BC6344" s="11"/>
      <c r="BD6344" s="11"/>
      <c r="BE6344" s="11"/>
      <c r="BF6344" s="11"/>
    </row>
    <row r="6345" spans="1:58" x14ac:dyDescent="0.25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2"/>
      <c r="BA6345" s="12"/>
      <c r="BB6345" s="12"/>
      <c r="BC6345" s="11"/>
      <c r="BD6345" s="11"/>
      <c r="BE6345" s="11"/>
      <c r="BF6345" s="11"/>
    </row>
    <row r="6346" spans="1:58" x14ac:dyDescent="0.25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2"/>
      <c r="BA6346" s="12"/>
      <c r="BB6346" s="12"/>
      <c r="BC6346" s="11"/>
      <c r="BD6346" s="11"/>
      <c r="BE6346" s="11"/>
      <c r="BF6346" s="11"/>
    </row>
    <row r="6347" spans="1:58" x14ac:dyDescent="0.25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2"/>
      <c r="BA6347" s="12"/>
      <c r="BB6347" s="12"/>
      <c r="BC6347" s="11"/>
      <c r="BD6347" s="11"/>
      <c r="BE6347" s="11"/>
      <c r="BF6347" s="11"/>
    </row>
    <row r="6348" spans="1:58" x14ac:dyDescent="0.25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2"/>
      <c r="BA6348" s="12"/>
      <c r="BB6348" s="12"/>
      <c r="BC6348" s="11"/>
      <c r="BD6348" s="11"/>
      <c r="BE6348" s="11"/>
      <c r="BF6348" s="11"/>
    </row>
    <row r="6349" spans="1:58" x14ac:dyDescent="0.25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2"/>
      <c r="BA6349" s="12"/>
      <c r="BB6349" s="12"/>
      <c r="BC6349" s="11"/>
      <c r="BD6349" s="11"/>
      <c r="BE6349" s="11"/>
      <c r="BF6349" s="11"/>
    </row>
    <row r="6350" spans="1:58" x14ac:dyDescent="0.25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2"/>
      <c r="BA6350" s="12"/>
      <c r="BB6350" s="12"/>
      <c r="BC6350" s="11"/>
      <c r="BD6350" s="11"/>
      <c r="BE6350" s="11"/>
      <c r="BF6350" s="11"/>
    </row>
    <row r="6351" spans="1:58" x14ac:dyDescent="0.25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2"/>
      <c r="BA6351" s="12"/>
      <c r="BB6351" s="12"/>
      <c r="BC6351" s="11"/>
      <c r="BD6351" s="11"/>
      <c r="BE6351" s="11"/>
      <c r="BF6351" s="11"/>
    </row>
    <row r="6352" spans="1:58" x14ac:dyDescent="0.25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2"/>
      <c r="BA6352" s="12"/>
      <c r="BB6352" s="12"/>
      <c r="BC6352" s="11"/>
      <c r="BD6352" s="11"/>
      <c r="BE6352" s="11"/>
      <c r="BF6352" s="11"/>
    </row>
    <row r="6353" spans="1:58" x14ac:dyDescent="0.25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2"/>
      <c r="BA6353" s="12"/>
      <c r="BB6353" s="12"/>
      <c r="BC6353" s="11"/>
      <c r="BD6353" s="11"/>
      <c r="BE6353" s="11"/>
      <c r="BF6353" s="11"/>
    </row>
    <row r="6354" spans="1:58" x14ac:dyDescent="0.25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2"/>
      <c r="BA6354" s="12"/>
      <c r="BB6354" s="12"/>
      <c r="BC6354" s="11"/>
      <c r="BD6354" s="11"/>
      <c r="BE6354" s="11"/>
      <c r="BF6354" s="11"/>
    </row>
    <row r="6355" spans="1:58" x14ac:dyDescent="0.25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2"/>
      <c r="BA6355" s="12"/>
      <c r="BB6355" s="12"/>
      <c r="BC6355" s="11"/>
      <c r="BD6355" s="11"/>
      <c r="BE6355" s="11"/>
      <c r="BF6355" s="11"/>
    </row>
    <row r="6356" spans="1:58" x14ac:dyDescent="0.25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2"/>
      <c r="BA6356" s="12"/>
      <c r="BB6356" s="12"/>
      <c r="BC6356" s="11"/>
      <c r="BD6356" s="11"/>
      <c r="BE6356" s="11"/>
      <c r="BF6356" s="11"/>
    </row>
    <row r="6357" spans="1:58" x14ac:dyDescent="0.25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2"/>
      <c r="BA6357" s="12"/>
      <c r="BB6357" s="12"/>
      <c r="BC6357" s="11"/>
      <c r="BD6357" s="11"/>
      <c r="BE6357" s="11"/>
      <c r="BF6357" s="11"/>
    </row>
    <row r="6358" spans="1:58" x14ac:dyDescent="0.25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2"/>
      <c r="BA6358" s="12"/>
      <c r="BB6358" s="12"/>
      <c r="BC6358" s="11"/>
      <c r="BD6358" s="11"/>
      <c r="BE6358" s="11"/>
      <c r="BF6358" s="11"/>
    </row>
    <row r="6359" spans="1:58" x14ac:dyDescent="0.25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2"/>
      <c r="BA6359" s="12"/>
      <c r="BB6359" s="12"/>
      <c r="BC6359" s="11"/>
      <c r="BD6359" s="11"/>
      <c r="BE6359" s="11"/>
      <c r="BF6359" s="11"/>
    </row>
    <row r="6360" spans="1:58" x14ac:dyDescent="0.25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2"/>
      <c r="BA6360" s="12"/>
      <c r="BB6360" s="12"/>
      <c r="BC6360" s="11"/>
      <c r="BD6360" s="11"/>
      <c r="BE6360" s="11"/>
      <c r="BF6360" s="11"/>
    </row>
    <row r="6361" spans="1:58" x14ac:dyDescent="0.25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2"/>
      <c r="BA6361" s="12"/>
      <c r="BB6361" s="12"/>
      <c r="BC6361" s="11"/>
      <c r="BD6361" s="11"/>
      <c r="BE6361" s="11"/>
      <c r="BF6361" s="11"/>
    </row>
    <row r="6362" spans="1:58" x14ac:dyDescent="0.25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2"/>
      <c r="BA6362" s="12"/>
      <c r="BB6362" s="12"/>
      <c r="BC6362" s="11"/>
      <c r="BD6362" s="11"/>
      <c r="BE6362" s="11"/>
      <c r="BF6362" s="11"/>
    </row>
    <row r="6363" spans="1:58" x14ac:dyDescent="0.25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2"/>
      <c r="BA6363" s="12"/>
      <c r="BB6363" s="12"/>
      <c r="BC6363" s="11"/>
      <c r="BD6363" s="11"/>
      <c r="BE6363" s="11"/>
      <c r="BF6363" s="11"/>
    </row>
    <row r="6364" spans="1:58" x14ac:dyDescent="0.25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2"/>
      <c r="BA6364" s="12"/>
      <c r="BB6364" s="12"/>
      <c r="BC6364" s="11"/>
      <c r="BD6364" s="11"/>
      <c r="BE6364" s="11"/>
      <c r="BF6364" s="11"/>
    </row>
    <row r="6365" spans="1:58" x14ac:dyDescent="0.25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2"/>
      <c r="BA6365" s="12"/>
      <c r="BB6365" s="12"/>
      <c r="BC6365" s="11"/>
      <c r="BD6365" s="11"/>
      <c r="BE6365" s="11"/>
      <c r="BF6365" s="11"/>
    </row>
    <row r="6366" spans="1:58" x14ac:dyDescent="0.25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2"/>
      <c r="BA6366" s="12"/>
      <c r="BB6366" s="12"/>
      <c r="BC6366" s="11"/>
      <c r="BD6366" s="11"/>
      <c r="BE6366" s="11"/>
      <c r="BF6366" s="11"/>
    </row>
    <row r="6367" spans="1:58" x14ac:dyDescent="0.25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2"/>
      <c r="BA6367" s="12"/>
      <c r="BB6367" s="12"/>
      <c r="BC6367" s="11"/>
      <c r="BD6367" s="11"/>
      <c r="BE6367" s="11"/>
      <c r="BF6367" s="11"/>
    </row>
    <row r="6368" spans="1:58" x14ac:dyDescent="0.25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2"/>
      <c r="BA6368" s="12"/>
      <c r="BB6368" s="12"/>
      <c r="BC6368" s="11"/>
      <c r="BD6368" s="11"/>
      <c r="BE6368" s="11"/>
      <c r="BF6368" s="11"/>
    </row>
    <row r="6369" spans="1:58" x14ac:dyDescent="0.25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2"/>
      <c r="BA6369" s="12"/>
      <c r="BB6369" s="12"/>
      <c r="BC6369" s="11"/>
      <c r="BD6369" s="11"/>
      <c r="BE6369" s="11"/>
      <c r="BF6369" s="11"/>
    </row>
    <row r="6370" spans="1:58" x14ac:dyDescent="0.25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2"/>
      <c r="BA6370" s="12"/>
      <c r="BB6370" s="12"/>
      <c r="BC6370" s="11"/>
      <c r="BD6370" s="11"/>
      <c r="BE6370" s="11"/>
      <c r="BF6370" s="11"/>
    </row>
    <row r="6371" spans="1:58" x14ac:dyDescent="0.25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2"/>
      <c r="BA6371" s="12"/>
      <c r="BB6371" s="12"/>
      <c r="BC6371" s="11"/>
      <c r="BD6371" s="11"/>
      <c r="BE6371" s="11"/>
      <c r="BF6371" s="11"/>
    </row>
    <row r="6372" spans="1:58" x14ac:dyDescent="0.25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2"/>
      <c r="BA6372" s="12"/>
      <c r="BB6372" s="12"/>
      <c r="BC6372" s="11"/>
      <c r="BD6372" s="11"/>
      <c r="BE6372" s="11"/>
      <c r="BF6372" s="11"/>
    </row>
    <row r="6373" spans="1:58" x14ac:dyDescent="0.25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2"/>
      <c r="BA6373" s="12"/>
      <c r="BB6373" s="12"/>
      <c r="BC6373" s="11"/>
      <c r="BD6373" s="11"/>
      <c r="BE6373" s="11"/>
      <c r="BF6373" s="11"/>
    </row>
    <row r="6374" spans="1:58" x14ac:dyDescent="0.25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2"/>
      <c r="BA6374" s="12"/>
      <c r="BB6374" s="12"/>
      <c r="BC6374" s="11"/>
      <c r="BD6374" s="11"/>
      <c r="BE6374" s="11"/>
      <c r="BF6374" s="11"/>
    </row>
    <row r="6375" spans="1:58" x14ac:dyDescent="0.25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2"/>
      <c r="BA6375" s="12"/>
      <c r="BB6375" s="12"/>
      <c r="BC6375" s="11"/>
      <c r="BD6375" s="11"/>
      <c r="BE6375" s="11"/>
      <c r="BF6375" s="11"/>
    </row>
    <row r="6376" spans="1:58" x14ac:dyDescent="0.25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2"/>
      <c r="BA6376" s="12"/>
      <c r="BB6376" s="12"/>
      <c r="BC6376" s="11"/>
      <c r="BD6376" s="11"/>
      <c r="BE6376" s="11"/>
      <c r="BF6376" s="11"/>
    </row>
    <row r="6377" spans="1:58" x14ac:dyDescent="0.25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2"/>
      <c r="BA6377" s="12"/>
      <c r="BB6377" s="12"/>
      <c r="BC6377" s="11"/>
      <c r="BD6377" s="11"/>
      <c r="BE6377" s="11"/>
      <c r="BF6377" s="11"/>
    </row>
    <row r="6378" spans="1:58" x14ac:dyDescent="0.25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2"/>
      <c r="BA6378" s="12"/>
      <c r="BB6378" s="12"/>
      <c r="BC6378" s="11"/>
      <c r="BD6378" s="11"/>
      <c r="BE6378" s="11"/>
      <c r="BF6378" s="11"/>
    </row>
    <row r="6379" spans="1:58" x14ac:dyDescent="0.25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2"/>
      <c r="BA6379" s="12"/>
      <c r="BB6379" s="12"/>
      <c r="BC6379" s="11"/>
      <c r="BD6379" s="11"/>
      <c r="BE6379" s="11"/>
      <c r="BF6379" s="11"/>
    </row>
    <row r="6380" spans="1:58" x14ac:dyDescent="0.25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2"/>
      <c r="BA6380" s="12"/>
      <c r="BB6380" s="12"/>
      <c r="BC6380" s="11"/>
      <c r="BD6380" s="11"/>
      <c r="BE6380" s="11"/>
      <c r="BF6380" s="11"/>
    </row>
    <row r="6381" spans="1:58" x14ac:dyDescent="0.25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2"/>
      <c r="BA6381" s="12"/>
      <c r="BB6381" s="12"/>
      <c r="BC6381" s="11"/>
      <c r="BD6381" s="11"/>
      <c r="BE6381" s="11"/>
      <c r="BF6381" s="11"/>
    </row>
    <row r="6382" spans="1:58" x14ac:dyDescent="0.25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2"/>
      <c r="BA6382" s="12"/>
      <c r="BB6382" s="12"/>
      <c r="BC6382" s="11"/>
      <c r="BD6382" s="11"/>
      <c r="BE6382" s="11"/>
      <c r="BF6382" s="11"/>
    </row>
    <row r="6383" spans="1:58" x14ac:dyDescent="0.25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2"/>
      <c r="BA6383" s="12"/>
      <c r="BB6383" s="12"/>
      <c r="BC6383" s="11"/>
      <c r="BD6383" s="11"/>
      <c r="BE6383" s="11"/>
      <c r="BF6383" s="11"/>
    </row>
    <row r="6384" spans="1:58" x14ac:dyDescent="0.25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2"/>
      <c r="BA6384" s="12"/>
      <c r="BB6384" s="12"/>
      <c r="BC6384" s="11"/>
      <c r="BD6384" s="11"/>
      <c r="BE6384" s="11"/>
      <c r="BF6384" s="11"/>
    </row>
    <row r="6385" spans="1:58" x14ac:dyDescent="0.25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2"/>
      <c r="BA6385" s="12"/>
      <c r="BB6385" s="12"/>
      <c r="BC6385" s="11"/>
      <c r="BD6385" s="11"/>
      <c r="BE6385" s="11"/>
      <c r="BF6385" s="11"/>
    </row>
    <row r="6386" spans="1:58" x14ac:dyDescent="0.25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2"/>
      <c r="BA6386" s="12"/>
      <c r="BB6386" s="12"/>
      <c r="BC6386" s="11"/>
      <c r="BD6386" s="11"/>
      <c r="BE6386" s="11"/>
      <c r="BF6386" s="11"/>
    </row>
    <row r="6387" spans="1:58" x14ac:dyDescent="0.25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2"/>
      <c r="BA6387" s="12"/>
      <c r="BB6387" s="12"/>
      <c r="BC6387" s="11"/>
      <c r="BD6387" s="11"/>
      <c r="BE6387" s="11"/>
      <c r="BF6387" s="11"/>
    </row>
    <row r="6388" spans="1:58" x14ac:dyDescent="0.25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2"/>
      <c r="BA6388" s="12"/>
      <c r="BB6388" s="12"/>
      <c r="BC6388" s="11"/>
      <c r="BD6388" s="11"/>
      <c r="BE6388" s="11"/>
      <c r="BF6388" s="11"/>
    </row>
    <row r="6389" spans="1:58" x14ac:dyDescent="0.25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2"/>
      <c r="BA6389" s="12"/>
      <c r="BB6389" s="12"/>
      <c r="BC6389" s="11"/>
      <c r="BD6389" s="11"/>
      <c r="BE6389" s="11"/>
      <c r="BF6389" s="11"/>
    </row>
    <row r="6390" spans="1:58" x14ac:dyDescent="0.25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2"/>
      <c r="BA6390" s="12"/>
      <c r="BB6390" s="12"/>
      <c r="BC6390" s="11"/>
      <c r="BD6390" s="11"/>
      <c r="BE6390" s="11"/>
      <c r="BF6390" s="11"/>
    </row>
    <row r="6391" spans="1:58" x14ac:dyDescent="0.25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2"/>
      <c r="BA6391" s="12"/>
      <c r="BB6391" s="12"/>
      <c r="BC6391" s="11"/>
      <c r="BD6391" s="11"/>
      <c r="BE6391" s="11"/>
      <c r="BF6391" s="11"/>
    </row>
    <row r="6392" spans="1:58" x14ac:dyDescent="0.25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2"/>
      <c r="BA6392" s="12"/>
      <c r="BB6392" s="12"/>
      <c r="BC6392" s="11"/>
      <c r="BD6392" s="11"/>
      <c r="BE6392" s="11"/>
      <c r="BF6392" s="11"/>
    </row>
    <row r="6393" spans="1:58" x14ac:dyDescent="0.25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2"/>
      <c r="BA6393" s="12"/>
      <c r="BB6393" s="12"/>
      <c r="BC6393" s="11"/>
      <c r="BD6393" s="11"/>
      <c r="BE6393" s="11"/>
      <c r="BF6393" s="11"/>
    </row>
    <row r="6394" spans="1:58" x14ac:dyDescent="0.25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2"/>
      <c r="BA6394" s="12"/>
      <c r="BB6394" s="12"/>
      <c r="BC6394" s="11"/>
      <c r="BD6394" s="11"/>
      <c r="BE6394" s="11"/>
      <c r="BF6394" s="11"/>
    </row>
    <row r="6395" spans="1:58" x14ac:dyDescent="0.25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2"/>
      <c r="BA6395" s="12"/>
      <c r="BB6395" s="12"/>
      <c r="BC6395" s="11"/>
      <c r="BD6395" s="11"/>
      <c r="BE6395" s="11"/>
      <c r="BF6395" s="11"/>
    </row>
    <row r="6396" spans="1:58" x14ac:dyDescent="0.25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2"/>
      <c r="BA6396" s="12"/>
      <c r="BB6396" s="12"/>
      <c r="BC6396" s="11"/>
      <c r="BD6396" s="11"/>
      <c r="BE6396" s="11"/>
      <c r="BF6396" s="11"/>
    </row>
    <row r="6397" spans="1:58" x14ac:dyDescent="0.25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2"/>
      <c r="BA6397" s="12"/>
      <c r="BB6397" s="12"/>
      <c r="BC6397" s="11"/>
      <c r="BD6397" s="11"/>
      <c r="BE6397" s="11"/>
      <c r="BF6397" s="11"/>
    </row>
    <row r="6398" spans="1:58" x14ac:dyDescent="0.25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2"/>
      <c r="BA6398" s="12"/>
      <c r="BB6398" s="12"/>
      <c r="BC6398" s="11"/>
      <c r="BD6398" s="11"/>
      <c r="BE6398" s="11"/>
      <c r="BF6398" s="11"/>
    </row>
    <row r="6399" spans="1:58" x14ac:dyDescent="0.25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2"/>
      <c r="BA6399" s="12"/>
      <c r="BB6399" s="12"/>
      <c r="BC6399" s="11"/>
      <c r="BD6399" s="11"/>
      <c r="BE6399" s="11"/>
      <c r="BF6399" s="11"/>
    </row>
    <row r="6400" spans="1:58" x14ac:dyDescent="0.25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2"/>
      <c r="BA6400" s="12"/>
      <c r="BB6400" s="12"/>
      <c r="BC6400" s="11"/>
      <c r="BD6400" s="11"/>
      <c r="BE6400" s="11"/>
      <c r="BF6400" s="11"/>
    </row>
    <row r="6401" spans="1:58" x14ac:dyDescent="0.25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2"/>
      <c r="BA6401" s="12"/>
      <c r="BB6401" s="12"/>
      <c r="BC6401" s="11"/>
      <c r="BD6401" s="11"/>
      <c r="BE6401" s="11"/>
      <c r="BF6401" s="11"/>
    </row>
    <row r="6402" spans="1:58" x14ac:dyDescent="0.25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2"/>
      <c r="BA6402" s="12"/>
      <c r="BB6402" s="12"/>
      <c r="BC6402" s="11"/>
      <c r="BD6402" s="11"/>
      <c r="BE6402" s="11"/>
      <c r="BF6402" s="11"/>
    </row>
    <row r="6403" spans="1:58" x14ac:dyDescent="0.25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2"/>
      <c r="BA6403" s="12"/>
      <c r="BB6403" s="12"/>
      <c r="BC6403" s="11"/>
      <c r="BD6403" s="11"/>
      <c r="BE6403" s="11"/>
      <c r="BF6403" s="11"/>
    </row>
    <row r="6404" spans="1:58" x14ac:dyDescent="0.25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2"/>
      <c r="BA6404" s="12"/>
      <c r="BB6404" s="12"/>
      <c r="BC6404" s="11"/>
      <c r="BD6404" s="11"/>
      <c r="BE6404" s="11"/>
      <c r="BF6404" s="11"/>
    </row>
    <row r="6405" spans="1:58" x14ac:dyDescent="0.25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2"/>
      <c r="BA6405" s="12"/>
      <c r="BB6405" s="12"/>
      <c r="BC6405" s="11"/>
      <c r="BD6405" s="11"/>
      <c r="BE6405" s="11"/>
      <c r="BF6405" s="11"/>
    </row>
    <row r="6406" spans="1:58" x14ac:dyDescent="0.25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2"/>
      <c r="BA6406" s="12"/>
      <c r="BB6406" s="12"/>
      <c r="BC6406" s="11"/>
      <c r="BD6406" s="11"/>
      <c r="BE6406" s="11"/>
      <c r="BF6406" s="11"/>
    </row>
    <row r="6407" spans="1:58" x14ac:dyDescent="0.25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2"/>
      <c r="BA6407" s="12"/>
      <c r="BB6407" s="12"/>
      <c r="BC6407" s="11"/>
      <c r="BD6407" s="11"/>
      <c r="BE6407" s="11"/>
      <c r="BF6407" s="11"/>
    </row>
    <row r="6408" spans="1:58" x14ac:dyDescent="0.25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2"/>
      <c r="BA6408" s="12"/>
      <c r="BB6408" s="12"/>
      <c r="BC6408" s="11"/>
      <c r="BD6408" s="11"/>
      <c r="BE6408" s="11"/>
      <c r="BF6408" s="11"/>
    </row>
    <row r="6409" spans="1:58" x14ac:dyDescent="0.25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2"/>
      <c r="BA6409" s="12"/>
      <c r="BB6409" s="12"/>
      <c r="BC6409" s="11"/>
      <c r="BD6409" s="11"/>
      <c r="BE6409" s="11"/>
      <c r="BF6409" s="11"/>
    </row>
    <row r="6410" spans="1:58" x14ac:dyDescent="0.25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2"/>
      <c r="BA6410" s="12"/>
      <c r="BB6410" s="12"/>
      <c r="BC6410" s="11"/>
      <c r="BD6410" s="11"/>
      <c r="BE6410" s="11"/>
      <c r="BF6410" s="11"/>
    </row>
    <row r="6411" spans="1:58" x14ac:dyDescent="0.25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2"/>
      <c r="BA6411" s="12"/>
      <c r="BB6411" s="12"/>
      <c r="BC6411" s="11"/>
      <c r="BD6411" s="11"/>
      <c r="BE6411" s="11"/>
      <c r="BF6411" s="11"/>
    </row>
    <row r="6412" spans="1:58" x14ac:dyDescent="0.25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2"/>
      <c r="BA6412" s="12"/>
      <c r="BB6412" s="12"/>
      <c r="BC6412" s="11"/>
      <c r="BD6412" s="11"/>
      <c r="BE6412" s="11"/>
      <c r="BF6412" s="11"/>
    </row>
    <row r="6413" spans="1:58" x14ac:dyDescent="0.25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2"/>
      <c r="BA6413" s="12"/>
      <c r="BB6413" s="12"/>
      <c r="BC6413" s="11"/>
      <c r="BD6413" s="11"/>
      <c r="BE6413" s="11"/>
      <c r="BF6413" s="11"/>
    </row>
    <row r="6414" spans="1:58" x14ac:dyDescent="0.25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2"/>
      <c r="BA6414" s="12"/>
      <c r="BB6414" s="12"/>
      <c r="BC6414" s="11"/>
      <c r="BD6414" s="11"/>
      <c r="BE6414" s="11"/>
      <c r="BF6414" s="11"/>
    </row>
    <row r="6415" spans="1:58" x14ac:dyDescent="0.25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2"/>
      <c r="BA6415" s="12"/>
      <c r="BB6415" s="12"/>
      <c r="BC6415" s="11"/>
      <c r="BD6415" s="11"/>
      <c r="BE6415" s="11"/>
      <c r="BF6415" s="11"/>
    </row>
    <row r="6416" spans="1:58" x14ac:dyDescent="0.25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2"/>
      <c r="BA6416" s="12"/>
      <c r="BB6416" s="12"/>
      <c r="BC6416" s="11"/>
      <c r="BD6416" s="11"/>
      <c r="BE6416" s="11"/>
      <c r="BF6416" s="11"/>
    </row>
    <row r="6417" spans="1:58" x14ac:dyDescent="0.25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2"/>
      <c r="BA6417" s="12"/>
      <c r="BB6417" s="12"/>
      <c r="BC6417" s="11"/>
      <c r="BD6417" s="11"/>
      <c r="BE6417" s="11"/>
      <c r="BF6417" s="11"/>
    </row>
    <row r="6418" spans="1:58" x14ac:dyDescent="0.25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2"/>
      <c r="BA6418" s="12"/>
      <c r="BB6418" s="12"/>
      <c r="BC6418" s="11"/>
      <c r="BD6418" s="11"/>
      <c r="BE6418" s="11"/>
      <c r="BF6418" s="11"/>
    </row>
    <row r="6419" spans="1:58" x14ac:dyDescent="0.25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2"/>
      <c r="BA6419" s="12"/>
      <c r="BB6419" s="12"/>
      <c r="BC6419" s="11"/>
      <c r="BD6419" s="11"/>
      <c r="BE6419" s="11"/>
      <c r="BF6419" s="11"/>
    </row>
    <row r="6420" spans="1:58" x14ac:dyDescent="0.25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2"/>
      <c r="BA6420" s="12"/>
      <c r="BB6420" s="12"/>
      <c r="BC6420" s="11"/>
      <c r="BD6420" s="11"/>
      <c r="BE6420" s="11"/>
      <c r="BF6420" s="11"/>
    </row>
    <row r="6421" spans="1:58" x14ac:dyDescent="0.25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2"/>
      <c r="BA6421" s="12"/>
      <c r="BB6421" s="12"/>
      <c r="BC6421" s="11"/>
      <c r="BD6421" s="11"/>
      <c r="BE6421" s="11"/>
      <c r="BF6421" s="11"/>
    </row>
    <row r="6422" spans="1:58" x14ac:dyDescent="0.25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2"/>
      <c r="BA6422" s="12"/>
      <c r="BB6422" s="12"/>
      <c r="BC6422" s="11"/>
      <c r="BD6422" s="11"/>
      <c r="BE6422" s="11"/>
      <c r="BF6422" s="11"/>
    </row>
    <row r="6423" spans="1:58" x14ac:dyDescent="0.25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2"/>
      <c r="BA6423" s="12"/>
      <c r="BB6423" s="12"/>
      <c r="BC6423" s="11"/>
      <c r="BD6423" s="11"/>
      <c r="BE6423" s="11"/>
      <c r="BF6423" s="11"/>
    </row>
    <row r="6424" spans="1:58" x14ac:dyDescent="0.25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2"/>
      <c r="BA6424" s="12"/>
      <c r="BB6424" s="12"/>
      <c r="BC6424" s="11"/>
      <c r="BD6424" s="11"/>
      <c r="BE6424" s="11"/>
      <c r="BF6424" s="11"/>
    </row>
    <row r="6425" spans="1:58" x14ac:dyDescent="0.25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2"/>
      <c r="BA6425" s="12"/>
      <c r="BB6425" s="12"/>
      <c r="BC6425" s="11"/>
      <c r="BD6425" s="11"/>
      <c r="BE6425" s="11"/>
      <c r="BF6425" s="11"/>
    </row>
    <row r="6426" spans="1:58" x14ac:dyDescent="0.25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2"/>
      <c r="BA6426" s="12"/>
      <c r="BB6426" s="12"/>
      <c r="BC6426" s="11"/>
      <c r="BD6426" s="11"/>
      <c r="BE6426" s="11"/>
      <c r="BF6426" s="11"/>
    </row>
    <row r="6427" spans="1:58" x14ac:dyDescent="0.25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2"/>
      <c r="BA6427" s="12"/>
      <c r="BB6427" s="12"/>
      <c r="BC6427" s="11"/>
      <c r="BD6427" s="11"/>
      <c r="BE6427" s="11"/>
      <c r="BF6427" s="11"/>
    </row>
    <row r="6428" spans="1:58" x14ac:dyDescent="0.25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2"/>
      <c r="BA6428" s="12"/>
      <c r="BB6428" s="12"/>
      <c r="BC6428" s="11"/>
      <c r="BD6428" s="11"/>
      <c r="BE6428" s="11"/>
      <c r="BF6428" s="11"/>
    </row>
    <row r="6429" spans="1:58" x14ac:dyDescent="0.25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2"/>
      <c r="BA6429" s="12"/>
      <c r="BB6429" s="12"/>
      <c r="BC6429" s="11"/>
      <c r="BD6429" s="11"/>
      <c r="BE6429" s="11"/>
      <c r="BF6429" s="11"/>
    </row>
    <row r="6430" spans="1:58" x14ac:dyDescent="0.25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2"/>
      <c r="BA6430" s="12"/>
      <c r="BB6430" s="12"/>
      <c r="BC6430" s="11"/>
      <c r="BD6430" s="11"/>
      <c r="BE6430" s="11"/>
      <c r="BF6430" s="11"/>
    </row>
    <row r="6431" spans="1:58" x14ac:dyDescent="0.25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2"/>
      <c r="BA6431" s="12"/>
      <c r="BB6431" s="12"/>
      <c r="BC6431" s="11"/>
      <c r="BD6431" s="11"/>
      <c r="BE6431" s="11"/>
      <c r="BF6431" s="11"/>
    </row>
    <row r="6432" spans="1:58" x14ac:dyDescent="0.25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2"/>
      <c r="BA6432" s="12"/>
      <c r="BB6432" s="12"/>
      <c r="BC6432" s="11"/>
      <c r="BD6432" s="11"/>
      <c r="BE6432" s="11"/>
      <c r="BF6432" s="11"/>
    </row>
    <row r="6433" spans="1:58" x14ac:dyDescent="0.25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2"/>
      <c r="BA6433" s="12"/>
      <c r="BB6433" s="12"/>
      <c r="BC6433" s="11"/>
      <c r="BD6433" s="11"/>
      <c r="BE6433" s="11"/>
      <c r="BF6433" s="11"/>
    </row>
    <row r="6434" spans="1:58" x14ac:dyDescent="0.25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2"/>
      <c r="BA6434" s="12"/>
      <c r="BB6434" s="12"/>
      <c r="BC6434" s="11"/>
      <c r="BD6434" s="11"/>
      <c r="BE6434" s="11"/>
      <c r="BF6434" s="11"/>
    </row>
    <row r="6435" spans="1:58" x14ac:dyDescent="0.25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2"/>
      <c r="BA6435" s="12"/>
      <c r="BB6435" s="12"/>
      <c r="BC6435" s="11"/>
      <c r="BD6435" s="11"/>
      <c r="BE6435" s="11"/>
      <c r="BF6435" s="11"/>
    </row>
    <row r="6436" spans="1:58" x14ac:dyDescent="0.25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2"/>
      <c r="BA6436" s="12"/>
      <c r="BB6436" s="12"/>
      <c r="BC6436" s="11"/>
      <c r="BD6436" s="11"/>
      <c r="BE6436" s="11"/>
      <c r="BF6436" s="11"/>
    </row>
    <row r="6437" spans="1:58" x14ac:dyDescent="0.25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2"/>
      <c r="BA6437" s="12"/>
      <c r="BB6437" s="12"/>
      <c r="BC6437" s="11"/>
      <c r="BD6437" s="11"/>
      <c r="BE6437" s="11"/>
      <c r="BF6437" s="11"/>
    </row>
    <row r="6438" spans="1:58" x14ac:dyDescent="0.25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2"/>
      <c r="BA6438" s="12"/>
      <c r="BB6438" s="12"/>
      <c r="BC6438" s="11"/>
      <c r="BD6438" s="11"/>
      <c r="BE6438" s="11"/>
      <c r="BF6438" s="11"/>
    </row>
    <row r="6439" spans="1:58" x14ac:dyDescent="0.25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2"/>
      <c r="BA6439" s="12"/>
      <c r="BB6439" s="12"/>
      <c r="BC6439" s="11"/>
      <c r="BD6439" s="11"/>
      <c r="BE6439" s="11"/>
      <c r="BF6439" s="11"/>
    </row>
    <row r="6440" spans="1:58" x14ac:dyDescent="0.25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2"/>
      <c r="BA6440" s="12"/>
      <c r="BB6440" s="12"/>
      <c r="BC6440" s="11"/>
      <c r="BD6440" s="11"/>
      <c r="BE6440" s="11"/>
      <c r="BF6440" s="11"/>
    </row>
    <row r="6441" spans="1:58" x14ac:dyDescent="0.25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2"/>
      <c r="BA6441" s="12"/>
      <c r="BB6441" s="12"/>
      <c r="BC6441" s="11"/>
      <c r="BD6441" s="11"/>
      <c r="BE6441" s="11"/>
      <c r="BF6441" s="11"/>
    </row>
    <row r="6442" spans="1:58" x14ac:dyDescent="0.25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2"/>
      <c r="BA6442" s="12"/>
      <c r="BB6442" s="12"/>
      <c r="BC6442" s="11"/>
      <c r="BD6442" s="11"/>
      <c r="BE6442" s="11"/>
      <c r="BF6442" s="11"/>
    </row>
    <row r="6443" spans="1:58" x14ac:dyDescent="0.25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2"/>
      <c r="BA6443" s="12"/>
      <c r="BB6443" s="12"/>
      <c r="BC6443" s="11"/>
      <c r="BD6443" s="11"/>
      <c r="BE6443" s="11"/>
      <c r="BF6443" s="11"/>
    </row>
    <row r="6444" spans="1:58" x14ac:dyDescent="0.25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2"/>
      <c r="BA6444" s="12"/>
      <c r="BB6444" s="12"/>
      <c r="BC6444" s="11"/>
      <c r="BD6444" s="11"/>
      <c r="BE6444" s="11"/>
      <c r="BF6444" s="11"/>
    </row>
    <row r="6445" spans="1:58" x14ac:dyDescent="0.25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2"/>
      <c r="BA6445" s="12"/>
      <c r="BB6445" s="12"/>
      <c r="BC6445" s="11"/>
      <c r="BD6445" s="11"/>
      <c r="BE6445" s="11"/>
      <c r="BF6445" s="11"/>
    </row>
    <row r="6446" spans="1:58" x14ac:dyDescent="0.25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2"/>
      <c r="BA6446" s="12"/>
      <c r="BB6446" s="12"/>
      <c r="BC6446" s="11"/>
      <c r="BD6446" s="11"/>
      <c r="BE6446" s="11"/>
      <c r="BF6446" s="11"/>
    </row>
    <row r="6447" spans="1:58" x14ac:dyDescent="0.25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2"/>
      <c r="BA6447" s="12"/>
      <c r="BB6447" s="12"/>
      <c r="BC6447" s="11"/>
      <c r="BD6447" s="11"/>
      <c r="BE6447" s="11"/>
      <c r="BF6447" s="11"/>
    </row>
    <row r="6448" spans="1:58" x14ac:dyDescent="0.25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2"/>
      <c r="BA6448" s="12"/>
      <c r="BB6448" s="12"/>
      <c r="BC6448" s="11"/>
      <c r="BD6448" s="11"/>
      <c r="BE6448" s="11"/>
      <c r="BF6448" s="11"/>
    </row>
    <row r="6449" spans="1:58" x14ac:dyDescent="0.25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2"/>
      <c r="BA6449" s="12"/>
      <c r="BB6449" s="12"/>
      <c r="BC6449" s="11"/>
      <c r="BD6449" s="11"/>
      <c r="BE6449" s="11"/>
      <c r="BF6449" s="11"/>
    </row>
    <row r="6450" spans="1:58" x14ac:dyDescent="0.25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2"/>
      <c r="BA6450" s="12"/>
      <c r="BB6450" s="12"/>
      <c r="BC6450" s="11"/>
      <c r="BD6450" s="11"/>
      <c r="BE6450" s="11"/>
      <c r="BF6450" s="11"/>
    </row>
    <row r="6451" spans="1:58" x14ac:dyDescent="0.25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2"/>
      <c r="BA6451" s="12"/>
      <c r="BB6451" s="12"/>
      <c r="BC6451" s="11"/>
      <c r="BD6451" s="11"/>
      <c r="BE6451" s="11"/>
      <c r="BF6451" s="11"/>
    </row>
    <row r="6452" spans="1:58" x14ac:dyDescent="0.25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2"/>
      <c r="BA6452" s="12"/>
      <c r="BB6452" s="12"/>
      <c r="BC6452" s="11"/>
      <c r="BD6452" s="11"/>
      <c r="BE6452" s="11"/>
      <c r="BF6452" s="11"/>
    </row>
    <row r="6453" spans="1:58" x14ac:dyDescent="0.25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2"/>
      <c r="BA6453" s="12"/>
      <c r="BB6453" s="12"/>
      <c r="BC6453" s="11"/>
      <c r="BD6453" s="11"/>
      <c r="BE6453" s="11"/>
      <c r="BF6453" s="11"/>
    </row>
    <row r="6454" spans="1:58" x14ac:dyDescent="0.25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2"/>
      <c r="BA6454" s="12"/>
      <c r="BB6454" s="12"/>
      <c r="BC6454" s="11"/>
      <c r="BD6454" s="11"/>
      <c r="BE6454" s="11"/>
      <c r="BF6454" s="11"/>
    </row>
    <row r="6455" spans="1:58" x14ac:dyDescent="0.25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2"/>
      <c r="BA6455" s="12"/>
      <c r="BB6455" s="12"/>
      <c r="BC6455" s="11"/>
      <c r="BD6455" s="11"/>
      <c r="BE6455" s="11"/>
      <c r="BF6455" s="11"/>
    </row>
    <row r="6456" spans="1:58" x14ac:dyDescent="0.25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2"/>
      <c r="BA6456" s="12"/>
      <c r="BB6456" s="12"/>
      <c r="BC6456" s="11"/>
      <c r="BD6456" s="11"/>
      <c r="BE6456" s="11"/>
      <c r="BF6456" s="11"/>
    </row>
    <row r="6457" spans="1:58" x14ac:dyDescent="0.25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2"/>
      <c r="BA6457" s="12"/>
      <c r="BB6457" s="12"/>
      <c r="BC6457" s="11"/>
      <c r="BD6457" s="11"/>
      <c r="BE6457" s="11"/>
      <c r="BF6457" s="11"/>
    </row>
    <row r="6458" spans="1:58" x14ac:dyDescent="0.25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2"/>
      <c r="BA6458" s="12"/>
      <c r="BB6458" s="12"/>
      <c r="BC6458" s="11"/>
      <c r="BD6458" s="11"/>
      <c r="BE6458" s="11"/>
      <c r="BF6458" s="11"/>
    </row>
    <row r="6459" spans="1:58" x14ac:dyDescent="0.25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2"/>
      <c r="BA6459" s="12"/>
      <c r="BB6459" s="12"/>
      <c r="BC6459" s="11"/>
      <c r="BD6459" s="11"/>
      <c r="BE6459" s="11"/>
      <c r="BF6459" s="11"/>
    </row>
    <row r="6460" spans="1:58" x14ac:dyDescent="0.25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2"/>
      <c r="BA6460" s="12"/>
      <c r="BB6460" s="12"/>
      <c r="BC6460" s="11"/>
      <c r="BD6460" s="11"/>
      <c r="BE6460" s="11"/>
      <c r="BF6460" s="11"/>
    </row>
    <row r="6461" spans="1:58" x14ac:dyDescent="0.25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2"/>
      <c r="BA6461" s="12"/>
      <c r="BB6461" s="12"/>
      <c r="BC6461" s="11"/>
      <c r="BD6461" s="11"/>
      <c r="BE6461" s="11"/>
      <c r="BF6461" s="11"/>
    </row>
    <row r="6462" spans="1:58" x14ac:dyDescent="0.25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2"/>
      <c r="BA6462" s="12"/>
      <c r="BB6462" s="12"/>
      <c r="BC6462" s="11"/>
      <c r="BD6462" s="11"/>
      <c r="BE6462" s="11"/>
      <c r="BF6462" s="11"/>
    </row>
    <row r="6463" spans="1:58" x14ac:dyDescent="0.25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2"/>
      <c r="BA6463" s="12"/>
      <c r="BB6463" s="12"/>
      <c r="BC6463" s="11"/>
      <c r="BD6463" s="11"/>
      <c r="BE6463" s="11"/>
      <c r="BF6463" s="11"/>
    </row>
    <row r="6464" spans="1:58" x14ac:dyDescent="0.25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2"/>
      <c r="BA6464" s="12"/>
      <c r="BB6464" s="12"/>
      <c r="BC6464" s="11"/>
      <c r="BD6464" s="11"/>
      <c r="BE6464" s="11"/>
      <c r="BF6464" s="11"/>
    </row>
    <row r="6465" spans="1:58" x14ac:dyDescent="0.25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2"/>
      <c r="BA6465" s="12"/>
      <c r="BB6465" s="12"/>
      <c r="BC6465" s="11"/>
      <c r="BD6465" s="11"/>
      <c r="BE6465" s="11"/>
      <c r="BF6465" s="11"/>
    </row>
    <row r="6466" spans="1:58" x14ac:dyDescent="0.25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2"/>
      <c r="BA6466" s="12"/>
      <c r="BB6466" s="12"/>
      <c r="BC6466" s="11"/>
      <c r="BD6466" s="11"/>
      <c r="BE6466" s="11"/>
      <c r="BF6466" s="11"/>
    </row>
    <row r="6467" spans="1:58" x14ac:dyDescent="0.25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2"/>
      <c r="BA6467" s="12"/>
      <c r="BB6467" s="12"/>
      <c r="BC6467" s="11"/>
      <c r="BD6467" s="11"/>
      <c r="BE6467" s="11"/>
      <c r="BF6467" s="11"/>
    </row>
    <row r="6468" spans="1:58" x14ac:dyDescent="0.25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2"/>
      <c r="BA6468" s="12"/>
      <c r="BB6468" s="12"/>
      <c r="BC6468" s="11"/>
      <c r="BD6468" s="11"/>
      <c r="BE6468" s="11"/>
      <c r="BF6468" s="11"/>
    </row>
    <row r="6469" spans="1:58" x14ac:dyDescent="0.25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2"/>
      <c r="BA6469" s="12"/>
      <c r="BB6469" s="12"/>
      <c r="BC6469" s="11"/>
      <c r="BD6469" s="11"/>
      <c r="BE6469" s="11"/>
      <c r="BF6469" s="11"/>
    </row>
    <row r="6470" spans="1:58" x14ac:dyDescent="0.25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2"/>
      <c r="BA6470" s="12"/>
      <c r="BB6470" s="12"/>
      <c r="BC6470" s="11"/>
      <c r="BD6470" s="11"/>
      <c r="BE6470" s="11"/>
      <c r="BF6470" s="11"/>
    </row>
    <row r="6471" spans="1:58" x14ac:dyDescent="0.25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2"/>
      <c r="BA6471" s="12"/>
      <c r="BB6471" s="12"/>
      <c r="BC6471" s="11"/>
      <c r="BD6471" s="11"/>
      <c r="BE6471" s="11"/>
      <c r="BF6471" s="11"/>
    </row>
    <row r="6472" spans="1:58" x14ac:dyDescent="0.25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2"/>
      <c r="BA6472" s="12"/>
      <c r="BB6472" s="12"/>
      <c r="BC6472" s="11"/>
      <c r="BD6472" s="11"/>
      <c r="BE6472" s="11"/>
      <c r="BF6472" s="11"/>
    </row>
    <row r="6473" spans="1:58" x14ac:dyDescent="0.25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2"/>
      <c r="BA6473" s="12"/>
      <c r="BB6473" s="12"/>
      <c r="BC6473" s="11"/>
      <c r="BD6473" s="11"/>
      <c r="BE6473" s="11"/>
      <c r="BF6473" s="11"/>
    </row>
    <row r="6474" spans="1:58" x14ac:dyDescent="0.25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2"/>
      <c r="BA6474" s="12"/>
      <c r="BB6474" s="12"/>
      <c r="BC6474" s="11"/>
      <c r="BD6474" s="11"/>
      <c r="BE6474" s="11"/>
      <c r="BF6474" s="11"/>
    </row>
    <row r="6475" spans="1:58" x14ac:dyDescent="0.25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2"/>
      <c r="BA6475" s="12"/>
      <c r="BB6475" s="12"/>
      <c r="BC6475" s="11"/>
      <c r="BD6475" s="11"/>
      <c r="BE6475" s="11"/>
      <c r="BF6475" s="11"/>
    </row>
    <row r="6476" spans="1:58" x14ac:dyDescent="0.25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2"/>
      <c r="BA6476" s="12"/>
      <c r="BB6476" s="12"/>
      <c r="BC6476" s="11"/>
      <c r="BD6476" s="11"/>
      <c r="BE6476" s="11"/>
      <c r="BF6476" s="11"/>
    </row>
    <row r="6477" spans="1:58" x14ac:dyDescent="0.25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2"/>
      <c r="BA6477" s="12"/>
      <c r="BB6477" s="12"/>
      <c r="BC6477" s="11"/>
      <c r="BD6477" s="11"/>
      <c r="BE6477" s="11"/>
      <c r="BF6477" s="11"/>
    </row>
    <row r="6478" spans="1:58" x14ac:dyDescent="0.25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2"/>
      <c r="BA6478" s="12"/>
      <c r="BB6478" s="12"/>
      <c r="BC6478" s="11"/>
      <c r="BD6478" s="11"/>
      <c r="BE6478" s="11"/>
      <c r="BF6478" s="11"/>
    </row>
    <row r="6479" spans="1:58" x14ac:dyDescent="0.25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2"/>
      <c r="BA6479" s="12"/>
      <c r="BB6479" s="12"/>
      <c r="BC6479" s="11"/>
      <c r="BD6479" s="11"/>
      <c r="BE6479" s="11"/>
      <c r="BF6479" s="11"/>
    </row>
    <row r="6480" spans="1:58" x14ac:dyDescent="0.25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2"/>
      <c r="BA6480" s="12"/>
      <c r="BB6480" s="12"/>
      <c r="BC6480" s="11"/>
      <c r="BD6480" s="11"/>
      <c r="BE6480" s="11"/>
      <c r="BF6480" s="11"/>
    </row>
    <row r="6481" spans="1:58" x14ac:dyDescent="0.25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2"/>
      <c r="BA6481" s="12"/>
      <c r="BB6481" s="12"/>
      <c r="BC6481" s="11"/>
      <c r="BD6481" s="11"/>
      <c r="BE6481" s="11"/>
      <c r="BF6481" s="11"/>
    </row>
    <row r="6482" spans="1:58" x14ac:dyDescent="0.25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2"/>
      <c r="BA6482" s="12"/>
      <c r="BB6482" s="12"/>
      <c r="BC6482" s="11"/>
      <c r="BD6482" s="11"/>
      <c r="BE6482" s="11"/>
      <c r="BF6482" s="11"/>
    </row>
    <row r="6483" spans="1:58" x14ac:dyDescent="0.25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2"/>
      <c r="BA6483" s="12"/>
      <c r="BB6483" s="12"/>
      <c r="BC6483" s="11"/>
      <c r="BD6483" s="11"/>
      <c r="BE6483" s="11"/>
      <c r="BF6483" s="11"/>
    </row>
    <row r="6484" spans="1:58" x14ac:dyDescent="0.25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2"/>
      <c r="BA6484" s="12"/>
      <c r="BB6484" s="12"/>
      <c r="BC6484" s="11"/>
      <c r="BD6484" s="11"/>
      <c r="BE6484" s="11"/>
      <c r="BF6484" s="11"/>
    </row>
    <row r="6485" spans="1:58" x14ac:dyDescent="0.25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2"/>
      <c r="BA6485" s="12"/>
      <c r="BB6485" s="12"/>
      <c r="BC6485" s="11"/>
      <c r="BD6485" s="11"/>
      <c r="BE6485" s="11"/>
      <c r="BF6485" s="11"/>
    </row>
    <row r="6486" spans="1:58" x14ac:dyDescent="0.25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2"/>
      <c r="BA6486" s="12"/>
      <c r="BB6486" s="12"/>
      <c r="BC6486" s="11"/>
      <c r="BD6486" s="11"/>
      <c r="BE6486" s="11"/>
      <c r="BF6486" s="11"/>
    </row>
    <row r="6487" spans="1:58" x14ac:dyDescent="0.25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2"/>
      <c r="BA6487" s="12"/>
      <c r="BB6487" s="12"/>
      <c r="BC6487" s="11"/>
      <c r="BD6487" s="11"/>
      <c r="BE6487" s="11"/>
      <c r="BF6487" s="11"/>
    </row>
    <row r="6488" spans="1:58" x14ac:dyDescent="0.25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2"/>
      <c r="BA6488" s="12"/>
      <c r="BB6488" s="12"/>
      <c r="BC6488" s="11"/>
      <c r="BD6488" s="11"/>
      <c r="BE6488" s="11"/>
      <c r="BF6488" s="11"/>
    </row>
    <row r="6489" spans="1:58" x14ac:dyDescent="0.25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2"/>
      <c r="BA6489" s="12"/>
      <c r="BB6489" s="12"/>
      <c r="BC6489" s="11"/>
      <c r="BD6489" s="11"/>
      <c r="BE6489" s="11"/>
      <c r="BF6489" s="11"/>
    </row>
    <row r="6490" spans="1:58" x14ac:dyDescent="0.25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2"/>
      <c r="BA6490" s="12"/>
      <c r="BB6490" s="12"/>
      <c r="BC6490" s="11"/>
      <c r="BD6490" s="11"/>
      <c r="BE6490" s="11"/>
      <c r="BF6490" s="11"/>
    </row>
    <row r="6491" spans="1:58" x14ac:dyDescent="0.25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2"/>
      <c r="BA6491" s="12"/>
      <c r="BB6491" s="12"/>
      <c r="BC6491" s="11"/>
      <c r="BD6491" s="11"/>
      <c r="BE6491" s="11"/>
      <c r="BF6491" s="11"/>
    </row>
    <row r="6492" spans="1:58" x14ac:dyDescent="0.25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2"/>
      <c r="BA6492" s="12"/>
      <c r="BB6492" s="12"/>
      <c r="BC6492" s="11"/>
      <c r="BD6492" s="11"/>
      <c r="BE6492" s="11"/>
      <c r="BF6492" s="11"/>
    </row>
    <row r="6493" spans="1:58" x14ac:dyDescent="0.25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2"/>
      <c r="BA6493" s="12"/>
      <c r="BB6493" s="12"/>
      <c r="BC6493" s="11"/>
      <c r="BD6493" s="11"/>
      <c r="BE6493" s="11"/>
      <c r="BF6493" s="11"/>
    </row>
    <row r="6494" spans="1:58" x14ac:dyDescent="0.25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2"/>
      <c r="BA6494" s="12"/>
      <c r="BB6494" s="12"/>
      <c r="BC6494" s="11"/>
      <c r="BD6494" s="11"/>
      <c r="BE6494" s="11"/>
      <c r="BF6494" s="11"/>
    </row>
    <row r="6495" spans="1:58" x14ac:dyDescent="0.25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2"/>
      <c r="BA6495" s="12"/>
      <c r="BB6495" s="12"/>
      <c r="BC6495" s="11"/>
      <c r="BD6495" s="11"/>
      <c r="BE6495" s="11"/>
      <c r="BF6495" s="11"/>
    </row>
    <row r="6496" spans="1:58" x14ac:dyDescent="0.25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2"/>
      <c r="BA6496" s="12"/>
      <c r="BB6496" s="12"/>
      <c r="BC6496" s="11"/>
      <c r="BD6496" s="11"/>
      <c r="BE6496" s="11"/>
      <c r="BF6496" s="11"/>
    </row>
    <row r="6497" spans="1:58" x14ac:dyDescent="0.25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2"/>
      <c r="BA6497" s="12"/>
      <c r="BB6497" s="12"/>
      <c r="BC6497" s="11"/>
      <c r="BD6497" s="11"/>
      <c r="BE6497" s="11"/>
      <c r="BF6497" s="11"/>
    </row>
    <row r="6498" spans="1:58" x14ac:dyDescent="0.25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2"/>
      <c r="BA6498" s="12"/>
      <c r="BB6498" s="12"/>
      <c r="BC6498" s="11"/>
      <c r="BD6498" s="11"/>
      <c r="BE6498" s="11"/>
      <c r="BF6498" s="11"/>
    </row>
    <row r="6499" spans="1:58" x14ac:dyDescent="0.25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2"/>
      <c r="BA6499" s="12"/>
      <c r="BB6499" s="12"/>
      <c r="BC6499" s="11"/>
      <c r="BD6499" s="11"/>
      <c r="BE6499" s="11"/>
      <c r="BF6499" s="11"/>
    </row>
    <row r="6500" spans="1:58" x14ac:dyDescent="0.25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2"/>
      <c r="BA6500" s="12"/>
      <c r="BB6500" s="12"/>
      <c r="BC6500" s="11"/>
      <c r="BD6500" s="11"/>
      <c r="BE6500" s="11"/>
      <c r="BF6500" s="11"/>
    </row>
    <row r="6501" spans="1:58" x14ac:dyDescent="0.25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2"/>
      <c r="BA6501" s="12"/>
      <c r="BB6501" s="12"/>
      <c r="BC6501" s="11"/>
      <c r="BD6501" s="11"/>
      <c r="BE6501" s="11"/>
      <c r="BF6501" s="11"/>
    </row>
    <row r="6502" spans="1:58" x14ac:dyDescent="0.25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2"/>
      <c r="BA6502" s="12"/>
      <c r="BB6502" s="12"/>
      <c r="BC6502" s="11"/>
      <c r="BD6502" s="11"/>
      <c r="BE6502" s="11"/>
      <c r="BF6502" s="11"/>
    </row>
    <row r="6503" spans="1:58" x14ac:dyDescent="0.25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2"/>
      <c r="BA6503" s="12"/>
      <c r="BB6503" s="12"/>
      <c r="BC6503" s="11"/>
      <c r="BD6503" s="11"/>
      <c r="BE6503" s="11"/>
      <c r="BF6503" s="11"/>
    </row>
    <row r="6504" spans="1:58" x14ac:dyDescent="0.25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2"/>
      <c r="BA6504" s="12"/>
      <c r="BB6504" s="12"/>
      <c r="BC6504" s="11"/>
      <c r="BD6504" s="11"/>
      <c r="BE6504" s="11"/>
      <c r="BF6504" s="11"/>
    </row>
    <row r="6505" spans="1:58" x14ac:dyDescent="0.25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2"/>
      <c r="BA6505" s="12"/>
      <c r="BB6505" s="12"/>
      <c r="BC6505" s="11"/>
      <c r="BD6505" s="11"/>
      <c r="BE6505" s="11"/>
      <c r="BF6505" s="11"/>
    </row>
    <row r="6506" spans="1:58" x14ac:dyDescent="0.25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2"/>
      <c r="BA6506" s="12"/>
      <c r="BB6506" s="12"/>
      <c r="BC6506" s="11"/>
      <c r="BD6506" s="11"/>
      <c r="BE6506" s="11"/>
      <c r="BF6506" s="11"/>
    </row>
    <row r="6507" spans="1:58" x14ac:dyDescent="0.25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2"/>
      <c r="BA6507" s="12"/>
      <c r="BB6507" s="12"/>
      <c r="BC6507" s="11"/>
      <c r="BD6507" s="11"/>
      <c r="BE6507" s="11"/>
      <c r="BF6507" s="11"/>
    </row>
    <row r="6508" spans="1:58" x14ac:dyDescent="0.25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2"/>
      <c r="BA6508" s="12"/>
      <c r="BB6508" s="12"/>
      <c r="BC6508" s="11"/>
      <c r="BD6508" s="11"/>
      <c r="BE6508" s="11"/>
      <c r="BF6508" s="11"/>
    </row>
    <row r="6509" spans="1:58" x14ac:dyDescent="0.25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2"/>
      <c r="BA6509" s="12"/>
      <c r="BB6509" s="12"/>
      <c r="BC6509" s="11"/>
      <c r="BD6509" s="11"/>
      <c r="BE6509" s="11"/>
      <c r="BF6509" s="11"/>
    </row>
    <row r="6510" spans="1:58" x14ac:dyDescent="0.25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2"/>
      <c r="BA6510" s="12"/>
      <c r="BB6510" s="12"/>
      <c r="BC6510" s="11"/>
      <c r="BD6510" s="11"/>
      <c r="BE6510" s="11"/>
      <c r="BF6510" s="11"/>
    </row>
    <row r="6511" spans="1:58" x14ac:dyDescent="0.25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2"/>
      <c r="BA6511" s="12"/>
      <c r="BB6511" s="12"/>
      <c r="BC6511" s="11"/>
      <c r="BD6511" s="11"/>
      <c r="BE6511" s="11"/>
      <c r="BF6511" s="11"/>
    </row>
    <row r="6512" spans="1:58" x14ac:dyDescent="0.25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2"/>
      <c r="BA6512" s="12"/>
      <c r="BB6512" s="12"/>
      <c r="BC6512" s="11"/>
      <c r="BD6512" s="11"/>
      <c r="BE6512" s="11"/>
      <c r="BF6512" s="11"/>
    </row>
    <row r="6513" spans="1:58" x14ac:dyDescent="0.25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2"/>
      <c r="BA6513" s="12"/>
      <c r="BB6513" s="12"/>
      <c r="BC6513" s="11"/>
      <c r="BD6513" s="11"/>
      <c r="BE6513" s="11"/>
      <c r="BF6513" s="11"/>
    </row>
    <row r="6514" spans="1:58" x14ac:dyDescent="0.25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2"/>
      <c r="BA6514" s="12"/>
      <c r="BB6514" s="12"/>
      <c r="BC6514" s="11"/>
      <c r="BD6514" s="11"/>
      <c r="BE6514" s="11"/>
      <c r="BF6514" s="11"/>
    </row>
    <row r="6515" spans="1:58" x14ac:dyDescent="0.25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2"/>
      <c r="BA6515" s="12"/>
      <c r="BB6515" s="12"/>
      <c r="BC6515" s="11"/>
      <c r="BD6515" s="11"/>
      <c r="BE6515" s="11"/>
      <c r="BF6515" s="11"/>
    </row>
    <row r="6516" spans="1:58" x14ac:dyDescent="0.25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2"/>
      <c r="BA6516" s="12"/>
      <c r="BB6516" s="12"/>
      <c r="BC6516" s="11"/>
      <c r="BD6516" s="11"/>
      <c r="BE6516" s="11"/>
      <c r="BF6516" s="11"/>
    </row>
    <row r="6517" spans="1:58" x14ac:dyDescent="0.25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2"/>
      <c r="BA6517" s="12"/>
      <c r="BB6517" s="12"/>
      <c r="BC6517" s="11"/>
      <c r="BD6517" s="11"/>
      <c r="BE6517" s="11"/>
      <c r="BF6517" s="11"/>
    </row>
    <row r="6518" spans="1:58" x14ac:dyDescent="0.25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2"/>
      <c r="BA6518" s="12"/>
      <c r="BB6518" s="12"/>
      <c r="BC6518" s="11"/>
      <c r="BD6518" s="11"/>
      <c r="BE6518" s="11"/>
      <c r="BF6518" s="11"/>
    </row>
    <row r="6519" spans="1:58" x14ac:dyDescent="0.25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2"/>
      <c r="BA6519" s="12"/>
      <c r="BB6519" s="12"/>
      <c r="BC6519" s="11"/>
      <c r="BD6519" s="11"/>
      <c r="BE6519" s="11"/>
      <c r="BF6519" s="11"/>
    </row>
    <row r="6520" spans="1:58" x14ac:dyDescent="0.25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2"/>
      <c r="BA6520" s="12"/>
      <c r="BB6520" s="12"/>
      <c r="BC6520" s="11"/>
      <c r="BD6520" s="11"/>
      <c r="BE6520" s="11"/>
      <c r="BF6520" s="11"/>
    </row>
    <row r="6521" spans="1:58" x14ac:dyDescent="0.25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2"/>
      <c r="BA6521" s="12"/>
      <c r="BB6521" s="12"/>
      <c r="BC6521" s="11"/>
      <c r="BD6521" s="11"/>
      <c r="BE6521" s="11"/>
      <c r="BF6521" s="11"/>
    </row>
    <row r="6522" spans="1:58" x14ac:dyDescent="0.25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2"/>
      <c r="BA6522" s="12"/>
      <c r="BB6522" s="12"/>
      <c r="BC6522" s="11"/>
      <c r="BD6522" s="11"/>
      <c r="BE6522" s="11"/>
      <c r="BF6522" s="11"/>
    </row>
    <row r="6523" spans="1:58" x14ac:dyDescent="0.25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2"/>
      <c r="BA6523" s="12"/>
      <c r="BB6523" s="12"/>
      <c r="BC6523" s="11"/>
      <c r="BD6523" s="11"/>
      <c r="BE6523" s="11"/>
      <c r="BF6523" s="11"/>
    </row>
    <row r="6524" spans="1:58" x14ac:dyDescent="0.25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2"/>
      <c r="BA6524" s="12"/>
      <c r="BB6524" s="12"/>
      <c r="BC6524" s="11"/>
      <c r="BD6524" s="11"/>
      <c r="BE6524" s="11"/>
      <c r="BF6524" s="11"/>
    </row>
    <row r="6525" spans="1:58" x14ac:dyDescent="0.25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2"/>
      <c r="BA6525" s="12"/>
      <c r="BB6525" s="12"/>
      <c r="BC6525" s="11"/>
      <c r="BD6525" s="11"/>
      <c r="BE6525" s="11"/>
      <c r="BF6525" s="11"/>
    </row>
    <row r="6526" spans="1:58" x14ac:dyDescent="0.25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2"/>
      <c r="BA6526" s="12"/>
      <c r="BB6526" s="12"/>
      <c r="BC6526" s="11"/>
      <c r="BD6526" s="11"/>
      <c r="BE6526" s="11"/>
      <c r="BF6526" s="11"/>
    </row>
    <row r="6527" spans="1:58" x14ac:dyDescent="0.25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2"/>
      <c r="BA6527" s="12"/>
      <c r="BB6527" s="12"/>
      <c r="BC6527" s="11"/>
      <c r="BD6527" s="11"/>
      <c r="BE6527" s="11"/>
      <c r="BF6527" s="11"/>
    </row>
    <row r="6528" spans="1:58" x14ac:dyDescent="0.25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2"/>
      <c r="BA6528" s="12"/>
      <c r="BB6528" s="12"/>
      <c r="BC6528" s="11"/>
      <c r="BD6528" s="11"/>
      <c r="BE6528" s="11"/>
      <c r="BF6528" s="11"/>
    </row>
    <row r="6529" spans="1:58" x14ac:dyDescent="0.25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2"/>
      <c r="BA6529" s="12"/>
      <c r="BB6529" s="12"/>
      <c r="BC6529" s="11"/>
      <c r="BD6529" s="11"/>
      <c r="BE6529" s="11"/>
      <c r="BF6529" s="11"/>
    </row>
    <row r="6530" spans="1:58" x14ac:dyDescent="0.25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2"/>
      <c r="BA6530" s="12"/>
      <c r="BB6530" s="12"/>
      <c r="BC6530" s="11"/>
      <c r="BD6530" s="11"/>
      <c r="BE6530" s="11"/>
      <c r="BF6530" s="11"/>
    </row>
    <row r="6531" spans="1:58" x14ac:dyDescent="0.25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2"/>
      <c r="BA6531" s="12"/>
      <c r="BB6531" s="12"/>
      <c r="BC6531" s="11"/>
      <c r="BD6531" s="11"/>
      <c r="BE6531" s="11"/>
      <c r="BF6531" s="11"/>
    </row>
    <row r="6532" spans="1:58" x14ac:dyDescent="0.25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2"/>
      <c r="BA6532" s="12"/>
      <c r="BB6532" s="12"/>
      <c r="BC6532" s="11"/>
      <c r="BD6532" s="11"/>
      <c r="BE6532" s="11"/>
      <c r="BF6532" s="11"/>
    </row>
    <row r="6533" spans="1:58" x14ac:dyDescent="0.25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2"/>
      <c r="BA6533" s="12"/>
      <c r="BB6533" s="12"/>
      <c r="BC6533" s="11"/>
      <c r="BD6533" s="11"/>
      <c r="BE6533" s="11"/>
      <c r="BF6533" s="11"/>
    </row>
    <row r="6534" spans="1:58" x14ac:dyDescent="0.25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2"/>
      <c r="BA6534" s="12"/>
      <c r="BB6534" s="12"/>
      <c r="BC6534" s="11"/>
      <c r="BD6534" s="11"/>
      <c r="BE6534" s="11"/>
      <c r="BF6534" s="11"/>
    </row>
    <row r="6535" spans="1:58" x14ac:dyDescent="0.25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2"/>
      <c r="BA6535" s="12"/>
      <c r="BB6535" s="12"/>
      <c r="BC6535" s="11"/>
      <c r="BD6535" s="11"/>
      <c r="BE6535" s="11"/>
      <c r="BF6535" s="11"/>
    </row>
    <row r="6536" spans="1:58" x14ac:dyDescent="0.25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2"/>
      <c r="BA6536" s="12"/>
      <c r="BB6536" s="12"/>
      <c r="BC6536" s="11"/>
      <c r="BD6536" s="11"/>
      <c r="BE6536" s="11"/>
      <c r="BF6536" s="11"/>
    </row>
    <row r="6537" spans="1:58" x14ac:dyDescent="0.25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2"/>
      <c r="BA6537" s="12"/>
      <c r="BB6537" s="12"/>
      <c r="BC6537" s="11"/>
      <c r="BD6537" s="11"/>
      <c r="BE6537" s="11"/>
      <c r="BF6537" s="11"/>
    </row>
    <row r="6538" spans="1:58" x14ac:dyDescent="0.25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2"/>
      <c r="BA6538" s="12"/>
      <c r="BB6538" s="12"/>
      <c r="BC6538" s="11"/>
      <c r="BD6538" s="11"/>
      <c r="BE6538" s="11"/>
      <c r="BF6538" s="11"/>
    </row>
    <row r="6539" spans="1:58" x14ac:dyDescent="0.25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2"/>
      <c r="BA6539" s="12"/>
      <c r="BB6539" s="12"/>
      <c r="BC6539" s="11"/>
      <c r="BD6539" s="11"/>
      <c r="BE6539" s="11"/>
      <c r="BF6539" s="11"/>
    </row>
    <row r="6540" spans="1:58" x14ac:dyDescent="0.25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2"/>
      <c r="BA6540" s="12"/>
      <c r="BB6540" s="12"/>
      <c r="BC6540" s="11"/>
      <c r="BD6540" s="11"/>
      <c r="BE6540" s="11"/>
      <c r="BF6540" s="11"/>
    </row>
    <row r="6541" spans="1:58" x14ac:dyDescent="0.25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2"/>
      <c r="BA6541" s="12"/>
      <c r="BB6541" s="12"/>
      <c r="BC6541" s="11"/>
      <c r="BD6541" s="11"/>
      <c r="BE6541" s="11"/>
      <c r="BF6541" s="11"/>
    </row>
    <row r="6542" spans="1:58" x14ac:dyDescent="0.25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2"/>
      <c r="BA6542" s="12"/>
      <c r="BB6542" s="12"/>
      <c r="BC6542" s="11"/>
      <c r="BD6542" s="11"/>
      <c r="BE6542" s="11"/>
      <c r="BF6542" s="11"/>
    </row>
    <row r="6543" spans="1:58" x14ac:dyDescent="0.25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2"/>
      <c r="BA6543" s="12"/>
      <c r="BB6543" s="12"/>
      <c r="BC6543" s="11"/>
      <c r="BD6543" s="11"/>
      <c r="BE6543" s="11"/>
      <c r="BF6543" s="11"/>
    </row>
    <row r="6544" spans="1:58" x14ac:dyDescent="0.25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2"/>
      <c r="BA6544" s="12"/>
      <c r="BB6544" s="12"/>
      <c r="BC6544" s="11"/>
      <c r="BD6544" s="11"/>
      <c r="BE6544" s="11"/>
      <c r="BF6544" s="11"/>
    </row>
    <row r="6545" spans="1:58" x14ac:dyDescent="0.25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2"/>
      <c r="BA6545" s="12"/>
      <c r="BB6545" s="12"/>
      <c r="BC6545" s="11"/>
      <c r="BD6545" s="11"/>
      <c r="BE6545" s="11"/>
      <c r="BF6545" s="11"/>
    </row>
    <row r="6546" spans="1:58" x14ac:dyDescent="0.25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2"/>
      <c r="BA6546" s="12"/>
      <c r="BB6546" s="12"/>
      <c r="BC6546" s="11"/>
      <c r="BD6546" s="11"/>
      <c r="BE6546" s="11"/>
      <c r="BF6546" s="11"/>
    </row>
    <row r="6547" spans="1:58" x14ac:dyDescent="0.25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2"/>
      <c r="BA6547" s="12"/>
      <c r="BB6547" s="12"/>
      <c r="BC6547" s="11"/>
      <c r="BD6547" s="11"/>
      <c r="BE6547" s="11"/>
      <c r="BF6547" s="11"/>
    </row>
    <row r="6548" spans="1:58" x14ac:dyDescent="0.25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2"/>
      <c r="BA6548" s="12"/>
      <c r="BB6548" s="12"/>
      <c r="BC6548" s="11"/>
      <c r="BD6548" s="11"/>
      <c r="BE6548" s="11"/>
      <c r="BF6548" s="11"/>
    </row>
    <row r="6549" spans="1:58" x14ac:dyDescent="0.25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2"/>
      <c r="BA6549" s="12"/>
      <c r="BB6549" s="12"/>
      <c r="BC6549" s="11"/>
      <c r="BD6549" s="11"/>
      <c r="BE6549" s="11"/>
      <c r="BF6549" s="11"/>
    </row>
    <row r="6550" spans="1:58" x14ac:dyDescent="0.25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2"/>
      <c r="BA6550" s="12"/>
      <c r="BB6550" s="12"/>
      <c r="BC6550" s="11"/>
      <c r="BD6550" s="11"/>
      <c r="BE6550" s="11"/>
      <c r="BF6550" s="11"/>
    </row>
    <row r="6551" spans="1:58" x14ac:dyDescent="0.25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2"/>
      <c r="BA6551" s="12"/>
      <c r="BB6551" s="12"/>
      <c r="BC6551" s="11"/>
      <c r="BD6551" s="11"/>
      <c r="BE6551" s="11"/>
      <c r="BF6551" s="11"/>
    </row>
    <row r="6552" spans="1:58" x14ac:dyDescent="0.25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2"/>
      <c r="BA6552" s="12"/>
      <c r="BB6552" s="12"/>
      <c r="BC6552" s="11"/>
      <c r="BD6552" s="11"/>
      <c r="BE6552" s="11"/>
      <c r="BF6552" s="11"/>
    </row>
    <row r="6553" spans="1:58" x14ac:dyDescent="0.25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2"/>
      <c r="BA6553" s="12"/>
      <c r="BB6553" s="12"/>
      <c r="BC6553" s="11"/>
      <c r="BD6553" s="11"/>
      <c r="BE6553" s="11"/>
      <c r="BF6553" s="11"/>
    </row>
    <row r="6554" spans="1:58" x14ac:dyDescent="0.25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2"/>
      <c r="BA6554" s="12"/>
      <c r="BB6554" s="12"/>
      <c r="BC6554" s="11"/>
      <c r="BD6554" s="11"/>
      <c r="BE6554" s="11"/>
      <c r="BF6554" s="11"/>
    </row>
    <row r="6555" spans="1:58" x14ac:dyDescent="0.25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2"/>
      <c r="BA6555" s="12"/>
      <c r="BB6555" s="12"/>
      <c r="BC6555" s="11"/>
      <c r="BD6555" s="11"/>
      <c r="BE6555" s="11"/>
      <c r="BF6555" s="11"/>
    </row>
    <row r="6556" spans="1:58" x14ac:dyDescent="0.25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2"/>
      <c r="BA6556" s="12"/>
      <c r="BB6556" s="12"/>
      <c r="BC6556" s="11"/>
      <c r="BD6556" s="11"/>
      <c r="BE6556" s="11"/>
      <c r="BF6556" s="11"/>
    </row>
    <row r="6557" spans="1:58" x14ac:dyDescent="0.25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2"/>
      <c r="BA6557" s="12"/>
      <c r="BB6557" s="12"/>
      <c r="BC6557" s="11"/>
      <c r="BD6557" s="11"/>
      <c r="BE6557" s="11"/>
      <c r="BF6557" s="11"/>
    </row>
    <row r="6558" spans="1:58" x14ac:dyDescent="0.25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2"/>
      <c r="BA6558" s="12"/>
      <c r="BB6558" s="12"/>
      <c r="BC6558" s="11"/>
      <c r="BD6558" s="11"/>
      <c r="BE6558" s="11"/>
      <c r="BF6558" s="11"/>
    </row>
    <row r="6559" spans="1:58" x14ac:dyDescent="0.25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2"/>
      <c r="BA6559" s="12"/>
      <c r="BB6559" s="12"/>
      <c r="BC6559" s="11"/>
      <c r="BD6559" s="11"/>
      <c r="BE6559" s="11"/>
      <c r="BF6559" s="11"/>
    </row>
    <row r="6560" spans="1:58" x14ac:dyDescent="0.25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2"/>
      <c r="BA6560" s="12"/>
      <c r="BB6560" s="12"/>
      <c r="BC6560" s="11"/>
      <c r="BD6560" s="11"/>
      <c r="BE6560" s="11"/>
      <c r="BF6560" s="11"/>
    </row>
    <row r="6561" spans="1:58" x14ac:dyDescent="0.25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2"/>
      <c r="BA6561" s="12"/>
      <c r="BB6561" s="12"/>
      <c r="BC6561" s="11"/>
      <c r="BD6561" s="11"/>
      <c r="BE6561" s="11"/>
      <c r="BF6561" s="11"/>
    </row>
    <row r="6562" spans="1:58" x14ac:dyDescent="0.25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2"/>
      <c r="BA6562" s="12"/>
      <c r="BB6562" s="12"/>
      <c r="BC6562" s="11"/>
      <c r="BD6562" s="11"/>
      <c r="BE6562" s="11"/>
      <c r="BF6562" s="11"/>
    </row>
    <row r="6563" spans="1:58" x14ac:dyDescent="0.25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2"/>
      <c r="BA6563" s="12"/>
      <c r="BB6563" s="12"/>
      <c r="BC6563" s="11"/>
      <c r="BD6563" s="11"/>
      <c r="BE6563" s="11"/>
      <c r="BF6563" s="11"/>
    </row>
    <row r="6564" spans="1:58" x14ac:dyDescent="0.25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2"/>
      <c r="BA6564" s="12"/>
      <c r="BB6564" s="12"/>
      <c r="BC6564" s="11"/>
      <c r="BD6564" s="11"/>
      <c r="BE6564" s="11"/>
      <c r="BF6564" s="11"/>
    </row>
    <row r="6565" spans="1:58" x14ac:dyDescent="0.25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2"/>
      <c r="BA6565" s="12"/>
      <c r="BB6565" s="12"/>
      <c r="BC6565" s="11"/>
      <c r="BD6565" s="11"/>
      <c r="BE6565" s="11"/>
      <c r="BF6565" s="11"/>
    </row>
    <row r="6566" spans="1:58" x14ac:dyDescent="0.25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2"/>
      <c r="BA6566" s="12"/>
      <c r="BB6566" s="12"/>
      <c r="BC6566" s="11"/>
      <c r="BD6566" s="11"/>
      <c r="BE6566" s="11"/>
      <c r="BF6566" s="11"/>
    </row>
    <row r="6567" spans="1:58" x14ac:dyDescent="0.25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2"/>
      <c r="BA6567" s="12"/>
      <c r="BB6567" s="12"/>
      <c r="BC6567" s="11"/>
      <c r="BD6567" s="11"/>
      <c r="BE6567" s="11"/>
      <c r="BF6567" s="11"/>
    </row>
    <row r="6568" spans="1:58" x14ac:dyDescent="0.25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2"/>
      <c r="BA6568" s="12"/>
      <c r="BB6568" s="12"/>
      <c r="BC6568" s="11"/>
      <c r="BD6568" s="11"/>
      <c r="BE6568" s="11"/>
      <c r="BF6568" s="11"/>
    </row>
    <row r="6569" spans="1:58" x14ac:dyDescent="0.25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2"/>
      <c r="BA6569" s="12"/>
      <c r="BB6569" s="12"/>
      <c r="BC6569" s="11"/>
      <c r="BD6569" s="11"/>
      <c r="BE6569" s="11"/>
      <c r="BF6569" s="11"/>
    </row>
    <row r="6570" spans="1:58" x14ac:dyDescent="0.25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2"/>
      <c r="BA6570" s="12"/>
      <c r="BB6570" s="12"/>
      <c r="BC6570" s="11"/>
      <c r="BD6570" s="11"/>
      <c r="BE6570" s="11"/>
      <c r="BF6570" s="11"/>
    </row>
    <row r="6571" spans="1:58" x14ac:dyDescent="0.25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2"/>
      <c r="BA6571" s="12"/>
      <c r="BB6571" s="12"/>
      <c r="BC6571" s="11"/>
      <c r="BD6571" s="11"/>
      <c r="BE6571" s="11"/>
      <c r="BF6571" s="11"/>
    </row>
    <row r="6572" spans="1:58" x14ac:dyDescent="0.25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2"/>
      <c r="BA6572" s="12"/>
      <c r="BB6572" s="12"/>
      <c r="BC6572" s="11"/>
      <c r="BD6572" s="11"/>
      <c r="BE6572" s="11"/>
      <c r="BF6572" s="11"/>
    </row>
    <row r="6573" spans="1:58" x14ac:dyDescent="0.25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2"/>
      <c r="BA6573" s="12"/>
      <c r="BB6573" s="12"/>
      <c r="BC6573" s="11"/>
      <c r="BD6573" s="11"/>
      <c r="BE6573" s="11"/>
      <c r="BF6573" s="11"/>
    </row>
    <row r="6574" spans="1:58" x14ac:dyDescent="0.25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2"/>
      <c r="BA6574" s="12"/>
      <c r="BB6574" s="12"/>
      <c r="BC6574" s="11"/>
      <c r="BD6574" s="11"/>
      <c r="BE6574" s="11"/>
      <c r="BF6574" s="11"/>
    </row>
    <row r="6575" spans="1:58" x14ac:dyDescent="0.25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2"/>
      <c r="BA6575" s="12"/>
      <c r="BB6575" s="12"/>
      <c r="BC6575" s="11"/>
      <c r="BD6575" s="11"/>
      <c r="BE6575" s="11"/>
      <c r="BF6575" s="11"/>
    </row>
    <row r="6576" spans="1:58" x14ac:dyDescent="0.25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2"/>
      <c r="BA6576" s="12"/>
      <c r="BB6576" s="12"/>
      <c r="BC6576" s="11"/>
      <c r="BD6576" s="11"/>
      <c r="BE6576" s="11"/>
      <c r="BF6576" s="11"/>
    </row>
    <row r="6577" spans="1:58" x14ac:dyDescent="0.25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2"/>
      <c r="BA6577" s="12"/>
      <c r="BB6577" s="12"/>
      <c r="BC6577" s="11"/>
      <c r="BD6577" s="11"/>
      <c r="BE6577" s="11"/>
      <c r="BF6577" s="11"/>
    </row>
    <row r="6578" spans="1:58" x14ac:dyDescent="0.25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2"/>
      <c r="BA6578" s="12"/>
      <c r="BB6578" s="12"/>
      <c r="BC6578" s="11"/>
      <c r="BD6578" s="11"/>
      <c r="BE6578" s="11"/>
      <c r="BF6578" s="11"/>
    </row>
    <row r="6579" spans="1:58" x14ac:dyDescent="0.25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2"/>
      <c r="BA6579" s="12"/>
      <c r="BB6579" s="12"/>
      <c r="BC6579" s="11"/>
      <c r="BD6579" s="11"/>
      <c r="BE6579" s="11"/>
      <c r="BF6579" s="11"/>
    </row>
    <row r="6580" spans="1:58" x14ac:dyDescent="0.25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2"/>
      <c r="BA6580" s="12"/>
      <c r="BB6580" s="12"/>
      <c r="BC6580" s="11"/>
      <c r="BD6580" s="11"/>
      <c r="BE6580" s="11"/>
      <c r="BF6580" s="11"/>
    </row>
    <row r="6581" spans="1:58" x14ac:dyDescent="0.25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2"/>
      <c r="BA6581" s="12"/>
      <c r="BB6581" s="12"/>
      <c r="BC6581" s="11"/>
      <c r="BD6581" s="11"/>
      <c r="BE6581" s="11"/>
      <c r="BF6581" s="11"/>
    </row>
    <row r="6582" spans="1:58" x14ac:dyDescent="0.25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2"/>
      <c r="BA6582" s="12"/>
      <c r="BB6582" s="12"/>
      <c r="BC6582" s="11"/>
      <c r="BD6582" s="11"/>
      <c r="BE6582" s="11"/>
      <c r="BF6582" s="11"/>
    </row>
    <row r="6583" spans="1:58" x14ac:dyDescent="0.25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2"/>
      <c r="BA6583" s="12"/>
      <c r="BB6583" s="12"/>
      <c r="BC6583" s="11"/>
      <c r="BD6583" s="11"/>
      <c r="BE6583" s="11"/>
      <c r="BF6583" s="11"/>
    </row>
    <row r="6584" spans="1:58" x14ac:dyDescent="0.25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2"/>
      <c r="BA6584" s="12"/>
      <c r="BB6584" s="12"/>
      <c r="BC6584" s="11"/>
      <c r="BD6584" s="11"/>
      <c r="BE6584" s="11"/>
      <c r="BF6584" s="11"/>
    </row>
    <row r="6585" spans="1:58" x14ac:dyDescent="0.25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2"/>
      <c r="BA6585" s="12"/>
      <c r="BB6585" s="12"/>
      <c r="BC6585" s="11"/>
      <c r="BD6585" s="11"/>
      <c r="BE6585" s="11"/>
      <c r="BF6585" s="11"/>
    </row>
    <row r="6586" spans="1:58" x14ac:dyDescent="0.25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2"/>
      <c r="BA6586" s="12"/>
      <c r="BB6586" s="12"/>
      <c r="BC6586" s="11"/>
      <c r="BD6586" s="11"/>
      <c r="BE6586" s="11"/>
      <c r="BF6586" s="11"/>
    </row>
    <row r="6587" spans="1:58" x14ac:dyDescent="0.25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2"/>
      <c r="BA6587" s="12"/>
      <c r="BB6587" s="12"/>
      <c r="BC6587" s="11"/>
      <c r="BD6587" s="11"/>
      <c r="BE6587" s="11"/>
      <c r="BF6587" s="11"/>
    </row>
    <row r="6588" spans="1:58" x14ac:dyDescent="0.25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2"/>
      <c r="BA6588" s="12"/>
      <c r="BB6588" s="12"/>
      <c r="BC6588" s="11"/>
      <c r="BD6588" s="11"/>
      <c r="BE6588" s="11"/>
      <c r="BF6588" s="11"/>
    </row>
    <row r="6589" spans="1:58" x14ac:dyDescent="0.25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2"/>
      <c r="BA6589" s="12"/>
      <c r="BB6589" s="12"/>
      <c r="BC6589" s="11"/>
      <c r="BD6589" s="11"/>
      <c r="BE6589" s="11"/>
      <c r="BF6589" s="11"/>
    </row>
    <row r="6590" spans="1:58" x14ac:dyDescent="0.25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2"/>
      <c r="BA6590" s="12"/>
      <c r="BB6590" s="12"/>
      <c r="BC6590" s="11"/>
      <c r="BD6590" s="11"/>
      <c r="BE6590" s="11"/>
      <c r="BF6590" s="11"/>
    </row>
    <row r="6591" spans="1:58" x14ac:dyDescent="0.25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2"/>
      <c r="BA6591" s="12"/>
      <c r="BB6591" s="12"/>
      <c r="BC6591" s="11"/>
      <c r="BD6591" s="11"/>
      <c r="BE6591" s="11"/>
      <c r="BF6591" s="11"/>
    </row>
    <row r="6592" spans="1:58" x14ac:dyDescent="0.25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2"/>
      <c r="BA6592" s="12"/>
      <c r="BB6592" s="12"/>
      <c r="BC6592" s="11"/>
      <c r="BD6592" s="11"/>
      <c r="BE6592" s="11"/>
      <c r="BF6592" s="11"/>
    </row>
    <row r="6593" spans="1:58" x14ac:dyDescent="0.25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2"/>
      <c r="BA6593" s="12"/>
      <c r="BB6593" s="12"/>
      <c r="BC6593" s="11"/>
      <c r="BD6593" s="11"/>
      <c r="BE6593" s="11"/>
      <c r="BF6593" s="11"/>
    </row>
    <row r="6594" spans="1:58" x14ac:dyDescent="0.25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2"/>
      <c r="BA6594" s="12"/>
      <c r="BB6594" s="12"/>
      <c r="BC6594" s="11"/>
      <c r="BD6594" s="11"/>
      <c r="BE6594" s="11"/>
      <c r="BF6594" s="11"/>
    </row>
    <row r="6595" spans="1:58" x14ac:dyDescent="0.25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2"/>
      <c r="BA6595" s="12"/>
      <c r="BB6595" s="12"/>
      <c r="BC6595" s="11"/>
      <c r="BD6595" s="11"/>
      <c r="BE6595" s="11"/>
      <c r="BF6595" s="11"/>
    </row>
    <row r="6596" spans="1:58" x14ac:dyDescent="0.25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2"/>
      <c r="BA6596" s="12"/>
      <c r="BB6596" s="12"/>
      <c r="BC6596" s="11"/>
      <c r="BD6596" s="11"/>
      <c r="BE6596" s="11"/>
      <c r="BF6596" s="11"/>
    </row>
    <row r="6597" spans="1:58" x14ac:dyDescent="0.25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2"/>
      <c r="BA6597" s="12"/>
      <c r="BB6597" s="12"/>
      <c r="BC6597" s="11"/>
      <c r="BD6597" s="11"/>
      <c r="BE6597" s="11"/>
      <c r="BF6597" s="11"/>
    </row>
    <row r="6598" spans="1:58" x14ac:dyDescent="0.25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2"/>
      <c r="BA6598" s="12"/>
      <c r="BB6598" s="12"/>
      <c r="BC6598" s="11"/>
      <c r="BD6598" s="11"/>
      <c r="BE6598" s="11"/>
      <c r="BF6598" s="11"/>
    </row>
    <row r="6599" spans="1:58" x14ac:dyDescent="0.25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2"/>
      <c r="BA6599" s="12"/>
      <c r="BB6599" s="12"/>
      <c r="BC6599" s="11"/>
      <c r="BD6599" s="11"/>
      <c r="BE6599" s="11"/>
      <c r="BF6599" s="11"/>
    </row>
    <row r="6600" spans="1:58" x14ac:dyDescent="0.25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2"/>
      <c r="BA6600" s="12"/>
      <c r="BB6600" s="12"/>
      <c r="BC6600" s="11"/>
      <c r="BD6600" s="11"/>
      <c r="BE6600" s="11"/>
      <c r="BF6600" s="11"/>
    </row>
    <row r="6601" spans="1:58" x14ac:dyDescent="0.25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2"/>
      <c r="BA6601" s="12"/>
      <c r="BB6601" s="12"/>
      <c r="BC6601" s="11"/>
      <c r="BD6601" s="11"/>
      <c r="BE6601" s="11"/>
      <c r="BF6601" s="11"/>
    </row>
    <row r="6602" spans="1:58" x14ac:dyDescent="0.25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2"/>
      <c r="BA6602" s="12"/>
      <c r="BB6602" s="12"/>
      <c r="BC6602" s="11"/>
      <c r="BD6602" s="11"/>
      <c r="BE6602" s="11"/>
      <c r="BF6602" s="11"/>
    </row>
    <row r="6603" spans="1:58" x14ac:dyDescent="0.25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2"/>
      <c r="BA6603" s="12"/>
      <c r="BB6603" s="12"/>
      <c r="BC6603" s="11"/>
      <c r="BD6603" s="11"/>
      <c r="BE6603" s="11"/>
      <c r="BF6603" s="11"/>
    </row>
    <row r="6604" spans="1:58" x14ac:dyDescent="0.25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2"/>
      <c r="BA6604" s="12"/>
      <c r="BB6604" s="12"/>
      <c r="BC6604" s="11"/>
      <c r="BD6604" s="11"/>
      <c r="BE6604" s="11"/>
      <c r="BF6604" s="11"/>
    </row>
    <row r="6605" spans="1:58" x14ac:dyDescent="0.25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2"/>
      <c r="BA6605" s="12"/>
      <c r="BB6605" s="12"/>
      <c r="BC6605" s="11"/>
      <c r="BD6605" s="11"/>
      <c r="BE6605" s="11"/>
      <c r="BF6605" s="11"/>
    </row>
    <row r="6606" spans="1:58" x14ac:dyDescent="0.25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2"/>
      <c r="BA6606" s="12"/>
      <c r="BB6606" s="12"/>
      <c r="BC6606" s="11"/>
      <c r="BD6606" s="11"/>
      <c r="BE6606" s="11"/>
      <c r="BF6606" s="11"/>
    </row>
    <row r="6607" spans="1:58" x14ac:dyDescent="0.25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2"/>
      <c r="BA6607" s="12"/>
      <c r="BB6607" s="12"/>
      <c r="BC6607" s="11"/>
      <c r="BD6607" s="11"/>
      <c r="BE6607" s="11"/>
      <c r="BF6607" s="11"/>
    </row>
    <row r="6608" spans="1:58" x14ac:dyDescent="0.25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2"/>
      <c r="BA6608" s="12"/>
      <c r="BB6608" s="12"/>
      <c r="BC6608" s="11"/>
      <c r="BD6608" s="11"/>
      <c r="BE6608" s="11"/>
      <c r="BF6608" s="11"/>
    </row>
    <row r="6609" spans="1:58" x14ac:dyDescent="0.25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2"/>
      <c r="BA6609" s="12"/>
      <c r="BB6609" s="12"/>
      <c r="BC6609" s="11"/>
      <c r="BD6609" s="11"/>
      <c r="BE6609" s="11"/>
      <c r="BF6609" s="11"/>
    </row>
    <row r="6610" spans="1:58" x14ac:dyDescent="0.25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2"/>
      <c r="BA6610" s="12"/>
      <c r="BB6610" s="12"/>
      <c r="BC6610" s="11"/>
      <c r="BD6610" s="11"/>
      <c r="BE6610" s="11"/>
      <c r="BF6610" s="11"/>
    </row>
    <row r="6611" spans="1:58" x14ac:dyDescent="0.25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2"/>
      <c r="BA6611" s="12"/>
      <c r="BB6611" s="12"/>
      <c r="BC6611" s="11"/>
      <c r="BD6611" s="11"/>
      <c r="BE6611" s="11"/>
      <c r="BF6611" s="11"/>
    </row>
    <row r="6612" spans="1:58" x14ac:dyDescent="0.25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2"/>
      <c r="BA6612" s="12"/>
      <c r="BB6612" s="12"/>
      <c r="BC6612" s="11"/>
      <c r="BD6612" s="11"/>
      <c r="BE6612" s="11"/>
      <c r="BF6612" s="11"/>
    </row>
    <row r="6613" spans="1:58" x14ac:dyDescent="0.25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2"/>
      <c r="BA6613" s="12"/>
      <c r="BB6613" s="12"/>
      <c r="BC6613" s="11"/>
      <c r="BD6613" s="11"/>
      <c r="BE6613" s="11"/>
      <c r="BF6613" s="11"/>
    </row>
    <row r="6614" spans="1:58" x14ac:dyDescent="0.25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2"/>
      <c r="BA6614" s="12"/>
      <c r="BB6614" s="12"/>
      <c r="BC6614" s="11"/>
      <c r="BD6614" s="11"/>
      <c r="BE6614" s="11"/>
      <c r="BF6614" s="11"/>
    </row>
    <row r="6615" spans="1:58" x14ac:dyDescent="0.25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2"/>
      <c r="BA6615" s="12"/>
      <c r="BB6615" s="12"/>
      <c r="BC6615" s="11"/>
      <c r="BD6615" s="11"/>
      <c r="BE6615" s="11"/>
      <c r="BF6615" s="11"/>
    </row>
    <row r="6616" spans="1:58" x14ac:dyDescent="0.25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2"/>
      <c r="BA6616" s="12"/>
      <c r="BB6616" s="12"/>
      <c r="BC6616" s="11"/>
      <c r="BD6616" s="11"/>
      <c r="BE6616" s="11"/>
      <c r="BF6616" s="11"/>
    </row>
    <row r="6617" spans="1:58" x14ac:dyDescent="0.25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2"/>
      <c r="BA6617" s="12"/>
      <c r="BB6617" s="12"/>
      <c r="BC6617" s="11"/>
      <c r="BD6617" s="11"/>
      <c r="BE6617" s="11"/>
      <c r="BF6617" s="11"/>
    </row>
    <row r="6618" spans="1:58" x14ac:dyDescent="0.25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2"/>
      <c r="BA6618" s="12"/>
      <c r="BB6618" s="12"/>
      <c r="BC6618" s="11"/>
      <c r="BD6618" s="11"/>
      <c r="BE6618" s="11"/>
      <c r="BF6618" s="11"/>
    </row>
    <row r="6619" spans="1:58" x14ac:dyDescent="0.25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2"/>
      <c r="BA6619" s="12"/>
      <c r="BB6619" s="12"/>
      <c r="BC6619" s="11"/>
      <c r="BD6619" s="11"/>
      <c r="BE6619" s="11"/>
      <c r="BF6619" s="11"/>
    </row>
    <row r="6620" spans="1:58" x14ac:dyDescent="0.25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2"/>
      <c r="BA6620" s="12"/>
      <c r="BB6620" s="12"/>
      <c r="BC6620" s="11"/>
      <c r="BD6620" s="11"/>
      <c r="BE6620" s="11"/>
      <c r="BF6620" s="11"/>
    </row>
    <row r="6621" spans="1:58" x14ac:dyDescent="0.25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2"/>
      <c r="BA6621" s="12"/>
      <c r="BB6621" s="12"/>
      <c r="BC6621" s="11"/>
      <c r="BD6621" s="11"/>
      <c r="BE6621" s="11"/>
      <c r="BF6621" s="11"/>
    </row>
    <row r="6622" spans="1:58" x14ac:dyDescent="0.25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2"/>
      <c r="BA6622" s="12"/>
      <c r="BB6622" s="12"/>
      <c r="BC6622" s="11"/>
      <c r="BD6622" s="11"/>
      <c r="BE6622" s="11"/>
      <c r="BF6622" s="11"/>
    </row>
    <row r="6623" spans="1:58" x14ac:dyDescent="0.25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2"/>
      <c r="BA6623" s="12"/>
      <c r="BB6623" s="12"/>
      <c r="BC6623" s="11"/>
      <c r="BD6623" s="11"/>
      <c r="BE6623" s="11"/>
      <c r="BF6623" s="11"/>
    </row>
    <row r="6624" spans="1:58" x14ac:dyDescent="0.25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2"/>
      <c r="BA6624" s="12"/>
      <c r="BB6624" s="12"/>
      <c r="BC6624" s="11"/>
      <c r="BD6624" s="11"/>
      <c r="BE6624" s="11"/>
      <c r="BF6624" s="11"/>
    </row>
    <row r="6625" spans="1:58" x14ac:dyDescent="0.25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2"/>
      <c r="BA6625" s="12"/>
      <c r="BB6625" s="12"/>
      <c r="BC6625" s="11"/>
      <c r="BD6625" s="11"/>
      <c r="BE6625" s="11"/>
      <c r="BF6625" s="11"/>
    </row>
    <row r="6626" spans="1:58" x14ac:dyDescent="0.25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2"/>
      <c r="BA6626" s="12"/>
      <c r="BB6626" s="12"/>
      <c r="BC6626" s="11"/>
      <c r="BD6626" s="11"/>
      <c r="BE6626" s="11"/>
      <c r="BF6626" s="11"/>
    </row>
    <row r="6627" spans="1:58" x14ac:dyDescent="0.25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2"/>
      <c r="BA6627" s="12"/>
      <c r="BB6627" s="12"/>
      <c r="BC6627" s="11"/>
      <c r="BD6627" s="11"/>
      <c r="BE6627" s="11"/>
      <c r="BF6627" s="11"/>
    </row>
    <row r="6628" spans="1:58" x14ac:dyDescent="0.25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2"/>
      <c r="BA6628" s="12"/>
      <c r="BB6628" s="12"/>
      <c r="BC6628" s="11"/>
      <c r="BD6628" s="11"/>
      <c r="BE6628" s="11"/>
      <c r="BF6628" s="11"/>
    </row>
    <row r="6629" spans="1:58" x14ac:dyDescent="0.25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2"/>
      <c r="BA6629" s="12"/>
      <c r="BB6629" s="12"/>
      <c r="BC6629" s="11"/>
      <c r="BD6629" s="11"/>
      <c r="BE6629" s="11"/>
      <c r="BF6629" s="11"/>
    </row>
    <row r="6630" spans="1:58" x14ac:dyDescent="0.25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2"/>
      <c r="BA6630" s="12"/>
      <c r="BB6630" s="12"/>
      <c r="BC6630" s="11"/>
      <c r="BD6630" s="11"/>
      <c r="BE6630" s="11"/>
      <c r="BF6630" s="11"/>
    </row>
    <row r="6631" spans="1:58" x14ac:dyDescent="0.25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2"/>
      <c r="BA6631" s="12"/>
      <c r="BB6631" s="12"/>
      <c r="BC6631" s="11"/>
      <c r="BD6631" s="11"/>
      <c r="BE6631" s="11"/>
      <c r="BF6631" s="11"/>
    </row>
    <row r="6632" spans="1:58" x14ac:dyDescent="0.25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2"/>
      <c r="BA6632" s="12"/>
      <c r="BB6632" s="12"/>
      <c r="BC6632" s="11"/>
      <c r="BD6632" s="11"/>
      <c r="BE6632" s="11"/>
      <c r="BF6632" s="11"/>
    </row>
    <row r="6633" spans="1:58" x14ac:dyDescent="0.25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2"/>
      <c r="BA6633" s="12"/>
      <c r="BB6633" s="12"/>
      <c r="BC6633" s="11"/>
      <c r="BD6633" s="11"/>
      <c r="BE6633" s="11"/>
      <c r="BF6633" s="11"/>
    </row>
    <row r="6634" spans="1:58" x14ac:dyDescent="0.25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2"/>
      <c r="BA6634" s="12"/>
      <c r="BB6634" s="12"/>
      <c r="BC6634" s="11"/>
      <c r="BD6634" s="11"/>
      <c r="BE6634" s="11"/>
      <c r="BF6634" s="11"/>
    </row>
    <row r="6635" spans="1:58" x14ac:dyDescent="0.25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2"/>
      <c r="BA6635" s="12"/>
      <c r="BB6635" s="12"/>
      <c r="BC6635" s="11"/>
      <c r="BD6635" s="11"/>
      <c r="BE6635" s="11"/>
      <c r="BF6635" s="11"/>
    </row>
    <row r="6636" spans="1:58" x14ac:dyDescent="0.25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2"/>
      <c r="BA6636" s="12"/>
      <c r="BB6636" s="12"/>
      <c r="BC6636" s="11"/>
      <c r="BD6636" s="11"/>
      <c r="BE6636" s="11"/>
      <c r="BF6636" s="11"/>
    </row>
    <row r="6637" spans="1:58" x14ac:dyDescent="0.25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2"/>
      <c r="BA6637" s="12"/>
      <c r="BB6637" s="12"/>
      <c r="BC6637" s="11"/>
      <c r="BD6637" s="11"/>
      <c r="BE6637" s="11"/>
      <c r="BF6637" s="11"/>
    </row>
    <row r="6638" spans="1:58" x14ac:dyDescent="0.25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2"/>
      <c r="BA6638" s="12"/>
      <c r="BB6638" s="12"/>
      <c r="BC6638" s="11"/>
      <c r="BD6638" s="11"/>
      <c r="BE6638" s="11"/>
      <c r="BF6638" s="11"/>
    </row>
    <row r="6639" spans="1:58" x14ac:dyDescent="0.25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2"/>
      <c r="BA6639" s="12"/>
      <c r="BB6639" s="12"/>
      <c r="BC6639" s="11"/>
      <c r="BD6639" s="11"/>
      <c r="BE6639" s="11"/>
      <c r="BF6639" s="11"/>
    </row>
    <row r="6640" spans="1:58" x14ac:dyDescent="0.25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2"/>
      <c r="BA6640" s="12"/>
      <c r="BB6640" s="12"/>
      <c r="BC6640" s="11"/>
      <c r="BD6640" s="11"/>
      <c r="BE6640" s="11"/>
      <c r="BF6640" s="11"/>
    </row>
    <row r="6641" spans="1:58" x14ac:dyDescent="0.25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2"/>
      <c r="BA6641" s="12"/>
      <c r="BB6641" s="12"/>
      <c r="BC6641" s="11"/>
      <c r="BD6641" s="11"/>
      <c r="BE6641" s="11"/>
      <c r="BF6641" s="11"/>
    </row>
    <row r="6642" spans="1:58" x14ac:dyDescent="0.25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2"/>
      <c r="BA6642" s="12"/>
      <c r="BB6642" s="12"/>
      <c r="BC6642" s="11"/>
      <c r="BD6642" s="11"/>
      <c r="BE6642" s="11"/>
      <c r="BF6642" s="11"/>
    </row>
    <row r="6643" spans="1:58" x14ac:dyDescent="0.25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2"/>
      <c r="BA6643" s="12"/>
      <c r="BB6643" s="12"/>
      <c r="BC6643" s="11"/>
      <c r="BD6643" s="11"/>
      <c r="BE6643" s="11"/>
      <c r="BF6643" s="11"/>
    </row>
    <row r="6644" spans="1:58" x14ac:dyDescent="0.25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2"/>
      <c r="BA6644" s="12"/>
      <c r="BB6644" s="12"/>
      <c r="BC6644" s="11"/>
      <c r="BD6644" s="11"/>
      <c r="BE6644" s="11"/>
      <c r="BF6644" s="11"/>
    </row>
    <row r="6645" spans="1:58" x14ac:dyDescent="0.25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2"/>
      <c r="BA6645" s="12"/>
      <c r="BB6645" s="12"/>
      <c r="BC6645" s="11"/>
      <c r="BD6645" s="11"/>
      <c r="BE6645" s="11"/>
      <c r="BF6645" s="11"/>
    </row>
    <row r="6646" spans="1:58" x14ac:dyDescent="0.25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2"/>
      <c r="BA6646" s="12"/>
      <c r="BB6646" s="12"/>
      <c r="BC6646" s="11"/>
      <c r="BD6646" s="11"/>
      <c r="BE6646" s="11"/>
      <c r="BF6646" s="11"/>
    </row>
    <row r="6647" spans="1:58" x14ac:dyDescent="0.25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2"/>
      <c r="BA6647" s="12"/>
      <c r="BB6647" s="12"/>
      <c r="BC6647" s="11"/>
      <c r="BD6647" s="11"/>
      <c r="BE6647" s="11"/>
      <c r="BF6647" s="11"/>
    </row>
    <row r="6648" spans="1:58" x14ac:dyDescent="0.25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2"/>
      <c r="BA6648" s="12"/>
      <c r="BB6648" s="12"/>
      <c r="BC6648" s="11"/>
      <c r="BD6648" s="11"/>
      <c r="BE6648" s="11"/>
      <c r="BF6648" s="11"/>
    </row>
    <row r="6649" spans="1:58" x14ac:dyDescent="0.25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2"/>
      <c r="BA6649" s="12"/>
      <c r="BB6649" s="12"/>
      <c r="BC6649" s="11"/>
      <c r="BD6649" s="11"/>
      <c r="BE6649" s="11"/>
      <c r="BF6649" s="11"/>
    </row>
    <row r="6650" spans="1:58" x14ac:dyDescent="0.25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2"/>
      <c r="BA6650" s="12"/>
      <c r="BB6650" s="12"/>
      <c r="BC6650" s="11"/>
      <c r="BD6650" s="11"/>
      <c r="BE6650" s="11"/>
      <c r="BF6650" s="11"/>
    </row>
    <row r="6651" spans="1:58" x14ac:dyDescent="0.25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2"/>
      <c r="BA6651" s="12"/>
      <c r="BB6651" s="12"/>
      <c r="BC6651" s="11"/>
      <c r="BD6651" s="11"/>
      <c r="BE6651" s="11"/>
      <c r="BF6651" s="11"/>
    </row>
    <row r="6652" spans="1:58" x14ac:dyDescent="0.25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2"/>
      <c r="BA6652" s="12"/>
      <c r="BB6652" s="12"/>
      <c r="BC6652" s="11"/>
      <c r="BD6652" s="11"/>
      <c r="BE6652" s="11"/>
      <c r="BF6652" s="11"/>
    </row>
    <row r="6653" spans="1:58" x14ac:dyDescent="0.25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2"/>
      <c r="BA6653" s="12"/>
      <c r="BB6653" s="12"/>
      <c r="BC6653" s="11"/>
      <c r="BD6653" s="11"/>
      <c r="BE6653" s="11"/>
      <c r="BF6653" s="11"/>
    </row>
    <row r="6654" spans="1:58" x14ac:dyDescent="0.25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2"/>
      <c r="BA6654" s="12"/>
      <c r="BB6654" s="12"/>
      <c r="BC6654" s="11"/>
      <c r="BD6654" s="11"/>
      <c r="BE6654" s="11"/>
      <c r="BF6654" s="11"/>
    </row>
    <row r="6655" spans="1:58" x14ac:dyDescent="0.25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2"/>
      <c r="BA6655" s="12"/>
      <c r="BB6655" s="12"/>
      <c r="BC6655" s="11"/>
      <c r="BD6655" s="11"/>
      <c r="BE6655" s="11"/>
      <c r="BF6655" s="11"/>
    </row>
    <row r="6656" spans="1:58" x14ac:dyDescent="0.25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2"/>
      <c r="BA6656" s="12"/>
      <c r="BB6656" s="12"/>
      <c r="BC6656" s="11"/>
      <c r="BD6656" s="11"/>
      <c r="BE6656" s="11"/>
      <c r="BF6656" s="11"/>
    </row>
    <row r="6657" spans="1:58" x14ac:dyDescent="0.25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2"/>
      <c r="BA6657" s="12"/>
      <c r="BB6657" s="12"/>
      <c r="BC6657" s="11"/>
      <c r="BD6657" s="11"/>
      <c r="BE6657" s="11"/>
      <c r="BF6657" s="11"/>
    </row>
    <row r="6658" spans="1:58" x14ac:dyDescent="0.25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2"/>
      <c r="BA6658" s="12"/>
      <c r="BB6658" s="12"/>
      <c r="BC6658" s="11"/>
      <c r="BD6658" s="11"/>
      <c r="BE6658" s="11"/>
      <c r="BF6658" s="11"/>
    </row>
    <row r="6659" spans="1:58" x14ac:dyDescent="0.25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2"/>
      <c r="BA6659" s="12"/>
      <c r="BB6659" s="12"/>
      <c r="BC6659" s="11"/>
      <c r="BD6659" s="11"/>
      <c r="BE6659" s="11"/>
      <c r="BF6659" s="11"/>
    </row>
    <row r="6660" spans="1:58" x14ac:dyDescent="0.25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2"/>
      <c r="BA6660" s="12"/>
      <c r="BB6660" s="12"/>
      <c r="BC6660" s="11"/>
      <c r="BD6660" s="11"/>
      <c r="BE6660" s="11"/>
      <c r="BF6660" s="11"/>
    </row>
    <row r="6661" spans="1:58" x14ac:dyDescent="0.25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2"/>
      <c r="BA6661" s="12"/>
      <c r="BB6661" s="12"/>
      <c r="BC6661" s="11"/>
      <c r="BD6661" s="11"/>
      <c r="BE6661" s="11"/>
      <c r="BF6661" s="11"/>
    </row>
    <row r="6662" spans="1:58" x14ac:dyDescent="0.25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2"/>
      <c r="BA6662" s="12"/>
      <c r="BB6662" s="12"/>
      <c r="BC6662" s="11"/>
      <c r="BD6662" s="11"/>
      <c r="BE6662" s="11"/>
      <c r="BF6662" s="11"/>
    </row>
    <row r="6663" spans="1:58" x14ac:dyDescent="0.25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2"/>
      <c r="BA6663" s="12"/>
      <c r="BB6663" s="12"/>
      <c r="BC6663" s="11"/>
      <c r="BD6663" s="11"/>
      <c r="BE6663" s="11"/>
      <c r="BF6663" s="11"/>
    </row>
    <row r="6664" spans="1:58" x14ac:dyDescent="0.25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2"/>
      <c r="BA6664" s="12"/>
      <c r="BB6664" s="12"/>
      <c r="BC6664" s="11"/>
      <c r="BD6664" s="11"/>
      <c r="BE6664" s="11"/>
      <c r="BF6664" s="11"/>
    </row>
    <row r="6665" spans="1:58" x14ac:dyDescent="0.25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2"/>
      <c r="BA6665" s="12"/>
      <c r="BB6665" s="12"/>
      <c r="BC6665" s="11"/>
      <c r="BD6665" s="11"/>
      <c r="BE6665" s="11"/>
      <c r="BF6665" s="11"/>
    </row>
    <row r="6666" spans="1:58" x14ac:dyDescent="0.25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2"/>
      <c r="BA6666" s="12"/>
      <c r="BB6666" s="12"/>
      <c r="BC6666" s="11"/>
      <c r="BD6666" s="11"/>
      <c r="BE6666" s="11"/>
      <c r="BF6666" s="11"/>
    </row>
    <row r="6667" spans="1:58" x14ac:dyDescent="0.25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2"/>
      <c r="BA6667" s="12"/>
      <c r="BB6667" s="12"/>
      <c r="BC6667" s="11"/>
      <c r="BD6667" s="11"/>
      <c r="BE6667" s="11"/>
      <c r="BF6667" s="11"/>
    </row>
    <row r="6668" spans="1:58" x14ac:dyDescent="0.25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2"/>
      <c r="BA6668" s="12"/>
      <c r="BB6668" s="12"/>
      <c r="BC6668" s="11"/>
      <c r="BD6668" s="11"/>
      <c r="BE6668" s="11"/>
      <c r="BF6668" s="11"/>
    </row>
    <row r="6669" spans="1:58" x14ac:dyDescent="0.25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2"/>
      <c r="BA6669" s="12"/>
      <c r="BB6669" s="12"/>
      <c r="BC6669" s="11"/>
      <c r="BD6669" s="11"/>
      <c r="BE6669" s="11"/>
      <c r="BF6669" s="11"/>
    </row>
    <row r="6670" spans="1:58" x14ac:dyDescent="0.25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2"/>
      <c r="BA6670" s="12"/>
      <c r="BB6670" s="12"/>
      <c r="BC6670" s="11"/>
      <c r="BD6670" s="11"/>
      <c r="BE6670" s="11"/>
      <c r="BF6670" s="11"/>
    </row>
    <row r="6671" spans="1:58" x14ac:dyDescent="0.25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2"/>
      <c r="BA6671" s="12"/>
      <c r="BB6671" s="12"/>
      <c r="BC6671" s="11"/>
      <c r="BD6671" s="11"/>
      <c r="BE6671" s="11"/>
      <c r="BF6671" s="11"/>
    </row>
    <row r="6672" spans="1:58" x14ac:dyDescent="0.25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2"/>
      <c r="BA6672" s="12"/>
      <c r="BB6672" s="12"/>
      <c r="BC6672" s="11"/>
      <c r="BD6672" s="11"/>
      <c r="BE6672" s="11"/>
      <c r="BF6672" s="11"/>
    </row>
    <row r="6673" spans="1:58" x14ac:dyDescent="0.25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2"/>
      <c r="BA6673" s="12"/>
      <c r="BB6673" s="12"/>
      <c r="BC6673" s="11"/>
      <c r="BD6673" s="11"/>
      <c r="BE6673" s="11"/>
      <c r="BF6673" s="11"/>
    </row>
    <row r="6674" spans="1:58" x14ac:dyDescent="0.25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2"/>
      <c r="BA6674" s="12"/>
      <c r="BB6674" s="12"/>
      <c r="BC6674" s="11"/>
      <c r="BD6674" s="11"/>
      <c r="BE6674" s="11"/>
      <c r="BF6674" s="11"/>
    </row>
    <row r="6675" spans="1:58" x14ac:dyDescent="0.25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2"/>
      <c r="BA6675" s="12"/>
      <c r="BB6675" s="12"/>
      <c r="BC6675" s="11"/>
      <c r="BD6675" s="11"/>
      <c r="BE6675" s="11"/>
      <c r="BF6675" s="11"/>
    </row>
    <row r="6676" spans="1:58" x14ac:dyDescent="0.25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2"/>
      <c r="BA6676" s="12"/>
      <c r="BB6676" s="12"/>
      <c r="BC6676" s="11"/>
      <c r="BD6676" s="11"/>
      <c r="BE6676" s="11"/>
      <c r="BF6676" s="11"/>
    </row>
    <row r="6677" spans="1:58" x14ac:dyDescent="0.25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2"/>
      <c r="BA6677" s="12"/>
      <c r="BB6677" s="12"/>
      <c r="BC6677" s="11"/>
      <c r="BD6677" s="11"/>
      <c r="BE6677" s="11"/>
      <c r="BF6677" s="11"/>
    </row>
    <row r="6678" spans="1:58" x14ac:dyDescent="0.25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2"/>
      <c r="BA6678" s="12"/>
      <c r="BB6678" s="12"/>
      <c r="BC6678" s="11"/>
      <c r="BD6678" s="11"/>
      <c r="BE6678" s="11"/>
      <c r="BF6678" s="11"/>
    </row>
    <row r="6679" spans="1:58" x14ac:dyDescent="0.25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2"/>
      <c r="BA6679" s="12"/>
      <c r="BB6679" s="12"/>
      <c r="BC6679" s="11"/>
      <c r="BD6679" s="11"/>
      <c r="BE6679" s="11"/>
      <c r="BF6679" s="11"/>
    </row>
    <row r="6680" spans="1:58" x14ac:dyDescent="0.25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2"/>
      <c r="BA6680" s="12"/>
      <c r="BB6680" s="12"/>
      <c r="BC6680" s="11"/>
      <c r="BD6680" s="11"/>
      <c r="BE6680" s="11"/>
      <c r="BF6680" s="11"/>
    </row>
    <row r="6681" spans="1:58" x14ac:dyDescent="0.25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2"/>
      <c r="BA6681" s="12"/>
      <c r="BB6681" s="12"/>
      <c r="BC6681" s="11"/>
      <c r="BD6681" s="11"/>
      <c r="BE6681" s="11"/>
      <c r="BF6681" s="11"/>
    </row>
    <row r="6682" spans="1:58" x14ac:dyDescent="0.25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2"/>
      <c r="BA6682" s="12"/>
      <c r="BB6682" s="12"/>
      <c r="BC6682" s="11"/>
      <c r="BD6682" s="11"/>
      <c r="BE6682" s="11"/>
      <c r="BF6682" s="11"/>
    </row>
    <row r="6683" spans="1:58" x14ac:dyDescent="0.25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2"/>
      <c r="BA6683" s="12"/>
      <c r="BB6683" s="12"/>
      <c r="BC6683" s="11"/>
      <c r="BD6683" s="11"/>
      <c r="BE6683" s="11"/>
      <c r="BF6683" s="11"/>
    </row>
    <row r="6684" spans="1:58" x14ac:dyDescent="0.25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2"/>
      <c r="BA6684" s="12"/>
      <c r="BB6684" s="12"/>
      <c r="BC6684" s="11"/>
      <c r="BD6684" s="11"/>
      <c r="BE6684" s="11"/>
      <c r="BF6684" s="11"/>
    </row>
    <row r="6685" spans="1:58" x14ac:dyDescent="0.25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2"/>
      <c r="BA6685" s="12"/>
      <c r="BB6685" s="12"/>
      <c r="BC6685" s="11"/>
      <c r="BD6685" s="11"/>
      <c r="BE6685" s="11"/>
      <c r="BF6685" s="11"/>
    </row>
    <row r="6686" spans="1:58" x14ac:dyDescent="0.25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2"/>
      <c r="BA6686" s="12"/>
      <c r="BB6686" s="12"/>
      <c r="BC6686" s="11"/>
      <c r="BD6686" s="11"/>
      <c r="BE6686" s="11"/>
      <c r="BF6686" s="11"/>
    </row>
    <row r="6687" spans="1:58" x14ac:dyDescent="0.25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2"/>
      <c r="BA6687" s="12"/>
      <c r="BB6687" s="12"/>
      <c r="BC6687" s="11"/>
      <c r="BD6687" s="11"/>
      <c r="BE6687" s="11"/>
      <c r="BF6687" s="11"/>
    </row>
    <row r="6688" spans="1:58" x14ac:dyDescent="0.25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2"/>
      <c r="BA6688" s="12"/>
      <c r="BB6688" s="12"/>
      <c r="BC6688" s="11"/>
      <c r="BD6688" s="11"/>
      <c r="BE6688" s="11"/>
      <c r="BF6688" s="11"/>
    </row>
    <row r="6689" spans="1:58" x14ac:dyDescent="0.25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2"/>
      <c r="BA6689" s="12"/>
      <c r="BB6689" s="12"/>
      <c r="BC6689" s="11"/>
      <c r="BD6689" s="11"/>
      <c r="BE6689" s="11"/>
      <c r="BF6689" s="11"/>
    </row>
    <row r="6690" spans="1:58" x14ac:dyDescent="0.25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2"/>
      <c r="BA6690" s="12"/>
      <c r="BB6690" s="12"/>
      <c r="BC6690" s="11"/>
      <c r="BD6690" s="11"/>
      <c r="BE6690" s="11"/>
      <c r="BF6690" s="11"/>
    </row>
    <row r="6691" spans="1:58" x14ac:dyDescent="0.25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2"/>
      <c r="BA6691" s="12"/>
      <c r="BB6691" s="12"/>
      <c r="BC6691" s="11"/>
      <c r="BD6691" s="11"/>
      <c r="BE6691" s="11"/>
      <c r="BF6691" s="11"/>
    </row>
    <row r="6692" spans="1:58" x14ac:dyDescent="0.25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2"/>
      <c r="BA6692" s="12"/>
      <c r="BB6692" s="12"/>
      <c r="BC6692" s="11"/>
      <c r="BD6692" s="11"/>
      <c r="BE6692" s="11"/>
      <c r="BF6692" s="11"/>
    </row>
    <row r="6693" spans="1:58" x14ac:dyDescent="0.25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2"/>
      <c r="BA6693" s="12"/>
      <c r="BB6693" s="12"/>
      <c r="BC6693" s="11"/>
      <c r="BD6693" s="11"/>
      <c r="BE6693" s="11"/>
      <c r="BF6693" s="11"/>
    </row>
    <row r="6694" spans="1:58" x14ac:dyDescent="0.25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2"/>
      <c r="BA6694" s="12"/>
      <c r="BB6694" s="12"/>
      <c r="BC6694" s="11"/>
      <c r="BD6694" s="11"/>
      <c r="BE6694" s="11"/>
      <c r="BF6694" s="11"/>
    </row>
    <row r="6695" spans="1:58" x14ac:dyDescent="0.25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2"/>
      <c r="BA6695" s="12"/>
      <c r="BB6695" s="12"/>
      <c r="BC6695" s="11"/>
      <c r="BD6695" s="11"/>
      <c r="BE6695" s="11"/>
      <c r="BF6695" s="11"/>
    </row>
    <row r="6696" spans="1:58" x14ac:dyDescent="0.25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2"/>
      <c r="BA6696" s="12"/>
      <c r="BB6696" s="12"/>
      <c r="BC6696" s="11"/>
      <c r="BD6696" s="11"/>
      <c r="BE6696" s="11"/>
      <c r="BF6696" s="11"/>
    </row>
    <row r="6697" spans="1:58" x14ac:dyDescent="0.25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2"/>
      <c r="BA6697" s="12"/>
      <c r="BB6697" s="12"/>
      <c r="BC6697" s="11"/>
      <c r="BD6697" s="11"/>
      <c r="BE6697" s="11"/>
      <c r="BF6697" s="11"/>
    </row>
    <row r="6698" spans="1:58" x14ac:dyDescent="0.25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2"/>
      <c r="BA6698" s="12"/>
      <c r="BB6698" s="12"/>
      <c r="BC6698" s="11"/>
      <c r="BD6698" s="11"/>
      <c r="BE6698" s="11"/>
      <c r="BF6698" s="11"/>
    </row>
    <row r="6699" spans="1:58" x14ac:dyDescent="0.25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2"/>
      <c r="BA6699" s="12"/>
      <c r="BB6699" s="12"/>
      <c r="BC6699" s="11"/>
      <c r="BD6699" s="11"/>
      <c r="BE6699" s="11"/>
      <c r="BF6699" s="11"/>
    </row>
    <row r="6700" spans="1:58" x14ac:dyDescent="0.25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2"/>
      <c r="BA6700" s="12"/>
      <c r="BB6700" s="12"/>
      <c r="BC6700" s="11"/>
      <c r="BD6700" s="11"/>
      <c r="BE6700" s="11"/>
      <c r="BF6700" s="11"/>
    </row>
    <row r="6701" spans="1:58" x14ac:dyDescent="0.25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2"/>
      <c r="BA6701" s="12"/>
      <c r="BB6701" s="12"/>
      <c r="BC6701" s="11"/>
      <c r="BD6701" s="11"/>
      <c r="BE6701" s="11"/>
      <c r="BF6701" s="11"/>
    </row>
    <row r="6702" spans="1:58" x14ac:dyDescent="0.25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2"/>
      <c r="BA6702" s="12"/>
      <c r="BB6702" s="12"/>
      <c r="BC6702" s="11"/>
      <c r="BD6702" s="11"/>
      <c r="BE6702" s="11"/>
      <c r="BF6702" s="11"/>
    </row>
    <row r="6703" spans="1:58" x14ac:dyDescent="0.25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2"/>
      <c r="BA6703" s="12"/>
      <c r="BB6703" s="12"/>
      <c r="BC6703" s="11"/>
      <c r="BD6703" s="11"/>
      <c r="BE6703" s="11"/>
      <c r="BF6703" s="11"/>
    </row>
    <row r="6704" spans="1:58" x14ac:dyDescent="0.25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2"/>
      <c r="BA6704" s="12"/>
      <c r="BB6704" s="12"/>
      <c r="BC6704" s="11"/>
      <c r="BD6704" s="11"/>
      <c r="BE6704" s="11"/>
      <c r="BF6704" s="11"/>
    </row>
    <row r="6705" spans="1:58" x14ac:dyDescent="0.25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2"/>
      <c r="BA6705" s="12"/>
      <c r="BB6705" s="12"/>
      <c r="BC6705" s="11"/>
      <c r="BD6705" s="11"/>
      <c r="BE6705" s="11"/>
      <c r="BF6705" s="11"/>
    </row>
    <row r="6706" spans="1:58" x14ac:dyDescent="0.25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2"/>
      <c r="BA6706" s="12"/>
      <c r="BB6706" s="12"/>
      <c r="BC6706" s="11"/>
      <c r="BD6706" s="11"/>
      <c r="BE6706" s="11"/>
      <c r="BF6706" s="11"/>
    </row>
    <row r="6707" spans="1:58" x14ac:dyDescent="0.25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2"/>
      <c r="BA6707" s="12"/>
      <c r="BB6707" s="12"/>
      <c r="BC6707" s="11"/>
      <c r="BD6707" s="11"/>
      <c r="BE6707" s="11"/>
      <c r="BF6707" s="11"/>
    </row>
    <row r="6708" spans="1:58" x14ac:dyDescent="0.25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2"/>
      <c r="BA6708" s="12"/>
      <c r="BB6708" s="12"/>
      <c r="BC6708" s="11"/>
      <c r="BD6708" s="11"/>
      <c r="BE6708" s="11"/>
      <c r="BF6708" s="11"/>
    </row>
    <row r="6709" spans="1:58" x14ac:dyDescent="0.25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2"/>
      <c r="BA6709" s="12"/>
      <c r="BB6709" s="12"/>
      <c r="BC6709" s="11"/>
      <c r="BD6709" s="11"/>
      <c r="BE6709" s="11"/>
      <c r="BF6709" s="11"/>
    </row>
    <row r="6710" spans="1:58" x14ac:dyDescent="0.25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2"/>
      <c r="BA6710" s="12"/>
      <c r="BB6710" s="12"/>
      <c r="BC6710" s="11"/>
      <c r="BD6710" s="11"/>
      <c r="BE6710" s="11"/>
      <c r="BF6710" s="11"/>
    </row>
    <row r="6711" spans="1:58" x14ac:dyDescent="0.25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2"/>
      <c r="BA6711" s="12"/>
      <c r="BB6711" s="12"/>
      <c r="BC6711" s="11"/>
      <c r="BD6711" s="11"/>
      <c r="BE6711" s="11"/>
      <c r="BF6711" s="11"/>
    </row>
    <row r="6712" spans="1:58" x14ac:dyDescent="0.25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2"/>
      <c r="BA6712" s="12"/>
      <c r="BB6712" s="12"/>
      <c r="BC6712" s="11"/>
      <c r="BD6712" s="11"/>
      <c r="BE6712" s="11"/>
      <c r="BF6712" s="11"/>
    </row>
    <row r="6713" spans="1:58" x14ac:dyDescent="0.25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2"/>
      <c r="BA6713" s="12"/>
      <c r="BB6713" s="12"/>
      <c r="BC6713" s="11"/>
      <c r="BD6713" s="11"/>
      <c r="BE6713" s="11"/>
      <c r="BF6713" s="11"/>
    </row>
    <row r="6714" spans="1:58" x14ac:dyDescent="0.25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2"/>
      <c r="BA6714" s="12"/>
      <c r="BB6714" s="12"/>
      <c r="BC6714" s="11"/>
      <c r="BD6714" s="11"/>
      <c r="BE6714" s="11"/>
      <c r="BF6714" s="11"/>
    </row>
    <row r="6715" spans="1:58" x14ac:dyDescent="0.25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2"/>
      <c r="BA6715" s="12"/>
      <c r="BB6715" s="12"/>
      <c r="BC6715" s="11"/>
      <c r="BD6715" s="11"/>
      <c r="BE6715" s="11"/>
      <c r="BF6715" s="11"/>
    </row>
    <row r="6716" spans="1:58" x14ac:dyDescent="0.25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2"/>
      <c r="BA6716" s="12"/>
      <c r="BB6716" s="12"/>
      <c r="BC6716" s="11"/>
      <c r="BD6716" s="11"/>
      <c r="BE6716" s="11"/>
      <c r="BF6716" s="11"/>
    </row>
    <row r="6717" spans="1:58" x14ac:dyDescent="0.25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2"/>
      <c r="BA6717" s="12"/>
      <c r="BB6717" s="12"/>
      <c r="BC6717" s="11"/>
      <c r="BD6717" s="11"/>
      <c r="BE6717" s="11"/>
      <c r="BF6717" s="11"/>
    </row>
    <row r="6718" spans="1:58" x14ac:dyDescent="0.25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2"/>
      <c r="BA6718" s="12"/>
      <c r="BB6718" s="12"/>
      <c r="BC6718" s="11"/>
      <c r="BD6718" s="11"/>
      <c r="BE6718" s="11"/>
      <c r="BF6718" s="11"/>
    </row>
    <row r="6719" spans="1:58" x14ac:dyDescent="0.25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2"/>
      <c r="BA6719" s="12"/>
      <c r="BB6719" s="12"/>
      <c r="BC6719" s="11"/>
      <c r="BD6719" s="11"/>
      <c r="BE6719" s="11"/>
      <c r="BF6719" s="11"/>
    </row>
    <row r="6720" spans="1:58" x14ac:dyDescent="0.25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2"/>
      <c r="BA6720" s="12"/>
      <c r="BB6720" s="12"/>
      <c r="BC6720" s="11"/>
      <c r="BD6720" s="11"/>
      <c r="BE6720" s="11"/>
      <c r="BF6720" s="11"/>
    </row>
    <row r="6721" spans="1:58" x14ac:dyDescent="0.25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2"/>
      <c r="BA6721" s="12"/>
      <c r="BB6721" s="12"/>
      <c r="BC6721" s="11"/>
      <c r="BD6721" s="11"/>
      <c r="BE6721" s="11"/>
      <c r="BF6721" s="11"/>
    </row>
    <row r="6722" spans="1:58" x14ac:dyDescent="0.25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2"/>
      <c r="BA6722" s="12"/>
      <c r="BB6722" s="12"/>
      <c r="BC6722" s="11"/>
      <c r="BD6722" s="11"/>
      <c r="BE6722" s="11"/>
      <c r="BF6722" s="11"/>
    </row>
    <row r="6723" spans="1:58" x14ac:dyDescent="0.25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2"/>
      <c r="BA6723" s="12"/>
      <c r="BB6723" s="12"/>
      <c r="BC6723" s="11"/>
      <c r="BD6723" s="11"/>
      <c r="BE6723" s="11"/>
      <c r="BF6723" s="11"/>
    </row>
    <row r="6724" spans="1:58" x14ac:dyDescent="0.25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2"/>
      <c r="BA6724" s="12"/>
      <c r="BB6724" s="12"/>
      <c r="BC6724" s="11"/>
      <c r="BD6724" s="11"/>
      <c r="BE6724" s="11"/>
      <c r="BF6724" s="11"/>
    </row>
    <row r="6725" spans="1:58" x14ac:dyDescent="0.25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2"/>
      <c r="BA6725" s="12"/>
      <c r="BB6725" s="12"/>
      <c r="BC6725" s="11"/>
      <c r="BD6725" s="11"/>
      <c r="BE6725" s="11"/>
      <c r="BF6725" s="11"/>
    </row>
    <row r="6726" spans="1:58" x14ac:dyDescent="0.25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2"/>
      <c r="BA6726" s="12"/>
      <c r="BB6726" s="12"/>
      <c r="BC6726" s="11"/>
      <c r="BD6726" s="11"/>
      <c r="BE6726" s="11"/>
      <c r="BF6726" s="11"/>
    </row>
    <row r="6727" spans="1:58" x14ac:dyDescent="0.25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2"/>
      <c r="BA6727" s="12"/>
      <c r="BB6727" s="12"/>
      <c r="BC6727" s="11"/>
      <c r="BD6727" s="11"/>
      <c r="BE6727" s="11"/>
      <c r="BF6727" s="11"/>
    </row>
    <row r="6728" spans="1:58" x14ac:dyDescent="0.25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2"/>
      <c r="BA6728" s="12"/>
      <c r="BB6728" s="12"/>
      <c r="BC6728" s="11"/>
      <c r="BD6728" s="11"/>
      <c r="BE6728" s="11"/>
      <c r="BF6728" s="11"/>
    </row>
    <row r="6729" spans="1:58" x14ac:dyDescent="0.25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2"/>
      <c r="BA6729" s="12"/>
      <c r="BB6729" s="12"/>
      <c r="BC6729" s="11"/>
      <c r="BD6729" s="11"/>
      <c r="BE6729" s="11"/>
      <c r="BF6729" s="11"/>
    </row>
    <row r="6730" spans="1:58" x14ac:dyDescent="0.25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2"/>
      <c r="BA6730" s="12"/>
      <c r="BB6730" s="12"/>
      <c r="BC6730" s="11"/>
      <c r="BD6730" s="11"/>
      <c r="BE6730" s="11"/>
      <c r="BF6730" s="11"/>
    </row>
    <row r="6731" spans="1:58" x14ac:dyDescent="0.25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2"/>
      <c r="BA6731" s="12"/>
      <c r="BB6731" s="12"/>
      <c r="BC6731" s="11"/>
      <c r="BD6731" s="11"/>
      <c r="BE6731" s="11"/>
      <c r="BF6731" s="11"/>
    </row>
    <row r="6732" spans="1:58" x14ac:dyDescent="0.25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2"/>
      <c r="BA6732" s="12"/>
      <c r="BB6732" s="12"/>
      <c r="BC6732" s="11"/>
      <c r="BD6732" s="11"/>
      <c r="BE6732" s="11"/>
      <c r="BF6732" s="11"/>
    </row>
    <row r="6733" spans="1:58" x14ac:dyDescent="0.25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2"/>
      <c r="BA6733" s="12"/>
      <c r="BB6733" s="12"/>
      <c r="BC6733" s="11"/>
      <c r="BD6733" s="11"/>
      <c r="BE6733" s="11"/>
      <c r="BF6733" s="11"/>
    </row>
    <row r="6734" spans="1:58" x14ac:dyDescent="0.25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2"/>
      <c r="BA6734" s="12"/>
      <c r="BB6734" s="12"/>
      <c r="BC6734" s="11"/>
      <c r="BD6734" s="11"/>
      <c r="BE6734" s="11"/>
      <c r="BF6734" s="11"/>
    </row>
    <row r="6735" spans="1:58" x14ac:dyDescent="0.25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2"/>
      <c r="BA6735" s="12"/>
      <c r="BB6735" s="12"/>
      <c r="BC6735" s="11"/>
      <c r="BD6735" s="11"/>
      <c r="BE6735" s="11"/>
      <c r="BF6735" s="11"/>
    </row>
    <row r="6736" spans="1:58" x14ac:dyDescent="0.25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2"/>
      <c r="BA6736" s="12"/>
      <c r="BB6736" s="12"/>
      <c r="BC6736" s="11"/>
      <c r="BD6736" s="11"/>
      <c r="BE6736" s="11"/>
      <c r="BF6736" s="11"/>
    </row>
    <row r="6737" spans="1:58" x14ac:dyDescent="0.25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2"/>
      <c r="BA6737" s="12"/>
      <c r="BB6737" s="12"/>
      <c r="BC6737" s="11"/>
      <c r="BD6737" s="11"/>
      <c r="BE6737" s="11"/>
      <c r="BF6737" s="11"/>
    </row>
    <row r="6738" spans="1:58" x14ac:dyDescent="0.25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2"/>
      <c r="BA6738" s="12"/>
      <c r="BB6738" s="12"/>
      <c r="BC6738" s="11"/>
      <c r="BD6738" s="11"/>
      <c r="BE6738" s="11"/>
      <c r="BF6738" s="11"/>
    </row>
    <row r="6739" spans="1:58" x14ac:dyDescent="0.25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2"/>
      <c r="BA6739" s="12"/>
      <c r="BB6739" s="12"/>
      <c r="BC6739" s="11"/>
      <c r="BD6739" s="11"/>
      <c r="BE6739" s="11"/>
      <c r="BF6739" s="11"/>
    </row>
    <row r="6740" spans="1:58" x14ac:dyDescent="0.25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2"/>
      <c r="BA6740" s="12"/>
      <c r="BB6740" s="12"/>
      <c r="BC6740" s="11"/>
      <c r="BD6740" s="11"/>
      <c r="BE6740" s="11"/>
      <c r="BF6740" s="11"/>
    </row>
    <row r="6741" spans="1:58" x14ac:dyDescent="0.25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2"/>
      <c r="BA6741" s="12"/>
      <c r="BB6741" s="12"/>
      <c r="BC6741" s="11"/>
      <c r="BD6741" s="11"/>
      <c r="BE6741" s="11"/>
      <c r="BF6741" s="11"/>
    </row>
    <row r="6742" spans="1:58" x14ac:dyDescent="0.25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2"/>
      <c r="BA6742" s="12"/>
      <c r="BB6742" s="12"/>
      <c r="BC6742" s="11"/>
      <c r="BD6742" s="11"/>
      <c r="BE6742" s="11"/>
      <c r="BF6742" s="11"/>
    </row>
    <row r="6743" spans="1:58" x14ac:dyDescent="0.25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2"/>
      <c r="BA6743" s="12"/>
      <c r="BB6743" s="12"/>
      <c r="BC6743" s="11"/>
      <c r="BD6743" s="11"/>
      <c r="BE6743" s="11"/>
      <c r="BF6743" s="11"/>
    </row>
    <row r="6744" spans="1:58" x14ac:dyDescent="0.25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2"/>
      <c r="BA6744" s="12"/>
      <c r="BB6744" s="12"/>
      <c r="BC6744" s="11"/>
      <c r="BD6744" s="11"/>
      <c r="BE6744" s="11"/>
      <c r="BF6744" s="11"/>
    </row>
    <row r="6745" spans="1:58" x14ac:dyDescent="0.25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2"/>
      <c r="BA6745" s="12"/>
      <c r="BB6745" s="12"/>
      <c r="BC6745" s="11"/>
      <c r="BD6745" s="11"/>
      <c r="BE6745" s="11"/>
      <c r="BF6745" s="11"/>
    </row>
    <row r="6746" spans="1:58" x14ac:dyDescent="0.25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2"/>
      <c r="BA6746" s="12"/>
      <c r="BB6746" s="12"/>
      <c r="BC6746" s="11"/>
      <c r="BD6746" s="11"/>
      <c r="BE6746" s="11"/>
      <c r="BF6746" s="11"/>
    </row>
    <row r="6747" spans="1:58" x14ac:dyDescent="0.25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2"/>
      <c r="BA6747" s="12"/>
      <c r="BB6747" s="12"/>
      <c r="BC6747" s="11"/>
      <c r="BD6747" s="11"/>
      <c r="BE6747" s="11"/>
      <c r="BF6747" s="11"/>
    </row>
    <row r="6748" spans="1:58" x14ac:dyDescent="0.25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2"/>
      <c r="BA6748" s="12"/>
      <c r="BB6748" s="12"/>
      <c r="BC6748" s="11"/>
      <c r="BD6748" s="11"/>
      <c r="BE6748" s="11"/>
      <c r="BF6748" s="11"/>
    </row>
    <row r="6749" spans="1:58" x14ac:dyDescent="0.25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2"/>
      <c r="BA6749" s="12"/>
      <c r="BB6749" s="12"/>
      <c r="BC6749" s="11"/>
      <c r="BD6749" s="11"/>
      <c r="BE6749" s="11"/>
      <c r="BF6749" s="11"/>
    </row>
    <row r="6750" spans="1:58" x14ac:dyDescent="0.25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2"/>
      <c r="BA6750" s="12"/>
      <c r="BB6750" s="12"/>
      <c r="BC6750" s="11"/>
      <c r="BD6750" s="11"/>
      <c r="BE6750" s="11"/>
      <c r="BF6750" s="11"/>
    </row>
    <row r="6751" spans="1:58" x14ac:dyDescent="0.25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2"/>
      <c r="BA6751" s="12"/>
      <c r="BB6751" s="12"/>
      <c r="BC6751" s="11"/>
      <c r="BD6751" s="11"/>
      <c r="BE6751" s="11"/>
      <c r="BF6751" s="11"/>
    </row>
    <row r="6752" spans="1:58" x14ac:dyDescent="0.25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2"/>
      <c r="BA6752" s="12"/>
      <c r="BB6752" s="12"/>
      <c r="BC6752" s="11"/>
      <c r="BD6752" s="11"/>
      <c r="BE6752" s="11"/>
      <c r="BF6752" s="11"/>
    </row>
    <row r="6753" spans="1:58" x14ac:dyDescent="0.25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2"/>
      <c r="BA6753" s="12"/>
      <c r="BB6753" s="12"/>
      <c r="BC6753" s="11"/>
      <c r="BD6753" s="11"/>
      <c r="BE6753" s="11"/>
      <c r="BF6753" s="11"/>
    </row>
    <row r="6754" spans="1:58" x14ac:dyDescent="0.25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2"/>
      <c r="BA6754" s="12"/>
      <c r="BB6754" s="12"/>
      <c r="BC6754" s="11"/>
      <c r="BD6754" s="11"/>
      <c r="BE6754" s="11"/>
      <c r="BF6754" s="11"/>
    </row>
    <row r="6755" spans="1:58" x14ac:dyDescent="0.25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2"/>
      <c r="BA6755" s="12"/>
      <c r="BB6755" s="12"/>
      <c r="BC6755" s="11"/>
      <c r="BD6755" s="11"/>
      <c r="BE6755" s="11"/>
      <c r="BF6755" s="11"/>
    </row>
    <row r="6756" spans="1:58" x14ac:dyDescent="0.25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2"/>
      <c r="BA6756" s="12"/>
      <c r="BB6756" s="12"/>
      <c r="BC6756" s="11"/>
      <c r="BD6756" s="11"/>
      <c r="BE6756" s="11"/>
      <c r="BF6756" s="11"/>
    </row>
    <row r="6757" spans="1:58" x14ac:dyDescent="0.25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2"/>
      <c r="BA6757" s="12"/>
      <c r="BB6757" s="12"/>
      <c r="BC6757" s="11"/>
      <c r="BD6757" s="11"/>
      <c r="BE6757" s="11"/>
      <c r="BF6757" s="11"/>
    </row>
    <row r="6758" spans="1:58" x14ac:dyDescent="0.25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2"/>
      <c r="BA6758" s="12"/>
      <c r="BB6758" s="12"/>
      <c r="BC6758" s="11"/>
      <c r="BD6758" s="11"/>
      <c r="BE6758" s="11"/>
      <c r="BF6758" s="11"/>
    </row>
    <row r="6759" spans="1:58" x14ac:dyDescent="0.25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2"/>
      <c r="BA6759" s="12"/>
      <c r="BB6759" s="12"/>
      <c r="BC6759" s="11"/>
      <c r="BD6759" s="11"/>
      <c r="BE6759" s="11"/>
      <c r="BF6759" s="11"/>
    </row>
    <row r="6760" spans="1:58" x14ac:dyDescent="0.25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2"/>
      <c r="BA6760" s="12"/>
      <c r="BB6760" s="12"/>
      <c r="BC6760" s="11"/>
      <c r="BD6760" s="11"/>
      <c r="BE6760" s="11"/>
      <c r="BF6760" s="11"/>
    </row>
    <row r="6761" spans="1:58" x14ac:dyDescent="0.25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2"/>
      <c r="BA6761" s="12"/>
      <c r="BB6761" s="12"/>
      <c r="BC6761" s="11"/>
      <c r="BD6761" s="11"/>
      <c r="BE6761" s="11"/>
      <c r="BF6761" s="11"/>
    </row>
    <row r="6762" spans="1:58" x14ac:dyDescent="0.25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2"/>
      <c r="BA6762" s="12"/>
      <c r="BB6762" s="12"/>
      <c r="BC6762" s="11"/>
      <c r="BD6762" s="11"/>
      <c r="BE6762" s="11"/>
      <c r="BF6762" s="11"/>
    </row>
    <row r="6763" spans="1:58" x14ac:dyDescent="0.25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2"/>
      <c r="BA6763" s="12"/>
      <c r="BB6763" s="12"/>
      <c r="BC6763" s="11"/>
      <c r="BD6763" s="11"/>
      <c r="BE6763" s="11"/>
      <c r="BF6763" s="11"/>
    </row>
    <row r="6764" spans="1:58" x14ac:dyDescent="0.25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2"/>
      <c r="BA6764" s="12"/>
      <c r="BB6764" s="12"/>
      <c r="BC6764" s="11"/>
      <c r="BD6764" s="11"/>
      <c r="BE6764" s="11"/>
      <c r="BF6764" s="11"/>
    </row>
    <row r="6765" spans="1:58" x14ac:dyDescent="0.25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2"/>
      <c r="BA6765" s="12"/>
      <c r="BB6765" s="12"/>
      <c r="BC6765" s="11"/>
      <c r="BD6765" s="11"/>
      <c r="BE6765" s="11"/>
      <c r="BF6765" s="11"/>
    </row>
    <row r="6766" spans="1:58" x14ac:dyDescent="0.25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2"/>
      <c r="BA6766" s="12"/>
      <c r="BB6766" s="12"/>
      <c r="BC6766" s="11"/>
      <c r="BD6766" s="11"/>
      <c r="BE6766" s="11"/>
      <c r="BF6766" s="11"/>
    </row>
    <row r="6767" spans="1:58" x14ac:dyDescent="0.25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2"/>
      <c r="BA6767" s="12"/>
      <c r="BB6767" s="12"/>
      <c r="BC6767" s="11"/>
      <c r="BD6767" s="11"/>
      <c r="BE6767" s="11"/>
      <c r="BF6767" s="11"/>
    </row>
    <row r="6768" spans="1:58" x14ac:dyDescent="0.25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2"/>
      <c r="BA6768" s="12"/>
      <c r="BB6768" s="12"/>
      <c r="BC6768" s="11"/>
      <c r="BD6768" s="11"/>
      <c r="BE6768" s="11"/>
      <c r="BF6768" s="11"/>
    </row>
    <row r="6769" spans="1:58" x14ac:dyDescent="0.25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2"/>
      <c r="BA6769" s="12"/>
      <c r="BB6769" s="12"/>
      <c r="BC6769" s="11"/>
      <c r="BD6769" s="11"/>
      <c r="BE6769" s="11"/>
      <c r="BF6769" s="11"/>
    </row>
    <row r="6770" spans="1:58" x14ac:dyDescent="0.25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2"/>
      <c r="BA6770" s="12"/>
      <c r="BB6770" s="12"/>
      <c r="BC6770" s="11"/>
      <c r="BD6770" s="11"/>
      <c r="BE6770" s="11"/>
      <c r="BF6770" s="11"/>
    </row>
    <row r="6771" spans="1:58" x14ac:dyDescent="0.25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2"/>
      <c r="BA6771" s="12"/>
      <c r="BB6771" s="12"/>
      <c r="BC6771" s="11"/>
      <c r="BD6771" s="11"/>
      <c r="BE6771" s="11"/>
      <c r="BF6771" s="11"/>
    </row>
    <row r="6772" spans="1:58" x14ac:dyDescent="0.25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2"/>
      <c r="BA6772" s="12"/>
      <c r="BB6772" s="12"/>
      <c r="BC6772" s="11"/>
      <c r="BD6772" s="11"/>
      <c r="BE6772" s="11"/>
      <c r="BF6772" s="11"/>
    </row>
    <row r="6773" spans="1:58" x14ac:dyDescent="0.25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2"/>
      <c r="BA6773" s="12"/>
      <c r="BB6773" s="12"/>
      <c r="BC6773" s="11"/>
      <c r="BD6773" s="11"/>
      <c r="BE6773" s="11"/>
      <c r="BF6773" s="11"/>
    </row>
    <row r="6774" spans="1:58" x14ac:dyDescent="0.25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2"/>
      <c r="BA6774" s="12"/>
      <c r="BB6774" s="12"/>
      <c r="BC6774" s="11"/>
      <c r="BD6774" s="11"/>
      <c r="BE6774" s="11"/>
      <c r="BF6774" s="11"/>
    </row>
    <row r="6775" spans="1:58" x14ac:dyDescent="0.25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2"/>
      <c r="BA6775" s="12"/>
      <c r="BB6775" s="12"/>
      <c r="BC6775" s="11"/>
      <c r="BD6775" s="11"/>
      <c r="BE6775" s="11"/>
      <c r="BF6775" s="11"/>
    </row>
    <row r="6776" spans="1:58" x14ac:dyDescent="0.25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2"/>
      <c r="BA6776" s="12"/>
      <c r="BB6776" s="12"/>
      <c r="BC6776" s="11"/>
      <c r="BD6776" s="11"/>
      <c r="BE6776" s="11"/>
      <c r="BF6776" s="11"/>
    </row>
    <row r="6777" spans="1:58" x14ac:dyDescent="0.25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2"/>
      <c r="BA6777" s="12"/>
      <c r="BB6777" s="12"/>
      <c r="BC6777" s="11"/>
      <c r="BD6777" s="11"/>
      <c r="BE6777" s="11"/>
      <c r="BF6777" s="11"/>
    </row>
    <row r="6778" spans="1:58" x14ac:dyDescent="0.25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2"/>
      <c r="BA6778" s="12"/>
      <c r="BB6778" s="12"/>
      <c r="BC6778" s="11"/>
      <c r="BD6778" s="11"/>
      <c r="BE6778" s="11"/>
      <c r="BF6778" s="11"/>
    </row>
    <row r="6779" spans="1:58" x14ac:dyDescent="0.25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2"/>
      <c r="BA6779" s="12"/>
      <c r="BB6779" s="12"/>
      <c r="BC6779" s="11"/>
      <c r="BD6779" s="11"/>
      <c r="BE6779" s="11"/>
      <c r="BF6779" s="11"/>
    </row>
    <row r="6780" spans="1:58" x14ac:dyDescent="0.25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2"/>
      <c r="BA6780" s="12"/>
      <c r="BB6780" s="12"/>
      <c r="BC6780" s="11"/>
      <c r="BD6780" s="11"/>
      <c r="BE6780" s="11"/>
      <c r="BF6780" s="11"/>
    </row>
    <row r="6781" spans="1:58" x14ac:dyDescent="0.25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2"/>
      <c r="BA6781" s="12"/>
      <c r="BB6781" s="12"/>
      <c r="BC6781" s="11"/>
      <c r="BD6781" s="11"/>
      <c r="BE6781" s="11"/>
      <c r="BF6781" s="11"/>
    </row>
    <row r="6782" spans="1:58" x14ac:dyDescent="0.25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2"/>
      <c r="BA6782" s="12"/>
      <c r="BB6782" s="12"/>
      <c r="BC6782" s="11"/>
      <c r="BD6782" s="11"/>
      <c r="BE6782" s="11"/>
      <c r="BF6782" s="11"/>
    </row>
    <row r="6783" spans="1:58" x14ac:dyDescent="0.25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2"/>
      <c r="BA6783" s="12"/>
      <c r="BB6783" s="12"/>
      <c r="BC6783" s="11"/>
      <c r="BD6783" s="11"/>
      <c r="BE6783" s="11"/>
      <c r="BF6783" s="11"/>
    </row>
    <row r="6784" spans="1:58" x14ac:dyDescent="0.25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2"/>
      <c r="BA6784" s="12"/>
      <c r="BB6784" s="12"/>
      <c r="BC6784" s="11"/>
      <c r="BD6784" s="11"/>
      <c r="BE6784" s="11"/>
      <c r="BF6784" s="11"/>
    </row>
    <row r="6785" spans="1:58" x14ac:dyDescent="0.25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2"/>
      <c r="BA6785" s="12"/>
      <c r="BB6785" s="12"/>
      <c r="BC6785" s="11"/>
      <c r="BD6785" s="11"/>
      <c r="BE6785" s="11"/>
      <c r="BF6785" s="11"/>
    </row>
    <row r="6786" spans="1:58" x14ac:dyDescent="0.25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2"/>
      <c r="BA6786" s="12"/>
      <c r="BB6786" s="12"/>
      <c r="BC6786" s="11"/>
      <c r="BD6786" s="11"/>
      <c r="BE6786" s="11"/>
      <c r="BF6786" s="11"/>
    </row>
    <row r="6787" spans="1:58" x14ac:dyDescent="0.25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2"/>
      <c r="BA6787" s="12"/>
      <c r="BB6787" s="12"/>
      <c r="BC6787" s="11"/>
      <c r="BD6787" s="11"/>
      <c r="BE6787" s="11"/>
      <c r="BF6787" s="11"/>
    </row>
    <row r="6788" spans="1:58" x14ac:dyDescent="0.25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2"/>
      <c r="BA6788" s="12"/>
      <c r="BB6788" s="12"/>
      <c r="BC6788" s="11"/>
      <c r="BD6788" s="11"/>
      <c r="BE6788" s="11"/>
      <c r="BF6788" s="11"/>
    </row>
    <row r="6789" spans="1:58" x14ac:dyDescent="0.25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2"/>
      <c r="BA6789" s="12"/>
      <c r="BB6789" s="12"/>
      <c r="BC6789" s="11"/>
      <c r="BD6789" s="11"/>
      <c r="BE6789" s="11"/>
      <c r="BF6789" s="11"/>
    </row>
    <row r="6790" spans="1:58" x14ac:dyDescent="0.25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2"/>
      <c r="BA6790" s="12"/>
      <c r="BB6790" s="12"/>
      <c r="BC6790" s="11"/>
      <c r="BD6790" s="11"/>
      <c r="BE6790" s="11"/>
      <c r="BF6790" s="11"/>
    </row>
    <row r="6791" spans="1:58" x14ac:dyDescent="0.25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2"/>
      <c r="BA6791" s="12"/>
      <c r="BB6791" s="12"/>
      <c r="BC6791" s="11"/>
      <c r="BD6791" s="11"/>
      <c r="BE6791" s="11"/>
      <c r="BF6791" s="11"/>
    </row>
    <row r="6792" spans="1:58" x14ac:dyDescent="0.25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2"/>
      <c r="BA6792" s="12"/>
      <c r="BB6792" s="12"/>
      <c r="BC6792" s="11"/>
      <c r="BD6792" s="11"/>
      <c r="BE6792" s="11"/>
      <c r="BF6792" s="11"/>
    </row>
    <row r="6793" spans="1:58" x14ac:dyDescent="0.25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2"/>
      <c r="BA6793" s="12"/>
      <c r="BB6793" s="12"/>
      <c r="BC6793" s="11"/>
      <c r="BD6793" s="11"/>
      <c r="BE6793" s="11"/>
      <c r="BF6793" s="11"/>
    </row>
    <row r="6794" spans="1:58" x14ac:dyDescent="0.25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2"/>
      <c r="BA6794" s="12"/>
      <c r="BB6794" s="12"/>
      <c r="BC6794" s="11"/>
      <c r="BD6794" s="11"/>
      <c r="BE6794" s="11"/>
      <c r="BF6794" s="11"/>
    </row>
    <row r="6795" spans="1:58" x14ac:dyDescent="0.25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2"/>
      <c r="BA6795" s="12"/>
      <c r="BB6795" s="12"/>
      <c r="BC6795" s="11"/>
      <c r="BD6795" s="11"/>
      <c r="BE6795" s="11"/>
      <c r="BF6795" s="11"/>
    </row>
    <row r="6796" spans="1:58" x14ac:dyDescent="0.25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2"/>
      <c r="BA6796" s="12"/>
      <c r="BB6796" s="12"/>
      <c r="BC6796" s="11"/>
      <c r="BD6796" s="11"/>
      <c r="BE6796" s="11"/>
      <c r="BF6796" s="11"/>
    </row>
    <row r="6797" spans="1:58" x14ac:dyDescent="0.25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2"/>
      <c r="BA6797" s="12"/>
      <c r="BB6797" s="12"/>
      <c r="BC6797" s="11"/>
      <c r="BD6797" s="11"/>
      <c r="BE6797" s="11"/>
      <c r="BF6797" s="11"/>
    </row>
    <row r="6798" spans="1:58" x14ac:dyDescent="0.25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2"/>
      <c r="BA6798" s="12"/>
      <c r="BB6798" s="12"/>
      <c r="BC6798" s="11"/>
      <c r="BD6798" s="11"/>
      <c r="BE6798" s="11"/>
      <c r="BF6798" s="11"/>
    </row>
    <row r="6799" spans="1:58" x14ac:dyDescent="0.25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2"/>
      <c r="BA6799" s="12"/>
      <c r="BB6799" s="12"/>
      <c r="BC6799" s="11"/>
      <c r="BD6799" s="11"/>
      <c r="BE6799" s="11"/>
      <c r="BF6799" s="11"/>
    </row>
    <row r="6800" spans="1:58" x14ac:dyDescent="0.25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2"/>
      <c r="BA6800" s="12"/>
      <c r="BB6800" s="12"/>
      <c r="BC6800" s="11"/>
      <c r="BD6800" s="11"/>
      <c r="BE6800" s="11"/>
      <c r="BF6800" s="11"/>
    </row>
    <row r="6801" spans="1:58" x14ac:dyDescent="0.25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2"/>
      <c r="BA6801" s="12"/>
      <c r="BB6801" s="12"/>
      <c r="BC6801" s="11"/>
      <c r="BD6801" s="11"/>
      <c r="BE6801" s="11"/>
      <c r="BF6801" s="11"/>
    </row>
    <row r="6802" spans="1:58" x14ac:dyDescent="0.25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2"/>
      <c r="BA6802" s="12"/>
      <c r="BB6802" s="12"/>
      <c r="BC6802" s="11"/>
      <c r="BD6802" s="11"/>
      <c r="BE6802" s="11"/>
      <c r="BF6802" s="11"/>
    </row>
    <row r="6803" spans="1:58" x14ac:dyDescent="0.25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2"/>
      <c r="BA6803" s="12"/>
      <c r="BB6803" s="12"/>
      <c r="BC6803" s="11"/>
      <c r="BD6803" s="11"/>
      <c r="BE6803" s="11"/>
      <c r="BF6803" s="11"/>
    </row>
    <row r="6804" spans="1:58" x14ac:dyDescent="0.25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2"/>
      <c r="BA6804" s="12"/>
      <c r="BB6804" s="12"/>
      <c r="BC6804" s="11"/>
      <c r="BD6804" s="11"/>
      <c r="BE6804" s="11"/>
      <c r="BF6804" s="11"/>
    </row>
    <row r="6805" spans="1:58" x14ac:dyDescent="0.25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2"/>
      <c r="BA6805" s="12"/>
      <c r="BB6805" s="12"/>
      <c r="BC6805" s="11"/>
      <c r="BD6805" s="11"/>
      <c r="BE6805" s="11"/>
      <c r="BF6805" s="11"/>
    </row>
    <row r="6806" spans="1:58" x14ac:dyDescent="0.25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2"/>
      <c r="BA6806" s="12"/>
      <c r="BB6806" s="12"/>
      <c r="BC6806" s="11"/>
      <c r="BD6806" s="11"/>
      <c r="BE6806" s="11"/>
      <c r="BF6806" s="11"/>
    </row>
    <row r="6807" spans="1:58" x14ac:dyDescent="0.25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2"/>
      <c r="BA6807" s="12"/>
      <c r="BB6807" s="12"/>
      <c r="BC6807" s="11"/>
      <c r="BD6807" s="11"/>
      <c r="BE6807" s="11"/>
      <c r="BF6807" s="11"/>
    </row>
    <row r="6808" spans="1:58" x14ac:dyDescent="0.25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2"/>
      <c r="BA6808" s="12"/>
      <c r="BB6808" s="12"/>
      <c r="BC6808" s="11"/>
      <c r="BD6808" s="11"/>
      <c r="BE6808" s="11"/>
      <c r="BF6808" s="11"/>
    </row>
    <row r="6809" spans="1:58" x14ac:dyDescent="0.25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2"/>
      <c r="BA6809" s="12"/>
      <c r="BB6809" s="12"/>
      <c r="BC6809" s="11"/>
      <c r="BD6809" s="11"/>
      <c r="BE6809" s="11"/>
      <c r="BF6809" s="11"/>
    </row>
    <row r="6810" spans="1:58" x14ac:dyDescent="0.25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2"/>
      <c r="BA6810" s="12"/>
      <c r="BB6810" s="12"/>
      <c r="BC6810" s="11"/>
      <c r="BD6810" s="11"/>
      <c r="BE6810" s="11"/>
      <c r="BF6810" s="11"/>
    </row>
    <row r="6811" spans="1:58" x14ac:dyDescent="0.25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2"/>
      <c r="BA6811" s="12"/>
      <c r="BB6811" s="12"/>
      <c r="BC6811" s="11"/>
      <c r="BD6811" s="11"/>
      <c r="BE6811" s="11"/>
      <c r="BF6811" s="11"/>
    </row>
    <row r="6812" spans="1:58" x14ac:dyDescent="0.25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2"/>
      <c r="BA6812" s="12"/>
      <c r="BB6812" s="12"/>
      <c r="BC6812" s="11"/>
      <c r="BD6812" s="11"/>
      <c r="BE6812" s="11"/>
      <c r="BF6812" s="11"/>
    </row>
    <row r="6813" spans="1:58" x14ac:dyDescent="0.25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2"/>
      <c r="BA6813" s="12"/>
      <c r="BB6813" s="12"/>
      <c r="BC6813" s="11"/>
      <c r="BD6813" s="11"/>
      <c r="BE6813" s="11"/>
      <c r="BF6813" s="11"/>
    </row>
    <row r="6814" spans="1:58" x14ac:dyDescent="0.25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2"/>
      <c r="BA6814" s="12"/>
      <c r="BB6814" s="12"/>
      <c r="BC6814" s="11"/>
      <c r="BD6814" s="11"/>
      <c r="BE6814" s="11"/>
      <c r="BF6814" s="11"/>
    </row>
    <row r="6815" spans="1:58" x14ac:dyDescent="0.25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2"/>
      <c r="BA6815" s="12"/>
      <c r="BB6815" s="12"/>
      <c r="BC6815" s="11"/>
      <c r="BD6815" s="11"/>
      <c r="BE6815" s="11"/>
      <c r="BF6815" s="11"/>
    </row>
    <row r="6816" spans="1:58" x14ac:dyDescent="0.25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2"/>
      <c r="BA6816" s="12"/>
      <c r="BB6816" s="12"/>
      <c r="BC6816" s="11"/>
      <c r="BD6816" s="11"/>
      <c r="BE6816" s="11"/>
      <c r="BF6816" s="11"/>
    </row>
    <row r="6817" spans="1:58" x14ac:dyDescent="0.25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2"/>
      <c r="BA6817" s="12"/>
      <c r="BB6817" s="12"/>
      <c r="BC6817" s="11"/>
      <c r="BD6817" s="11"/>
      <c r="BE6817" s="11"/>
      <c r="BF6817" s="11"/>
    </row>
    <row r="6818" spans="1:58" x14ac:dyDescent="0.25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2"/>
      <c r="BA6818" s="12"/>
      <c r="BB6818" s="12"/>
      <c r="BC6818" s="11"/>
      <c r="BD6818" s="11"/>
      <c r="BE6818" s="11"/>
      <c r="BF6818" s="11"/>
    </row>
    <row r="6819" spans="1:58" x14ac:dyDescent="0.25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2"/>
      <c r="BA6819" s="12"/>
      <c r="BB6819" s="12"/>
      <c r="BC6819" s="11"/>
      <c r="BD6819" s="11"/>
      <c r="BE6819" s="11"/>
      <c r="BF6819" s="11"/>
    </row>
    <row r="6820" spans="1:58" x14ac:dyDescent="0.25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2"/>
      <c r="BA6820" s="12"/>
      <c r="BB6820" s="12"/>
      <c r="BC6820" s="11"/>
      <c r="BD6820" s="11"/>
      <c r="BE6820" s="11"/>
      <c r="BF6820" s="11"/>
    </row>
    <row r="6821" spans="1:58" x14ac:dyDescent="0.25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2"/>
      <c r="BA6821" s="12"/>
      <c r="BB6821" s="12"/>
      <c r="BC6821" s="11"/>
      <c r="BD6821" s="11"/>
      <c r="BE6821" s="11"/>
      <c r="BF6821" s="11"/>
    </row>
    <row r="6822" spans="1:58" x14ac:dyDescent="0.25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2"/>
      <c r="BA6822" s="12"/>
      <c r="BB6822" s="12"/>
      <c r="BC6822" s="11"/>
      <c r="BD6822" s="11"/>
      <c r="BE6822" s="11"/>
      <c r="BF6822" s="11"/>
    </row>
    <row r="6823" spans="1:58" x14ac:dyDescent="0.25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2"/>
      <c r="BA6823" s="12"/>
      <c r="BB6823" s="12"/>
      <c r="BC6823" s="11"/>
      <c r="BD6823" s="11"/>
      <c r="BE6823" s="11"/>
      <c r="BF6823" s="11"/>
    </row>
    <row r="6824" spans="1:58" x14ac:dyDescent="0.25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2"/>
      <c r="BA6824" s="12"/>
      <c r="BB6824" s="12"/>
      <c r="BC6824" s="11"/>
      <c r="BD6824" s="11"/>
      <c r="BE6824" s="11"/>
      <c r="BF6824" s="11"/>
    </row>
    <row r="6825" spans="1:58" x14ac:dyDescent="0.25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2"/>
      <c r="BA6825" s="12"/>
      <c r="BB6825" s="12"/>
      <c r="BC6825" s="11"/>
      <c r="BD6825" s="11"/>
      <c r="BE6825" s="11"/>
      <c r="BF6825" s="11"/>
    </row>
    <row r="6826" spans="1:58" x14ac:dyDescent="0.25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2"/>
      <c r="BA6826" s="12"/>
      <c r="BB6826" s="12"/>
      <c r="BC6826" s="11"/>
      <c r="BD6826" s="11"/>
      <c r="BE6826" s="11"/>
      <c r="BF6826" s="11"/>
    </row>
    <row r="6827" spans="1:58" x14ac:dyDescent="0.25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2"/>
      <c r="BA6827" s="12"/>
      <c r="BB6827" s="12"/>
      <c r="BC6827" s="11"/>
      <c r="BD6827" s="11"/>
      <c r="BE6827" s="11"/>
      <c r="BF6827" s="11"/>
    </row>
    <row r="6828" spans="1:58" x14ac:dyDescent="0.25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2"/>
      <c r="BA6828" s="12"/>
      <c r="BB6828" s="12"/>
      <c r="BC6828" s="11"/>
      <c r="BD6828" s="11"/>
      <c r="BE6828" s="11"/>
      <c r="BF6828" s="11"/>
    </row>
    <row r="6829" spans="1:58" x14ac:dyDescent="0.25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2"/>
      <c r="BA6829" s="12"/>
      <c r="BB6829" s="12"/>
      <c r="BC6829" s="11"/>
      <c r="BD6829" s="11"/>
      <c r="BE6829" s="11"/>
      <c r="BF6829" s="11"/>
    </row>
    <row r="6830" spans="1:58" x14ac:dyDescent="0.25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2"/>
      <c r="BA6830" s="12"/>
      <c r="BB6830" s="12"/>
      <c r="BC6830" s="11"/>
      <c r="BD6830" s="11"/>
      <c r="BE6830" s="11"/>
      <c r="BF6830" s="11"/>
    </row>
    <row r="6831" spans="1:58" x14ac:dyDescent="0.25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2"/>
      <c r="BA6831" s="12"/>
      <c r="BB6831" s="12"/>
      <c r="BC6831" s="11"/>
      <c r="BD6831" s="11"/>
      <c r="BE6831" s="11"/>
      <c r="BF6831" s="11"/>
    </row>
    <row r="6832" spans="1:58" x14ac:dyDescent="0.25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2"/>
      <c r="BA6832" s="12"/>
      <c r="BB6832" s="12"/>
      <c r="BC6832" s="11"/>
      <c r="BD6832" s="11"/>
      <c r="BE6832" s="11"/>
      <c r="BF6832" s="11"/>
    </row>
    <row r="6833" spans="1:58" x14ac:dyDescent="0.25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2"/>
      <c r="BA6833" s="12"/>
      <c r="BB6833" s="12"/>
      <c r="BC6833" s="11"/>
      <c r="BD6833" s="11"/>
      <c r="BE6833" s="11"/>
      <c r="BF6833" s="11"/>
    </row>
    <row r="6834" spans="1:58" x14ac:dyDescent="0.25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2"/>
      <c r="BA6834" s="12"/>
      <c r="BB6834" s="12"/>
      <c r="BC6834" s="11"/>
      <c r="BD6834" s="11"/>
      <c r="BE6834" s="11"/>
      <c r="BF6834" s="11"/>
    </row>
    <row r="6835" spans="1:58" x14ac:dyDescent="0.25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2"/>
      <c r="BA6835" s="12"/>
      <c r="BB6835" s="12"/>
      <c r="BC6835" s="11"/>
      <c r="BD6835" s="11"/>
      <c r="BE6835" s="11"/>
      <c r="BF6835" s="11"/>
    </row>
    <row r="6836" spans="1:58" x14ac:dyDescent="0.25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2"/>
      <c r="BA6836" s="12"/>
      <c r="BB6836" s="12"/>
      <c r="BC6836" s="11"/>
      <c r="BD6836" s="11"/>
      <c r="BE6836" s="11"/>
      <c r="BF6836" s="11"/>
    </row>
    <row r="6837" spans="1:58" x14ac:dyDescent="0.25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2"/>
      <c r="BA6837" s="12"/>
      <c r="BB6837" s="12"/>
      <c r="BC6837" s="11"/>
      <c r="BD6837" s="11"/>
      <c r="BE6837" s="11"/>
      <c r="BF6837" s="11"/>
    </row>
    <row r="6838" spans="1:58" x14ac:dyDescent="0.25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2"/>
      <c r="BA6838" s="12"/>
      <c r="BB6838" s="12"/>
      <c r="BC6838" s="11"/>
      <c r="BD6838" s="11"/>
      <c r="BE6838" s="11"/>
      <c r="BF6838" s="11"/>
    </row>
    <row r="6839" spans="1:58" x14ac:dyDescent="0.25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2"/>
      <c r="BA6839" s="12"/>
      <c r="BB6839" s="12"/>
      <c r="BC6839" s="11"/>
      <c r="BD6839" s="11"/>
      <c r="BE6839" s="11"/>
      <c r="BF6839" s="11"/>
    </row>
    <row r="6840" spans="1:58" x14ac:dyDescent="0.25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2"/>
      <c r="BA6840" s="12"/>
      <c r="BB6840" s="12"/>
      <c r="BC6840" s="11"/>
      <c r="BD6840" s="11"/>
      <c r="BE6840" s="11"/>
      <c r="BF6840" s="11"/>
    </row>
    <row r="6841" spans="1:58" x14ac:dyDescent="0.25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2"/>
      <c r="BA6841" s="12"/>
      <c r="BB6841" s="12"/>
      <c r="BC6841" s="11"/>
      <c r="BD6841" s="11"/>
      <c r="BE6841" s="11"/>
      <c r="BF6841" s="11"/>
    </row>
    <row r="6842" spans="1:58" x14ac:dyDescent="0.25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2"/>
      <c r="BA6842" s="12"/>
      <c r="BB6842" s="12"/>
      <c r="BC6842" s="11"/>
      <c r="BD6842" s="11"/>
      <c r="BE6842" s="11"/>
      <c r="BF6842" s="11"/>
    </row>
    <row r="6843" spans="1:58" x14ac:dyDescent="0.25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2"/>
      <c r="BA6843" s="12"/>
      <c r="BB6843" s="12"/>
      <c r="BC6843" s="11"/>
      <c r="BD6843" s="11"/>
      <c r="BE6843" s="11"/>
      <c r="BF6843" s="11"/>
    </row>
    <row r="6844" spans="1:58" x14ac:dyDescent="0.25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2"/>
      <c r="BA6844" s="12"/>
      <c r="BB6844" s="12"/>
      <c r="BC6844" s="11"/>
      <c r="BD6844" s="11"/>
      <c r="BE6844" s="11"/>
      <c r="BF6844" s="11"/>
    </row>
    <row r="6845" spans="1:58" x14ac:dyDescent="0.25">
      <c r="A6845" s="13"/>
      <c r="B6845" s="13"/>
      <c r="C6845" s="13"/>
      <c r="D6845" s="13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2"/>
      <c r="BA6845" s="12"/>
      <c r="BB6845" s="12"/>
      <c r="BC6845" s="11"/>
      <c r="BD6845" s="11"/>
      <c r="BE6845" s="11"/>
      <c r="BF6845" s="11"/>
    </row>
    <row r="6846" spans="1:58" x14ac:dyDescent="0.25">
      <c r="A6846" s="13"/>
      <c r="B6846" s="13"/>
      <c r="C6846" s="13"/>
      <c r="D6846" s="13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2"/>
      <c r="BA6846" s="12"/>
      <c r="BB6846" s="12"/>
      <c r="BC6846" s="11"/>
      <c r="BD6846" s="11"/>
      <c r="BE6846" s="11"/>
      <c r="BF6846" s="11"/>
    </row>
    <row r="6847" spans="1:58" x14ac:dyDescent="0.25">
      <c r="A6847" s="13"/>
      <c r="B6847" s="13"/>
      <c r="C6847" s="13"/>
      <c r="D6847" s="13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2"/>
      <c r="BA6847" s="12"/>
      <c r="BB6847" s="12"/>
      <c r="BC6847" s="11"/>
      <c r="BD6847" s="11"/>
      <c r="BE6847" s="11"/>
      <c r="BF6847" s="11"/>
    </row>
    <row r="6848" spans="1:58" x14ac:dyDescent="0.25">
      <c r="A6848" s="13"/>
      <c r="B6848" s="13"/>
      <c r="C6848" s="13"/>
      <c r="D6848" s="13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2"/>
      <c r="BA6848" s="12"/>
      <c r="BB6848" s="12"/>
      <c r="BC6848" s="11"/>
      <c r="BD6848" s="11"/>
      <c r="BE6848" s="11"/>
      <c r="BF6848" s="11"/>
    </row>
    <row r="6849" spans="1:58" x14ac:dyDescent="0.25">
      <c r="A6849" s="13"/>
      <c r="B6849" s="13"/>
      <c r="C6849" s="13"/>
      <c r="D6849" s="13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2"/>
      <c r="BA6849" s="12"/>
      <c r="BB6849" s="12"/>
      <c r="BC6849" s="11"/>
      <c r="BD6849" s="11"/>
      <c r="BE6849" s="11"/>
      <c r="BF6849" s="11"/>
    </row>
    <row r="6850" spans="1:58" x14ac:dyDescent="0.25">
      <c r="A6850" s="13"/>
      <c r="B6850" s="13"/>
      <c r="C6850" s="13"/>
      <c r="D6850" s="13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2"/>
      <c r="BA6850" s="12"/>
      <c r="BB6850" s="12"/>
      <c r="BC6850" s="11"/>
      <c r="BD6850" s="11"/>
      <c r="BE6850" s="11"/>
      <c r="BF6850" s="11"/>
    </row>
    <row r="6851" spans="1:58" x14ac:dyDescent="0.25">
      <c r="A6851" s="13"/>
      <c r="B6851" s="13"/>
      <c r="C6851" s="13"/>
      <c r="D6851" s="13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2"/>
      <c r="BA6851" s="12"/>
      <c r="BB6851" s="12"/>
      <c r="BC6851" s="11"/>
      <c r="BD6851" s="11"/>
      <c r="BE6851" s="11"/>
      <c r="BF6851" s="11"/>
    </row>
    <row r="6852" spans="1:58" x14ac:dyDescent="0.25">
      <c r="A6852" s="13"/>
      <c r="B6852" s="13"/>
      <c r="C6852" s="13"/>
      <c r="D6852" s="13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2"/>
      <c r="BA6852" s="12"/>
      <c r="BB6852" s="12"/>
      <c r="BC6852" s="11"/>
      <c r="BD6852" s="11"/>
      <c r="BE6852" s="11"/>
      <c r="BF6852" s="11"/>
    </row>
    <row r="6853" spans="1:58" x14ac:dyDescent="0.25">
      <c r="A6853" s="13"/>
      <c r="B6853" s="13"/>
      <c r="C6853" s="13"/>
      <c r="D6853" s="13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3"/>
      <c r="P6853" s="13"/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2"/>
      <c r="BA6853" s="12"/>
      <c r="BB6853" s="12"/>
      <c r="BC6853" s="11"/>
      <c r="BD6853" s="11"/>
      <c r="BE6853" s="11"/>
      <c r="BF6853" s="11"/>
    </row>
    <row r="6854" spans="1:58" x14ac:dyDescent="0.25">
      <c r="A6854" s="13"/>
      <c r="B6854" s="13"/>
      <c r="C6854" s="13"/>
      <c r="D6854" s="13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2"/>
      <c r="BA6854" s="12"/>
      <c r="BB6854" s="12"/>
      <c r="BC6854" s="11"/>
      <c r="BD6854" s="11"/>
      <c r="BE6854" s="11"/>
      <c r="BF6854" s="11"/>
    </row>
    <row r="6855" spans="1:58" x14ac:dyDescent="0.25">
      <c r="A6855" s="13"/>
      <c r="B6855" s="13"/>
      <c r="C6855" s="13"/>
      <c r="D6855" s="13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2"/>
      <c r="BA6855" s="12"/>
      <c r="BB6855" s="12"/>
      <c r="BC6855" s="11"/>
      <c r="BD6855" s="11"/>
      <c r="BE6855" s="11"/>
      <c r="BF6855" s="11"/>
    </row>
    <row r="6856" spans="1:58" x14ac:dyDescent="0.25">
      <c r="A6856" s="13"/>
      <c r="B6856" s="13"/>
      <c r="C6856" s="13"/>
      <c r="D6856" s="13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2"/>
      <c r="BA6856" s="12"/>
      <c r="BB6856" s="12"/>
      <c r="BC6856" s="11"/>
      <c r="BD6856" s="11"/>
      <c r="BE6856" s="11"/>
      <c r="BF6856" s="11"/>
    </row>
    <row r="6857" spans="1:58" x14ac:dyDescent="0.25">
      <c r="A6857" s="13"/>
      <c r="B6857" s="13"/>
      <c r="C6857" s="13"/>
      <c r="D6857" s="13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2"/>
      <c r="BA6857" s="12"/>
      <c r="BB6857" s="12"/>
      <c r="BC6857" s="11"/>
      <c r="BD6857" s="11"/>
      <c r="BE6857" s="11"/>
      <c r="BF6857" s="11"/>
    </row>
    <row r="6858" spans="1:58" x14ac:dyDescent="0.25">
      <c r="A6858" s="13"/>
      <c r="B6858" s="13"/>
      <c r="C6858" s="13"/>
      <c r="D6858" s="1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2"/>
      <c r="BA6858" s="12"/>
      <c r="BB6858" s="12"/>
      <c r="BC6858" s="11"/>
      <c r="BD6858" s="11"/>
      <c r="BE6858" s="11"/>
      <c r="BF6858" s="11"/>
    </row>
    <row r="6859" spans="1:58" x14ac:dyDescent="0.25">
      <c r="A6859" s="13"/>
      <c r="B6859" s="13"/>
      <c r="C6859" s="13"/>
      <c r="D6859" s="13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2"/>
      <c r="BA6859" s="12"/>
      <c r="BB6859" s="12"/>
      <c r="BC6859" s="11"/>
      <c r="BD6859" s="11"/>
      <c r="BE6859" s="11"/>
      <c r="BF6859" s="11"/>
    </row>
    <row r="6860" spans="1:58" x14ac:dyDescent="0.25">
      <c r="A6860" s="13"/>
      <c r="B6860" s="13"/>
      <c r="C6860" s="13"/>
      <c r="D6860" s="13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2"/>
      <c r="BA6860" s="12"/>
      <c r="BB6860" s="12"/>
      <c r="BC6860" s="11"/>
      <c r="BD6860" s="11"/>
      <c r="BE6860" s="11"/>
      <c r="BF6860" s="11"/>
    </row>
    <row r="6861" spans="1:58" x14ac:dyDescent="0.25">
      <c r="A6861" s="13"/>
      <c r="B6861" s="13"/>
      <c r="C6861" s="13"/>
      <c r="D6861" s="13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2"/>
      <c r="BA6861" s="12"/>
      <c r="BB6861" s="12"/>
      <c r="BC6861" s="11"/>
      <c r="BD6861" s="11"/>
      <c r="BE6861" s="11"/>
      <c r="BF6861" s="11"/>
    </row>
    <row r="6862" spans="1:58" x14ac:dyDescent="0.25">
      <c r="A6862" s="13"/>
      <c r="B6862" s="13"/>
      <c r="C6862" s="13"/>
      <c r="D6862" s="13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2"/>
      <c r="BA6862" s="12"/>
      <c r="BB6862" s="12"/>
      <c r="BC6862" s="11"/>
      <c r="BD6862" s="11"/>
      <c r="BE6862" s="11"/>
      <c r="BF6862" s="11"/>
    </row>
    <row r="6863" spans="1:58" x14ac:dyDescent="0.25">
      <c r="A6863" s="13"/>
      <c r="B6863" s="13"/>
      <c r="C6863" s="13"/>
      <c r="D6863" s="13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2"/>
      <c r="BA6863" s="12"/>
      <c r="BB6863" s="12"/>
      <c r="BC6863" s="11"/>
      <c r="BD6863" s="11"/>
      <c r="BE6863" s="11"/>
      <c r="BF6863" s="11"/>
    </row>
    <row r="6864" spans="1:58" x14ac:dyDescent="0.25">
      <c r="A6864" s="13"/>
      <c r="B6864" s="13"/>
      <c r="C6864" s="13"/>
      <c r="D6864" s="13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2"/>
      <c r="BA6864" s="12"/>
      <c r="BB6864" s="12"/>
      <c r="BC6864" s="11"/>
      <c r="BD6864" s="11"/>
      <c r="BE6864" s="11"/>
      <c r="BF6864" s="11"/>
    </row>
    <row r="6865" spans="1:58" x14ac:dyDescent="0.25">
      <c r="A6865" s="13"/>
      <c r="B6865" s="13"/>
      <c r="C6865" s="13"/>
      <c r="D6865" s="13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2"/>
      <c r="BA6865" s="12"/>
      <c r="BB6865" s="12"/>
      <c r="BC6865" s="11"/>
      <c r="BD6865" s="11"/>
      <c r="BE6865" s="11"/>
      <c r="BF6865" s="11"/>
    </row>
    <row r="6866" spans="1:58" x14ac:dyDescent="0.25">
      <c r="A6866" s="13"/>
      <c r="B6866" s="13"/>
      <c r="C6866" s="13"/>
      <c r="D6866" s="13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2"/>
      <c r="BA6866" s="12"/>
      <c r="BB6866" s="12"/>
      <c r="BC6866" s="11"/>
      <c r="BD6866" s="11"/>
      <c r="BE6866" s="11"/>
      <c r="BF6866" s="11"/>
    </row>
    <row r="6867" spans="1:58" x14ac:dyDescent="0.25">
      <c r="A6867" s="13"/>
      <c r="B6867" s="13"/>
      <c r="C6867" s="13"/>
      <c r="D6867" s="13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2"/>
      <c r="BA6867" s="12"/>
      <c r="BB6867" s="12"/>
      <c r="BC6867" s="11"/>
      <c r="BD6867" s="11"/>
      <c r="BE6867" s="11"/>
      <c r="BF6867" s="11"/>
    </row>
    <row r="6868" spans="1:58" x14ac:dyDescent="0.25">
      <c r="A6868" s="13"/>
      <c r="B6868" s="13"/>
      <c r="C6868" s="13"/>
      <c r="D6868" s="13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2"/>
      <c r="BA6868" s="12"/>
      <c r="BB6868" s="12"/>
      <c r="BC6868" s="11"/>
      <c r="BD6868" s="11"/>
      <c r="BE6868" s="11"/>
      <c r="BF6868" s="11"/>
    </row>
    <row r="6869" spans="1:58" x14ac:dyDescent="0.25">
      <c r="A6869" s="13"/>
      <c r="B6869" s="13"/>
      <c r="C6869" s="13"/>
      <c r="D6869" s="13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2"/>
      <c r="BA6869" s="12"/>
      <c r="BB6869" s="12"/>
      <c r="BC6869" s="11"/>
      <c r="BD6869" s="11"/>
      <c r="BE6869" s="11"/>
      <c r="BF6869" s="11"/>
    </row>
    <row r="6870" spans="1:58" x14ac:dyDescent="0.25">
      <c r="A6870" s="13"/>
      <c r="B6870" s="13"/>
      <c r="C6870" s="13"/>
      <c r="D6870" s="13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2"/>
      <c r="BA6870" s="12"/>
      <c r="BB6870" s="12"/>
      <c r="BC6870" s="11"/>
      <c r="BD6870" s="11"/>
      <c r="BE6870" s="11"/>
      <c r="BF6870" s="11"/>
    </row>
    <row r="6871" spans="1:58" x14ac:dyDescent="0.25">
      <c r="A6871" s="13"/>
      <c r="B6871" s="13"/>
      <c r="C6871" s="13"/>
      <c r="D6871" s="13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2"/>
      <c r="BA6871" s="12"/>
      <c r="BB6871" s="12"/>
      <c r="BC6871" s="11"/>
      <c r="BD6871" s="11"/>
      <c r="BE6871" s="11"/>
      <c r="BF6871" s="11"/>
    </row>
    <row r="6872" spans="1:58" x14ac:dyDescent="0.25">
      <c r="A6872" s="13"/>
      <c r="B6872" s="13"/>
      <c r="C6872" s="13"/>
      <c r="D6872" s="13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2"/>
      <c r="BA6872" s="12"/>
      <c r="BB6872" s="12"/>
      <c r="BC6872" s="11"/>
      <c r="BD6872" s="11"/>
      <c r="BE6872" s="11"/>
      <c r="BF6872" s="11"/>
    </row>
    <row r="6873" spans="1:58" x14ac:dyDescent="0.25">
      <c r="A6873" s="13"/>
      <c r="B6873" s="13"/>
      <c r="C6873" s="13"/>
      <c r="D6873" s="13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2"/>
      <c r="BA6873" s="12"/>
      <c r="BB6873" s="12"/>
      <c r="BC6873" s="11"/>
      <c r="BD6873" s="11"/>
      <c r="BE6873" s="11"/>
      <c r="BF6873" s="11"/>
    </row>
    <row r="6874" spans="1:58" x14ac:dyDescent="0.25">
      <c r="A6874" s="13"/>
      <c r="B6874" s="13"/>
      <c r="C6874" s="13"/>
      <c r="D6874" s="13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2"/>
      <c r="BA6874" s="12"/>
      <c r="BB6874" s="12"/>
      <c r="BC6874" s="11"/>
      <c r="BD6874" s="11"/>
      <c r="BE6874" s="11"/>
      <c r="BF6874" s="11"/>
    </row>
    <row r="6875" spans="1:58" x14ac:dyDescent="0.25">
      <c r="A6875" s="13"/>
      <c r="B6875" s="13"/>
      <c r="C6875" s="13"/>
      <c r="D6875" s="13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2"/>
      <c r="BA6875" s="12"/>
      <c r="BB6875" s="12"/>
      <c r="BC6875" s="11"/>
      <c r="BD6875" s="11"/>
      <c r="BE6875" s="11"/>
      <c r="BF6875" s="11"/>
    </row>
    <row r="6876" spans="1:58" x14ac:dyDescent="0.25">
      <c r="A6876" s="13"/>
      <c r="B6876" s="13"/>
      <c r="C6876" s="13"/>
      <c r="D6876" s="13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2"/>
      <c r="BA6876" s="12"/>
      <c r="BB6876" s="12"/>
      <c r="BC6876" s="11"/>
      <c r="BD6876" s="11"/>
      <c r="BE6876" s="11"/>
      <c r="BF6876" s="11"/>
    </row>
    <row r="6877" spans="1:58" x14ac:dyDescent="0.25">
      <c r="A6877" s="13"/>
      <c r="B6877" s="13"/>
      <c r="C6877" s="13"/>
      <c r="D6877" s="13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2"/>
      <c r="BA6877" s="12"/>
      <c r="BB6877" s="12"/>
      <c r="BC6877" s="11"/>
      <c r="BD6877" s="11"/>
      <c r="BE6877" s="11"/>
      <c r="BF6877" s="11"/>
    </row>
    <row r="6878" spans="1:58" x14ac:dyDescent="0.25">
      <c r="A6878" s="13"/>
      <c r="B6878" s="13"/>
      <c r="C6878" s="13"/>
      <c r="D6878" s="13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2"/>
      <c r="BA6878" s="12"/>
      <c r="BB6878" s="12"/>
      <c r="BC6878" s="11"/>
      <c r="BD6878" s="11"/>
      <c r="BE6878" s="11"/>
      <c r="BF6878" s="11"/>
    </row>
    <row r="6879" spans="1:58" x14ac:dyDescent="0.25">
      <c r="A6879" s="13"/>
      <c r="B6879" s="13"/>
      <c r="C6879" s="13"/>
      <c r="D6879" s="13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2"/>
      <c r="BA6879" s="12"/>
      <c r="BB6879" s="12"/>
      <c r="BC6879" s="11"/>
      <c r="BD6879" s="11"/>
      <c r="BE6879" s="11"/>
      <c r="BF6879" s="11"/>
    </row>
    <row r="6880" spans="1:58" x14ac:dyDescent="0.25">
      <c r="A6880" s="13"/>
      <c r="B6880" s="13"/>
      <c r="C6880" s="13"/>
      <c r="D6880" s="13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2"/>
      <c r="BA6880" s="12"/>
      <c r="BB6880" s="12"/>
      <c r="BC6880" s="11"/>
      <c r="BD6880" s="11"/>
      <c r="BE6880" s="11"/>
      <c r="BF6880" s="11"/>
    </row>
    <row r="6881" spans="1:58" x14ac:dyDescent="0.25">
      <c r="A6881" s="13"/>
      <c r="B6881" s="13"/>
      <c r="C6881" s="13"/>
      <c r="D6881" s="13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2"/>
      <c r="BA6881" s="12"/>
      <c r="BB6881" s="12"/>
      <c r="BC6881" s="11"/>
      <c r="BD6881" s="11"/>
      <c r="BE6881" s="11"/>
      <c r="BF6881" s="11"/>
    </row>
    <row r="6882" spans="1:58" x14ac:dyDescent="0.25">
      <c r="A6882" s="13"/>
      <c r="B6882" s="13"/>
      <c r="C6882" s="13"/>
      <c r="D6882" s="13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2"/>
      <c r="BA6882" s="12"/>
      <c r="BB6882" s="12"/>
      <c r="BC6882" s="11"/>
      <c r="BD6882" s="11"/>
      <c r="BE6882" s="11"/>
      <c r="BF6882" s="11"/>
    </row>
    <row r="6883" spans="1:58" x14ac:dyDescent="0.25">
      <c r="A6883" s="13"/>
      <c r="B6883" s="13"/>
      <c r="C6883" s="13"/>
      <c r="D6883" s="13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2"/>
      <c r="BA6883" s="12"/>
      <c r="BB6883" s="12"/>
      <c r="BC6883" s="11"/>
      <c r="BD6883" s="11"/>
      <c r="BE6883" s="11"/>
      <c r="BF6883" s="11"/>
    </row>
    <row r="6884" spans="1:58" x14ac:dyDescent="0.25">
      <c r="A6884" s="13"/>
      <c r="B6884" s="13"/>
      <c r="C6884" s="13"/>
      <c r="D6884" s="13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2"/>
      <c r="BA6884" s="12"/>
      <c r="BB6884" s="12"/>
      <c r="BC6884" s="11"/>
      <c r="BD6884" s="11"/>
      <c r="BE6884" s="11"/>
      <c r="BF6884" s="11"/>
    </row>
    <row r="6885" spans="1:58" x14ac:dyDescent="0.25">
      <c r="A6885" s="13"/>
      <c r="B6885" s="13"/>
      <c r="C6885" s="13"/>
      <c r="D6885" s="13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2"/>
      <c r="BA6885" s="12"/>
      <c r="BB6885" s="12"/>
      <c r="BC6885" s="11"/>
      <c r="BD6885" s="11"/>
      <c r="BE6885" s="11"/>
      <c r="BF6885" s="11"/>
    </row>
    <row r="6886" spans="1:58" x14ac:dyDescent="0.25">
      <c r="A6886" s="13"/>
      <c r="B6886" s="13"/>
      <c r="C6886" s="13"/>
      <c r="D6886" s="1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2"/>
      <c r="BA6886" s="12"/>
      <c r="BB6886" s="12"/>
      <c r="BC6886" s="11"/>
      <c r="BD6886" s="11"/>
      <c r="BE6886" s="11"/>
      <c r="BF6886" s="11"/>
    </row>
    <row r="6887" spans="1:58" x14ac:dyDescent="0.25">
      <c r="A6887" s="13"/>
      <c r="B6887" s="13"/>
      <c r="C6887" s="13"/>
      <c r="D6887" s="1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2"/>
      <c r="BA6887" s="12"/>
      <c r="BB6887" s="12"/>
      <c r="BC6887" s="11"/>
      <c r="BD6887" s="11"/>
      <c r="BE6887" s="11"/>
      <c r="BF6887" s="11"/>
    </row>
    <row r="6888" spans="1:58" x14ac:dyDescent="0.25">
      <c r="A6888" s="13"/>
      <c r="B6888" s="13"/>
      <c r="C6888" s="13"/>
      <c r="D6888" s="13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2"/>
      <c r="BA6888" s="12"/>
      <c r="BB6888" s="12"/>
      <c r="BC6888" s="11"/>
      <c r="BD6888" s="11"/>
      <c r="BE6888" s="11"/>
      <c r="BF6888" s="11"/>
    </row>
    <row r="6889" spans="1:58" x14ac:dyDescent="0.25">
      <c r="A6889" s="13"/>
      <c r="B6889" s="13"/>
      <c r="C6889" s="13"/>
      <c r="D6889" s="13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2"/>
      <c r="BA6889" s="12"/>
      <c r="BB6889" s="12"/>
      <c r="BC6889" s="11"/>
      <c r="BD6889" s="11"/>
      <c r="BE6889" s="11"/>
      <c r="BF6889" s="11"/>
    </row>
    <row r="6890" spans="1:58" x14ac:dyDescent="0.25">
      <c r="A6890" s="13"/>
      <c r="B6890" s="13"/>
      <c r="C6890" s="13"/>
      <c r="D6890" s="13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2"/>
      <c r="BA6890" s="12"/>
      <c r="BB6890" s="12"/>
      <c r="BC6890" s="11"/>
      <c r="BD6890" s="11"/>
      <c r="BE6890" s="11"/>
      <c r="BF6890" s="11"/>
    </row>
    <row r="6891" spans="1:58" x14ac:dyDescent="0.25">
      <c r="A6891" s="13"/>
      <c r="B6891" s="13"/>
      <c r="C6891" s="13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2"/>
      <c r="BA6891" s="12"/>
      <c r="BB6891" s="12"/>
      <c r="BC6891" s="11"/>
      <c r="BD6891" s="11"/>
      <c r="BE6891" s="11"/>
      <c r="BF6891" s="11"/>
    </row>
    <row r="6892" spans="1:58" x14ac:dyDescent="0.25">
      <c r="A6892" s="13"/>
      <c r="B6892" s="13"/>
      <c r="C6892" s="13"/>
      <c r="D6892" s="13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2"/>
      <c r="BA6892" s="12"/>
      <c r="BB6892" s="12"/>
      <c r="BC6892" s="11"/>
      <c r="BD6892" s="11"/>
      <c r="BE6892" s="11"/>
      <c r="BF6892" s="11"/>
    </row>
    <row r="6893" spans="1:58" x14ac:dyDescent="0.25">
      <c r="A6893" s="13"/>
      <c r="B6893" s="13"/>
      <c r="C6893" s="13"/>
      <c r="D6893" s="13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2"/>
      <c r="BA6893" s="12"/>
      <c r="BB6893" s="12"/>
      <c r="BC6893" s="11"/>
      <c r="BD6893" s="11"/>
      <c r="BE6893" s="11"/>
      <c r="BF6893" s="11"/>
    </row>
    <row r="6894" spans="1:58" x14ac:dyDescent="0.25">
      <c r="A6894" s="13"/>
      <c r="B6894" s="13"/>
      <c r="C6894" s="13"/>
      <c r="D6894" s="13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2"/>
      <c r="BA6894" s="12"/>
      <c r="BB6894" s="12"/>
      <c r="BC6894" s="11"/>
      <c r="BD6894" s="11"/>
      <c r="BE6894" s="11"/>
      <c r="BF6894" s="11"/>
    </row>
    <row r="6895" spans="1:58" x14ac:dyDescent="0.25">
      <c r="A6895" s="13"/>
      <c r="B6895" s="13"/>
      <c r="C6895" s="13"/>
      <c r="D6895" s="13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2"/>
      <c r="BA6895" s="12"/>
      <c r="BB6895" s="12"/>
      <c r="BC6895" s="11"/>
      <c r="BD6895" s="11"/>
      <c r="BE6895" s="11"/>
      <c r="BF6895" s="11"/>
    </row>
    <row r="6896" spans="1:58" x14ac:dyDescent="0.25">
      <c r="A6896" s="13"/>
      <c r="B6896" s="13"/>
      <c r="C6896" s="13"/>
      <c r="D6896" s="13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2"/>
      <c r="BA6896" s="12"/>
      <c r="BB6896" s="12"/>
      <c r="BC6896" s="11"/>
      <c r="BD6896" s="11"/>
      <c r="BE6896" s="11"/>
      <c r="BF6896" s="11"/>
    </row>
    <row r="6897" spans="1:58" x14ac:dyDescent="0.25">
      <c r="A6897" s="13"/>
      <c r="B6897" s="13"/>
      <c r="C6897" s="13"/>
      <c r="D6897" s="13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2"/>
      <c r="BA6897" s="12"/>
      <c r="BB6897" s="12"/>
      <c r="BC6897" s="11"/>
      <c r="BD6897" s="11"/>
      <c r="BE6897" s="11"/>
      <c r="BF6897" s="11"/>
    </row>
    <row r="6898" spans="1:58" x14ac:dyDescent="0.25">
      <c r="A6898" s="13"/>
      <c r="B6898" s="13"/>
      <c r="C6898" s="13"/>
      <c r="D6898" s="13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2"/>
      <c r="BA6898" s="12"/>
      <c r="BB6898" s="12"/>
      <c r="BC6898" s="11"/>
      <c r="BD6898" s="11"/>
      <c r="BE6898" s="11"/>
      <c r="BF6898" s="11"/>
    </row>
    <row r="6899" spans="1:58" x14ac:dyDescent="0.25">
      <c r="A6899" s="13"/>
      <c r="B6899" s="13"/>
      <c r="C6899" s="13"/>
      <c r="D6899" s="13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2"/>
      <c r="BA6899" s="12"/>
      <c r="BB6899" s="12"/>
      <c r="BC6899" s="11"/>
      <c r="BD6899" s="11"/>
      <c r="BE6899" s="11"/>
      <c r="BF6899" s="11"/>
    </row>
    <row r="6900" spans="1:58" x14ac:dyDescent="0.25">
      <c r="A6900" s="13"/>
      <c r="B6900" s="13"/>
      <c r="C6900" s="13"/>
      <c r="D6900" s="13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2"/>
      <c r="BA6900" s="12"/>
      <c r="BB6900" s="12"/>
      <c r="BC6900" s="11"/>
      <c r="BD6900" s="11"/>
      <c r="BE6900" s="11"/>
      <c r="BF6900" s="11"/>
    </row>
    <row r="6901" spans="1:58" x14ac:dyDescent="0.25">
      <c r="A6901" s="13"/>
      <c r="B6901" s="13"/>
      <c r="C6901" s="13"/>
      <c r="D6901" s="13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2"/>
      <c r="BA6901" s="12"/>
      <c r="BB6901" s="12"/>
      <c r="BC6901" s="11"/>
      <c r="BD6901" s="11"/>
      <c r="BE6901" s="11"/>
      <c r="BF6901" s="11"/>
    </row>
    <row r="6902" spans="1:58" x14ac:dyDescent="0.25">
      <c r="A6902" s="13"/>
      <c r="B6902" s="13"/>
      <c r="C6902" s="13"/>
      <c r="D6902" s="13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2"/>
      <c r="BA6902" s="12"/>
      <c r="BB6902" s="12"/>
      <c r="BC6902" s="11"/>
      <c r="BD6902" s="11"/>
      <c r="BE6902" s="11"/>
      <c r="BF6902" s="11"/>
    </row>
    <row r="6903" spans="1:58" x14ac:dyDescent="0.25">
      <c r="A6903" s="13"/>
      <c r="B6903" s="13"/>
      <c r="C6903" s="13"/>
      <c r="D6903" s="13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2"/>
      <c r="BA6903" s="12"/>
      <c r="BB6903" s="12"/>
      <c r="BC6903" s="11"/>
      <c r="BD6903" s="11"/>
      <c r="BE6903" s="11"/>
      <c r="BF6903" s="11"/>
    </row>
    <row r="6904" spans="1:58" x14ac:dyDescent="0.25">
      <c r="A6904" s="13"/>
      <c r="B6904" s="13"/>
      <c r="C6904" s="13"/>
      <c r="D6904" s="13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2"/>
      <c r="BA6904" s="12"/>
      <c r="BB6904" s="12"/>
      <c r="BC6904" s="11"/>
      <c r="BD6904" s="11"/>
      <c r="BE6904" s="11"/>
      <c r="BF6904" s="11"/>
    </row>
    <row r="6905" spans="1:58" x14ac:dyDescent="0.25">
      <c r="A6905" s="13"/>
      <c r="B6905" s="13"/>
      <c r="C6905" s="13"/>
      <c r="D6905" s="13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2"/>
      <c r="BA6905" s="12"/>
      <c r="BB6905" s="12"/>
      <c r="BC6905" s="11"/>
      <c r="BD6905" s="11"/>
      <c r="BE6905" s="11"/>
      <c r="BF6905" s="11"/>
    </row>
    <row r="6906" spans="1:58" x14ac:dyDescent="0.25">
      <c r="A6906" s="13"/>
      <c r="B6906" s="13"/>
      <c r="C6906" s="13"/>
      <c r="D6906" s="13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2"/>
      <c r="BA6906" s="12"/>
      <c r="BB6906" s="12"/>
      <c r="BC6906" s="11"/>
      <c r="BD6906" s="11"/>
      <c r="BE6906" s="11"/>
      <c r="BF6906" s="11"/>
    </row>
    <row r="6907" spans="1:58" x14ac:dyDescent="0.25">
      <c r="A6907" s="13"/>
      <c r="B6907" s="13"/>
      <c r="C6907" s="13"/>
      <c r="D6907" s="13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2"/>
      <c r="BA6907" s="12"/>
      <c r="BB6907" s="12"/>
      <c r="BC6907" s="11"/>
      <c r="BD6907" s="11"/>
      <c r="BE6907" s="11"/>
      <c r="BF6907" s="11"/>
    </row>
    <row r="6908" spans="1:58" x14ac:dyDescent="0.25">
      <c r="A6908" s="13"/>
      <c r="B6908" s="13"/>
      <c r="C6908" s="13"/>
      <c r="D6908" s="13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2"/>
      <c r="BA6908" s="12"/>
      <c r="BB6908" s="12"/>
      <c r="BC6908" s="11"/>
      <c r="BD6908" s="11"/>
      <c r="BE6908" s="11"/>
      <c r="BF6908" s="11"/>
    </row>
    <row r="6909" spans="1:58" x14ac:dyDescent="0.25">
      <c r="A6909" s="13"/>
      <c r="B6909" s="13"/>
      <c r="C6909" s="13"/>
      <c r="D6909" s="13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2"/>
      <c r="BA6909" s="12"/>
      <c r="BB6909" s="12"/>
      <c r="BC6909" s="11"/>
      <c r="BD6909" s="11"/>
      <c r="BE6909" s="11"/>
      <c r="BF6909" s="11"/>
    </row>
    <row r="6910" spans="1:58" x14ac:dyDescent="0.25">
      <c r="A6910" s="13"/>
      <c r="B6910" s="13"/>
      <c r="C6910" s="13"/>
      <c r="D6910" s="13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2"/>
      <c r="BA6910" s="12"/>
      <c r="BB6910" s="12"/>
      <c r="BC6910" s="11"/>
      <c r="BD6910" s="11"/>
      <c r="BE6910" s="11"/>
      <c r="BF6910" s="11"/>
    </row>
    <row r="6911" spans="1:58" x14ac:dyDescent="0.25">
      <c r="A6911" s="13"/>
      <c r="B6911" s="13"/>
      <c r="C6911" s="13"/>
      <c r="D6911" s="13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2"/>
      <c r="BA6911" s="12"/>
      <c r="BB6911" s="12"/>
      <c r="BC6911" s="11"/>
      <c r="BD6911" s="11"/>
      <c r="BE6911" s="11"/>
      <c r="BF6911" s="11"/>
    </row>
    <row r="6912" spans="1:58" x14ac:dyDescent="0.25">
      <c r="A6912" s="13"/>
      <c r="B6912" s="13"/>
      <c r="C6912" s="13"/>
      <c r="D6912" s="13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2"/>
      <c r="BA6912" s="12"/>
      <c r="BB6912" s="12"/>
      <c r="BC6912" s="11"/>
      <c r="BD6912" s="11"/>
      <c r="BE6912" s="11"/>
      <c r="BF6912" s="11"/>
    </row>
    <row r="6913" spans="1:58" x14ac:dyDescent="0.25">
      <c r="A6913" s="13"/>
      <c r="B6913" s="13"/>
      <c r="C6913" s="13"/>
      <c r="D6913" s="13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2"/>
      <c r="BA6913" s="12"/>
      <c r="BB6913" s="12"/>
      <c r="BC6913" s="11"/>
      <c r="BD6913" s="11"/>
      <c r="BE6913" s="11"/>
      <c r="BF6913" s="11"/>
    </row>
    <row r="6914" spans="1:58" x14ac:dyDescent="0.25">
      <c r="A6914" s="13"/>
      <c r="B6914" s="13"/>
      <c r="C6914" s="13"/>
      <c r="D6914" s="13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2"/>
      <c r="BA6914" s="12"/>
      <c r="BB6914" s="12"/>
      <c r="BC6914" s="11"/>
      <c r="BD6914" s="11"/>
      <c r="BE6914" s="11"/>
      <c r="BF6914" s="11"/>
    </row>
    <row r="6915" spans="1:58" x14ac:dyDescent="0.25">
      <c r="A6915" s="13"/>
      <c r="B6915" s="13"/>
      <c r="C6915" s="13"/>
      <c r="D6915" s="13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2"/>
      <c r="BA6915" s="12"/>
      <c r="BB6915" s="12"/>
      <c r="BC6915" s="11"/>
      <c r="BD6915" s="11"/>
      <c r="BE6915" s="11"/>
      <c r="BF6915" s="11"/>
    </row>
    <row r="6916" spans="1:58" x14ac:dyDescent="0.25">
      <c r="A6916" s="13"/>
      <c r="B6916" s="13"/>
      <c r="C6916" s="13"/>
      <c r="D6916" s="13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2"/>
      <c r="BA6916" s="12"/>
      <c r="BB6916" s="12"/>
      <c r="BC6916" s="11"/>
      <c r="BD6916" s="11"/>
      <c r="BE6916" s="11"/>
      <c r="BF6916" s="11"/>
    </row>
    <row r="6917" spans="1:58" x14ac:dyDescent="0.25">
      <c r="A6917" s="13"/>
      <c r="B6917" s="13"/>
      <c r="C6917" s="13"/>
      <c r="D6917" s="13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2"/>
      <c r="BA6917" s="12"/>
      <c r="BB6917" s="12"/>
      <c r="BC6917" s="11"/>
      <c r="BD6917" s="11"/>
      <c r="BE6917" s="11"/>
      <c r="BF6917" s="11"/>
    </row>
    <row r="6918" spans="1:58" x14ac:dyDescent="0.25">
      <c r="A6918" s="13"/>
      <c r="B6918" s="13"/>
      <c r="C6918" s="13"/>
      <c r="D6918" s="13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2"/>
      <c r="BA6918" s="12"/>
      <c r="BB6918" s="12"/>
      <c r="BC6918" s="11"/>
      <c r="BD6918" s="11"/>
      <c r="BE6918" s="11"/>
      <c r="BF6918" s="11"/>
    </row>
    <row r="6919" spans="1:58" x14ac:dyDescent="0.25">
      <c r="A6919" s="13"/>
      <c r="B6919" s="13"/>
      <c r="C6919" s="13"/>
      <c r="D6919" s="13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2"/>
      <c r="BA6919" s="12"/>
      <c r="BB6919" s="12"/>
      <c r="BC6919" s="11"/>
      <c r="BD6919" s="11"/>
      <c r="BE6919" s="11"/>
      <c r="BF6919" s="11"/>
    </row>
    <row r="6920" spans="1:58" x14ac:dyDescent="0.25">
      <c r="A6920" s="13"/>
      <c r="B6920" s="13"/>
      <c r="C6920" s="13"/>
      <c r="D6920" s="13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2"/>
      <c r="BA6920" s="12"/>
      <c r="BB6920" s="12"/>
      <c r="BC6920" s="11"/>
      <c r="BD6920" s="11"/>
      <c r="BE6920" s="11"/>
      <c r="BF6920" s="11"/>
    </row>
    <row r="6921" spans="1:58" x14ac:dyDescent="0.25">
      <c r="A6921" s="13"/>
      <c r="B6921" s="13"/>
      <c r="C6921" s="13"/>
      <c r="D6921" s="13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2"/>
      <c r="BA6921" s="12"/>
      <c r="BB6921" s="12"/>
      <c r="BC6921" s="11"/>
      <c r="BD6921" s="11"/>
      <c r="BE6921" s="11"/>
      <c r="BF6921" s="11"/>
    </row>
    <row r="6922" spans="1:58" x14ac:dyDescent="0.25">
      <c r="A6922" s="13"/>
      <c r="B6922" s="13"/>
      <c r="C6922" s="13"/>
      <c r="D6922" s="13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2"/>
      <c r="BA6922" s="12"/>
      <c r="BB6922" s="12"/>
      <c r="BC6922" s="11"/>
      <c r="BD6922" s="11"/>
      <c r="BE6922" s="11"/>
      <c r="BF6922" s="11"/>
    </row>
    <row r="6923" spans="1:58" x14ac:dyDescent="0.25">
      <c r="A6923" s="13"/>
      <c r="B6923" s="13"/>
      <c r="C6923" s="13"/>
      <c r="D6923" s="13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2"/>
      <c r="BA6923" s="12"/>
      <c r="BB6923" s="12"/>
      <c r="BC6923" s="11"/>
      <c r="BD6923" s="11"/>
      <c r="BE6923" s="11"/>
      <c r="BF6923" s="11"/>
    </row>
    <row r="6924" spans="1:58" x14ac:dyDescent="0.25">
      <c r="A6924" s="13"/>
      <c r="B6924" s="13"/>
      <c r="C6924" s="13"/>
      <c r="D6924" s="13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2"/>
      <c r="BA6924" s="12"/>
      <c r="BB6924" s="12"/>
      <c r="BC6924" s="11"/>
      <c r="BD6924" s="11"/>
      <c r="BE6924" s="11"/>
      <c r="BF6924" s="11"/>
    </row>
    <row r="6925" spans="1:58" x14ac:dyDescent="0.25">
      <c r="A6925" s="13"/>
      <c r="B6925" s="13"/>
      <c r="C6925" s="13"/>
      <c r="D6925" s="13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2"/>
      <c r="BA6925" s="12"/>
      <c r="BB6925" s="12"/>
      <c r="BC6925" s="11"/>
      <c r="BD6925" s="11"/>
      <c r="BE6925" s="11"/>
      <c r="BF6925" s="11"/>
    </row>
    <row r="6926" spans="1:58" x14ac:dyDescent="0.25">
      <c r="A6926" s="13"/>
      <c r="B6926" s="13"/>
      <c r="C6926" s="13"/>
      <c r="D6926" s="13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2"/>
      <c r="BA6926" s="12"/>
      <c r="BB6926" s="12"/>
      <c r="BC6926" s="11"/>
      <c r="BD6926" s="11"/>
      <c r="BE6926" s="11"/>
      <c r="BF6926" s="11"/>
    </row>
    <row r="6927" spans="1:58" x14ac:dyDescent="0.25">
      <c r="A6927" s="13"/>
      <c r="B6927" s="13"/>
      <c r="C6927" s="13"/>
      <c r="D6927" s="13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2"/>
      <c r="BA6927" s="12"/>
      <c r="BB6927" s="12"/>
      <c r="BC6927" s="11"/>
      <c r="BD6927" s="11"/>
      <c r="BE6927" s="11"/>
      <c r="BF6927" s="11"/>
    </row>
    <row r="6928" spans="1:58" x14ac:dyDescent="0.25">
      <c r="A6928" s="13"/>
      <c r="B6928" s="13"/>
      <c r="C6928" s="13"/>
      <c r="D6928" s="13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2"/>
      <c r="BA6928" s="12"/>
      <c r="BB6928" s="12"/>
      <c r="BC6928" s="11"/>
      <c r="BD6928" s="11"/>
      <c r="BE6928" s="11"/>
      <c r="BF6928" s="11"/>
    </row>
    <row r="6929" spans="1:58" x14ac:dyDescent="0.25">
      <c r="A6929" s="13"/>
      <c r="B6929" s="13"/>
      <c r="C6929" s="13"/>
      <c r="D6929" s="13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2"/>
      <c r="BA6929" s="12"/>
      <c r="BB6929" s="12"/>
      <c r="BC6929" s="11"/>
      <c r="BD6929" s="11"/>
      <c r="BE6929" s="11"/>
      <c r="BF6929" s="11"/>
    </row>
    <row r="6930" spans="1:58" x14ac:dyDescent="0.25">
      <c r="A6930" s="13"/>
      <c r="B6930" s="13"/>
      <c r="C6930" s="13"/>
      <c r="D6930" s="13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2"/>
      <c r="BA6930" s="12"/>
      <c r="BB6930" s="12"/>
      <c r="BC6930" s="11"/>
      <c r="BD6930" s="11"/>
      <c r="BE6930" s="11"/>
      <c r="BF6930" s="11"/>
    </row>
    <row r="6931" spans="1:58" x14ac:dyDescent="0.25">
      <c r="A6931" s="13"/>
      <c r="B6931" s="13"/>
      <c r="C6931" s="13"/>
      <c r="D6931" s="13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2"/>
      <c r="BA6931" s="12"/>
      <c r="BB6931" s="12"/>
      <c r="BC6931" s="11"/>
      <c r="BD6931" s="11"/>
      <c r="BE6931" s="11"/>
      <c r="BF6931" s="11"/>
    </row>
    <row r="6932" spans="1:58" x14ac:dyDescent="0.25">
      <c r="A6932" s="13"/>
      <c r="B6932" s="13"/>
      <c r="C6932" s="13"/>
      <c r="D6932" s="13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2"/>
      <c r="BA6932" s="12"/>
      <c r="BB6932" s="12"/>
      <c r="BC6932" s="11"/>
      <c r="BD6932" s="11"/>
      <c r="BE6932" s="11"/>
      <c r="BF6932" s="11"/>
    </row>
    <row r="6933" spans="1:58" x14ac:dyDescent="0.25">
      <c r="A6933" s="13"/>
      <c r="B6933" s="13"/>
      <c r="C6933" s="13"/>
      <c r="D6933" s="13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2"/>
      <c r="BA6933" s="12"/>
      <c r="BB6933" s="12"/>
      <c r="BC6933" s="11"/>
      <c r="BD6933" s="11"/>
      <c r="BE6933" s="11"/>
      <c r="BF6933" s="11"/>
    </row>
    <row r="6934" spans="1:58" x14ac:dyDescent="0.25">
      <c r="A6934" s="13"/>
      <c r="B6934" s="13"/>
      <c r="C6934" s="13"/>
      <c r="D6934" s="13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2"/>
      <c r="BA6934" s="12"/>
      <c r="BB6934" s="12"/>
      <c r="BC6934" s="11"/>
      <c r="BD6934" s="11"/>
      <c r="BE6934" s="11"/>
      <c r="BF6934" s="11"/>
    </row>
    <row r="6935" spans="1:58" x14ac:dyDescent="0.25">
      <c r="A6935" s="13"/>
      <c r="B6935" s="13"/>
      <c r="C6935" s="13"/>
      <c r="D6935" s="13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2"/>
      <c r="BA6935" s="12"/>
      <c r="BB6935" s="12"/>
      <c r="BC6935" s="11"/>
      <c r="BD6935" s="11"/>
      <c r="BE6935" s="11"/>
      <c r="BF6935" s="11"/>
    </row>
    <row r="6936" spans="1:58" x14ac:dyDescent="0.25">
      <c r="A6936" s="13"/>
      <c r="B6936" s="13"/>
      <c r="C6936" s="13"/>
      <c r="D6936" s="13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2"/>
      <c r="BA6936" s="12"/>
      <c r="BB6936" s="12"/>
      <c r="BC6936" s="11"/>
      <c r="BD6936" s="11"/>
      <c r="BE6936" s="11"/>
      <c r="BF6936" s="11"/>
    </row>
    <row r="6937" spans="1:58" x14ac:dyDescent="0.25">
      <c r="A6937" s="13"/>
      <c r="B6937" s="13"/>
      <c r="C6937" s="13"/>
      <c r="D6937" s="13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2"/>
      <c r="BA6937" s="12"/>
      <c r="BB6937" s="12"/>
      <c r="BC6937" s="11"/>
      <c r="BD6937" s="11"/>
      <c r="BE6937" s="11"/>
      <c r="BF6937" s="11"/>
    </row>
    <row r="6938" spans="1:58" x14ac:dyDescent="0.25">
      <c r="A6938" s="13"/>
      <c r="B6938" s="13"/>
      <c r="C6938" s="13"/>
      <c r="D6938" s="13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2"/>
      <c r="BA6938" s="12"/>
      <c r="BB6938" s="12"/>
      <c r="BC6938" s="11"/>
      <c r="BD6938" s="11"/>
      <c r="BE6938" s="11"/>
      <c r="BF6938" s="11"/>
    </row>
    <row r="6939" spans="1:58" x14ac:dyDescent="0.25">
      <c r="A6939" s="13"/>
      <c r="B6939" s="13"/>
      <c r="C6939" s="13"/>
      <c r="D6939" s="13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2"/>
      <c r="BA6939" s="12"/>
      <c r="BB6939" s="12"/>
      <c r="BC6939" s="11"/>
      <c r="BD6939" s="11"/>
      <c r="BE6939" s="11"/>
      <c r="BF6939" s="11"/>
    </row>
    <row r="6940" spans="1:58" x14ac:dyDescent="0.25">
      <c r="A6940" s="13"/>
      <c r="B6940" s="13"/>
      <c r="C6940" s="13"/>
      <c r="D6940" s="13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2"/>
      <c r="BA6940" s="12"/>
      <c r="BB6940" s="12"/>
      <c r="BC6940" s="11"/>
      <c r="BD6940" s="11"/>
      <c r="BE6940" s="11"/>
      <c r="BF6940" s="11"/>
    </row>
    <row r="6941" spans="1:58" x14ac:dyDescent="0.25">
      <c r="A6941" s="13"/>
      <c r="B6941" s="13"/>
      <c r="C6941" s="13"/>
      <c r="D6941" s="13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2"/>
      <c r="BA6941" s="12"/>
      <c r="BB6941" s="12"/>
      <c r="BC6941" s="11"/>
      <c r="BD6941" s="11"/>
      <c r="BE6941" s="11"/>
      <c r="BF6941" s="11"/>
    </row>
    <row r="6942" spans="1:58" x14ac:dyDescent="0.25">
      <c r="A6942" s="13"/>
      <c r="B6942" s="13"/>
      <c r="C6942" s="13"/>
      <c r="D6942" s="13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2"/>
      <c r="BA6942" s="12"/>
      <c r="BB6942" s="12"/>
      <c r="BC6942" s="11"/>
      <c r="BD6942" s="11"/>
      <c r="BE6942" s="11"/>
      <c r="BF6942" s="11"/>
    </row>
    <row r="6943" spans="1:58" x14ac:dyDescent="0.25">
      <c r="A6943" s="13"/>
      <c r="B6943" s="13"/>
      <c r="C6943" s="13"/>
      <c r="D6943" s="13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2"/>
      <c r="BA6943" s="12"/>
      <c r="BB6943" s="12"/>
      <c r="BC6943" s="11"/>
      <c r="BD6943" s="11"/>
      <c r="BE6943" s="11"/>
      <c r="BF6943" s="11"/>
    </row>
    <row r="6944" spans="1:58" x14ac:dyDescent="0.25">
      <c r="A6944" s="13"/>
      <c r="B6944" s="13"/>
      <c r="C6944" s="13"/>
      <c r="D6944" s="13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2"/>
      <c r="BA6944" s="12"/>
      <c r="BB6944" s="12"/>
      <c r="BC6944" s="11"/>
      <c r="BD6944" s="11"/>
      <c r="BE6944" s="11"/>
      <c r="BF6944" s="11"/>
    </row>
    <row r="6945" spans="1:58" x14ac:dyDescent="0.25">
      <c r="A6945" s="13"/>
      <c r="B6945" s="13"/>
      <c r="C6945" s="13"/>
      <c r="D6945" s="13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2"/>
      <c r="BA6945" s="12"/>
      <c r="BB6945" s="12"/>
      <c r="BC6945" s="11"/>
      <c r="BD6945" s="11"/>
      <c r="BE6945" s="11"/>
      <c r="BF6945" s="11"/>
    </row>
    <row r="6946" spans="1:58" x14ac:dyDescent="0.25">
      <c r="A6946" s="13"/>
      <c r="B6946" s="13"/>
      <c r="C6946" s="13"/>
      <c r="D6946" s="13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2"/>
      <c r="BA6946" s="12"/>
      <c r="BB6946" s="12"/>
      <c r="BC6946" s="11"/>
      <c r="BD6946" s="11"/>
      <c r="BE6946" s="11"/>
      <c r="BF6946" s="11"/>
    </row>
    <row r="6947" spans="1:58" x14ac:dyDescent="0.25">
      <c r="A6947" s="13"/>
      <c r="B6947" s="13"/>
      <c r="C6947" s="13"/>
      <c r="D6947" s="13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2"/>
      <c r="BA6947" s="12"/>
      <c r="BB6947" s="12"/>
      <c r="BC6947" s="11"/>
      <c r="BD6947" s="11"/>
      <c r="BE6947" s="11"/>
      <c r="BF6947" s="11"/>
    </row>
    <row r="6948" spans="1:58" x14ac:dyDescent="0.25">
      <c r="A6948" s="13"/>
      <c r="B6948" s="13"/>
      <c r="C6948" s="13"/>
      <c r="D6948" s="13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2"/>
      <c r="BA6948" s="12"/>
      <c r="BB6948" s="12"/>
      <c r="BC6948" s="11"/>
      <c r="BD6948" s="11"/>
      <c r="BE6948" s="11"/>
      <c r="BF6948" s="11"/>
    </row>
    <row r="6949" spans="1:58" x14ac:dyDescent="0.25">
      <c r="A6949" s="13"/>
      <c r="B6949" s="13"/>
      <c r="C6949" s="13"/>
      <c r="D6949" s="13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2"/>
      <c r="BA6949" s="12"/>
      <c r="BB6949" s="12"/>
      <c r="BC6949" s="11"/>
      <c r="BD6949" s="11"/>
      <c r="BE6949" s="11"/>
      <c r="BF6949" s="11"/>
    </row>
    <row r="6950" spans="1:58" x14ac:dyDescent="0.25">
      <c r="A6950" s="13"/>
      <c r="B6950" s="13"/>
      <c r="C6950" s="13"/>
      <c r="D6950" s="13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2"/>
      <c r="BA6950" s="12"/>
      <c r="BB6950" s="12"/>
      <c r="BC6950" s="11"/>
      <c r="BD6950" s="11"/>
      <c r="BE6950" s="11"/>
      <c r="BF6950" s="11"/>
    </row>
    <row r="6951" spans="1:58" x14ac:dyDescent="0.25">
      <c r="A6951" s="13"/>
      <c r="B6951" s="13"/>
      <c r="C6951" s="13"/>
      <c r="D6951" s="13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2"/>
      <c r="BA6951" s="12"/>
      <c r="BB6951" s="12"/>
      <c r="BC6951" s="11"/>
      <c r="BD6951" s="11"/>
      <c r="BE6951" s="11"/>
      <c r="BF6951" s="11"/>
    </row>
    <row r="6952" spans="1:58" x14ac:dyDescent="0.25">
      <c r="A6952" s="13"/>
      <c r="B6952" s="13"/>
      <c r="C6952" s="13"/>
      <c r="D6952" s="13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2"/>
      <c r="BA6952" s="12"/>
      <c r="BB6952" s="12"/>
      <c r="BC6952" s="11"/>
      <c r="BD6952" s="11"/>
      <c r="BE6952" s="11"/>
      <c r="BF6952" s="11"/>
    </row>
    <row r="6953" spans="1:58" x14ac:dyDescent="0.25">
      <c r="A6953" s="13"/>
      <c r="B6953" s="13"/>
      <c r="C6953" s="13"/>
      <c r="D6953" s="13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2"/>
      <c r="BA6953" s="12"/>
      <c r="BB6953" s="12"/>
      <c r="BC6953" s="11"/>
      <c r="BD6953" s="11"/>
      <c r="BE6953" s="11"/>
      <c r="BF6953" s="11"/>
    </row>
    <row r="6954" spans="1:58" x14ac:dyDescent="0.25">
      <c r="A6954" s="13"/>
      <c r="B6954" s="13"/>
      <c r="C6954" s="13"/>
      <c r="D6954" s="13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2"/>
      <c r="BA6954" s="12"/>
      <c r="BB6954" s="12"/>
      <c r="BC6954" s="11"/>
      <c r="BD6954" s="11"/>
      <c r="BE6954" s="11"/>
      <c r="BF6954" s="11"/>
    </row>
    <row r="6955" spans="1:58" x14ac:dyDescent="0.25">
      <c r="A6955" s="13"/>
      <c r="B6955" s="13"/>
      <c r="C6955" s="13"/>
      <c r="D6955" s="13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2"/>
      <c r="BA6955" s="12"/>
      <c r="BB6955" s="12"/>
      <c r="BC6955" s="11"/>
      <c r="BD6955" s="11"/>
      <c r="BE6955" s="11"/>
      <c r="BF6955" s="11"/>
    </row>
    <row r="6956" spans="1:58" x14ac:dyDescent="0.25">
      <c r="A6956" s="13"/>
      <c r="B6956" s="13"/>
      <c r="C6956" s="13"/>
      <c r="D6956" s="13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2"/>
      <c r="BA6956" s="12"/>
      <c r="BB6956" s="12"/>
      <c r="BC6956" s="11"/>
      <c r="BD6956" s="11"/>
      <c r="BE6956" s="11"/>
      <c r="BF6956" s="11"/>
    </row>
    <row r="6957" spans="1:58" x14ac:dyDescent="0.25">
      <c r="A6957" s="13"/>
      <c r="B6957" s="13"/>
      <c r="C6957" s="13"/>
      <c r="D6957" s="13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2"/>
      <c r="BA6957" s="12"/>
      <c r="BB6957" s="12"/>
      <c r="BC6957" s="11"/>
      <c r="BD6957" s="11"/>
      <c r="BE6957" s="11"/>
      <c r="BF6957" s="11"/>
    </row>
    <row r="6958" spans="1:58" x14ac:dyDescent="0.25">
      <c r="A6958" s="13"/>
      <c r="B6958" s="13"/>
      <c r="C6958" s="13"/>
      <c r="D6958" s="13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2"/>
      <c r="BA6958" s="12"/>
      <c r="BB6958" s="12"/>
      <c r="BC6958" s="11"/>
      <c r="BD6958" s="11"/>
      <c r="BE6958" s="11"/>
      <c r="BF6958" s="11"/>
    </row>
    <row r="6959" spans="1:58" x14ac:dyDescent="0.25">
      <c r="A6959" s="13"/>
      <c r="B6959" s="13"/>
      <c r="C6959" s="13"/>
      <c r="D6959" s="13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2"/>
      <c r="BA6959" s="12"/>
      <c r="BB6959" s="12"/>
      <c r="BC6959" s="11"/>
      <c r="BD6959" s="11"/>
      <c r="BE6959" s="11"/>
      <c r="BF6959" s="11"/>
    </row>
    <row r="6960" spans="1:58" x14ac:dyDescent="0.25">
      <c r="A6960" s="13"/>
      <c r="B6960" s="13"/>
      <c r="C6960" s="13"/>
      <c r="D6960" s="13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2"/>
      <c r="BA6960" s="12"/>
      <c r="BB6960" s="12"/>
      <c r="BC6960" s="11"/>
      <c r="BD6960" s="11"/>
      <c r="BE6960" s="11"/>
      <c r="BF6960" s="11"/>
    </row>
    <row r="6961" spans="1:58" x14ac:dyDescent="0.25">
      <c r="A6961" s="13"/>
      <c r="B6961" s="13"/>
      <c r="C6961" s="13"/>
      <c r="D6961" s="13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2"/>
      <c r="BA6961" s="12"/>
      <c r="BB6961" s="12"/>
      <c r="BC6961" s="11"/>
      <c r="BD6961" s="11"/>
      <c r="BE6961" s="11"/>
      <c r="BF6961" s="11"/>
    </row>
    <row r="6962" spans="1:58" x14ac:dyDescent="0.25">
      <c r="A6962" s="13"/>
      <c r="B6962" s="13"/>
      <c r="C6962" s="13"/>
      <c r="D6962" s="13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2"/>
      <c r="BA6962" s="12"/>
      <c r="BB6962" s="12"/>
      <c r="BC6962" s="11"/>
      <c r="BD6962" s="11"/>
      <c r="BE6962" s="11"/>
      <c r="BF6962" s="11"/>
    </row>
    <row r="6963" spans="1:58" x14ac:dyDescent="0.25">
      <c r="A6963" s="13"/>
      <c r="B6963" s="13"/>
      <c r="C6963" s="13"/>
      <c r="D6963" s="13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2"/>
      <c r="BA6963" s="12"/>
      <c r="BB6963" s="12"/>
      <c r="BC6963" s="11"/>
      <c r="BD6963" s="11"/>
      <c r="BE6963" s="11"/>
      <c r="BF6963" s="11"/>
    </row>
    <row r="6964" spans="1:58" x14ac:dyDescent="0.25">
      <c r="A6964" s="13"/>
      <c r="B6964" s="13"/>
      <c r="C6964" s="13"/>
      <c r="D6964" s="13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2"/>
      <c r="BA6964" s="12"/>
      <c r="BB6964" s="12"/>
      <c r="BC6964" s="11"/>
      <c r="BD6964" s="11"/>
      <c r="BE6964" s="11"/>
      <c r="BF6964" s="11"/>
    </row>
    <row r="6965" spans="1:58" x14ac:dyDescent="0.25">
      <c r="A6965" s="13"/>
      <c r="B6965" s="13"/>
      <c r="C6965" s="13"/>
      <c r="D6965" s="13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2"/>
      <c r="BA6965" s="12"/>
      <c r="BB6965" s="12"/>
      <c r="BC6965" s="11"/>
      <c r="BD6965" s="11"/>
      <c r="BE6965" s="11"/>
      <c r="BF6965" s="11"/>
    </row>
    <row r="6966" spans="1:58" x14ac:dyDescent="0.25">
      <c r="A6966" s="13"/>
      <c r="B6966" s="13"/>
      <c r="C6966" s="13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2"/>
      <c r="BA6966" s="12"/>
      <c r="BB6966" s="12"/>
      <c r="BC6966" s="11"/>
      <c r="BD6966" s="11"/>
      <c r="BE6966" s="11"/>
      <c r="BF6966" s="11"/>
    </row>
    <row r="6967" spans="1:58" x14ac:dyDescent="0.25">
      <c r="A6967" s="13"/>
      <c r="B6967" s="13"/>
      <c r="C6967" s="13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2"/>
      <c r="BA6967" s="12"/>
      <c r="BB6967" s="12"/>
      <c r="BC6967" s="11"/>
      <c r="BD6967" s="11"/>
      <c r="BE6967" s="11"/>
      <c r="BF6967" s="11"/>
    </row>
    <row r="6968" spans="1:58" x14ac:dyDescent="0.25">
      <c r="A6968" s="13"/>
      <c r="B6968" s="13"/>
      <c r="C6968" s="13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2"/>
      <c r="BA6968" s="12"/>
      <c r="BB6968" s="12"/>
      <c r="BC6968" s="11"/>
      <c r="BD6968" s="11"/>
      <c r="BE6968" s="11"/>
      <c r="BF6968" s="11"/>
    </row>
    <row r="6969" spans="1:58" x14ac:dyDescent="0.25">
      <c r="A6969" s="13"/>
      <c r="B6969" s="13"/>
      <c r="C6969" s="13"/>
      <c r="D6969" s="13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2"/>
      <c r="BA6969" s="12"/>
      <c r="BB6969" s="12"/>
      <c r="BC6969" s="11"/>
      <c r="BD6969" s="11"/>
      <c r="BE6969" s="11"/>
      <c r="BF6969" s="11"/>
    </row>
    <row r="6970" spans="1:58" x14ac:dyDescent="0.25">
      <c r="A6970" s="13"/>
      <c r="B6970" s="13"/>
      <c r="C6970" s="13"/>
      <c r="D6970" s="13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2"/>
      <c r="BA6970" s="12"/>
      <c r="BB6970" s="12"/>
      <c r="BC6970" s="11"/>
      <c r="BD6970" s="11"/>
      <c r="BE6970" s="11"/>
      <c r="BF6970" s="11"/>
    </row>
    <row r="6971" spans="1:58" x14ac:dyDescent="0.25">
      <c r="A6971" s="13"/>
      <c r="B6971" s="13"/>
      <c r="C6971" s="13"/>
      <c r="D6971" s="13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2"/>
      <c r="BA6971" s="12"/>
      <c r="BB6971" s="12"/>
      <c r="BC6971" s="11"/>
      <c r="BD6971" s="11"/>
      <c r="BE6971" s="11"/>
      <c r="BF6971" s="11"/>
    </row>
    <row r="6972" spans="1:58" x14ac:dyDescent="0.25">
      <c r="A6972" s="13"/>
      <c r="B6972" s="13"/>
      <c r="C6972" s="13"/>
      <c r="D6972" s="13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2"/>
      <c r="BA6972" s="12"/>
      <c r="BB6972" s="12"/>
      <c r="BC6972" s="11"/>
      <c r="BD6972" s="11"/>
      <c r="BE6972" s="11"/>
      <c r="BF6972" s="11"/>
    </row>
    <row r="6973" spans="1:58" x14ac:dyDescent="0.25">
      <c r="A6973" s="13"/>
      <c r="B6973" s="13"/>
      <c r="C6973" s="13"/>
      <c r="D6973" s="13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2"/>
      <c r="BA6973" s="12"/>
      <c r="BB6973" s="12"/>
      <c r="BC6973" s="11"/>
      <c r="BD6973" s="11"/>
      <c r="BE6973" s="11"/>
      <c r="BF6973" s="11"/>
    </row>
    <row r="6974" spans="1:58" x14ac:dyDescent="0.25">
      <c r="A6974" s="13"/>
      <c r="B6974" s="13"/>
      <c r="C6974" s="13"/>
      <c r="D6974" s="13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2"/>
      <c r="BA6974" s="12"/>
      <c r="BB6974" s="12"/>
      <c r="BC6974" s="11"/>
      <c r="BD6974" s="11"/>
      <c r="BE6974" s="11"/>
      <c r="BF6974" s="11"/>
    </row>
    <row r="6975" spans="1:58" x14ac:dyDescent="0.25">
      <c r="A6975" s="13"/>
      <c r="B6975" s="13"/>
      <c r="C6975" s="13"/>
      <c r="D6975" s="13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2"/>
      <c r="BA6975" s="12"/>
      <c r="BB6975" s="12"/>
      <c r="BC6975" s="11"/>
      <c r="BD6975" s="11"/>
      <c r="BE6975" s="11"/>
      <c r="BF6975" s="11"/>
    </row>
    <row r="6976" spans="1:58" x14ac:dyDescent="0.25">
      <c r="A6976" s="13"/>
      <c r="B6976" s="13"/>
      <c r="C6976" s="13"/>
      <c r="D6976" s="13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2"/>
      <c r="BA6976" s="12"/>
      <c r="BB6976" s="12"/>
      <c r="BC6976" s="11"/>
      <c r="BD6976" s="11"/>
      <c r="BE6976" s="11"/>
      <c r="BF6976" s="11"/>
    </row>
    <row r="6977" spans="1:58" x14ac:dyDescent="0.25">
      <c r="A6977" s="13"/>
      <c r="B6977" s="13"/>
      <c r="C6977" s="13"/>
      <c r="D6977" s="13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2"/>
      <c r="BA6977" s="12"/>
      <c r="BB6977" s="12"/>
      <c r="BC6977" s="11"/>
      <c r="BD6977" s="11"/>
      <c r="BE6977" s="11"/>
      <c r="BF6977" s="11"/>
    </row>
    <row r="6978" spans="1:58" x14ac:dyDescent="0.25">
      <c r="A6978" s="13"/>
      <c r="B6978" s="13"/>
      <c r="C6978" s="13"/>
      <c r="D6978" s="13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2"/>
      <c r="BA6978" s="12"/>
      <c r="BB6978" s="12"/>
      <c r="BC6978" s="11"/>
      <c r="BD6978" s="11"/>
      <c r="BE6978" s="11"/>
      <c r="BF6978" s="11"/>
    </row>
    <row r="6979" spans="1:58" x14ac:dyDescent="0.25">
      <c r="A6979" s="13"/>
      <c r="B6979" s="13"/>
      <c r="C6979" s="13"/>
      <c r="D6979" s="1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2"/>
      <c r="BA6979" s="12"/>
      <c r="BB6979" s="12"/>
      <c r="BC6979" s="11"/>
      <c r="BD6979" s="11"/>
      <c r="BE6979" s="11"/>
      <c r="BF6979" s="11"/>
    </row>
    <row r="6980" spans="1:58" x14ac:dyDescent="0.25">
      <c r="A6980" s="13"/>
      <c r="B6980" s="13"/>
      <c r="C6980" s="13"/>
      <c r="D6980" s="13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2"/>
      <c r="BA6980" s="12"/>
      <c r="BB6980" s="12"/>
      <c r="BC6980" s="11"/>
      <c r="BD6980" s="11"/>
      <c r="BE6980" s="11"/>
      <c r="BF6980" s="11"/>
    </row>
    <row r="6981" spans="1:58" x14ac:dyDescent="0.25">
      <c r="A6981" s="13"/>
      <c r="B6981" s="13"/>
      <c r="C6981" s="13"/>
      <c r="D6981" s="13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2"/>
      <c r="BA6981" s="12"/>
      <c r="BB6981" s="12"/>
      <c r="BC6981" s="11"/>
      <c r="BD6981" s="11"/>
      <c r="BE6981" s="11"/>
      <c r="BF6981" s="11"/>
    </row>
    <row r="6982" spans="1:58" x14ac:dyDescent="0.25">
      <c r="A6982" s="13"/>
      <c r="B6982" s="13"/>
      <c r="C6982" s="13"/>
      <c r="D6982" s="13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2"/>
      <c r="BA6982" s="12"/>
      <c r="BB6982" s="12"/>
      <c r="BC6982" s="11"/>
      <c r="BD6982" s="11"/>
      <c r="BE6982" s="11"/>
      <c r="BF6982" s="11"/>
    </row>
    <row r="6983" spans="1:58" x14ac:dyDescent="0.25">
      <c r="A6983" s="13"/>
      <c r="B6983" s="13"/>
      <c r="C6983" s="13"/>
      <c r="D6983" s="13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2"/>
      <c r="BA6983" s="12"/>
      <c r="BB6983" s="12"/>
      <c r="BC6983" s="11"/>
      <c r="BD6983" s="11"/>
      <c r="BE6983" s="11"/>
      <c r="BF6983" s="11"/>
    </row>
    <row r="6984" spans="1:58" x14ac:dyDescent="0.25">
      <c r="A6984" s="13"/>
      <c r="B6984" s="13"/>
      <c r="C6984" s="13"/>
      <c r="D6984" s="13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2"/>
      <c r="BA6984" s="12"/>
      <c r="BB6984" s="12"/>
      <c r="BC6984" s="11"/>
      <c r="BD6984" s="11"/>
      <c r="BE6984" s="11"/>
      <c r="BF6984" s="11"/>
    </row>
    <row r="6985" spans="1:58" x14ac:dyDescent="0.25">
      <c r="A6985" s="13"/>
      <c r="B6985" s="13"/>
      <c r="C6985" s="13"/>
      <c r="D6985" s="13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2"/>
      <c r="BA6985" s="12"/>
      <c r="BB6985" s="12"/>
      <c r="BC6985" s="11"/>
      <c r="BD6985" s="11"/>
      <c r="BE6985" s="11"/>
      <c r="BF6985" s="11"/>
    </row>
    <row r="6986" spans="1:58" x14ac:dyDescent="0.25">
      <c r="A6986" s="13"/>
      <c r="B6986" s="13"/>
      <c r="C6986" s="13"/>
      <c r="D6986" s="13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2"/>
      <c r="BA6986" s="12"/>
      <c r="BB6986" s="12"/>
      <c r="BC6986" s="11"/>
      <c r="BD6986" s="11"/>
      <c r="BE6986" s="11"/>
      <c r="BF6986" s="11"/>
    </row>
    <row r="6987" spans="1:58" x14ac:dyDescent="0.25">
      <c r="A6987" s="13"/>
      <c r="B6987" s="13"/>
      <c r="C6987" s="13"/>
      <c r="D6987" s="13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2"/>
      <c r="BA6987" s="12"/>
      <c r="BB6987" s="12"/>
      <c r="BC6987" s="11"/>
      <c r="BD6987" s="11"/>
      <c r="BE6987" s="11"/>
      <c r="BF6987" s="11"/>
    </row>
    <row r="6988" spans="1:58" x14ac:dyDescent="0.25">
      <c r="A6988" s="13"/>
      <c r="B6988" s="13"/>
      <c r="C6988" s="13"/>
      <c r="D6988" s="13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2"/>
      <c r="BA6988" s="12"/>
      <c r="BB6988" s="12"/>
      <c r="BC6988" s="11"/>
      <c r="BD6988" s="11"/>
      <c r="BE6988" s="11"/>
      <c r="BF6988" s="11"/>
    </row>
    <row r="6989" spans="1:58" x14ac:dyDescent="0.25">
      <c r="A6989" s="13"/>
      <c r="B6989" s="13"/>
      <c r="C6989" s="13"/>
      <c r="D6989" s="13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2"/>
      <c r="BA6989" s="12"/>
      <c r="BB6989" s="12"/>
      <c r="BC6989" s="11"/>
      <c r="BD6989" s="11"/>
      <c r="BE6989" s="11"/>
      <c r="BF6989" s="11"/>
    </row>
    <row r="6990" spans="1:58" x14ac:dyDescent="0.25">
      <c r="A6990" s="13"/>
      <c r="B6990" s="13"/>
      <c r="C6990" s="13"/>
      <c r="D6990" s="13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2"/>
      <c r="BA6990" s="12"/>
      <c r="BB6990" s="12"/>
      <c r="BC6990" s="11"/>
      <c r="BD6990" s="11"/>
      <c r="BE6990" s="11"/>
      <c r="BF6990" s="11"/>
    </row>
    <row r="6991" spans="1:58" x14ac:dyDescent="0.25">
      <c r="A6991" s="13"/>
      <c r="B6991" s="13"/>
      <c r="C6991" s="13"/>
      <c r="D6991" s="13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2"/>
      <c r="BA6991" s="12"/>
      <c r="BB6991" s="12"/>
      <c r="BC6991" s="11"/>
      <c r="BD6991" s="11"/>
      <c r="BE6991" s="11"/>
      <c r="BF6991" s="11"/>
    </row>
    <row r="6992" spans="1:58" x14ac:dyDescent="0.25">
      <c r="A6992" s="13"/>
      <c r="B6992" s="13"/>
      <c r="C6992" s="13"/>
      <c r="D6992" s="13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2"/>
      <c r="BA6992" s="12"/>
      <c r="BB6992" s="12"/>
      <c r="BC6992" s="11"/>
      <c r="BD6992" s="11"/>
      <c r="BE6992" s="11"/>
      <c r="BF6992" s="11"/>
    </row>
    <row r="6993" spans="1:58" x14ac:dyDescent="0.25">
      <c r="A6993" s="13"/>
      <c r="B6993" s="13"/>
      <c r="C6993" s="13"/>
      <c r="D6993" s="13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2"/>
      <c r="BA6993" s="12"/>
      <c r="BB6993" s="12"/>
      <c r="BC6993" s="11"/>
      <c r="BD6993" s="11"/>
      <c r="BE6993" s="11"/>
      <c r="BF6993" s="11"/>
    </row>
    <row r="6994" spans="1:58" x14ac:dyDescent="0.25">
      <c r="A6994" s="13"/>
      <c r="B6994" s="13"/>
      <c r="C6994" s="13"/>
      <c r="D6994" s="13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2"/>
      <c r="BA6994" s="12"/>
      <c r="BB6994" s="12"/>
      <c r="BC6994" s="11"/>
      <c r="BD6994" s="11"/>
      <c r="BE6994" s="11"/>
      <c r="BF6994" s="11"/>
    </row>
    <row r="6995" spans="1:58" x14ac:dyDescent="0.25">
      <c r="A6995" s="13"/>
      <c r="B6995" s="13"/>
      <c r="C6995" s="13"/>
      <c r="D6995" s="13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2"/>
      <c r="BA6995" s="12"/>
      <c r="BB6995" s="12"/>
      <c r="BC6995" s="11"/>
      <c r="BD6995" s="11"/>
      <c r="BE6995" s="11"/>
      <c r="BF6995" s="11"/>
    </row>
    <row r="6996" spans="1:58" x14ac:dyDescent="0.25">
      <c r="A6996" s="13"/>
      <c r="B6996" s="13"/>
      <c r="C6996" s="13"/>
      <c r="D6996" s="13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2"/>
      <c r="BA6996" s="12"/>
      <c r="BB6996" s="12"/>
      <c r="BC6996" s="11"/>
      <c r="BD6996" s="11"/>
      <c r="BE6996" s="11"/>
      <c r="BF6996" s="11"/>
    </row>
    <row r="6997" spans="1:58" x14ac:dyDescent="0.25">
      <c r="A6997" s="13"/>
      <c r="B6997" s="13"/>
      <c r="C6997" s="13"/>
      <c r="D6997" s="13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2"/>
      <c r="BA6997" s="12"/>
      <c r="BB6997" s="12"/>
      <c r="BC6997" s="11"/>
      <c r="BD6997" s="11"/>
      <c r="BE6997" s="11"/>
      <c r="BF6997" s="11"/>
    </row>
    <row r="6998" spans="1:58" x14ac:dyDescent="0.25">
      <c r="A6998" s="13"/>
      <c r="B6998" s="13"/>
      <c r="C6998" s="13"/>
      <c r="D6998" s="13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2"/>
      <c r="BA6998" s="12"/>
      <c r="BB6998" s="12"/>
      <c r="BC6998" s="11"/>
      <c r="BD6998" s="11"/>
      <c r="BE6998" s="11"/>
      <c r="BF6998" s="11"/>
    </row>
    <row r="6999" spans="1:58" x14ac:dyDescent="0.25">
      <c r="A6999" s="13"/>
      <c r="B6999" s="13"/>
      <c r="C6999" s="13"/>
      <c r="D6999" s="13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2"/>
      <c r="BA6999" s="12"/>
      <c r="BB6999" s="12"/>
      <c r="BC6999" s="11"/>
      <c r="BD6999" s="11"/>
      <c r="BE6999" s="11"/>
      <c r="BF6999" s="11"/>
    </row>
    <row r="7000" spans="1:58" x14ac:dyDescent="0.25">
      <c r="A7000" s="13"/>
      <c r="B7000" s="13"/>
      <c r="C7000" s="13"/>
      <c r="D7000" s="13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2"/>
      <c r="BA7000" s="12"/>
      <c r="BB7000" s="12"/>
      <c r="BC7000" s="11"/>
      <c r="BD7000" s="11"/>
      <c r="BE7000" s="11"/>
      <c r="BF7000" s="11"/>
    </row>
    <row r="7001" spans="1:58" x14ac:dyDescent="0.25">
      <c r="A7001" s="13"/>
      <c r="B7001" s="13"/>
      <c r="C7001" s="13"/>
      <c r="D7001" s="1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2"/>
      <c r="BA7001" s="12"/>
      <c r="BB7001" s="12"/>
      <c r="BC7001" s="11"/>
      <c r="BD7001" s="11"/>
      <c r="BE7001" s="11"/>
      <c r="BF7001" s="11"/>
    </row>
    <row r="7002" spans="1:58" x14ac:dyDescent="0.25">
      <c r="A7002" s="13"/>
      <c r="B7002" s="13"/>
      <c r="C7002" s="13"/>
      <c r="D7002" s="13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2"/>
      <c r="BA7002" s="12"/>
      <c r="BB7002" s="12"/>
      <c r="BC7002" s="11"/>
      <c r="BD7002" s="11"/>
      <c r="BE7002" s="11"/>
      <c r="BF7002" s="11"/>
    </row>
    <row r="7003" spans="1:58" x14ac:dyDescent="0.25">
      <c r="A7003" s="13"/>
      <c r="B7003" s="13"/>
      <c r="C7003" s="13"/>
      <c r="D7003" s="13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2"/>
      <c r="BA7003" s="12"/>
      <c r="BB7003" s="12"/>
      <c r="BC7003" s="11"/>
      <c r="BD7003" s="11"/>
      <c r="BE7003" s="11"/>
      <c r="BF7003" s="11"/>
    </row>
    <row r="7004" spans="1:58" x14ac:dyDescent="0.25">
      <c r="A7004" s="13"/>
      <c r="B7004" s="13"/>
      <c r="C7004" s="13"/>
      <c r="D7004" s="13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2"/>
      <c r="BA7004" s="12"/>
      <c r="BB7004" s="12"/>
      <c r="BC7004" s="11"/>
      <c r="BD7004" s="11"/>
      <c r="BE7004" s="11"/>
      <c r="BF7004" s="11"/>
    </row>
    <row r="7005" spans="1:58" x14ac:dyDescent="0.25">
      <c r="A7005" s="13"/>
      <c r="B7005" s="13"/>
      <c r="C7005" s="13"/>
      <c r="D7005" s="13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2"/>
      <c r="BA7005" s="12"/>
      <c r="BB7005" s="12"/>
      <c r="BC7005" s="11"/>
      <c r="BD7005" s="11"/>
      <c r="BE7005" s="11"/>
      <c r="BF7005" s="11"/>
    </row>
    <row r="7006" spans="1:58" x14ac:dyDescent="0.25">
      <c r="A7006" s="13"/>
      <c r="B7006" s="13"/>
      <c r="C7006" s="13"/>
      <c r="D7006" s="13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2"/>
      <c r="BA7006" s="12"/>
      <c r="BB7006" s="12"/>
      <c r="BC7006" s="11"/>
      <c r="BD7006" s="11"/>
      <c r="BE7006" s="11"/>
      <c r="BF7006" s="11"/>
    </row>
    <row r="7007" spans="1:58" x14ac:dyDescent="0.25">
      <c r="A7007" s="13"/>
      <c r="B7007" s="13"/>
      <c r="C7007" s="13"/>
      <c r="D7007" s="13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2"/>
      <c r="BA7007" s="12"/>
      <c r="BB7007" s="12"/>
      <c r="BC7007" s="11"/>
      <c r="BD7007" s="11"/>
      <c r="BE7007" s="11"/>
      <c r="BF7007" s="11"/>
    </row>
    <row r="7008" spans="1:58" x14ac:dyDescent="0.25">
      <c r="A7008" s="13"/>
      <c r="B7008" s="13"/>
      <c r="C7008" s="13"/>
      <c r="D7008" s="13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2"/>
      <c r="BA7008" s="12"/>
      <c r="BB7008" s="12"/>
      <c r="BC7008" s="11"/>
      <c r="BD7008" s="11"/>
      <c r="BE7008" s="11"/>
      <c r="BF7008" s="11"/>
    </row>
    <row r="7009" spans="1:58" x14ac:dyDescent="0.25">
      <c r="A7009" s="13"/>
      <c r="B7009" s="13"/>
      <c r="C7009" s="13"/>
      <c r="D7009" s="13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2"/>
      <c r="BA7009" s="12"/>
      <c r="BB7009" s="12"/>
      <c r="BC7009" s="11"/>
      <c r="BD7009" s="11"/>
      <c r="BE7009" s="11"/>
      <c r="BF7009" s="11"/>
    </row>
    <row r="7010" spans="1:58" x14ac:dyDescent="0.25">
      <c r="A7010" s="13"/>
      <c r="B7010" s="13"/>
      <c r="C7010" s="13"/>
      <c r="D7010" s="13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3"/>
      <c r="P7010" s="13"/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2"/>
      <c r="BA7010" s="12"/>
      <c r="BB7010" s="12"/>
      <c r="BC7010" s="11"/>
      <c r="BD7010" s="11"/>
      <c r="BE7010" s="11"/>
      <c r="BF7010" s="11"/>
    </row>
    <row r="7011" spans="1:58" x14ac:dyDescent="0.25">
      <c r="A7011" s="13"/>
      <c r="B7011" s="13"/>
      <c r="C7011" s="13"/>
      <c r="D7011" s="13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2"/>
      <c r="BA7011" s="12"/>
      <c r="BB7011" s="12"/>
      <c r="BC7011" s="11"/>
      <c r="BD7011" s="11"/>
      <c r="BE7011" s="11"/>
      <c r="BF7011" s="11"/>
    </row>
    <row r="7012" spans="1:58" x14ac:dyDescent="0.25">
      <c r="A7012" s="13"/>
      <c r="B7012" s="13"/>
      <c r="C7012" s="13"/>
      <c r="D7012" s="13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2"/>
      <c r="BA7012" s="12"/>
      <c r="BB7012" s="12"/>
      <c r="BC7012" s="11"/>
      <c r="BD7012" s="11"/>
      <c r="BE7012" s="11"/>
      <c r="BF7012" s="11"/>
    </row>
    <row r="7013" spans="1:58" x14ac:dyDescent="0.25">
      <c r="A7013" s="13"/>
      <c r="B7013" s="13"/>
      <c r="C7013" s="13"/>
      <c r="D7013" s="13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2"/>
      <c r="BA7013" s="12"/>
      <c r="BB7013" s="12"/>
      <c r="BC7013" s="11"/>
      <c r="BD7013" s="11"/>
      <c r="BE7013" s="11"/>
      <c r="BF7013" s="11"/>
    </row>
    <row r="7014" spans="1:58" x14ac:dyDescent="0.25">
      <c r="A7014" s="13"/>
      <c r="B7014" s="13"/>
      <c r="C7014" s="13"/>
      <c r="D7014" s="13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3"/>
      <c r="P7014" s="13"/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2"/>
      <c r="BA7014" s="12"/>
      <c r="BB7014" s="12"/>
      <c r="BC7014" s="11"/>
      <c r="BD7014" s="11"/>
      <c r="BE7014" s="11"/>
      <c r="BF7014" s="11"/>
    </row>
    <row r="7015" spans="1:58" x14ac:dyDescent="0.25">
      <c r="A7015" s="13"/>
      <c r="B7015" s="13"/>
      <c r="C7015" s="13"/>
      <c r="D7015" s="13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2"/>
      <c r="BA7015" s="12"/>
      <c r="BB7015" s="12"/>
      <c r="BC7015" s="11"/>
      <c r="BD7015" s="11"/>
      <c r="BE7015" s="11"/>
      <c r="BF7015" s="11"/>
    </row>
    <row r="7016" spans="1:58" x14ac:dyDescent="0.25">
      <c r="A7016" s="13"/>
      <c r="B7016" s="13"/>
      <c r="C7016" s="13"/>
      <c r="D7016" s="13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2"/>
      <c r="BA7016" s="12"/>
      <c r="BB7016" s="12"/>
      <c r="BC7016" s="11"/>
      <c r="BD7016" s="11"/>
      <c r="BE7016" s="11"/>
      <c r="BF7016" s="11"/>
    </row>
    <row r="7017" spans="1:58" x14ac:dyDescent="0.25">
      <c r="A7017" s="13"/>
      <c r="B7017" s="13"/>
      <c r="C7017" s="13"/>
      <c r="D7017" s="13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2"/>
      <c r="BA7017" s="12"/>
      <c r="BB7017" s="12"/>
      <c r="BC7017" s="11"/>
      <c r="BD7017" s="11"/>
      <c r="BE7017" s="11"/>
      <c r="BF7017" s="11"/>
    </row>
    <row r="7018" spans="1:58" x14ac:dyDescent="0.25">
      <c r="A7018" s="13"/>
      <c r="B7018" s="13"/>
      <c r="C7018" s="13"/>
      <c r="D7018" s="13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2"/>
      <c r="BA7018" s="12"/>
      <c r="BB7018" s="12"/>
      <c r="BC7018" s="11"/>
      <c r="BD7018" s="11"/>
      <c r="BE7018" s="11"/>
      <c r="BF7018" s="11"/>
    </row>
    <row r="7019" spans="1:58" x14ac:dyDescent="0.25">
      <c r="A7019" s="13"/>
      <c r="B7019" s="13"/>
      <c r="C7019" s="13"/>
      <c r="D7019" s="13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2"/>
      <c r="BA7019" s="12"/>
      <c r="BB7019" s="12"/>
      <c r="BC7019" s="11"/>
      <c r="BD7019" s="11"/>
      <c r="BE7019" s="11"/>
      <c r="BF7019" s="11"/>
    </row>
    <row r="7020" spans="1:58" x14ac:dyDescent="0.25">
      <c r="A7020" s="13"/>
      <c r="B7020" s="13"/>
      <c r="C7020" s="13"/>
      <c r="D7020" s="1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2"/>
      <c r="BA7020" s="12"/>
      <c r="BB7020" s="12"/>
      <c r="BC7020" s="11"/>
      <c r="BD7020" s="11"/>
      <c r="BE7020" s="11"/>
      <c r="BF7020" s="11"/>
    </row>
    <row r="7021" spans="1:58" x14ac:dyDescent="0.25">
      <c r="A7021" s="13"/>
      <c r="B7021" s="13"/>
      <c r="C7021" s="13"/>
      <c r="D7021" s="1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2"/>
      <c r="BA7021" s="12"/>
      <c r="BB7021" s="12"/>
      <c r="BC7021" s="11"/>
      <c r="BD7021" s="11"/>
      <c r="BE7021" s="11"/>
      <c r="BF7021" s="11"/>
    </row>
    <row r="7022" spans="1:58" x14ac:dyDescent="0.25">
      <c r="A7022" s="13"/>
      <c r="B7022" s="13"/>
      <c r="C7022" s="13"/>
      <c r="D7022" s="13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2"/>
      <c r="BA7022" s="12"/>
      <c r="BB7022" s="12"/>
      <c r="BC7022" s="11"/>
      <c r="BD7022" s="11"/>
      <c r="BE7022" s="11"/>
      <c r="BF7022" s="11"/>
    </row>
    <row r="7023" spans="1:58" x14ac:dyDescent="0.25">
      <c r="A7023" s="13"/>
      <c r="B7023" s="13"/>
      <c r="C7023" s="13"/>
      <c r="D7023" s="13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2"/>
      <c r="BA7023" s="12"/>
      <c r="BB7023" s="12"/>
      <c r="BC7023" s="11"/>
      <c r="BD7023" s="11"/>
      <c r="BE7023" s="11"/>
      <c r="BF7023" s="11"/>
    </row>
    <row r="7024" spans="1:58" x14ac:dyDescent="0.25">
      <c r="A7024" s="13"/>
      <c r="B7024" s="13"/>
      <c r="C7024" s="13"/>
      <c r="D7024" s="13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2"/>
      <c r="BA7024" s="12"/>
      <c r="BB7024" s="12"/>
      <c r="BC7024" s="11"/>
      <c r="BD7024" s="11"/>
      <c r="BE7024" s="11"/>
      <c r="BF7024" s="11"/>
    </row>
    <row r="7025" spans="1:58" x14ac:dyDescent="0.25">
      <c r="A7025" s="13"/>
      <c r="B7025" s="13"/>
      <c r="C7025" s="13"/>
      <c r="D7025" s="13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2"/>
      <c r="BA7025" s="12"/>
      <c r="BB7025" s="12"/>
      <c r="BC7025" s="11"/>
      <c r="BD7025" s="11"/>
      <c r="BE7025" s="11"/>
      <c r="BF7025" s="11"/>
    </row>
    <row r="7026" spans="1:58" x14ac:dyDescent="0.25">
      <c r="A7026" s="13"/>
      <c r="B7026" s="13"/>
      <c r="C7026" s="13"/>
      <c r="D7026" s="13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2"/>
      <c r="BA7026" s="12"/>
      <c r="BB7026" s="12"/>
      <c r="BC7026" s="11"/>
      <c r="BD7026" s="11"/>
      <c r="BE7026" s="11"/>
      <c r="BF7026" s="11"/>
    </row>
    <row r="7027" spans="1:58" x14ac:dyDescent="0.25">
      <c r="A7027" s="13"/>
      <c r="B7027" s="13"/>
      <c r="C7027" s="13"/>
      <c r="D7027" s="1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2"/>
      <c r="BA7027" s="12"/>
      <c r="BB7027" s="12"/>
      <c r="BC7027" s="11"/>
      <c r="BD7027" s="11"/>
      <c r="BE7027" s="11"/>
      <c r="BF7027" s="11"/>
    </row>
    <row r="7028" spans="1:58" x14ac:dyDescent="0.25">
      <c r="A7028" s="13"/>
      <c r="B7028" s="13"/>
      <c r="C7028" s="13"/>
      <c r="D7028" s="13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2"/>
      <c r="BA7028" s="12"/>
      <c r="BB7028" s="12"/>
      <c r="BC7028" s="11"/>
      <c r="BD7028" s="11"/>
      <c r="BE7028" s="11"/>
      <c r="BF7028" s="11"/>
    </row>
    <row r="7029" spans="1:58" x14ac:dyDescent="0.25">
      <c r="A7029" s="13"/>
      <c r="B7029" s="13"/>
      <c r="C7029" s="13"/>
      <c r="D7029" s="13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2"/>
      <c r="BA7029" s="12"/>
      <c r="BB7029" s="12"/>
      <c r="BC7029" s="11"/>
      <c r="BD7029" s="11"/>
      <c r="BE7029" s="11"/>
      <c r="BF7029" s="11"/>
    </row>
    <row r="7030" spans="1:58" x14ac:dyDescent="0.25">
      <c r="A7030" s="13"/>
      <c r="B7030" s="13"/>
      <c r="C7030" s="13"/>
      <c r="D7030" s="13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2"/>
      <c r="BA7030" s="12"/>
      <c r="BB7030" s="12"/>
      <c r="BC7030" s="11"/>
      <c r="BD7030" s="11"/>
      <c r="BE7030" s="11"/>
      <c r="BF7030" s="11"/>
    </row>
    <row r="7031" spans="1:58" x14ac:dyDescent="0.25">
      <c r="A7031" s="13"/>
      <c r="B7031" s="13"/>
      <c r="C7031" s="13"/>
      <c r="D7031" s="13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2"/>
      <c r="BA7031" s="12"/>
      <c r="BB7031" s="12"/>
      <c r="BC7031" s="11"/>
      <c r="BD7031" s="11"/>
      <c r="BE7031" s="11"/>
      <c r="BF7031" s="11"/>
    </row>
    <row r="7032" spans="1:58" x14ac:dyDescent="0.25">
      <c r="A7032" s="13"/>
      <c r="B7032" s="13"/>
      <c r="C7032" s="13"/>
      <c r="D7032" s="1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2"/>
      <c r="BA7032" s="12"/>
      <c r="BB7032" s="12"/>
      <c r="BC7032" s="11"/>
      <c r="BD7032" s="11"/>
      <c r="BE7032" s="11"/>
      <c r="BF7032" s="11"/>
    </row>
    <row r="7033" spans="1:58" x14ac:dyDescent="0.25">
      <c r="A7033" s="13"/>
      <c r="B7033" s="13"/>
      <c r="C7033" s="13"/>
      <c r="D7033" s="13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2"/>
      <c r="BA7033" s="12"/>
      <c r="BB7033" s="12"/>
      <c r="BC7033" s="11"/>
      <c r="BD7033" s="11"/>
      <c r="BE7033" s="11"/>
      <c r="BF7033" s="11"/>
    </row>
    <row r="7034" spans="1:58" x14ac:dyDescent="0.25">
      <c r="A7034" s="13"/>
      <c r="B7034" s="13"/>
      <c r="C7034" s="13"/>
      <c r="D7034" s="13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2"/>
      <c r="BA7034" s="12"/>
      <c r="BB7034" s="12"/>
      <c r="BC7034" s="11"/>
      <c r="BD7034" s="11"/>
      <c r="BE7034" s="11"/>
      <c r="BF7034" s="11"/>
    </row>
    <row r="7035" spans="1:58" x14ac:dyDescent="0.25">
      <c r="A7035" s="13"/>
      <c r="B7035" s="13"/>
      <c r="C7035" s="13"/>
      <c r="D7035" s="13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2"/>
      <c r="BA7035" s="12"/>
      <c r="BB7035" s="12"/>
      <c r="BC7035" s="11"/>
      <c r="BD7035" s="11"/>
      <c r="BE7035" s="11"/>
      <c r="BF7035" s="11"/>
    </row>
    <row r="7036" spans="1:58" x14ac:dyDescent="0.25">
      <c r="A7036" s="13"/>
      <c r="B7036" s="13"/>
      <c r="C7036" s="13"/>
      <c r="D7036" s="13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2"/>
      <c r="BA7036" s="12"/>
      <c r="BB7036" s="12"/>
      <c r="BC7036" s="11"/>
      <c r="BD7036" s="11"/>
      <c r="BE7036" s="11"/>
      <c r="BF7036" s="11"/>
    </row>
    <row r="7037" spans="1:58" x14ac:dyDescent="0.25">
      <c r="A7037" s="13"/>
      <c r="B7037" s="13"/>
      <c r="C7037" s="13"/>
      <c r="D7037" s="13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2"/>
      <c r="BA7037" s="12"/>
      <c r="BB7037" s="12"/>
      <c r="BC7037" s="11"/>
      <c r="BD7037" s="11"/>
      <c r="BE7037" s="11"/>
      <c r="BF7037" s="11"/>
    </row>
    <row r="7038" spans="1:58" x14ac:dyDescent="0.25">
      <c r="A7038" s="13"/>
      <c r="B7038" s="13"/>
      <c r="C7038" s="13"/>
      <c r="D7038" s="13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2"/>
      <c r="BA7038" s="12"/>
      <c r="BB7038" s="12"/>
      <c r="BC7038" s="11"/>
      <c r="BD7038" s="11"/>
      <c r="BE7038" s="11"/>
      <c r="BF7038" s="11"/>
    </row>
    <row r="7039" spans="1:58" x14ac:dyDescent="0.25">
      <c r="A7039" s="13"/>
      <c r="B7039" s="13"/>
      <c r="C7039" s="13"/>
      <c r="D7039" s="13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2"/>
      <c r="BA7039" s="12"/>
      <c r="BB7039" s="12"/>
      <c r="BC7039" s="11"/>
      <c r="BD7039" s="11"/>
      <c r="BE7039" s="11"/>
      <c r="BF7039" s="11"/>
    </row>
    <row r="7040" spans="1:58" x14ac:dyDescent="0.25">
      <c r="A7040" s="13"/>
      <c r="B7040" s="13"/>
      <c r="C7040" s="13"/>
      <c r="D7040" s="13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2"/>
      <c r="BA7040" s="12"/>
      <c r="BB7040" s="12"/>
      <c r="BC7040" s="11"/>
      <c r="BD7040" s="11"/>
      <c r="BE7040" s="11"/>
      <c r="BF7040" s="11"/>
    </row>
    <row r="7041" spans="1:58" x14ac:dyDescent="0.25">
      <c r="A7041" s="13"/>
      <c r="B7041" s="13"/>
      <c r="C7041" s="13"/>
      <c r="D7041" s="13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2"/>
      <c r="BA7041" s="12"/>
      <c r="BB7041" s="12"/>
      <c r="BC7041" s="11"/>
      <c r="BD7041" s="11"/>
      <c r="BE7041" s="11"/>
      <c r="BF7041" s="11"/>
    </row>
    <row r="7042" spans="1:58" x14ac:dyDescent="0.25">
      <c r="A7042" s="13"/>
      <c r="B7042" s="13"/>
      <c r="C7042" s="13"/>
      <c r="D7042" s="13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2"/>
      <c r="BA7042" s="12"/>
      <c r="BB7042" s="12"/>
      <c r="BC7042" s="11"/>
      <c r="BD7042" s="11"/>
      <c r="BE7042" s="11"/>
      <c r="BF7042" s="11"/>
    </row>
    <row r="7043" spans="1:58" x14ac:dyDescent="0.25">
      <c r="A7043" s="13"/>
      <c r="B7043" s="13"/>
      <c r="C7043" s="13"/>
      <c r="D7043" s="13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2"/>
      <c r="BA7043" s="12"/>
      <c r="BB7043" s="12"/>
      <c r="BC7043" s="11"/>
      <c r="BD7043" s="11"/>
      <c r="BE7043" s="11"/>
      <c r="BF7043" s="11"/>
    </row>
    <row r="7044" spans="1:58" x14ac:dyDescent="0.25">
      <c r="A7044" s="13"/>
      <c r="B7044" s="13"/>
      <c r="C7044" s="13"/>
      <c r="D7044" s="13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2"/>
      <c r="BA7044" s="12"/>
      <c r="BB7044" s="12"/>
      <c r="BC7044" s="11"/>
      <c r="BD7044" s="11"/>
      <c r="BE7044" s="11"/>
      <c r="BF7044" s="11"/>
    </row>
    <row r="7045" spans="1:58" x14ac:dyDescent="0.25">
      <c r="A7045" s="13"/>
      <c r="B7045" s="13"/>
      <c r="C7045" s="13"/>
      <c r="D7045" s="13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2"/>
      <c r="BA7045" s="12"/>
      <c r="BB7045" s="12"/>
      <c r="BC7045" s="11"/>
      <c r="BD7045" s="11"/>
      <c r="BE7045" s="11"/>
      <c r="BF7045" s="11"/>
    </row>
    <row r="7046" spans="1:58" x14ac:dyDescent="0.25">
      <c r="A7046" s="13"/>
      <c r="B7046" s="13"/>
      <c r="C7046" s="13"/>
      <c r="D7046" s="13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2"/>
      <c r="BA7046" s="12"/>
      <c r="BB7046" s="12"/>
      <c r="BC7046" s="11"/>
      <c r="BD7046" s="11"/>
      <c r="BE7046" s="11"/>
      <c r="BF7046" s="11"/>
    </row>
    <row r="7047" spans="1:58" x14ac:dyDescent="0.25">
      <c r="A7047" s="13"/>
      <c r="B7047" s="13"/>
      <c r="C7047" s="13"/>
      <c r="D7047" s="13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2"/>
      <c r="BA7047" s="12"/>
      <c r="BB7047" s="12"/>
      <c r="BC7047" s="11"/>
      <c r="BD7047" s="11"/>
      <c r="BE7047" s="11"/>
      <c r="BF7047" s="11"/>
    </row>
    <row r="7048" spans="1:58" x14ac:dyDescent="0.25">
      <c r="A7048" s="13"/>
      <c r="B7048" s="13"/>
      <c r="C7048" s="13"/>
      <c r="D7048" s="13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2"/>
      <c r="BA7048" s="12"/>
      <c r="BB7048" s="12"/>
      <c r="BC7048" s="11"/>
      <c r="BD7048" s="11"/>
      <c r="BE7048" s="11"/>
      <c r="BF7048" s="11"/>
    </row>
    <row r="7049" spans="1:58" x14ac:dyDescent="0.25">
      <c r="A7049" s="13"/>
      <c r="B7049" s="13"/>
      <c r="C7049" s="13"/>
      <c r="D7049" s="13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2"/>
      <c r="BA7049" s="12"/>
      <c r="BB7049" s="12"/>
      <c r="BC7049" s="11"/>
      <c r="BD7049" s="11"/>
      <c r="BE7049" s="11"/>
      <c r="BF7049" s="11"/>
    </row>
    <row r="7050" spans="1:58" x14ac:dyDescent="0.25">
      <c r="A7050" s="13"/>
      <c r="B7050" s="13"/>
      <c r="C7050" s="13"/>
      <c r="D7050" s="13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2"/>
      <c r="BA7050" s="12"/>
      <c r="BB7050" s="12"/>
      <c r="BC7050" s="11"/>
      <c r="BD7050" s="11"/>
      <c r="BE7050" s="11"/>
      <c r="BF7050" s="11"/>
    </row>
    <row r="7051" spans="1:58" x14ac:dyDescent="0.25">
      <c r="A7051" s="13"/>
      <c r="B7051" s="13"/>
      <c r="C7051" s="13"/>
      <c r="D7051" s="13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2"/>
      <c r="BA7051" s="12"/>
      <c r="BB7051" s="12"/>
      <c r="BC7051" s="11"/>
      <c r="BD7051" s="11"/>
      <c r="BE7051" s="11"/>
      <c r="BF7051" s="11"/>
    </row>
    <row r="7052" spans="1:58" x14ac:dyDescent="0.25">
      <c r="A7052" s="13"/>
      <c r="B7052" s="13"/>
      <c r="C7052" s="13"/>
      <c r="D7052" s="13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2"/>
      <c r="BA7052" s="12"/>
      <c r="BB7052" s="12"/>
      <c r="BC7052" s="11"/>
      <c r="BD7052" s="11"/>
      <c r="BE7052" s="11"/>
      <c r="BF7052" s="11"/>
    </row>
    <row r="7053" spans="1:58" x14ac:dyDescent="0.25">
      <c r="A7053" s="13"/>
      <c r="B7053" s="13"/>
      <c r="C7053" s="13"/>
      <c r="D7053" s="13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2"/>
      <c r="BA7053" s="12"/>
      <c r="BB7053" s="12"/>
      <c r="BC7053" s="11"/>
      <c r="BD7053" s="11"/>
      <c r="BE7053" s="11"/>
      <c r="BF7053" s="11"/>
    </row>
    <row r="7054" spans="1:58" x14ac:dyDescent="0.25">
      <c r="A7054" s="13"/>
      <c r="B7054" s="13"/>
      <c r="C7054" s="13"/>
      <c r="D7054" s="13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2"/>
      <c r="BA7054" s="12"/>
      <c r="BB7054" s="12"/>
      <c r="BC7054" s="11"/>
      <c r="BD7054" s="11"/>
      <c r="BE7054" s="11"/>
      <c r="BF7054" s="11"/>
    </row>
    <row r="7055" spans="1:58" x14ac:dyDescent="0.25">
      <c r="A7055" s="13"/>
      <c r="B7055" s="13"/>
      <c r="C7055" s="13"/>
      <c r="D7055" s="13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2"/>
      <c r="BA7055" s="12"/>
      <c r="BB7055" s="12"/>
      <c r="BC7055" s="11"/>
      <c r="BD7055" s="11"/>
      <c r="BE7055" s="11"/>
      <c r="BF7055" s="11"/>
    </row>
    <row r="7056" spans="1:58" x14ac:dyDescent="0.25">
      <c r="A7056" s="13"/>
      <c r="B7056" s="13"/>
      <c r="C7056" s="13"/>
      <c r="D7056" s="13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2"/>
      <c r="BA7056" s="12"/>
      <c r="BB7056" s="12"/>
      <c r="BC7056" s="11"/>
      <c r="BD7056" s="11"/>
      <c r="BE7056" s="11"/>
      <c r="BF7056" s="11"/>
    </row>
    <row r="7057" spans="1:58" x14ac:dyDescent="0.25">
      <c r="A7057" s="13"/>
      <c r="B7057" s="13"/>
      <c r="C7057" s="13"/>
      <c r="D7057" s="13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2"/>
      <c r="BA7057" s="12"/>
      <c r="BB7057" s="12"/>
      <c r="BC7057" s="11"/>
      <c r="BD7057" s="11"/>
      <c r="BE7057" s="11"/>
      <c r="BF7057" s="11"/>
    </row>
    <row r="7058" spans="1:58" x14ac:dyDescent="0.25">
      <c r="A7058" s="13"/>
      <c r="B7058" s="13"/>
      <c r="C7058" s="13"/>
      <c r="D7058" s="13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2"/>
      <c r="BA7058" s="12"/>
      <c r="BB7058" s="12"/>
      <c r="BC7058" s="11"/>
      <c r="BD7058" s="11"/>
      <c r="BE7058" s="11"/>
      <c r="BF7058" s="11"/>
    </row>
    <row r="7059" spans="1:58" x14ac:dyDescent="0.25">
      <c r="A7059" s="13"/>
      <c r="B7059" s="13"/>
      <c r="C7059" s="13"/>
      <c r="D7059" s="13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2"/>
      <c r="BA7059" s="12"/>
      <c r="BB7059" s="12"/>
      <c r="BC7059" s="11"/>
      <c r="BD7059" s="11"/>
      <c r="BE7059" s="11"/>
      <c r="BF7059" s="11"/>
    </row>
    <row r="7060" spans="1:58" x14ac:dyDescent="0.25">
      <c r="A7060" s="13"/>
      <c r="B7060" s="13"/>
      <c r="C7060" s="13"/>
      <c r="D7060" s="13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2"/>
      <c r="BA7060" s="12"/>
      <c r="BB7060" s="12"/>
      <c r="BC7060" s="11"/>
      <c r="BD7060" s="11"/>
      <c r="BE7060" s="11"/>
      <c r="BF7060" s="11"/>
    </row>
    <row r="7061" spans="1:58" x14ac:dyDescent="0.25">
      <c r="A7061" s="13"/>
      <c r="B7061" s="13"/>
      <c r="C7061" s="13"/>
      <c r="D7061" s="13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2"/>
      <c r="BA7061" s="12"/>
      <c r="BB7061" s="12"/>
      <c r="BC7061" s="11"/>
      <c r="BD7061" s="11"/>
      <c r="BE7061" s="11"/>
      <c r="BF7061" s="11"/>
    </row>
    <row r="7062" spans="1:58" x14ac:dyDescent="0.25">
      <c r="A7062" s="13"/>
      <c r="B7062" s="13"/>
      <c r="C7062" s="13"/>
      <c r="D7062" s="13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2"/>
      <c r="BA7062" s="12"/>
      <c r="BB7062" s="12"/>
      <c r="BC7062" s="11"/>
      <c r="BD7062" s="11"/>
      <c r="BE7062" s="11"/>
      <c r="BF7062" s="11"/>
    </row>
    <row r="7063" spans="1:58" x14ac:dyDescent="0.25">
      <c r="A7063" s="13"/>
      <c r="B7063" s="13"/>
      <c r="C7063" s="13"/>
      <c r="D7063" s="13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2"/>
      <c r="BA7063" s="12"/>
      <c r="BB7063" s="12"/>
      <c r="BC7063" s="11"/>
      <c r="BD7063" s="11"/>
      <c r="BE7063" s="11"/>
      <c r="BF7063" s="11"/>
    </row>
    <row r="7064" spans="1:58" x14ac:dyDescent="0.25">
      <c r="A7064" s="13"/>
      <c r="B7064" s="13"/>
      <c r="C7064" s="13"/>
      <c r="D7064" s="13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2"/>
      <c r="BA7064" s="12"/>
      <c r="BB7064" s="12"/>
      <c r="BC7064" s="11"/>
      <c r="BD7064" s="11"/>
      <c r="BE7064" s="11"/>
      <c r="BF7064" s="11"/>
    </row>
    <row r="7065" spans="1:58" x14ac:dyDescent="0.25">
      <c r="A7065" s="13"/>
      <c r="B7065" s="13"/>
      <c r="C7065" s="13"/>
      <c r="D7065" s="13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2"/>
      <c r="BA7065" s="12"/>
      <c r="BB7065" s="12"/>
      <c r="BC7065" s="11"/>
      <c r="BD7065" s="11"/>
      <c r="BE7065" s="11"/>
      <c r="BF7065" s="11"/>
    </row>
    <row r="7066" spans="1:58" x14ac:dyDescent="0.25">
      <c r="A7066" s="13"/>
      <c r="B7066" s="13"/>
      <c r="C7066" s="13"/>
      <c r="D7066" s="13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2"/>
      <c r="BA7066" s="12"/>
      <c r="BB7066" s="12"/>
      <c r="BC7066" s="11"/>
      <c r="BD7066" s="11"/>
      <c r="BE7066" s="11"/>
      <c r="BF7066" s="11"/>
    </row>
    <row r="7067" spans="1:58" x14ac:dyDescent="0.25">
      <c r="A7067" s="13"/>
      <c r="B7067" s="13"/>
      <c r="C7067" s="13"/>
      <c r="D7067" s="13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2"/>
      <c r="BA7067" s="12"/>
      <c r="BB7067" s="12"/>
      <c r="BC7067" s="11"/>
      <c r="BD7067" s="11"/>
      <c r="BE7067" s="11"/>
      <c r="BF7067" s="11"/>
    </row>
    <row r="7068" spans="1:58" x14ac:dyDescent="0.25">
      <c r="A7068" s="13"/>
      <c r="B7068" s="13"/>
      <c r="C7068" s="13"/>
      <c r="D7068" s="13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2"/>
      <c r="BA7068" s="12"/>
      <c r="BB7068" s="12"/>
      <c r="BC7068" s="11"/>
      <c r="BD7068" s="11"/>
      <c r="BE7068" s="11"/>
      <c r="BF7068" s="11"/>
    </row>
    <row r="7069" spans="1:58" x14ac:dyDescent="0.25">
      <c r="A7069" s="13"/>
      <c r="B7069" s="13"/>
      <c r="C7069" s="13"/>
      <c r="D7069" s="13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2"/>
      <c r="BA7069" s="12"/>
      <c r="BB7069" s="12"/>
      <c r="BC7069" s="11"/>
      <c r="BD7069" s="11"/>
      <c r="BE7069" s="11"/>
      <c r="BF7069" s="11"/>
    </row>
    <row r="7070" spans="1:58" x14ac:dyDescent="0.25">
      <c r="A7070" s="13"/>
      <c r="B7070" s="13"/>
      <c r="C7070" s="13"/>
      <c r="D7070" s="13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2"/>
      <c r="BA7070" s="12"/>
      <c r="BB7070" s="12"/>
      <c r="BC7070" s="11"/>
      <c r="BD7070" s="11"/>
      <c r="BE7070" s="11"/>
      <c r="BF7070" s="11"/>
    </row>
    <row r="7071" spans="1:58" x14ac:dyDescent="0.25">
      <c r="A7071" s="13"/>
      <c r="B7071" s="13"/>
      <c r="C7071" s="13"/>
      <c r="D7071" s="13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2"/>
      <c r="BA7071" s="12"/>
      <c r="BB7071" s="12"/>
      <c r="BC7071" s="11"/>
      <c r="BD7071" s="11"/>
      <c r="BE7071" s="11"/>
      <c r="BF7071" s="11"/>
    </row>
    <row r="7072" spans="1:58" x14ac:dyDescent="0.25">
      <c r="A7072" s="13"/>
      <c r="B7072" s="13"/>
      <c r="C7072" s="13"/>
      <c r="D7072" s="13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2"/>
      <c r="BA7072" s="12"/>
      <c r="BB7072" s="12"/>
      <c r="BC7072" s="11"/>
      <c r="BD7072" s="11"/>
      <c r="BE7072" s="11"/>
      <c r="BF7072" s="11"/>
    </row>
    <row r="7073" spans="1:58" x14ac:dyDescent="0.25">
      <c r="A7073" s="13"/>
      <c r="B7073" s="13"/>
      <c r="C7073" s="13"/>
      <c r="D7073" s="13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2"/>
      <c r="BA7073" s="12"/>
      <c r="BB7073" s="12"/>
      <c r="BC7073" s="11"/>
      <c r="BD7073" s="11"/>
      <c r="BE7073" s="11"/>
      <c r="BF7073" s="11"/>
    </row>
    <row r="7074" spans="1:58" x14ac:dyDescent="0.25">
      <c r="A7074" s="13"/>
      <c r="B7074" s="13"/>
      <c r="C7074" s="13"/>
      <c r="D7074" s="13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3"/>
      <c r="P7074" s="13"/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2"/>
      <c r="BA7074" s="12"/>
      <c r="BB7074" s="12"/>
      <c r="BC7074" s="11"/>
      <c r="BD7074" s="11"/>
      <c r="BE7074" s="11"/>
      <c r="BF7074" s="11"/>
    </row>
    <row r="7075" spans="1:58" x14ac:dyDescent="0.25">
      <c r="A7075" s="13"/>
      <c r="B7075" s="13"/>
      <c r="C7075" s="13"/>
      <c r="D7075" s="13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2"/>
      <c r="BA7075" s="12"/>
      <c r="BB7075" s="12"/>
      <c r="BC7075" s="11"/>
      <c r="BD7075" s="11"/>
      <c r="BE7075" s="11"/>
      <c r="BF7075" s="11"/>
    </row>
    <row r="7076" spans="1:58" x14ac:dyDescent="0.25">
      <c r="A7076" s="13"/>
      <c r="B7076" s="13"/>
      <c r="C7076" s="13"/>
      <c r="D7076" s="13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2"/>
      <c r="BA7076" s="12"/>
      <c r="BB7076" s="12"/>
      <c r="BC7076" s="11"/>
      <c r="BD7076" s="11"/>
      <c r="BE7076" s="11"/>
      <c r="BF7076" s="11"/>
    </row>
    <row r="7077" spans="1:58" x14ac:dyDescent="0.25">
      <c r="A7077" s="13"/>
      <c r="B7077" s="13"/>
      <c r="C7077" s="13"/>
      <c r="D7077" s="13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2"/>
      <c r="BA7077" s="12"/>
      <c r="BB7077" s="12"/>
      <c r="BC7077" s="11"/>
      <c r="BD7077" s="11"/>
      <c r="BE7077" s="11"/>
      <c r="BF7077" s="11"/>
    </row>
    <row r="7078" spans="1:58" x14ac:dyDescent="0.25">
      <c r="A7078" s="13"/>
      <c r="B7078" s="13"/>
      <c r="C7078" s="13"/>
      <c r="D7078" s="13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2"/>
      <c r="BA7078" s="12"/>
      <c r="BB7078" s="12"/>
      <c r="BC7078" s="11"/>
      <c r="BD7078" s="11"/>
      <c r="BE7078" s="11"/>
      <c r="BF7078" s="11"/>
    </row>
    <row r="7079" spans="1:58" x14ac:dyDescent="0.25">
      <c r="A7079" s="13"/>
      <c r="B7079" s="13"/>
      <c r="C7079" s="13"/>
      <c r="D7079" s="13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2"/>
      <c r="BA7079" s="12"/>
      <c r="BB7079" s="12"/>
      <c r="BC7079" s="11"/>
      <c r="BD7079" s="11"/>
      <c r="BE7079" s="11"/>
      <c r="BF7079" s="11"/>
    </row>
    <row r="7080" spans="1:58" x14ac:dyDescent="0.25">
      <c r="A7080" s="13"/>
      <c r="B7080" s="13"/>
      <c r="C7080" s="13"/>
      <c r="D7080" s="13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2"/>
      <c r="BA7080" s="12"/>
      <c r="BB7080" s="12"/>
      <c r="BC7080" s="11"/>
      <c r="BD7080" s="11"/>
      <c r="BE7080" s="11"/>
      <c r="BF7080" s="11"/>
    </row>
    <row r="7081" spans="1:58" x14ac:dyDescent="0.25">
      <c r="A7081" s="13"/>
      <c r="B7081" s="13"/>
      <c r="C7081" s="13"/>
      <c r="D7081" s="13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2"/>
      <c r="BA7081" s="12"/>
      <c r="BB7081" s="12"/>
      <c r="BC7081" s="11"/>
      <c r="BD7081" s="11"/>
      <c r="BE7081" s="11"/>
      <c r="BF7081" s="11"/>
    </row>
    <row r="7082" spans="1:58" x14ac:dyDescent="0.25">
      <c r="A7082" s="13"/>
      <c r="B7082" s="13"/>
      <c r="C7082" s="13"/>
      <c r="D7082" s="13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2"/>
      <c r="BA7082" s="12"/>
      <c r="BB7082" s="12"/>
      <c r="BC7082" s="11"/>
      <c r="BD7082" s="11"/>
      <c r="BE7082" s="11"/>
      <c r="BF7082" s="11"/>
    </row>
    <row r="7083" spans="1:58" x14ac:dyDescent="0.25">
      <c r="A7083" s="13"/>
      <c r="B7083" s="13"/>
      <c r="C7083" s="13"/>
      <c r="D7083" s="13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2"/>
      <c r="BA7083" s="12"/>
      <c r="BB7083" s="12"/>
      <c r="BC7083" s="11"/>
      <c r="BD7083" s="11"/>
      <c r="BE7083" s="11"/>
      <c r="BF7083" s="11"/>
    </row>
    <row r="7084" spans="1:58" x14ac:dyDescent="0.25">
      <c r="A7084" s="13"/>
      <c r="B7084" s="13"/>
      <c r="C7084" s="13"/>
      <c r="D7084" s="13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2"/>
      <c r="BA7084" s="12"/>
      <c r="BB7084" s="12"/>
      <c r="BC7084" s="11"/>
      <c r="BD7084" s="11"/>
      <c r="BE7084" s="11"/>
      <c r="BF7084" s="11"/>
    </row>
    <row r="7085" spans="1:58" x14ac:dyDescent="0.25">
      <c r="A7085" s="13"/>
      <c r="B7085" s="13"/>
      <c r="C7085" s="13"/>
      <c r="D7085" s="13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2"/>
      <c r="BA7085" s="12"/>
      <c r="BB7085" s="12"/>
      <c r="BC7085" s="11"/>
      <c r="BD7085" s="11"/>
      <c r="BE7085" s="11"/>
      <c r="BF7085" s="11"/>
    </row>
    <row r="7086" spans="1:58" x14ac:dyDescent="0.25">
      <c r="A7086" s="13"/>
      <c r="B7086" s="13"/>
      <c r="C7086" s="13"/>
      <c r="D7086" s="13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2"/>
      <c r="BA7086" s="12"/>
      <c r="BB7086" s="12"/>
      <c r="BC7086" s="11"/>
      <c r="BD7086" s="11"/>
      <c r="BE7086" s="11"/>
      <c r="BF7086" s="11"/>
    </row>
    <row r="7087" spans="1:58" x14ac:dyDescent="0.25">
      <c r="A7087" s="13"/>
      <c r="B7087" s="13"/>
      <c r="C7087" s="13"/>
      <c r="D7087" s="13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2"/>
      <c r="BA7087" s="12"/>
      <c r="BB7087" s="12"/>
      <c r="BC7087" s="11"/>
      <c r="BD7087" s="11"/>
      <c r="BE7087" s="11"/>
      <c r="BF7087" s="11"/>
    </row>
    <row r="7088" spans="1:58" x14ac:dyDescent="0.25">
      <c r="A7088" s="13"/>
      <c r="B7088" s="13"/>
      <c r="C7088" s="13"/>
      <c r="D7088" s="13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2"/>
      <c r="BA7088" s="12"/>
      <c r="BB7088" s="12"/>
      <c r="BC7088" s="11"/>
      <c r="BD7088" s="11"/>
      <c r="BE7088" s="11"/>
      <c r="BF7088" s="11"/>
    </row>
    <row r="7089" spans="1:58" x14ac:dyDescent="0.25">
      <c r="A7089" s="13"/>
      <c r="B7089" s="13"/>
      <c r="C7089" s="13"/>
      <c r="D7089" s="13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2"/>
      <c r="BA7089" s="12"/>
      <c r="BB7089" s="12"/>
      <c r="BC7089" s="11"/>
      <c r="BD7089" s="11"/>
      <c r="BE7089" s="11"/>
      <c r="BF7089" s="11"/>
    </row>
    <row r="7090" spans="1:58" x14ac:dyDescent="0.25">
      <c r="A7090" s="13"/>
      <c r="B7090" s="13"/>
      <c r="C7090" s="13"/>
      <c r="D7090" s="13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2"/>
      <c r="BA7090" s="12"/>
      <c r="BB7090" s="12"/>
      <c r="BC7090" s="11"/>
      <c r="BD7090" s="11"/>
      <c r="BE7090" s="11"/>
      <c r="BF7090" s="11"/>
    </row>
    <row r="7091" spans="1:58" x14ac:dyDescent="0.25">
      <c r="A7091" s="13"/>
      <c r="B7091" s="13"/>
      <c r="C7091" s="13"/>
      <c r="D7091" s="13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2"/>
      <c r="BA7091" s="12"/>
      <c r="BB7091" s="12"/>
      <c r="BC7091" s="11"/>
      <c r="BD7091" s="11"/>
      <c r="BE7091" s="11"/>
      <c r="BF7091" s="11"/>
    </row>
    <row r="7092" spans="1:58" x14ac:dyDescent="0.25">
      <c r="A7092" s="13"/>
      <c r="B7092" s="13"/>
      <c r="C7092" s="13"/>
      <c r="D7092" s="13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2"/>
      <c r="BA7092" s="12"/>
      <c r="BB7092" s="12"/>
      <c r="BC7092" s="11"/>
      <c r="BD7092" s="11"/>
      <c r="BE7092" s="11"/>
      <c r="BF7092" s="11"/>
    </row>
    <row r="7093" spans="1:58" x14ac:dyDescent="0.25">
      <c r="A7093" s="13"/>
      <c r="B7093" s="13"/>
      <c r="C7093" s="13"/>
      <c r="D7093" s="13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2"/>
      <c r="BA7093" s="12"/>
      <c r="BB7093" s="12"/>
      <c r="BC7093" s="11"/>
      <c r="BD7093" s="11"/>
      <c r="BE7093" s="11"/>
      <c r="BF7093" s="11"/>
    </row>
    <row r="7094" spans="1:58" x14ac:dyDescent="0.25">
      <c r="A7094" s="13"/>
      <c r="B7094" s="13"/>
      <c r="C7094" s="13"/>
      <c r="D7094" s="13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2"/>
      <c r="BA7094" s="12"/>
      <c r="BB7094" s="12"/>
      <c r="BC7094" s="11"/>
      <c r="BD7094" s="11"/>
      <c r="BE7094" s="11"/>
      <c r="BF7094" s="11"/>
    </row>
    <row r="7095" spans="1:58" x14ac:dyDescent="0.25">
      <c r="A7095" s="13"/>
      <c r="B7095" s="13"/>
      <c r="C7095" s="13"/>
      <c r="D7095" s="13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2"/>
      <c r="BA7095" s="12"/>
      <c r="BB7095" s="12"/>
      <c r="BC7095" s="11"/>
      <c r="BD7095" s="11"/>
      <c r="BE7095" s="11"/>
      <c r="BF7095" s="11"/>
    </row>
    <row r="7096" spans="1:58" x14ac:dyDescent="0.25">
      <c r="A7096" s="13"/>
      <c r="B7096" s="13"/>
      <c r="C7096" s="13"/>
      <c r="D7096" s="13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2"/>
      <c r="BA7096" s="12"/>
      <c r="BB7096" s="12"/>
      <c r="BC7096" s="11"/>
      <c r="BD7096" s="11"/>
      <c r="BE7096" s="11"/>
      <c r="BF7096" s="11"/>
    </row>
    <row r="7097" spans="1:58" x14ac:dyDescent="0.25">
      <c r="A7097" s="13"/>
      <c r="B7097" s="13"/>
      <c r="C7097" s="13"/>
      <c r="D7097" s="13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2"/>
      <c r="BA7097" s="12"/>
      <c r="BB7097" s="12"/>
      <c r="BC7097" s="11"/>
      <c r="BD7097" s="11"/>
      <c r="BE7097" s="11"/>
      <c r="BF7097" s="11"/>
    </row>
    <row r="7098" spans="1:58" x14ac:dyDescent="0.25">
      <c r="A7098" s="13"/>
      <c r="B7098" s="13"/>
      <c r="C7098" s="13"/>
      <c r="D7098" s="13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2"/>
      <c r="BA7098" s="12"/>
      <c r="BB7098" s="12"/>
      <c r="BC7098" s="11"/>
      <c r="BD7098" s="11"/>
      <c r="BE7098" s="11"/>
      <c r="BF7098" s="11"/>
    </row>
    <row r="7099" spans="1:58" x14ac:dyDescent="0.25">
      <c r="A7099" s="13"/>
      <c r="B7099" s="13"/>
      <c r="C7099" s="13"/>
      <c r="D7099" s="13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2"/>
      <c r="BA7099" s="12"/>
      <c r="BB7099" s="12"/>
      <c r="BC7099" s="11"/>
      <c r="BD7099" s="11"/>
      <c r="BE7099" s="11"/>
      <c r="BF7099" s="11"/>
    </row>
    <row r="7100" spans="1:58" x14ac:dyDescent="0.25">
      <c r="A7100" s="13"/>
      <c r="B7100" s="13"/>
      <c r="C7100" s="13"/>
      <c r="D7100" s="13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2"/>
      <c r="BA7100" s="12"/>
      <c r="BB7100" s="12"/>
      <c r="BC7100" s="11"/>
      <c r="BD7100" s="11"/>
      <c r="BE7100" s="11"/>
      <c r="BF7100" s="11"/>
    </row>
    <row r="7101" spans="1:58" x14ac:dyDescent="0.25">
      <c r="A7101" s="13"/>
      <c r="B7101" s="13"/>
      <c r="C7101" s="13"/>
      <c r="D7101" s="13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2"/>
      <c r="BA7101" s="12"/>
      <c r="BB7101" s="12"/>
      <c r="BC7101" s="11"/>
      <c r="BD7101" s="11"/>
      <c r="BE7101" s="11"/>
      <c r="BF7101" s="11"/>
    </row>
    <row r="7102" spans="1:58" x14ac:dyDescent="0.25">
      <c r="A7102" s="13"/>
      <c r="B7102" s="13"/>
      <c r="C7102" s="13"/>
      <c r="D7102" s="13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2"/>
      <c r="BA7102" s="12"/>
      <c r="BB7102" s="12"/>
      <c r="BC7102" s="11"/>
      <c r="BD7102" s="11"/>
      <c r="BE7102" s="11"/>
      <c r="BF7102" s="11"/>
    </row>
    <row r="7103" spans="1:58" x14ac:dyDescent="0.25">
      <c r="A7103" s="13"/>
      <c r="B7103" s="13"/>
      <c r="C7103" s="13"/>
      <c r="D7103" s="13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2"/>
      <c r="BA7103" s="12"/>
      <c r="BB7103" s="12"/>
      <c r="BC7103" s="11"/>
      <c r="BD7103" s="11"/>
      <c r="BE7103" s="11"/>
      <c r="BF7103" s="11"/>
    </row>
    <row r="7104" spans="1:58" x14ac:dyDescent="0.25">
      <c r="A7104" s="13"/>
      <c r="B7104" s="13"/>
      <c r="C7104" s="13"/>
      <c r="D7104" s="1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2"/>
      <c r="BA7104" s="12"/>
      <c r="BB7104" s="12"/>
      <c r="BC7104" s="11"/>
      <c r="BD7104" s="11"/>
      <c r="BE7104" s="11"/>
      <c r="BF7104" s="11"/>
    </row>
    <row r="7105" spans="1:58" x14ac:dyDescent="0.25">
      <c r="A7105" s="13"/>
      <c r="B7105" s="13"/>
      <c r="C7105" s="13"/>
      <c r="D7105" s="13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2"/>
      <c r="BA7105" s="12"/>
      <c r="BB7105" s="12"/>
      <c r="BC7105" s="11"/>
      <c r="BD7105" s="11"/>
      <c r="BE7105" s="11"/>
      <c r="BF7105" s="11"/>
    </row>
    <row r="7106" spans="1:58" x14ac:dyDescent="0.25">
      <c r="A7106" s="13"/>
      <c r="B7106" s="13"/>
      <c r="C7106" s="13"/>
      <c r="D7106" s="13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2"/>
      <c r="BA7106" s="12"/>
      <c r="BB7106" s="12"/>
      <c r="BC7106" s="11"/>
      <c r="BD7106" s="11"/>
      <c r="BE7106" s="11"/>
      <c r="BF7106" s="11"/>
    </row>
    <row r="7107" spans="1:58" x14ac:dyDescent="0.25">
      <c r="A7107" s="13"/>
      <c r="B7107" s="13"/>
      <c r="C7107" s="13"/>
      <c r="D7107" s="13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2"/>
      <c r="BA7107" s="12"/>
      <c r="BB7107" s="12"/>
      <c r="BC7107" s="11"/>
      <c r="BD7107" s="11"/>
      <c r="BE7107" s="11"/>
      <c r="BF7107" s="11"/>
    </row>
    <row r="7108" spans="1:58" x14ac:dyDescent="0.25">
      <c r="A7108" s="13"/>
      <c r="B7108" s="13"/>
      <c r="C7108" s="13"/>
      <c r="D7108" s="13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2"/>
      <c r="BA7108" s="12"/>
      <c r="BB7108" s="12"/>
      <c r="BC7108" s="11"/>
      <c r="BD7108" s="11"/>
      <c r="BE7108" s="11"/>
      <c r="BF7108" s="11"/>
    </row>
    <row r="7109" spans="1:58" x14ac:dyDescent="0.25">
      <c r="A7109" s="13"/>
      <c r="B7109" s="13"/>
      <c r="C7109" s="13"/>
      <c r="D7109" s="13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2"/>
      <c r="BA7109" s="12"/>
      <c r="BB7109" s="12"/>
      <c r="BC7109" s="11"/>
      <c r="BD7109" s="11"/>
      <c r="BE7109" s="11"/>
      <c r="BF7109" s="11"/>
    </row>
    <row r="7110" spans="1:58" x14ac:dyDescent="0.25">
      <c r="A7110" s="13"/>
      <c r="B7110" s="13"/>
      <c r="C7110" s="13"/>
      <c r="D7110" s="13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2"/>
      <c r="BA7110" s="12"/>
      <c r="BB7110" s="12"/>
      <c r="BC7110" s="11"/>
      <c r="BD7110" s="11"/>
      <c r="BE7110" s="11"/>
      <c r="BF7110" s="11"/>
    </row>
    <row r="7111" spans="1:58" x14ac:dyDescent="0.25">
      <c r="A7111" s="13"/>
      <c r="B7111" s="13"/>
      <c r="C7111" s="13"/>
      <c r="D7111" s="13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2"/>
      <c r="BA7111" s="12"/>
      <c r="BB7111" s="12"/>
      <c r="BC7111" s="11"/>
      <c r="BD7111" s="11"/>
      <c r="BE7111" s="11"/>
      <c r="BF7111" s="11"/>
    </row>
    <row r="7112" spans="1:58" x14ac:dyDescent="0.25">
      <c r="A7112" s="13"/>
      <c r="B7112" s="13"/>
      <c r="C7112" s="13"/>
      <c r="D7112" s="13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2"/>
      <c r="BA7112" s="12"/>
      <c r="BB7112" s="12"/>
      <c r="BC7112" s="11"/>
      <c r="BD7112" s="11"/>
      <c r="BE7112" s="11"/>
      <c r="BF7112" s="11"/>
    </row>
    <row r="7113" spans="1:58" x14ac:dyDescent="0.25">
      <c r="A7113" s="13"/>
      <c r="B7113" s="13"/>
      <c r="C7113" s="13"/>
      <c r="D7113" s="13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2"/>
      <c r="BA7113" s="12"/>
      <c r="BB7113" s="12"/>
      <c r="BC7113" s="11"/>
      <c r="BD7113" s="11"/>
      <c r="BE7113" s="11"/>
      <c r="BF7113" s="11"/>
    </row>
    <row r="7114" spans="1:58" x14ac:dyDescent="0.25">
      <c r="A7114" s="13"/>
      <c r="B7114" s="13"/>
      <c r="C7114" s="13"/>
      <c r="D7114" s="13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2"/>
      <c r="BA7114" s="12"/>
      <c r="BB7114" s="12"/>
      <c r="BC7114" s="11"/>
      <c r="BD7114" s="11"/>
      <c r="BE7114" s="11"/>
      <c r="BF7114" s="11"/>
    </row>
    <row r="7115" spans="1:58" x14ac:dyDescent="0.25">
      <c r="A7115" s="13"/>
      <c r="B7115" s="13"/>
      <c r="C7115" s="13"/>
      <c r="D7115" s="13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2"/>
      <c r="BA7115" s="12"/>
      <c r="BB7115" s="12"/>
      <c r="BC7115" s="11"/>
      <c r="BD7115" s="11"/>
      <c r="BE7115" s="11"/>
      <c r="BF7115" s="11"/>
    </row>
    <row r="7116" spans="1:58" x14ac:dyDescent="0.25">
      <c r="A7116" s="13"/>
      <c r="B7116" s="13"/>
      <c r="C7116" s="13"/>
      <c r="D7116" s="13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2"/>
      <c r="BA7116" s="12"/>
      <c r="BB7116" s="12"/>
      <c r="BC7116" s="11"/>
      <c r="BD7116" s="11"/>
      <c r="BE7116" s="11"/>
      <c r="BF7116" s="11"/>
    </row>
    <row r="7117" spans="1:58" x14ac:dyDescent="0.25">
      <c r="A7117" s="13"/>
      <c r="B7117" s="13"/>
      <c r="C7117" s="13"/>
      <c r="D7117" s="13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2"/>
      <c r="BA7117" s="12"/>
      <c r="BB7117" s="12"/>
      <c r="BC7117" s="11"/>
      <c r="BD7117" s="11"/>
      <c r="BE7117" s="11"/>
      <c r="BF7117" s="11"/>
    </row>
    <row r="7118" spans="1:58" x14ac:dyDescent="0.25">
      <c r="A7118" s="13"/>
      <c r="B7118" s="13"/>
      <c r="C7118" s="13"/>
      <c r="D7118" s="13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2"/>
      <c r="BA7118" s="12"/>
      <c r="BB7118" s="12"/>
      <c r="BC7118" s="11"/>
      <c r="BD7118" s="11"/>
      <c r="BE7118" s="11"/>
      <c r="BF7118" s="11"/>
    </row>
    <row r="7119" spans="1:58" x14ac:dyDescent="0.25">
      <c r="A7119" s="13"/>
      <c r="B7119" s="13"/>
      <c r="C7119" s="13"/>
      <c r="D7119" s="13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2"/>
      <c r="BA7119" s="12"/>
      <c r="BB7119" s="12"/>
      <c r="BC7119" s="11"/>
      <c r="BD7119" s="11"/>
      <c r="BE7119" s="11"/>
      <c r="BF7119" s="11"/>
    </row>
    <row r="7120" spans="1:58" x14ac:dyDescent="0.25">
      <c r="A7120" s="13"/>
      <c r="B7120" s="13"/>
      <c r="C7120" s="13"/>
      <c r="D7120" s="13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2"/>
      <c r="BA7120" s="12"/>
      <c r="BB7120" s="12"/>
      <c r="BC7120" s="11"/>
      <c r="BD7120" s="11"/>
      <c r="BE7120" s="11"/>
      <c r="BF7120" s="11"/>
    </row>
    <row r="7121" spans="1:58" x14ac:dyDescent="0.25">
      <c r="A7121" s="13"/>
      <c r="B7121" s="13"/>
      <c r="C7121" s="13"/>
      <c r="D7121" s="13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2"/>
      <c r="BA7121" s="12"/>
      <c r="BB7121" s="12"/>
      <c r="BC7121" s="11"/>
      <c r="BD7121" s="11"/>
      <c r="BE7121" s="11"/>
      <c r="BF7121" s="11"/>
    </row>
    <row r="7122" spans="1:58" x14ac:dyDescent="0.25">
      <c r="A7122" s="13"/>
      <c r="B7122" s="13"/>
      <c r="C7122" s="13"/>
      <c r="D7122" s="1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2"/>
      <c r="BA7122" s="12"/>
      <c r="BB7122" s="12"/>
      <c r="BC7122" s="11"/>
      <c r="BD7122" s="11"/>
      <c r="BE7122" s="11"/>
      <c r="BF7122" s="11"/>
    </row>
    <row r="7123" spans="1:58" x14ac:dyDescent="0.25">
      <c r="A7123" s="13"/>
      <c r="B7123" s="13"/>
      <c r="C7123" s="13"/>
      <c r="D7123" s="1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2"/>
      <c r="BA7123" s="12"/>
      <c r="BB7123" s="12"/>
      <c r="BC7123" s="11"/>
      <c r="BD7123" s="11"/>
      <c r="BE7123" s="11"/>
      <c r="BF7123" s="11"/>
    </row>
    <row r="7124" spans="1:58" x14ac:dyDescent="0.25">
      <c r="A7124" s="13"/>
      <c r="B7124" s="13"/>
      <c r="C7124" s="13"/>
      <c r="D7124" s="13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2"/>
      <c r="BA7124" s="12"/>
      <c r="BB7124" s="12"/>
      <c r="BC7124" s="11"/>
      <c r="BD7124" s="11"/>
      <c r="BE7124" s="11"/>
      <c r="BF7124" s="11"/>
    </row>
    <row r="7125" spans="1:58" x14ac:dyDescent="0.25">
      <c r="A7125" s="13"/>
      <c r="B7125" s="13"/>
      <c r="C7125" s="13"/>
      <c r="D7125" s="13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2"/>
      <c r="BA7125" s="12"/>
      <c r="BB7125" s="12"/>
      <c r="BC7125" s="11"/>
      <c r="BD7125" s="11"/>
      <c r="BE7125" s="11"/>
      <c r="BF7125" s="11"/>
    </row>
    <row r="7126" spans="1:58" x14ac:dyDescent="0.25">
      <c r="A7126" s="13"/>
      <c r="B7126" s="13"/>
      <c r="C7126" s="13"/>
      <c r="D7126" s="13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2"/>
      <c r="BA7126" s="12"/>
      <c r="BB7126" s="12"/>
      <c r="BC7126" s="11"/>
      <c r="BD7126" s="11"/>
      <c r="BE7126" s="11"/>
      <c r="BF7126" s="11"/>
    </row>
    <row r="7127" spans="1:58" x14ac:dyDescent="0.25">
      <c r="A7127" s="13"/>
      <c r="B7127" s="13"/>
      <c r="C7127" s="13"/>
      <c r="D7127" s="13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2"/>
      <c r="BA7127" s="12"/>
      <c r="BB7127" s="12"/>
      <c r="BC7127" s="11"/>
      <c r="BD7127" s="11"/>
      <c r="BE7127" s="11"/>
      <c r="BF7127" s="11"/>
    </row>
    <row r="7128" spans="1:58" x14ac:dyDescent="0.25">
      <c r="A7128" s="13"/>
      <c r="B7128" s="13"/>
      <c r="C7128" s="13"/>
      <c r="D7128" s="13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2"/>
      <c r="BA7128" s="12"/>
      <c r="BB7128" s="12"/>
      <c r="BC7128" s="11"/>
      <c r="BD7128" s="11"/>
      <c r="BE7128" s="11"/>
      <c r="BF7128" s="11"/>
    </row>
    <row r="7129" spans="1:58" x14ac:dyDescent="0.25">
      <c r="A7129" s="13"/>
      <c r="B7129" s="13"/>
      <c r="C7129" s="13"/>
      <c r="D7129" s="1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2"/>
      <c r="BA7129" s="12"/>
      <c r="BB7129" s="12"/>
      <c r="BC7129" s="11"/>
      <c r="BD7129" s="11"/>
      <c r="BE7129" s="11"/>
      <c r="BF7129" s="11"/>
    </row>
    <row r="7130" spans="1:58" x14ac:dyDescent="0.25">
      <c r="A7130" s="13"/>
      <c r="B7130" s="13"/>
      <c r="C7130" s="13"/>
      <c r="D7130" s="13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2"/>
      <c r="BA7130" s="12"/>
      <c r="BB7130" s="12"/>
      <c r="BC7130" s="11"/>
      <c r="BD7130" s="11"/>
      <c r="BE7130" s="11"/>
      <c r="BF7130" s="11"/>
    </row>
    <row r="7131" spans="1:58" x14ac:dyDescent="0.25">
      <c r="A7131" s="13"/>
      <c r="B7131" s="13"/>
      <c r="C7131" s="13"/>
      <c r="D7131" s="13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2"/>
      <c r="BA7131" s="12"/>
      <c r="BB7131" s="12"/>
      <c r="BC7131" s="11"/>
      <c r="BD7131" s="11"/>
      <c r="BE7131" s="11"/>
      <c r="BF7131" s="11"/>
    </row>
    <row r="7132" spans="1:58" x14ac:dyDescent="0.25">
      <c r="A7132" s="13"/>
      <c r="B7132" s="13"/>
      <c r="C7132" s="13"/>
      <c r="D7132" s="13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2"/>
      <c r="BA7132" s="12"/>
      <c r="BB7132" s="12"/>
      <c r="BC7132" s="11"/>
      <c r="BD7132" s="11"/>
      <c r="BE7132" s="11"/>
      <c r="BF7132" s="11"/>
    </row>
    <row r="7133" spans="1:58" x14ac:dyDescent="0.25">
      <c r="A7133" s="13"/>
      <c r="B7133" s="13"/>
      <c r="C7133" s="13"/>
      <c r="D7133" s="13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2"/>
      <c r="BA7133" s="12"/>
      <c r="BB7133" s="12"/>
      <c r="BC7133" s="11"/>
      <c r="BD7133" s="11"/>
      <c r="BE7133" s="11"/>
      <c r="BF7133" s="11"/>
    </row>
    <row r="7134" spans="1:58" x14ac:dyDescent="0.25">
      <c r="A7134" s="13"/>
      <c r="B7134" s="13"/>
      <c r="C7134" s="13"/>
      <c r="D7134" s="13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2"/>
      <c r="BA7134" s="12"/>
      <c r="BB7134" s="12"/>
      <c r="BC7134" s="11"/>
      <c r="BD7134" s="11"/>
      <c r="BE7134" s="11"/>
      <c r="BF7134" s="11"/>
    </row>
    <row r="7135" spans="1:58" x14ac:dyDescent="0.25">
      <c r="A7135" s="13"/>
      <c r="B7135" s="13"/>
      <c r="C7135" s="13"/>
      <c r="D7135" s="13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2"/>
      <c r="BA7135" s="12"/>
      <c r="BB7135" s="12"/>
      <c r="BC7135" s="11"/>
      <c r="BD7135" s="11"/>
      <c r="BE7135" s="11"/>
      <c r="BF7135" s="11"/>
    </row>
    <row r="7136" spans="1:58" x14ac:dyDescent="0.25">
      <c r="A7136" s="13"/>
      <c r="B7136" s="13"/>
      <c r="C7136" s="13"/>
      <c r="D7136" s="13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2"/>
      <c r="BA7136" s="12"/>
      <c r="BB7136" s="12"/>
      <c r="BC7136" s="11"/>
      <c r="BD7136" s="11"/>
      <c r="BE7136" s="11"/>
      <c r="BF7136" s="11"/>
    </row>
    <row r="7137" spans="1:58" x14ac:dyDescent="0.25">
      <c r="A7137" s="13"/>
      <c r="B7137" s="13"/>
      <c r="C7137" s="13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2"/>
      <c r="BA7137" s="12"/>
      <c r="BB7137" s="12"/>
      <c r="BC7137" s="11"/>
      <c r="BD7137" s="11"/>
      <c r="BE7137" s="11"/>
      <c r="BF7137" s="11"/>
    </row>
    <row r="7138" spans="1:58" x14ac:dyDescent="0.25">
      <c r="A7138" s="13"/>
      <c r="B7138" s="13"/>
      <c r="C7138" s="13"/>
      <c r="D7138" s="13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2"/>
      <c r="BA7138" s="12"/>
      <c r="BB7138" s="12"/>
      <c r="BC7138" s="11"/>
      <c r="BD7138" s="11"/>
      <c r="BE7138" s="11"/>
      <c r="BF7138" s="11"/>
    </row>
    <row r="7139" spans="1:58" x14ac:dyDescent="0.25">
      <c r="A7139" s="13"/>
      <c r="B7139" s="13"/>
      <c r="C7139" s="13"/>
      <c r="D7139" s="13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2"/>
      <c r="BA7139" s="12"/>
      <c r="BB7139" s="12"/>
      <c r="BC7139" s="11"/>
      <c r="BD7139" s="11"/>
      <c r="BE7139" s="11"/>
      <c r="BF7139" s="11"/>
    </row>
    <row r="7140" spans="1:58" x14ac:dyDescent="0.25">
      <c r="A7140" s="13"/>
      <c r="B7140" s="13"/>
      <c r="C7140" s="13"/>
      <c r="D7140" s="13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2"/>
      <c r="BA7140" s="12"/>
      <c r="BB7140" s="12"/>
      <c r="BC7140" s="11"/>
      <c r="BD7140" s="11"/>
      <c r="BE7140" s="11"/>
      <c r="BF7140" s="11"/>
    </row>
    <row r="7141" spans="1:58" x14ac:dyDescent="0.25">
      <c r="A7141" s="13"/>
      <c r="B7141" s="13"/>
      <c r="C7141" s="13"/>
      <c r="D7141" s="13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2"/>
      <c r="BA7141" s="12"/>
      <c r="BB7141" s="12"/>
      <c r="BC7141" s="11"/>
      <c r="BD7141" s="11"/>
      <c r="BE7141" s="11"/>
      <c r="BF7141" s="11"/>
    </row>
    <row r="7142" spans="1:58" x14ac:dyDescent="0.25">
      <c r="A7142" s="13"/>
      <c r="B7142" s="13"/>
      <c r="C7142" s="13"/>
      <c r="D7142" s="13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2"/>
      <c r="BA7142" s="12"/>
      <c r="BB7142" s="12"/>
      <c r="BC7142" s="11"/>
      <c r="BD7142" s="11"/>
      <c r="BE7142" s="11"/>
      <c r="BF7142" s="11"/>
    </row>
    <row r="7143" spans="1:58" x14ac:dyDescent="0.25">
      <c r="A7143" s="13"/>
      <c r="B7143" s="13"/>
      <c r="C7143" s="13"/>
      <c r="D7143" s="13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2"/>
      <c r="BA7143" s="12"/>
      <c r="BB7143" s="12"/>
      <c r="BC7143" s="11"/>
      <c r="BD7143" s="11"/>
      <c r="BE7143" s="11"/>
      <c r="BF7143" s="11"/>
    </row>
    <row r="7144" spans="1:58" x14ac:dyDescent="0.25">
      <c r="A7144" s="13"/>
      <c r="B7144" s="13"/>
      <c r="C7144" s="13"/>
      <c r="D7144" s="13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2"/>
      <c r="BA7144" s="12"/>
      <c r="BB7144" s="12"/>
      <c r="BC7144" s="11"/>
      <c r="BD7144" s="11"/>
      <c r="BE7144" s="11"/>
      <c r="BF7144" s="11"/>
    </row>
    <row r="7145" spans="1:58" x14ac:dyDescent="0.25">
      <c r="A7145" s="13"/>
      <c r="B7145" s="13"/>
      <c r="C7145" s="13"/>
      <c r="D7145" s="13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2"/>
      <c r="BA7145" s="12"/>
      <c r="BB7145" s="12"/>
      <c r="BC7145" s="11"/>
      <c r="BD7145" s="11"/>
      <c r="BE7145" s="11"/>
      <c r="BF7145" s="11"/>
    </row>
    <row r="7146" spans="1:58" x14ac:dyDescent="0.25">
      <c r="A7146" s="13"/>
      <c r="B7146" s="13"/>
      <c r="C7146" s="13"/>
      <c r="D7146" s="13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2"/>
      <c r="BA7146" s="12"/>
      <c r="BB7146" s="12"/>
      <c r="BC7146" s="11"/>
      <c r="BD7146" s="11"/>
      <c r="BE7146" s="11"/>
      <c r="BF7146" s="11"/>
    </row>
    <row r="7147" spans="1:58" x14ac:dyDescent="0.25">
      <c r="A7147" s="13"/>
      <c r="B7147" s="13"/>
      <c r="C7147" s="13"/>
      <c r="D7147" s="13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2"/>
      <c r="BA7147" s="12"/>
      <c r="BB7147" s="12"/>
      <c r="BC7147" s="11"/>
      <c r="BD7147" s="11"/>
      <c r="BE7147" s="11"/>
      <c r="BF7147" s="11"/>
    </row>
    <row r="7148" spans="1:58" x14ac:dyDescent="0.25">
      <c r="A7148" s="13"/>
      <c r="B7148" s="13"/>
      <c r="C7148" s="13"/>
      <c r="D7148" s="13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2"/>
      <c r="BA7148" s="12"/>
      <c r="BB7148" s="12"/>
      <c r="BC7148" s="11"/>
      <c r="BD7148" s="11"/>
      <c r="BE7148" s="11"/>
      <c r="BF7148" s="11"/>
    </row>
    <row r="7149" spans="1:58" x14ac:dyDescent="0.25">
      <c r="A7149" s="13"/>
      <c r="B7149" s="13"/>
      <c r="C7149" s="13"/>
      <c r="D7149" s="13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2"/>
      <c r="BA7149" s="12"/>
      <c r="BB7149" s="12"/>
      <c r="BC7149" s="11"/>
      <c r="BD7149" s="11"/>
      <c r="BE7149" s="11"/>
      <c r="BF7149" s="11"/>
    </row>
    <row r="7150" spans="1:58" x14ac:dyDescent="0.25">
      <c r="A7150" s="13"/>
      <c r="B7150" s="13"/>
      <c r="C7150" s="13"/>
      <c r="D7150" s="13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2"/>
      <c r="BA7150" s="12"/>
      <c r="BB7150" s="12"/>
      <c r="BC7150" s="11"/>
      <c r="BD7150" s="11"/>
      <c r="BE7150" s="11"/>
      <c r="BF7150" s="11"/>
    </row>
    <row r="7151" spans="1:58" x14ac:dyDescent="0.25">
      <c r="A7151" s="13"/>
      <c r="B7151" s="13"/>
      <c r="C7151" s="13"/>
      <c r="D7151" s="13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2"/>
      <c r="BA7151" s="12"/>
      <c r="BB7151" s="12"/>
      <c r="BC7151" s="11"/>
      <c r="BD7151" s="11"/>
      <c r="BE7151" s="11"/>
      <c r="BF7151" s="11"/>
    </row>
    <row r="7152" spans="1:58" x14ac:dyDescent="0.25">
      <c r="A7152" s="13"/>
      <c r="B7152" s="13"/>
      <c r="C7152" s="13"/>
      <c r="D7152" s="13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2"/>
      <c r="BA7152" s="12"/>
      <c r="BB7152" s="12"/>
      <c r="BC7152" s="11"/>
      <c r="BD7152" s="11"/>
      <c r="BE7152" s="11"/>
      <c r="BF7152" s="11"/>
    </row>
    <row r="7153" spans="1:58" x14ac:dyDescent="0.25">
      <c r="A7153" s="13"/>
      <c r="B7153" s="13"/>
      <c r="C7153" s="13"/>
      <c r="D7153" s="13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2"/>
      <c r="BA7153" s="12"/>
      <c r="BB7153" s="12"/>
      <c r="BC7153" s="11"/>
      <c r="BD7153" s="11"/>
      <c r="BE7153" s="11"/>
      <c r="BF7153" s="11"/>
    </row>
    <row r="7154" spans="1:58" x14ac:dyDescent="0.25">
      <c r="A7154" s="13"/>
      <c r="B7154" s="13"/>
      <c r="C7154" s="13"/>
      <c r="D7154" s="13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2"/>
      <c r="BA7154" s="12"/>
      <c r="BB7154" s="12"/>
      <c r="BC7154" s="11"/>
      <c r="BD7154" s="11"/>
      <c r="BE7154" s="11"/>
      <c r="BF7154" s="11"/>
    </row>
    <row r="7155" spans="1:58" x14ac:dyDescent="0.25">
      <c r="A7155" s="13"/>
      <c r="B7155" s="13"/>
      <c r="C7155" s="13"/>
      <c r="D7155" s="13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2"/>
      <c r="BA7155" s="12"/>
      <c r="BB7155" s="12"/>
      <c r="BC7155" s="11"/>
      <c r="BD7155" s="11"/>
      <c r="BE7155" s="11"/>
      <c r="BF7155" s="11"/>
    </row>
    <row r="7156" spans="1:58" x14ac:dyDescent="0.25">
      <c r="A7156" s="13"/>
      <c r="B7156" s="13"/>
      <c r="C7156" s="13"/>
      <c r="D7156" s="13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2"/>
      <c r="BA7156" s="12"/>
      <c r="BB7156" s="12"/>
      <c r="BC7156" s="11"/>
      <c r="BD7156" s="11"/>
      <c r="BE7156" s="11"/>
      <c r="BF7156" s="11"/>
    </row>
    <row r="7157" spans="1:58" x14ac:dyDescent="0.25">
      <c r="A7157" s="13"/>
      <c r="B7157" s="13"/>
      <c r="C7157" s="13"/>
      <c r="D7157" s="13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2"/>
      <c r="BA7157" s="12"/>
      <c r="BB7157" s="12"/>
      <c r="BC7157" s="11"/>
      <c r="BD7157" s="11"/>
      <c r="BE7157" s="11"/>
      <c r="BF7157" s="11"/>
    </row>
    <row r="7158" spans="1:58" x14ac:dyDescent="0.25">
      <c r="A7158" s="13"/>
      <c r="B7158" s="13"/>
      <c r="C7158" s="13"/>
      <c r="D7158" s="13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2"/>
      <c r="BA7158" s="12"/>
      <c r="BB7158" s="12"/>
      <c r="BC7158" s="11"/>
      <c r="BD7158" s="11"/>
      <c r="BE7158" s="11"/>
      <c r="BF7158" s="11"/>
    </row>
    <row r="7159" spans="1:58" x14ac:dyDescent="0.25">
      <c r="A7159" s="13"/>
      <c r="B7159" s="13"/>
      <c r="C7159" s="13"/>
      <c r="D7159" s="13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2"/>
      <c r="BA7159" s="12"/>
      <c r="BB7159" s="12"/>
      <c r="BC7159" s="11"/>
      <c r="BD7159" s="11"/>
      <c r="BE7159" s="11"/>
      <c r="BF7159" s="11"/>
    </row>
    <row r="7160" spans="1:58" x14ac:dyDescent="0.25">
      <c r="A7160" s="13"/>
      <c r="B7160" s="13"/>
      <c r="C7160" s="13"/>
      <c r="D7160" s="13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2"/>
      <c r="BA7160" s="12"/>
      <c r="BB7160" s="12"/>
      <c r="BC7160" s="11"/>
      <c r="BD7160" s="11"/>
      <c r="BE7160" s="11"/>
      <c r="BF7160" s="11"/>
    </row>
    <row r="7161" spans="1:58" x14ac:dyDescent="0.25">
      <c r="A7161" s="13"/>
      <c r="B7161" s="13"/>
      <c r="C7161" s="13"/>
      <c r="D7161" s="13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2"/>
      <c r="BA7161" s="12"/>
      <c r="BB7161" s="12"/>
      <c r="BC7161" s="11"/>
      <c r="BD7161" s="11"/>
      <c r="BE7161" s="11"/>
      <c r="BF7161" s="11"/>
    </row>
    <row r="7162" spans="1:58" x14ac:dyDescent="0.25">
      <c r="A7162" s="13"/>
      <c r="B7162" s="13"/>
      <c r="C7162" s="13"/>
      <c r="D7162" s="13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3"/>
      <c r="P7162" s="13"/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2"/>
      <c r="BA7162" s="12"/>
      <c r="BB7162" s="12"/>
      <c r="BC7162" s="11"/>
      <c r="BD7162" s="11"/>
      <c r="BE7162" s="11"/>
      <c r="BF7162" s="11"/>
    </row>
    <row r="7163" spans="1:58" x14ac:dyDescent="0.25">
      <c r="A7163" s="13"/>
      <c r="B7163" s="13"/>
      <c r="C7163" s="13"/>
      <c r="D7163" s="13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2"/>
      <c r="BA7163" s="12"/>
      <c r="BB7163" s="12"/>
      <c r="BC7163" s="11"/>
      <c r="BD7163" s="11"/>
      <c r="BE7163" s="11"/>
      <c r="BF7163" s="11"/>
    </row>
    <row r="7164" spans="1:58" x14ac:dyDescent="0.25">
      <c r="A7164" s="13"/>
      <c r="B7164" s="13"/>
      <c r="C7164" s="13"/>
      <c r="D7164" s="13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2"/>
      <c r="BA7164" s="12"/>
      <c r="BB7164" s="12"/>
      <c r="BC7164" s="11"/>
      <c r="BD7164" s="11"/>
      <c r="BE7164" s="11"/>
      <c r="BF7164" s="11"/>
    </row>
    <row r="7165" spans="1:58" x14ac:dyDescent="0.25">
      <c r="A7165" s="13"/>
      <c r="B7165" s="13"/>
      <c r="C7165" s="13"/>
      <c r="D7165" s="13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2"/>
      <c r="BA7165" s="12"/>
      <c r="BB7165" s="12"/>
      <c r="BC7165" s="11"/>
      <c r="BD7165" s="11"/>
      <c r="BE7165" s="11"/>
      <c r="BF7165" s="11"/>
    </row>
    <row r="7166" spans="1:58" x14ac:dyDescent="0.25">
      <c r="A7166" s="13"/>
      <c r="B7166" s="13"/>
      <c r="C7166" s="13"/>
      <c r="D7166" s="13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2"/>
      <c r="BA7166" s="12"/>
      <c r="BB7166" s="12"/>
      <c r="BC7166" s="11"/>
      <c r="BD7166" s="11"/>
      <c r="BE7166" s="11"/>
      <c r="BF7166" s="11"/>
    </row>
    <row r="7167" spans="1:58" x14ac:dyDescent="0.25">
      <c r="A7167" s="13"/>
      <c r="B7167" s="13"/>
      <c r="C7167" s="13"/>
      <c r="D7167" s="13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2"/>
      <c r="BA7167" s="12"/>
      <c r="BB7167" s="12"/>
      <c r="BC7167" s="11"/>
      <c r="BD7167" s="11"/>
      <c r="BE7167" s="11"/>
      <c r="BF7167" s="11"/>
    </row>
    <row r="7168" spans="1:58" x14ac:dyDescent="0.25">
      <c r="A7168" s="13"/>
      <c r="B7168" s="13"/>
      <c r="C7168" s="13"/>
      <c r="D7168" s="13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2"/>
      <c r="BA7168" s="12"/>
      <c r="BB7168" s="12"/>
      <c r="BC7168" s="11"/>
      <c r="BD7168" s="11"/>
      <c r="BE7168" s="11"/>
      <c r="BF7168" s="11"/>
    </row>
    <row r="7169" spans="1:58" x14ac:dyDescent="0.25">
      <c r="A7169" s="13"/>
      <c r="B7169" s="13"/>
      <c r="C7169" s="13"/>
      <c r="D7169" s="13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3"/>
      <c r="P7169" s="13"/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2"/>
      <c r="BA7169" s="12"/>
      <c r="BB7169" s="12"/>
      <c r="BC7169" s="11"/>
      <c r="BD7169" s="11"/>
      <c r="BE7169" s="11"/>
      <c r="BF7169" s="11"/>
    </row>
    <row r="7170" spans="1:58" x14ac:dyDescent="0.25">
      <c r="A7170" s="13"/>
      <c r="B7170" s="13"/>
      <c r="C7170" s="13"/>
      <c r="D7170" s="13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2"/>
      <c r="BA7170" s="12"/>
      <c r="BB7170" s="12"/>
      <c r="BC7170" s="11"/>
      <c r="BD7170" s="11"/>
      <c r="BE7170" s="11"/>
      <c r="BF7170" s="11"/>
    </row>
    <row r="7171" spans="1:58" x14ac:dyDescent="0.25">
      <c r="A7171" s="13"/>
      <c r="B7171" s="13"/>
      <c r="C7171" s="13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2"/>
      <c r="BA7171" s="12"/>
      <c r="BB7171" s="12"/>
      <c r="BC7171" s="11"/>
      <c r="BD7171" s="11"/>
      <c r="BE7171" s="11"/>
      <c r="BF7171" s="11"/>
    </row>
    <row r="7172" spans="1:58" x14ac:dyDescent="0.25">
      <c r="A7172" s="13"/>
      <c r="B7172" s="13"/>
      <c r="C7172" s="13"/>
      <c r="D7172" s="13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2"/>
      <c r="BA7172" s="12"/>
      <c r="BB7172" s="12"/>
      <c r="BC7172" s="11"/>
      <c r="BD7172" s="11"/>
      <c r="BE7172" s="11"/>
      <c r="BF7172" s="11"/>
    </row>
    <row r="7173" spans="1:58" x14ac:dyDescent="0.25">
      <c r="A7173" s="13"/>
      <c r="B7173" s="13"/>
      <c r="C7173" s="13"/>
      <c r="D7173" s="13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2"/>
      <c r="BA7173" s="12"/>
      <c r="BB7173" s="12"/>
      <c r="BC7173" s="11"/>
      <c r="BD7173" s="11"/>
      <c r="BE7173" s="11"/>
      <c r="BF7173" s="11"/>
    </row>
    <row r="7174" spans="1:58" x14ac:dyDescent="0.25">
      <c r="A7174" s="13"/>
      <c r="B7174" s="13"/>
      <c r="C7174" s="13"/>
      <c r="D7174" s="13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2"/>
      <c r="BA7174" s="12"/>
      <c r="BB7174" s="12"/>
      <c r="BC7174" s="11"/>
      <c r="BD7174" s="11"/>
      <c r="BE7174" s="11"/>
      <c r="BF7174" s="11"/>
    </row>
    <row r="7175" spans="1:58" x14ac:dyDescent="0.25">
      <c r="A7175" s="13"/>
      <c r="B7175" s="13"/>
      <c r="C7175" s="13"/>
      <c r="D7175" s="13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2"/>
      <c r="BA7175" s="12"/>
      <c r="BB7175" s="12"/>
      <c r="BC7175" s="11"/>
      <c r="BD7175" s="11"/>
      <c r="BE7175" s="11"/>
      <c r="BF7175" s="11"/>
    </row>
    <row r="7176" spans="1:58" x14ac:dyDescent="0.25">
      <c r="A7176" s="13"/>
      <c r="B7176" s="13"/>
      <c r="C7176" s="13"/>
      <c r="D7176" s="13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2"/>
      <c r="BA7176" s="12"/>
      <c r="BB7176" s="12"/>
      <c r="BC7176" s="11"/>
      <c r="BD7176" s="11"/>
      <c r="BE7176" s="11"/>
      <c r="BF7176" s="11"/>
    </row>
    <row r="7177" spans="1:58" x14ac:dyDescent="0.25">
      <c r="A7177" s="13"/>
      <c r="B7177" s="13"/>
      <c r="C7177" s="13"/>
      <c r="D7177" s="13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2"/>
      <c r="BA7177" s="12"/>
      <c r="BB7177" s="12"/>
      <c r="BC7177" s="11"/>
      <c r="BD7177" s="11"/>
      <c r="BE7177" s="11"/>
      <c r="BF7177" s="11"/>
    </row>
    <row r="7178" spans="1:58" x14ac:dyDescent="0.25">
      <c r="A7178" s="13"/>
      <c r="B7178" s="13"/>
      <c r="C7178" s="13"/>
      <c r="D7178" s="13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2"/>
      <c r="BA7178" s="12"/>
      <c r="BB7178" s="12"/>
      <c r="BC7178" s="11"/>
      <c r="BD7178" s="11"/>
      <c r="BE7178" s="11"/>
      <c r="BF7178" s="11"/>
    </row>
    <row r="7179" spans="1:58" x14ac:dyDescent="0.25">
      <c r="A7179" s="13"/>
      <c r="B7179" s="13"/>
      <c r="C7179" s="13"/>
      <c r="D7179" s="13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2"/>
      <c r="BA7179" s="12"/>
      <c r="BB7179" s="12"/>
      <c r="BC7179" s="11"/>
      <c r="BD7179" s="11"/>
      <c r="BE7179" s="11"/>
      <c r="BF7179" s="11"/>
    </row>
    <row r="7180" spans="1:58" x14ac:dyDescent="0.25">
      <c r="A7180" s="13"/>
      <c r="B7180" s="13"/>
      <c r="C7180" s="13"/>
      <c r="D7180" s="13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2"/>
      <c r="BA7180" s="12"/>
      <c r="BB7180" s="12"/>
      <c r="BC7180" s="11"/>
      <c r="BD7180" s="11"/>
      <c r="BE7180" s="11"/>
      <c r="BF7180" s="11"/>
    </row>
    <row r="7181" spans="1:58" x14ac:dyDescent="0.25">
      <c r="A7181" s="13"/>
      <c r="B7181" s="13"/>
      <c r="C7181" s="13"/>
      <c r="D7181" s="13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2"/>
      <c r="BA7181" s="12"/>
      <c r="BB7181" s="12"/>
      <c r="BC7181" s="11"/>
      <c r="BD7181" s="11"/>
      <c r="BE7181" s="11"/>
      <c r="BF7181" s="11"/>
    </row>
    <row r="7182" spans="1:58" x14ac:dyDescent="0.25">
      <c r="A7182" s="13"/>
      <c r="B7182" s="13"/>
      <c r="C7182" s="13"/>
      <c r="D7182" s="13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2"/>
      <c r="BA7182" s="12"/>
      <c r="BB7182" s="12"/>
      <c r="BC7182" s="11"/>
      <c r="BD7182" s="11"/>
      <c r="BE7182" s="11"/>
      <c r="BF7182" s="11"/>
    </row>
    <row r="7183" spans="1:58" x14ac:dyDescent="0.25">
      <c r="A7183" s="13"/>
      <c r="B7183" s="13"/>
      <c r="C7183" s="13"/>
      <c r="D7183" s="13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2"/>
      <c r="BA7183" s="12"/>
      <c r="BB7183" s="12"/>
      <c r="BC7183" s="11"/>
      <c r="BD7183" s="11"/>
      <c r="BE7183" s="11"/>
      <c r="BF7183" s="11"/>
    </row>
    <row r="7184" spans="1:58" x14ac:dyDescent="0.25">
      <c r="A7184" s="13"/>
      <c r="B7184" s="13"/>
      <c r="C7184" s="13"/>
      <c r="D7184" s="13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2"/>
      <c r="BA7184" s="12"/>
      <c r="BB7184" s="12"/>
      <c r="BC7184" s="11"/>
      <c r="BD7184" s="11"/>
      <c r="BE7184" s="11"/>
      <c r="BF7184" s="11"/>
    </row>
    <row r="7185" spans="1:58" x14ac:dyDescent="0.25">
      <c r="A7185" s="13"/>
      <c r="B7185" s="13"/>
      <c r="C7185" s="13"/>
      <c r="D7185" s="13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2"/>
      <c r="BA7185" s="12"/>
      <c r="BB7185" s="12"/>
      <c r="BC7185" s="11"/>
      <c r="BD7185" s="11"/>
      <c r="BE7185" s="11"/>
      <c r="BF7185" s="11"/>
    </row>
    <row r="7186" spans="1:58" x14ac:dyDescent="0.25">
      <c r="A7186" s="13"/>
      <c r="B7186" s="13"/>
      <c r="C7186" s="13"/>
      <c r="D7186" s="13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2"/>
      <c r="BA7186" s="12"/>
      <c r="BB7186" s="12"/>
      <c r="BC7186" s="11"/>
      <c r="BD7186" s="11"/>
      <c r="BE7186" s="11"/>
      <c r="BF7186" s="11"/>
    </row>
    <row r="7187" spans="1:58" x14ac:dyDescent="0.25">
      <c r="A7187" s="13"/>
      <c r="B7187" s="13"/>
      <c r="C7187" s="13"/>
      <c r="D7187" s="13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2"/>
      <c r="BA7187" s="12"/>
      <c r="BB7187" s="12"/>
      <c r="BC7187" s="11"/>
      <c r="BD7187" s="11"/>
      <c r="BE7187" s="11"/>
      <c r="BF7187" s="11"/>
    </row>
    <row r="7188" spans="1:58" x14ac:dyDescent="0.25">
      <c r="A7188" s="13"/>
      <c r="B7188" s="13"/>
      <c r="C7188" s="13"/>
      <c r="D7188" s="13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2"/>
      <c r="BA7188" s="12"/>
      <c r="BB7188" s="12"/>
      <c r="BC7188" s="11"/>
      <c r="BD7188" s="11"/>
      <c r="BE7188" s="11"/>
      <c r="BF7188" s="11"/>
    </row>
    <row r="7189" spans="1:58" x14ac:dyDescent="0.25">
      <c r="A7189" s="13"/>
      <c r="B7189" s="13"/>
      <c r="C7189" s="13"/>
      <c r="D7189" s="13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2"/>
      <c r="BA7189" s="12"/>
      <c r="BB7189" s="12"/>
      <c r="BC7189" s="11"/>
      <c r="BD7189" s="11"/>
      <c r="BE7189" s="11"/>
      <c r="BF7189" s="11"/>
    </row>
    <row r="7190" spans="1:58" x14ac:dyDescent="0.25">
      <c r="A7190" s="13"/>
      <c r="B7190" s="13"/>
      <c r="C7190" s="13"/>
      <c r="D7190" s="13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2"/>
      <c r="BA7190" s="12"/>
      <c r="BB7190" s="12"/>
      <c r="BC7190" s="11"/>
      <c r="BD7190" s="11"/>
      <c r="BE7190" s="11"/>
      <c r="BF7190" s="11"/>
    </row>
    <row r="7191" spans="1:58" x14ac:dyDescent="0.25">
      <c r="A7191" s="13"/>
      <c r="B7191" s="13"/>
      <c r="C7191" s="13"/>
      <c r="D7191" s="13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2"/>
      <c r="BA7191" s="12"/>
      <c r="BB7191" s="12"/>
      <c r="BC7191" s="11"/>
      <c r="BD7191" s="11"/>
      <c r="BE7191" s="11"/>
      <c r="BF7191" s="11"/>
    </row>
    <row r="7192" spans="1:58" x14ac:dyDescent="0.25">
      <c r="A7192" s="13"/>
      <c r="B7192" s="13"/>
      <c r="C7192" s="13"/>
      <c r="D7192" s="13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2"/>
      <c r="BA7192" s="12"/>
      <c r="BB7192" s="12"/>
      <c r="BC7192" s="11"/>
      <c r="BD7192" s="11"/>
      <c r="BE7192" s="11"/>
      <c r="BF7192" s="11"/>
    </row>
    <row r="7193" spans="1:58" x14ac:dyDescent="0.25">
      <c r="A7193" s="13"/>
      <c r="B7193" s="13"/>
      <c r="C7193" s="13"/>
      <c r="D7193" s="13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2"/>
      <c r="BA7193" s="12"/>
      <c r="BB7193" s="12"/>
      <c r="BC7193" s="11"/>
      <c r="BD7193" s="11"/>
      <c r="BE7193" s="11"/>
      <c r="BF7193" s="11"/>
    </row>
    <row r="7194" spans="1:58" x14ac:dyDescent="0.25">
      <c r="A7194" s="13"/>
      <c r="B7194" s="13"/>
      <c r="C7194" s="13"/>
      <c r="D7194" s="13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2"/>
      <c r="BA7194" s="12"/>
      <c r="BB7194" s="12"/>
      <c r="BC7194" s="11"/>
      <c r="BD7194" s="11"/>
      <c r="BE7194" s="11"/>
      <c r="BF7194" s="11"/>
    </row>
    <row r="7195" spans="1:58" x14ac:dyDescent="0.25">
      <c r="A7195" s="13"/>
      <c r="B7195" s="13"/>
      <c r="C7195" s="13"/>
      <c r="D7195" s="13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2"/>
      <c r="BA7195" s="12"/>
      <c r="BB7195" s="12"/>
      <c r="BC7195" s="11"/>
      <c r="BD7195" s="11"/>
      <c r="BE7195" s="11"/>
      <c r="BF7195" s="11"/>
    </row>
    <row r="7196" spans="1:58" x14ac:dyDescent="0.25">
      <c r="A7196" s="13"/>
      <c r="B7196" s="13"/>
      <c r="C7196" s="13"/>
      <c r="D7196" s="13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2"/>
      <c r="BA7196" s="12"/>
      <c r="BB7196" s="12"/>
      <c r="BC7196" s="11"/>
      <c r="BD7196" s="11"/>
      <c r="BE7196" s="11"/>
      <c r="BF7196" s="11"/>
    </row>
    <row r="7197" spans="1:58" x14ac:dyDescent="0.25">
      <c r="A7197" s="13"/>
      <c r="B7197" s="13"/>
      <c r="C7197" s="13"/>
      <c r="D7197" s="13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2"/>
      <c r="BA7197" s="12"/>
      <c r="BB7197" s="12"/>
      <c r="BC7197" s="11"/>
      <c r="BD7197" s="11"/>
      <c r="BE7197" s="11"/>
      <c r="BF7197" s="11"/>
    </row>
    <row r="7198" spans="1:58" x14ac:dyDescent="0.25">
      <c r="A7198" s="13"/>
      <c r="B7198" s="13"/>
      <c r="C7198" s="13"/>
      <c r="D7198" s="13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2"/>
      <c r="BA7198" s="12"/>
      <c r="BB7198" s="12"/>
      <c r="BC7198" s="11"/>
      <c r="BD7198" s="11"/>
      <c r="BE7198" s="11"/>
      <c r="BF7198" s="11"/>
    </row>
    <row r="7199" spans="1:58" x14ac:dyDescent="0.25">
      <c r="A7199" s="13"/>
      <c r="B7199" s="13"/>
      <c r="C7199" s="13"/>
      <c r="D7199" s="13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2"/>
      <c r="BA7199" s="12"/>
      <c r="BB7199" s="12"/>
      <c r="BC7199" s="11"/>
      <c r="BD7199" s="11"/>
      <c r="BE7199" s="11"/>
      <c r="BF7199" s="11"/>
    </row>
    <row r="7200" spans="1:58" x14ac:dyDescent="0.25">
      <c r="A7200" s="13"/>
      <c r="B7200" s="13"/>
      <c r="C7200" s="13"/>
      <c r="D7200" s="13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2"/>
      <c r="BA7200" s="12"/>
      <c r="BB7200" s="12"/>
      <c r="BC7200" s="11"/>
      <c r="BD7200" s="11"/>
      <c r="BE7200" s="11"/>
      <c r="BF7200" s="11"/>
    </row>
    <row r="7201" spans="1:58" x14ac:dyDescent="0.25">
      <c r="A7201" s="13"/>
      <c r="B7201" s="13"/>
      <c r="C7201" s="13"/>
      <c r="D7201" s="13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3"/>
      <c r="P7201" s="13"/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2"/>
      <c r="BA7201" s="12"/>
      <c r="BB7201" s="12"/>
      <c r="BC7201" s="11"/>
      <c r="BD7201" s="11"/>
      <c r="BE7201" s="11"/>
      <c r="BF7201" s="11"/>
    </row>
    <row r="7202" spans="1:58" x14ac:dyDescent="0.25">
      <c r="A7202" s="13"/>
      <c r="B7202" s="13"/>
      <c r="C7202" s="13"/>
      <c r="D7202" s="13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2"/>
      <c r="BA7202" s="12"/>
      <c r="BB7202" s="12"/>
      <c r="BC7202" s="11"/>
      <c r="BD7202" s="11"/>
      <c r="BE7202" s="11"/>
      <c r="BF7202" s="11"/>
    </row>
    <row r="7203" spans="1:58" x14ac:dyDescent="0.25">
      <c r="A7203" s="13"/>
      <c r="B7203" s="13"/>
      <c r="C7203" s="13"/>
      <c r="D7203" s="13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2"/>
      <c r="BA7203" s="12"/>
      <c r="BB7203" s="12"/>
      <c r="BC7203" s="11"/>
      <c r="BD7203" s="11"/>
      <c r="BE7203" s="11"/>
      <c r="BF7203" s="11"/>
    </row>
    <row r="7204" spans="1:58" x14ac:dyDescent="0.25">
      <c r="A7204" s="13"/>
      <c r="B7204" s="13"/>
      <c r="C7204" s="13"/>
      <c r="D7204" s="13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2"/>
      <c r="BA7204" s="12"/>
      <c r="BB7204" s="12"/>
      <c r="BC7204" s="11"/>
      <c r="BD7204" s="11"/>
      <c r="BE7204" s="11"/>
      <c r="BF7204" s="11"/>
    </row>
    <row r="7205" spans="1:58" x14ac:dyDescent="0.25">
      <c r="A7205" s="13"/>
      <c r="B7205" s="13"/>
      <c r="C7205" s="13"/>
      <c r="D7205" s="13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2"/>
      <c r="BA7205" s="12"/>
      <c r="BB7205" s="12"/>
      <c r="BC7205" s="11"/>
      <c r="BD7205" s="11"/>
      <c r="BE7205" s="11"/>
      <c r="BF7205" s="11"/>
    </row>
    <row r="7206" spans="1:58" x14ac:dyDescent="0.25">
      <c r="A7206" s="13"/>
      <c r="B7206" s="13"/>
      <c r="C7206" s="13"/>
      <c r="D7206" s="13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2"/>
      <c r="BA7206" s="12"/>
      <c r="BB7206" s="12"/>
      <c r="BC7206" s="11"/>
      <c r="BD7206" s="11"/>
      <c r="BE7206" s="11"/>
      <c r="BF7206" s="11"/>
    </row>
    <row r="7207" spans="1:58" x14ac:dyDescent="0.25">
      <c r="A7207" s="13"/>
      <c r="B7207" s="13"/>
      <c r="C7207" s="13"/>
      <c r="D7207" s="13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2"/>
      <c r="BA7207" s="12"/>
      <c r="BB7207" s="12"/>
      <c r="BC7207" s="11"/>
      <c r="BD7207" s="11"/>
      <c r="BE7207" s="11"/>
      <c r="BF7207" s="11"/>
    </row>
    <row r="7208" spans="1:58" x14ac:dyDescent="0.25">
      <c r="A7208" s="13"/>
      <c r="B7208" s="13"/>
      <c r="C7208" s="13"/>
      <c r="D7208" s="13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2"/>
      <c r="BA7208" s="12"/>
      <c r="BB7208" s="12"/>
      <c r="BC7208" s="11"/>
      <c r="BD7208" s="11"/>
      <c r="BE7208" s="11"/>
      <c r="BF7208" s="11"/>
    </row>
    <row r="7209" spans="1:58" x14ac:dyDescent="0.25">
      <c r="A7209" s="13"/>
      <c r="B7209" s="13"/>
      <c r="C7209" s="13"/>
      <c r="D7209" s="13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2"/>
      <c r="BA7209" s="12"/>
      <c r="BB7209" s="12"/>
      <c r="BC7209" s="11"/>
      <c r="BD7209" s="11"/>
      <c r="BE7209" s="11"/>
      <c r="BF7209" s="11"/>
    </row>
    <row r="7210" spans="1:58" x14ac:dyDescent="0.25">
      <c r="A7210" s="13"/>
      <c r="B7210" s="13"/>
      <c r="C7210" s="13"/>
      <c r="D7210" s="13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2"/>
      <c r="BA7210" s="12"/>
      <c r="BB7210" s="12"/>
      <c r="BC7210" s="11"/>
      <c r="BD7210" s="11"/>
      <c r="BE7210" s="11"/>
      <c r="BF7210" s="11"/>
    </row>
    <row r="7211" spans="1:58" x14ac:dyDescent="0.25">
      <c r="A7211" s="13"/>
      <c r="B7211" s="13"/>
      <c r="C7211" s="13"/>
      <c r="D7211" s="13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2"/>
      <c r="BA7211" s="12"/>
      <c r="BB7211" s="12"/>
      <c r="BC7211" s="11"/>
      <c r="BD7211" s="11"/>
      <c r="BE7211" s="11"/>
      <c r="BF7211" s="11"/>
    </row>
    <row r="7212" spans="1:58" x14ac:dyDescent="0.25">
      <c r="A7212" s="13"/>
      <c r="B7212" s="13"/>
      <c r="C7212" s="13"/>
      <c r="D7212" s="13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2"/>
      <c r="BA7212" s="12"/>
      <c r="BB7212" s="12"/>
      <c r="BC7212" s="11"/>
      <c r="BD7212" s="11"/>
      <c r="BE7212" s="11"/>
      <c r="BF7212" s="11"/>
    </row>
    <row r="7213" spans="1:58" x14ac:dyDescent="0.25">
      <c r="A7213" s="13"/>
      <c r="B7213" s="13"/>
      <c r="C7213" s="13"/>
      <c r="D7213" s="13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2"/>
      <c r="BA7213" s="12"/>
      <c r="BB7213" s="12"/>
      <c r="BC7213" s="11"/>
      <c r="BD7213" s="11"/>
      <c r="BE7213" s="11"/>
      <c r="BF7213" s="11"/>
    </row>
    <row r="7214" spans="1:58" x14ac:dyDescent="0.25">
      <c r="A7214" s="13"/>
      <c r="B7214" s="13"/>
      <c r="C7214" s="13"/>
      <c r="D7214" s="13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2"/>
      <c r="BA7214" s="12"/>
      <c r="BB7214" s="12"/>
      <c r="BC7214" s="11"/>
      <c r="BD7214" s="11"/>
      <c r="BE7214" s="11"/>
      <c r="BF7214" s="11"/>
    </row>
    <row r="7215" spans="1:58" x14ac:dyDescent="0.25">
      <c r="A7215" s="13"/>
      <c r="B7215" s="13"/>
      <c r="C7215" s="13"/>
      <c r="D7215" s="13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2"/>
      <c r="BA7215" s="12"/>
      <c r="BB7215" s="12"/>
      <c r="BC7215" s="11"/>
      <c r="BD7215" s="11"/>
      <c r="BE7215" s="11"/>
      <c r="BF7215" s="11"/>
    </row>
    <row r="7216" spans="1:58" x14ac:dyDescent="0.25">
      <c r="A7216" s="13"/>
      <c r="B7216" s="13"/>
      <c r="C7216" s="13"/>
      <c r="D7216" s="13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2"/>
      <c r="BA7216" s="12"/>
      <c r="BB7216" s="12"/>
      <c r="BC7216" s="11"/>
      <c r="BD7216" s="11"/>
      <c r="BE7216" s="11"/>
      <c r="BF7216" s="11"/>
    </row>
    <row r="7217" spans="1:58" x14ac:dyDescent="0.25">
      <c r="A7217" s="13"/>
      <c r="B7217" s="13"/>
      <c r="C7217" s="13"/>
      <c r="D7217" s="13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2"/>
      <c r="BA7217" s="12"/>
      <c r="BB7217" s="12"/>
      <c r="BC7217" s="11"/>
      <c r="BD7217" s="11"/>
      <c r="BE7217" s="11"/>
      <c r="BF7217" s="11"/>
    </row>
    <row r="7218" spans="1:58" x14ac:dyDescent="0.25">
      <c r="A7218" s="13"/>
      <c r="B7218" s="13"/>
      <c r="C7218" s="13"/>
      <c r="D7218" s="13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3"/>
      <c r="P7218" s="13"/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2"/>
      <c r="BA7218" s="12"/>
      <c r="BB7218" s="12"/>
      <c r="BC7218" s="11"/>
      <c r="BD7218" s="11"/>
      <c r="BE7218" s="11"/>
      <c r="BF7218" s="11"/>
    </row>
    <row r="7219" spans="1:58" x14ac:dyDescent="0.25">
      <c r="A7219" s="13"/>
      <c r="B7219" s="13"/>
      <c r="C7219" s="13"/>
      <c r="D7219" s="13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2"/>
      <c r="BA7219" s="12"/>
      <c r="BB7219" s="12"/>
      <c r="BC7219" s="11"/>
      <c r="BD7219" s="11"/>
      <c r="BE7219" s="11"/>
      <c r="BF7219" s="11"/>
    </row>
    <row r="7220" spans="1:58" x14ac:dyDescent="0.25">
      <c r="A7220" s="13"/>
      <c r="B7220" s="13"/>
      <c r="C7220" s="13"/>
      <c r="D7220" s="13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2"/>
      <c r="BA7220" s="12"/>
      <c r="BB7220" s="12"/>
      <c r="BC7220" s="11"/>
      <c r="BD7220" s="11"/>
      <c r="BE7220" s="11"/>
      <c r="BF7220" s="11"/>
    </row>
    <row r="7221" spans="1:58" x14ac:dyDescent="0.25">
      <c r="A7221" s="13"/>
      <c r="B7221" s="13"/>
      <c r="C7221" s="13"/>
      <c r="D7221" s="13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2"/>
      <c r="BA7221" s="12"/>
      <c r="BB7221" s="12"/>
      <c r="BC7221" s="11"/>
      <c r="BD7221" s="11"/>
      <c r="BE7221" s="11"/>
      <c r="BF7221" s="11"/>
    </row>
    <row r="7222" spans="1:58" x14ac:dyDescent="0.25">
      <c r="A7222" s="13"/>
      <c r="B7222" s="13"/>
      <c r="C7222" s="13"/>
      <c r="D7222" s="13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2"/>
      <c r="BA7222" s="12"/>
      <c r="BB7222" s="12"/>
      <c r="BC7222" s="11"/>
      <c r="BD7222" s="11"/>
      <c r="BE7222" s="11"/>
      <c r="BF7222" s="11"/>
    </row>
    <row r="7223" spans="1:58" x14ac:dyDescent="0.25">
      <c r="A7223" s="13"/>
      <c r="B7223" s="13"/>
      <c r="C7223" s="13"/>
      <c r="D7223" s="13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2"/>
      <c r="BA7223" s="12"/>
      <c r="BB7223" s="12"/>
      <c r="BC7223" s="11"/>
      <c r="BD7223" s="11"/>
      <c r="BE7223" s="11"/>
      <c r="BF7223" s="11"/>
    </row>
    <row r="7224" spans="1:58" x14ac:dyDescent="0.25">
      <c r="A7224" s="13"/>
      <c r="B7224" s="13"/>
      <c r="C7224" s="13"/>
      <c r="D7224" s="13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2"/>
      <c r="BA7224" s="12"/>
      <c r="BB7224" s="12"/>
      <c r="BC7224" s="11"/>
      <c r="BD7224" s="11"/>
      <c r="BE7224" s="11"/>
      <c r="BF7224" s="11"/>
    </row>
    <row r="7225" spans="1:58" x14ac:dyDescent="0.25">
      <c r="A7225" s="13"/>
      <c r="B7225" s="13"/>
      <c r="C7225" s="13"/>
      <c r="D7225" s="13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2"/>
      <c r="BA7225" s="12"/>
      <c r="BB7225" s="12"/>
      <c r="BC7225" s="11"/>
      <c r="BD7225" s="11"/>
      <c r="BE7225" s="11"/>
      <c r="BF7225" s="11"/>
    </row>
    <row r="7226" spans="1:58" x14ac:dyDescent="0.25">
      <c r="A7226" s="13"/>
      <c r="B7226" s="13"/>
      <c r="C7226" s="13"/>
      <c r="D7226" s="13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2"/>
      <c r="BA7226" s="12"/>
      <c r="BB7226" s="12"/>
      <c r="BC7226" s="11"/>
      <c r="BD7226" s="11"/>
      <c r="BE7226" s="11"/>
      <c r="BF7226" s="11"/>
    </row>
    <row r="7227" spans="1:58" x14ac:dyDescent="0.25">
      <c r="A7227" s="13"/>
      <c r="B7227" s="13"/>
      <c r="C7227" s="13"/>
      <c r="D7227" s="13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2"/>
      <c r="BA7227" s="12"/>
      <c r="BB7227" s="12"/>
      <c r="BC7227" s="11"/>
      <c r="BD7227" s="11"/>
      <c r="BE7227" s="11"/>
      <c r="BF7227" s="11"/>
    </row>
    <row r="7228" spans="1:58" x14ac:dyDescent="0.25">
      <c r="A7228" s="13"/>
      <c r="B7228" s="13"/>
      <c r="C7228" s="13"/>
      <c r="D7228" s="13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2"/>
      <c r="BA7228" s="12"/>
      <c r="BB7228" s="12"/>
      <c r="BC7228" s="11"/>
      <c r="BD7228" s="11"/>
      <c r="BE7228" s="11"/>
      <c r="BF7228" s="11"/>
    </row>
    <row r="7229" spans="1:58" x14ac:dyDescent="0.25">
      <c r="A7229" s="13"/>
      <c r="B7229" s="13"/>
      <c r="C7229" s="13"/>
      <c r="D7229" s="13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2"/>
      <c r="BA7229" s="12"/>
      <c r="BB7229" s="12"/>
      <c r="BC7229" s="11"/>
      <c r="BD7229" s="11"/>
      <c r="BE7229" s="11"/>
      <c r="BF7229" s="11"/>
    </row>
    <row r="7230" spans="1:58" x14ac:dyDescent="0.25">
      <c r="A7230" s="13"/>
      <c r="B7230" s="13"/>
      <c r="C7230" s="13"/>
      <c r="D7230" s="13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2"/>
      <c r="BA7230" s="12"/>
      <c r="BB7230" s="12"/>
      <c r="BC7230" s="11"/>
      <c r="BD7230" s="11"/>
      <c r="BE7230" s="11"/>
      <c r="BF7230" s="11"/>
    </row>
    <row r="7231" spans="1:58" x14ac:dyDescent="0.25">
      <c r="A7231" s="13"/>
      <c r="B7231" s="13"/>
      <c r="C7231" s="13"/>
      <c r="D7231" s="13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2"/>
      <c r="BA7231" s="12"/>
      <c r="BB7231" s="12"/>
      <c r="BC7231" s="11"/>
      <c r="BD7231" s="11"/>
      <c r="BE7231" s="11"/>
      <c r="BF7231" s="11"/>
    </row>
    <row r="7232" spans="1:58" x14ac:dyDescent="0.25">
      <c r="A7232" s="13"/>
      <c r="B7232" s="13"/>
      <c r="C7232" s="13"/>
      <c r="D7232" s="1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2"/>
      <c r="BA7232" s="12"/>
      <c r="BB7232" s="12"/>
      <c r="BC7232" s="11"/>
      <c r="BD7232" s="11"/>
      <c r="BE7232" s="11"/>
      <c r="BF7232" s="11"/>
    </row>
    <row r="7233" spans="1:58" x14ac:dyDescent="0.25">
      <c r="A7233" s="13"/>
      <c r="B7233" s="13"/>
      <c r="C7233" s="13"/>
      <c r="D7233" s="1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2"/>
      <c r="BA7233" s="12"/>
      <c r="BB7233" s="12"/>
      <c r="BC7233" s="11"/>
      <c r="BD7233" s="11"/>
      <c r="BE7233" s="11"/>
      <c r="BF7233" s="11"/>
    </row>
    <row r="7234" spans="1:58" x14ac:dyDescent="0.25">
      <c r="A7234" s="13"/>
      <c r="B7234" s="13"/>
      <c r="C7234" s="13"/>
      <c r="D7234" s="13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2"/>
      <c r="BA7234" s="12"/>
      <c r="BB7234" s="12"/>
      <c r="BC7234" s="11"/>
      <c r="BD7234" s="11"/>
      <c r="BE7234" s="11"/>
      <c r="BF7234" s="11"/>
    </row>
    <row r="7235" spans="1:58" x14ac:dyDescent="0.25">
      <c r="A7235" s="13"/>
      <c r="B7235" s="13"/>
      <c r="C7235" s="13"/>
      <c r="D7235" s="13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2"/>
      <c r="BA7235" s="12"/>
      <c r="BB7235" s="12"/>
      <c r="BC7235" s="11"/>
      <c r="BD7235" s="11"/>
      <c r="BE7235" s="11"/>
      <c r="BF7235" s="11"/>
    </row>
    <row r="7236" spans="1:58" x14ac:dyDescent="0.25">
      <c r="A7236" s="13"/>
      <c r="B7236" s="13"/>
      <c r="C7236" s="13"/>
      <c r="D7236" s="13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2"/>
      <c r="BA7236" s="12"/>
      <c r="BB7236" s="12"/>
      <c r="BC7236" s="11"/>
      <c r="BD7236" s="11"/>
      <c r="BE7236" s="11"/>
      <c r="BF7236" s="11"/>
    </row>
    <row r="7237" spans="1:58" x14ac:dyDescent="0.25">
      <c r="A7237" s="13"/>
      <c r="B7237" s="13"/>
      <c r="C7237" s="13"/>
      <c r="D7237" s="13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2"/>
      <c r="BA7237" s="12"/>
      <c r="BB7237" s="12"/>
      <c r="BC7237" s="11"/>
      <c r="BD7237" s="11"/>
      <c r="BE7237" s="11"/>
      <c r="BF7237" s="11"/>
    </row>
    <row r="7238" spans="1:58" x14ac:dyDescent="0.25">
      <c r="A7238" s="13"/>
      <c r="B7238" s="13"/>
      <c r="C7238" s="13"/>
      <c r="D7238" s="13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2"/>
      <c r="BA7238" s="12"/>
      <c r="BB7238" s="12"/>
      <c r="BC7238" s="11"/>
      <c r="BD7238" s="11"/>
      <c r="BE7238" s="11"/>
      <c r="BF7238" s="11"/>
    </row>
    <row r="7239" spans="1:58" x14ac:dyDescent="0.25">
      <c r="A7239" s="13"/>
      <c r="B7239" s="13"/>
      <c r="C7239" s="13"/>
      <c r="D7239" s="1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2"/>
      <c r="BA7239" s="12"/>
      <c r="BB7239" s="12"/>
      <c r="BC7239" s="11"/>
      <c r="BD7239" s="11"/>
      <c r="BE7239" s="11"/>
      <c r="BF7239" s="11"/>
    </row>
    <row r="7240" spans="1:58" x14ac:dyDescent="0.25">
      <c r="A7240" s="13"/>
      <c r="B7240" s="13"/>
      <c r="C7240" s="13"/>
      <c r="D7240" s="13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2"/>
      <c r="BA7240" s="12"/>
      <c r="BB7240" s="12"/>
      <c r="BC7240" s="11"/>
      <c r="BD7240" s="11"/>
      <c r="BE7240" s="11"/>
      <c r="BF7240" s="11"/>
    </row>
    <row r="7241" spans="1:58" x14ac:dyDescent="0.25">
      <c r="A7241" s="13"/>
      <c r="B7241" s="13"/>
      <c r="C7241" s="13"/>
      <c r="D7241" s="13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2"/>
      <c r="BA7241" s="12"/>
      <c r="BB7241" s="12"/>
      <c r="BC7241" s="11"/>
      <c r="BD7241" s="11"/>
      <c r="BE7241" s="11"/>
      <c r="BF7241" s="11"/>
    </row>
    <row r="7242" spans="1:58" x14ac:dyDescent="0.25">
      <c r="A7242" s="13"/>
      <c r="B7242" s="13"/>
      <c r="C7242" s="13"/>
      <c r="D7242" s="13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2"/>
      <c r="BA7242" s="12"/>
      <c r="BB7242" s="12"/>
      <c r="BC7242" s="11"/>
      <c r="BD7242" s="11"/>
      <c r="BE7242" s="11"/>
      <c r="BF7242" s="11"/>
    </row>
    <row r="7243" spans="1:58" x14ac:dyDescent="0.25">
      <c r="A7243" s="13"/>
      <c r="B7243" s="13"/>
      <c r="C7243" s="13"/>
      <c r="D7243" s="13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2"/>
      <c r="BA7243" s="12"/>
      <c r="BB7243" s="12"/>
      <c r="BC7243" s="11"/>
      <c r="BD7243" s="11"/>
      <c r="BE7243" s="11"/>
      <c r="BF7243" s="11"/>
    </row>
    <row r="7244" spans="1:58" x14ac:dyDescent="0.25">
      <c r="A7244" s="13"/>
      <c r="B7244" s="13"/>
      <c r="C7244" s="13"/>
      <c r="D7244" s="13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2"/>
      <c r="BA7244" s="12"/>
      <c r="BB7244" s="12"/>
      <c r="BC7244" s="11"/>
      <c r="BD7244" s="11"/>
      <c r="BE7244" s="11"/>
      <c r="BF7244" s="11"/>
    </row>
    <row r="7245" spans="1:58" x14ac:dyDescent="0.25">
      <c r="A7245" s="13"/>
      <c r="B7245" s="13"/>
      <c r="C7245" s="13"/>
      <c r="D7245" s="13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2"/>
      <c r="BA7245" s="12"/>
      <c r="BB7245" s="12"/>
      <c r="BC7245" s="11"/>
      <c r="BD7245" s="11"/>
      <c r="BE7245" s="11"/>
      <c r="BF7245" s="11"/>
    </row>
    <row r="7246" spans="1:58" x14ac:dyDescent="0.25">
      <c r="A7246" s="13"/>
      <c r="B7246" s="13"/>
      <c r="C7246" s="13"/>
      <c r="D7246" s="13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2"/>
      <c r="BA7246" s="12"/>
      <c r="BB7246" s="12"/>
      <c r="BC7246" s="11"/>
      <c r="BD7246" s="11"/>
      <c r="BE7246" s="11"/>
      <c r="BF7246" s="11"/>
    </row>
    <row r="7247" spans="1:58" x14ac:dyDescent="0.25">
      <c r="A7247" s="13"/>
      <c r="B7247" s="13"/>
      <c r="C7247" s="13"/>
      <c r="D7247" s="13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2"/>
      <c r="BA7247" s="12"/>
      <c r="BB7247" s="12"/>
      <c r="BC7247" s="11"/>
      <c r="BD7247" s="11"/>
      <c r="BE7247" s="11"/>
      <c r="BF7247" s="11"/>
    </row>
    <row r="7248" spans="1:58" x14ac:dyDescent="0.25">
      <c r="A7248" s="13"/>
      <c r="B7248" s="13"/>
      <c r="C7248" s="13"/>
      <c r="D7248" s="13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2"/>
      <c r="BA7248" s="12"/>
      <c r="BB7248" s="12"/>
      <c r="BC7248" s="11"/>
      <c r="BD7248" s="11"/>
      <c r="BE7248" s="11"/>
      <c r="BF7248" s="11"/>
    </row>
    <row r="7249" spans="1:58" x14ac:dyDescent="0.25">
      <c r="A7249" s="13"/>
      <c r="B7249" s="13"/>
      <c r="C7249" s="13"/>
      <c r="D7249" s="13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2"/>
      <c r="BA7249" s="12"/>
      <c r="BB7249" s="12"/>
      <c r="BC7249" s="11"/>
      <c r="BD7249" s="11"/>
      <c r="BE7249" s="11"/>
      <c r="BF7249" s="11"/>
    </row>
    <row r="7250" spans="1:58" x14ac:dyDescent="0.25">
      <c r="A7250" s="13"/>
      <c r="B7250" s="13"/>
      <c r="C7250" s="13"/>
      <c r="D7250" s="13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2"/>
      <c r="BA7250" s="12"/>
      <c r="BB7250" s="12"/>
      <c r="BC7250" s="11"/>
      <c r="BD7250" s="11"/>
      <c r="BE7250" s="11"/>
      <c r="BF7250" s="11"/>
    </row>
    <row r="7251" spans="1:58" x14ac:dyDescent="0.25">
      <c r="A7251" s="13"/>
      <c r="B7251" s="13"/>
      <c r="C7251" s="13"/>
      <c r="D7251" s="13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2"/>
      <c r="BA7251" s="12"/>
      <c r="BB7251" s="12"/>
      <c r="BC7251" s="11"/>
      <c r="BD7251" s="11"/>
      <c r="BE7251" s="11"/>
      <c r="BF7251" s="11"/>
    </row>
    <row r="7252" spans="1:58" x14ac:dyDescent="0.25">
      <c r="A7252" s="13"/>
      <c r="B7252" s="13"/>
      <c r="C7252" s="13"/>
      <c r="D7252" s="1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2"/>
      <c r="BA7252" s="12"/>
      <c r="BB7252" s="12"/>
      <c r="BC7252" s="11"/>
      <c r="BD7252" s="11"/>
      <c r="BE7252" s="11"/>
      <c r="BF7252" s="11"/>
    </row>
    <row r="7253" spans="1:58" x14ac:dyDescent="0.25">
      <c r="A7253" s="13"/>
      <c r="B7253" s="13"/>
      <c r="C7253" s="13"/>
      <c r="D7253" s="13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2"/>
      <c r="BA7253" s="12"/>
      <c r="BB7253" s="12"/>
      <c r="BC7253" s="11"/>
      <c r="BD7253" s="11"/>
      <c r="BE7253" s="11"/>
      <c r="BF7253" s="11"/>
    </row>
    <row r="7254" spans="1:58" x14ac:dyDescent="0.25">
      <c r="A7254" s="13"/>
      <c r="B7254" s="13"/>
      <c r="C7254" s="13"/>
      <c r="D7254" s="13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2"/>
      <c r="BA7254" s="12"/>
      <c r="BB7254" s="12"/>
      <c r="BC7254" s="11"/>
      <c r="BD7254" s="11"/>
      <c r="BE7254" s="11"/>
      <c r="BF7254" s="11"/>
    </row>
    <row r="7255" spans="1:58" x14ac:dyDescent="0.25">
      <c r="A7255" s="13"/>
      <c r="B7255" s="13"/>
      <c r="C7255" s="13"/>
      <c r="D7255" s="13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2"/>
      <c r="BA7255" s="12"/>
      <c r="BB7255" s="12"/>
      <c r="BC7255" s="11"/>
      <c r="BD7255" s="11"/>
      <c r="BE7255" s="11"/>
      <c r="BF7255" s="11"/>
    </row>
    <row r="7256" spans="1:58" x14ac:dyDescent="0.25">
      <c r="A7256" s="13"/>
      <c r="B7256" s="13"/>
      <c r="C7256" s="13"/>
      <c r="D7256" s="13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2"/>
      <c r="BA7256" s="12"/>
      <c r="BB7256" s="12"/>
      <c r="BC7256" s="11"/>
      <c r="BD7256" s="11"/>
      <c r="BE7256" s="11"/>
      <c r="BF7256" s="11"/>
    </row>
    <row r="7257" spans="1:58" x14ac:dyDescent="0.25">
      <c r="A7257" s="13"/>
      <c r="B7257" s="13"/>
      <c r="C7257" s="13"/>
      <c r="D7257" s="13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2"/>
      <c r="BA7257" s="12"/>
      <c r="BB7257" s="12"/>
      <c r="BC7257" s="11"/>
      <c r="BD7257" s="11"/>
      <c r="BE7257" s="11"/>
      <c r="BF7257" s="11"/>
    </row>
    <row r="7258" spans="1:58" x14ac:dyDescent="0.25">
      <c r="A7258" s="13"/>
      <c r="B7258" s="13"/>
      <c r="C7258" s="13"/>
      <c r="D7258" s="13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2"/>
      <c r="BA7258" s="12"/>
      <c r="BB7258" s="12"/>
      <c r="BC7258" s="11"/>
      <c r="BD7258" s="11"/>
      <c r="BE7258" s="11"/>
      <c r="BF7258" s="11"/>
    </row>
    <row r="7259" spans="1:58" x14ac:dyDescent="0.25">
      <c r="A7259" s="13"/>
      <c r="B7259" s="13"/>
      <c r="C7259" s="13"/>
      <c r="D7259" s="13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2"/>
      <c r="BA7259" s="12"/>
      <c r="BB7259" s="12"/>
      <c r="BC7259" s="11"/>
      <c r="BD7259" s="11"/>
      <c r="BE7259" s="11"/>
      <c r="BF7259" s="11"/>
    </row>
    <row r="7260" spans="1:58" x14ac:dyDescent="0.25">
      <c r="A7260" s="13"/>
      <c r="B7260" s="13"/>
      <c r="C7260" s="13"/>
      <c r="D7260" s="13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2"/>
      <c r="BA7260" s="12"/>
      <c r="BB7260" s="12"/>
      <c r="BC7260" s="11"/>
      <c r="BD7260" s="11"/>
      <c r="BE7260" s="11"/>
      <c r="BF7260" s="11"/>
    </row>
    <row r="7261" spans="1:58" x14ac:dyDescent="0.25">
      <c r="A7261" s="13"/>
      <c r="B7261" s="13"/>
      <c r="C7261" s="13"/>
      <c r="D7261" s="1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2"/>
      <c r="BA7261" s="12"/>
      <c r="BB7261" s="12"/>
      <c r="BC7261" s="11"/>
      <c r="BD7261" s="11"/>
      <c r="BE7261" s="11"/>
      <c r="BF7261" s="11"/>
    </row>
    <row r="7262" spans="1:58" x14ac:dyDescent="0.25">
      <c r="A7262" s="13"/>
      <c r="B7262" s="13"/>
      <c r="C7262" s="13"/>
      <c r="D7262" s="13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2"/>
      <c r="BA7262" s="12"/>
      <c r="BB7262" s="12"/>
      <c r="BC7262" s="11"/>
      <c r="BD7262" s="11"/>
      <c r="BE7262" s="11"/>
      <c r="BF7262" s="11"/>
    </row>
    <row r="7263" spans="1:58" x14ac:dyDescent="0.25">
      <c r="A7263" s="13"/>
      <c r="B7263" s="13"/>
      <c r="C7263" s="13"/>
      <c r="D7263" s="13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2"/>
      <c r="BA7263" s="12"/>
      <c r="BB7263" s="12"/>
      <c r="BC7263" s="11"/>
      <c r="BD7263" s="11"/>
      <c r="BE7263" s="11"/>
      <c r="BF7263" s="11"/>
    </row>
    <row r="7264" spans="1:58" x14ac:dyDescent="0.25">
      <c r="A7264" s="13"/>
      <c r="B7264" s="13"/>
      <c r="C7264" s="13"/>
      <c r="D7264" s="13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2"/>
      <c r="BA7264" s="12"/>
      <c r="BB7264" s="12"/>
      <c r="BC7264" s="11"/>
      <c r="BD7264" s="11"/>
      <c r="BE7264" s="11"/>
      <c r="BF7264" s="11"/>
    </row>
    <row r="7265" spans="1:58" x14ac:dyDescent="0.25">
      <c r="A7265" s="13"/>
      <c r="B7265" s="13"/>
      <c r="C7265" s="13"/>
      <c r="D7265" s="13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2"/>
      <c r="BA7265" s="12"/>
      <c r="BB7265" s="12"/>
      <c r="BC7265" s="11"/>
      <c r="BD7265" s="11"/>
      <c r="BE7265" s="11"/>
      <c r="BF7265" s="11"/>
    </row>
    <row r="7266" spans="1:58" x14ac:dyDescent="0.25">
      <c r="A7266" s="13"/>
      <c r="B7266" s="13"/>
      <c r="C7266" s="13"/>
      <c r="D7266" s="13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2"/>
      <c r="BA7266" s="12"/>
      <c r="BB7266" s="12"/>
      <c r="BC7266" s="11"/>
      <c r="BD7266" s="11"/>
      <c r="BE7266" s="11"/>
      <c r="BF7266" s="11"/>
    </row>
    <row r="7267" spans="1:58" x14ac:dyDescent="0.25">
      <c r="A7267" s="13"/>
      <c r="B7267" s="13"/>
      <c r="C7267" s="13"/>
      <c r="D7267" s="13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2"/>
      <c r="BA7267" s="12"/>
      <c r="BB7267" s="12"/>
      <c r="BC7267" s="11"/>
      <c r="BD7267" s="11"/>
      <c r="BE7267" s="11"/>
      <c r="BF7267" s="11"/>
    </row>
    <row r="7268" spans="1:58" x14ac:dyDescent="0.25">
      <c r="A7268" s="13"/>
      <c r="B7268" s="13"/>
      <c r="C7268" s="13"/>
      <c r="D7268" s="13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2"/>
      <c r="BA7268" s="12"/>
      <c r="BB7268" s="12"/>
      <c r="BC7268" s="11"/>
      <c r="BD7268" s="11"/>
      <c r="BE7268" s="11"/>
      <c r="BF7268" s="11"/>
    </row>
    <row r="7269" spans="1:58" x14ac:dyDescent="0.25">
      <c r="A7269" s="13"/>
      <c r="B7269" s="13"/>
      <c r="C7269" s="13"/>
      <c r="D7269" s="1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2"/>
      <c r="BA7269" s="12"/>
      <c r="BB7269" s="12"/>
      <c r="BC7269" s="11"/>
      <c r="BD7269" s="11"/>
      <c r="BE7269" s="11"/>
      <c r="BF7269" s="11"/>
    </row>
    <row r="7270" spans="1:58" x14ac:dyDescent="0.25">
      <c r="A7270" s="13"/>
      <c r="B7270" s="13"/>
      <c r="C7270" s="13"/>
      <c r="D7270" s="13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2"/>
      <c r="BA7270" s="12"/>
      <c r="BB7270" s="12"/>
      <c r="BC7270" s="11"/>
      <c r="BD7270" s="11"/>
      <c r="BE7270" s="11"/>
      <c r="BF7270" s="11"/>
    </row>
    <row r="7271" spans="1:58" x14ac:dyDescent="0.25">
      <c r="A7271" s="13"/>
      <c r="B7271" s="13"/>
      <c r="C7271" s="13"/>
      <c r="D7271" s="13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2"/>
      <c r="BA7271" s="12"/>
      <c r="BB7271" s="12"/>
      <c r="BC7271" s="11"/>
      <c r="BD7271" s="11"/>
      <c r="BE7271" s="11"/>
      <c r="BF7271" s="11"/>
    </row>
    <row r="7272" spans="1:58" x14ac:dyDescent="0.25">
      <c r="A7272" s="13"/>
      <c r="B7272" s="13"/>
      <c r="C7272" s="13"/>
      <c r="D7272" s="13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2"/>
      <c r="BA7272" s="12"/>
      <c r="BB7272" s="12"/>
      <c r="BC7272" s="11"/>
      <c r="BD7272" s="11"/>
      <c r="BE7272" s="11"/>
      <c r="BF7272" s="11"/>
    </row>
    <row r="7273" spans="1:58" x14ac:dyDescent="0.25">
      <c r="A7273" s="13"/>
      <c r="B7273" s="13"/>
      <c r="C7273" s="13"/>
      <c r="D7273" s="13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2"/>
      <c r="BA7273" s="12"/>
      <c r="BB7273" s="12"/>
      <c r="BC7273" s="11"/>
      <c r="BD7273" s="11"/>
      <c r="BE7273" s="11"/>
      <c r="BF7273" s="11"/>
    </row>
    <row r="7274" spans="1:58" x14ac:dyDescent="0.25">
      <c r="A7274" s="13"/>
      <c r="B7274" s="13"/>
      <c r="C7274" s="13"/>
      <c r="D7274" s="13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2"/>
      <c r="BA7274" s="12"/>
      <c r="BB7274" s="12"/>
      <c r="BC7274" s="11"/>
      <c r="BD7274" s="11"/>
      <c r="BE7274" s="11"/>
      <c r="BF7274" s="11"/>
    </row>
    <row r="7275" spans="1:58" x14ac:dyDescent="0.25">
      <c r="A7275" s="13"/>
      <c r="B7275" s="13"/>
      <c r="C7275" s="13"/>
      <c r="D7275" s="13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2"/>
      <c r="BA7275" s="12"/>
      <c r="BB7275" s="12"/>
      <c r="BC7275" s="11"/>
      <c r="BD7275" s="11"/>
      <c r="BE7275" s="11"/>
      <c r="BF7275" s="11"/>
    </row>
    <row r="7276" spans="1:58" x14ac:dyDescent="0.25">
      <c r="A7276" s="13"/>
      <c r="B7276" s="13"/>
      <c r="C7276" s="13"/>
      <c r="D7276" s="13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2"/>
      <c r="BA7276" s="12"/>
      <c r="BB7276" s="12"/>
      <c r="BC7276" s="11"/>
      <c r="BD7276" s="11"/>
      <c r="BE7276" s="11"/>
      <c r="BF7276" s="11"/>
    </row>
    <row r="7277" spans="1:58" x14ac:dyDescent="0.25">
      <c r="A7277" s="13"/>
      <c r="B7277" s="13"/>
      <c r="C7277" s="13"/>
      <c r="D7277" s="13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2"/>
      <c r="BA7277" s="12"/>
      <c r="BB7277" s="12"/>
      <c r="BC7277" s="11"/>
      <c r="BD7277" s="11"/>
      <c r="BE7277" s="11"/>
      <c r="BF7277" s="11"/>
    </row>
    <row r="7278" spans="1:58" x14ac:dyDescent="0.25">
      <c r="A7278" s="13"/>
      <c r="B7278" s="13"/>
      <c r="C7278" s="13"/>
      <c r="D7278" s="13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2"/>
      <c r="BA7278" s="12"/>
      <c r="BB7278" s="12"/>
      <c r="BC7278" s="11"/>
      <c r="BD7278" s="11"/>
      <c r="BE7278" s="11"/>
      <c r="BF7278" s="11"/>
    </row>
    <row r="7279" spans="1:58" x14ac:dyDescent="0.25">
      <c r="A7279" s="13"/>
      <c r="B7279" s="13"/>
      <c r="C7279" s="13"/>
      <c r="D7279" s="13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2"/>
      <c r="BA7279" s="12"/>
      <c r="BB7279" s="12"/>
      <c r="BC7279" s="11"/>
      <c r="BD7279" s="11"/>
      <c r="BE7279" s="11"/>
      <c r="BF7279" s="11"/>
    </row>
    <row r="7280" spans="1:58" x14ac:dyDescent="0.25">
      <c r="A7280" s="13"/>
      <c r="B7280" s="13"/>
      <c r="C7280" s="13"/>
      <c r="D7280" s="13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2"/>
      <c r="BA7280" s="12"/>
      <c r="BB7280" s="12"/>
      <c r="BC7280" s="11"/>
      <c r="BD7280" s="11"/>
      <c r="BE7280" s="11"/>
      <c r="BF7280" s="11"/>
    </row>
    <row r="7281" spans="1:58" x14ac:dyDescent="0.25">
      <c r="A7281" s="13"/>
      <c r="B7281" s="13"/>
      <c r="C7281" s="13"/>
      <c r="D7281" s="13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2"/>
      <c r="BA7281" s="12"/>
      <c r="BB7281" s="12"/>
      <c r="BC7281" s="11"/>
      <c r="BD7281" s="11"/>
      <c r="BE7281" s="11"/>
      <c r="BF7281" s="11"/>
    </row>
    <row r="7282" spans="1:58" x14ac:dyDescent="0.25">
      <c r="A7282" s="13"/>
      <c r="B7282" s="13"/>
      <c r="C7282" s="13"/>
      <c r="D7282" s="13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3"/>
      <c r="P7282" s="13"/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2"/>
      <c r="BA7282" s="12"/>
      <c r="BB7282" s="12"/>
      <c r="BC7282" s="11"/>
      <c r="BD7282" s="11"/>
      <c r="BE7282" s="11"/>
      <c r="BF7282" s="11"/>
    </row>
    <row r="7283" spans="1:58" x14ac:dyDescent="0.25">
      <c r="A7283" s="13"/>
      <c r="B7283" s="13"/>
      <c r="C7283" s="13"/>
      <c r="D7283" s="13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2"/>
      <c r="BA7283" s="12"/>
      <c r="BB7283" s="12"/>
      <c r="BC7283" s="11"/>
      <c r="BD7283" s="11"/>
      <c r="BE7283" s="11"/>
      <c r="BF7283" s="11"/>
    </row>
    <row r="7284" spans="1:58" x14ac:dyDescent="0.25">
      <c r="A7284" s="13"/>
      <c r="B7284" s="13"/>
      <c r="C7284" s="13"/>
      <c r="D7284" s="13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2"/>
      <c r="BA7284" s="12"/>
      <c r="BB7284" s="12"/>
      <c r="BC7284" s="11"/>
      <c r="BD7284" s="11"/>
      <c r="BE7284" s="11"/>
      <c r="BF7284" s="11"/>
    </row>
    <row r="7285" spans="1:58" x14ac:dyDescent="0.25">
      <c r="A7285" s="13"/>
      <c r="B7285" s="13"/>
      <c r="C7285" s="13"/>
      <c r="D7285" s="13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2"/>
      <c r="BA7285" s="12"/>
      <c r="BB7285" s="12"/>
      <c r="BC7285" s="11"/>
      <c r="BD7285" s="11"/>
      <c r="BE7285" s="11"/>
      <c r="BF7285" s="11"/>
    </row>
    <row r="7286" spans="1:58" x14ac:dyDescent="0.25">
      <c r="A7286" s="13"/>
      <c r="B7286" s="13"/>
      <c r="C7286" s="13"/>
      <c r="D7286" s="13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2"/>
      <c r="BA7286" s="12"/>
      <c r="BB7286" s="12"/>
      <c r="BC7286" s="11"/>
      <c r="BD7286" s="11"/>
      <c r="BE7286" s="11"/>
      <c r="BF7286" s="11"/>
    </row>
    <row r="7287" spans="1:58" x14ac:dyDescent="0.25">
      <c r="A7287" s="13"/>
      <c r="B7287" s="13"/>
      <c r="C7287" s="13"/>
      <c r="D7287" s="13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2"/>
      <c r="BA7287" s="12"/>
      <c r="BB7287" s="12"/>
      <c r="BC7287" s="11"/>
      <c r="BD7287" s="11"/>
      <c r="BE7287" s="11"/>
      <c r="BF7287" s="11"/>
    </row>
    <row r="7288" spans="1:58" x14ac:dyDescent="0.25">
      <c r="A7288" s="13"/>
      <c r="B7288" s="13"/>
      <c r="C7288" s="13"/>
      <c r="D7288" s="13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2"/>
      <c r="BA7288" s="12"/>
      <c r="BB7288" s="12"/>
      <c r="BC7288" s="11"/>
      <c r="BD7288" s="11"/>
      <c r="BE7288" s="11"/>
      <c r="BF7288" s="11"/>
    </row>
    <row r="7289" spans="1:58" x14ac:dyDescent="0.25">
      <c r="A7289" s="13"/>
      <c r="B7289" s="13"/>
      <c r="C7289" s="13"/>
      <c r="D7289" s="13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2"/>
      <c r="BA7289" s="12"/>
      <c r="BB7289" s="12"/>
      <c r="BC7289" s="11"/>
      <c r="BD7289" s="11"/>
      <c r="BE7289" s="11"/>
      <c r="BF7289" s="11"/>
    </row>
    <row r="7290" spans="1:58" x14ac:dyDescent="0.25">
      <c r="A7290" s="13"/>
      <c r="B7290" s="13"/>
      <c r="C7290" s="13"/>
      <c r="D7290" s="13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2"/>
      <c r="BA7290" s="12"/>
      <c r="BB7290" s="12"/>
      <c r="BC7290" s="11"/>
      <c r="BD7290" s="11"/>
      <c r="BE7290" s="11"/>
      <c r="BF7290" s="11"/>
    </row>
    <row r="7291" spans="1:58" x14ac:dyDescent="0.25">
      <c r="A7291" s="13"/>
      <c r="B7291" s="13"/>
      <c r="C7291" s="13"/>
      <c r="D7291" s="13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2"/>
      <c r="BA7291" s="12"/>
      <c r="BB7291" s="12"/>
      <c r="BC7291" s="11"/>
      <c r="BD7291" s="11"/>
      <c r="BE7291" s="11"/>
      <c r="BF7291" s="11"/>
    </row>
    <row r="7292" spans="1:58" x14ac:dyDescent="0.25">
      <c r="A7292" s="13"/>
      <c r="B7292" s="13"/>
      <c r="C7292" s="13"/>
      <c r="D7292" s="13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2"/>
      <c r="BA7292" s="12"/>
      <c r="BB7292" s="12"/>
      <c r="BC7292" s="11"/>
      <c r="BD7292" s="11"/>
      <c r="BE7292" s="11"/>
      <c r="BF7292" s="11"/>
    </row>
    <row r="7293" spans="1:58" x14ac:dyDescent="0.25">
      <c r="A7293" s="13"/>
      <c r="B7293" s="13"/>
      <c r="C7293" s="13"/>
      <c r="D7293" s="13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2"/>
      <c r="BA7293" s="12"/>
      <c r="BB7293" s="12"/>
      <c r="BC7293" s="11"/>
      <c r="BD7293" s="11"/>
      <c r="BE7293" s="11"/>
      <c r="BF7293" s="11"/>
    </row>
    <row r="7294" spans="1:58" x14ac:dyDescent="0.25">
      <c r="A7294" s="13"/>
      <c r="B7294" s="13"/>
      <c r="C7294" s="13"/>
      <c r="D7294" s="13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2"/>
      <c r="BA7294" s="12"/>
      <c r="BB7294" s="12"/>
      <c r="BC7294" s="11"/>
      <c r="BD7294" s="11"/>
      <c r="BE7294" s="11"/>
      <c r="BF7294" s="11"/>
    </row>
    <row r="7295" spans="1:58" x14ac:dyDescent="0.25">
      <c r="A7295" s="13"/>
      <c r="B7295" s="13"/>
      <c r="C7295" s="13"/>
      <c r="D7295" s="13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2"/>
      <c r="BA7295" s="12"/>
      <c r="BB7295" s="12"/>
      <c r="BC7295" s="11"/>
      <c r="BD7295" s="11"/>
      <c r="BE7295" s="11"/>
      <c r="BF7295" s="11"/>
    </row>
    <row r="7296" spans="1:58" x14ac:dyDescent="0.25">
      <c r="A7296" s="13"/>
      <c r="B7296" s="13"/>
      <c r="C7296" s="13"/>
      <c r="D7296" s="13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2"/>
      <c r="BA7296" s="12"/>
      <c r="BB7296" s="12"/>
      <c r="BC7296" s="11"/>
      <c r="BD7296" s="11"/>
      <c r="BE7296" s="11"/>
      <c r="BF7296" s="11"/>
    </row>
    <row r="7297" spans="1:58" x14ac:dyDescent="0.25">
      <c r="A7297" s="13"/>
      <c r="B7297" s="13"/>
      <c r="C7297" s="13"/>
      <c r="D7297" s="13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3"/>
      <c r="P7297" s="13"/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2"/>
      <c r="BA7297" s="12"/>
      <c r="BB7297" s="12"/>
      <c r="BC7297" s="11"/>
      <c r="BD7297" s="11"/>
      <c r="BE7297" s="11"/>
      <c r="BF7297" s="11"/>
    </row>
    <row r="7298" spans="1:58" x14ac:dyDescent="0.25">
      <c r="A7298" s="13"/>
      <c r="B7298" s="13"/>
      <c r="C7298" s="13"/>
      <c r="D7298" s="13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2"/>
      <c r="BA7298" s="12"/>
      <c r="BB7298" s="12"/>
      <c r="BC7298" s="11"/>
      <c r="BD7298" s="11"/>
      <c r="BE7298" s="11"/>
      <c r="BF7298" s="11"/>
    </row>
    <row r="7299" spans="1:58" x14ac:dyDescent="0.25">
      <c r="A7299" s="13"/>
      <c r="B7299" s="13"/>
      <c r="C7299" s="13"/>
      <c r="D7299" s="13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2"/>
      <c r="BA7299" s="12"/>
      <c r="BB7299" s="12"/>
      <c r="BC7299" s="11"/>
      <c r="BD7299" s="11"/>
      <c r="BE7299" s="11"/>
      <c r="BF7299" s="11"/>
    </row>
    <row r="7300" spans="1:58" x14ac:dyDescent="0.25">
      <c r="A7300" s="13"/>
      <c r="B7300" s="13"/>
      <c r="C7300" s="13"/>
      <c r="D7300" s="13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2"/>
      <c r="BA7300" s="12"/>
      <c r="BB7300" s="12"/>
      <c r="BC7300" s="11"/>
      <c r="BD7300" s="11"/>
      <c r="BE7300" s="11"/>
      <c r="BF7300" s="11"/>
    </row>
    <row r="7301" spans="1:58" x14ac:dyDescent="0.25">
      <c r="A7301" s="13"/>
      <c r="B7301" s="13"/>
      <c r="C7301" s="13"/>
      <c r="D7301" s="13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2"/>
      <c r="BA7301" s="12"/>
      <c r="BB7301" s="12"/>
      <c r="BC7301" s="11"/>
      <c r="BD7301" s="11"/>
      <c r="BE7301" s="11"/>
      <c r="BF7301" s="11"/>
    </row>
    <row r="7302" spans="1:58" x14ac:dyDescent="0.25">
      <c r="A7302" s="13"/>
      <c r="B7302" s="13"/>
      <c r="C7302" s="13"/>
      <c r="D7302" s="13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2"/>
      <c r="BA7302" s="12"/>
      <c r="BB7302" s="12"/>
      <c r="BC7302" s="11"/>
      <c r="BD7302" s="11"/>
      <c r="BE7302" s="11"/>
      <c r="BF7302" s="11"/>
    </row>
    <row r="7303" spans="1:58" x14ac:dyDescent="0.25">
      <c r="A7303" s="13"/>
      <c r="B7303" s="13"/>
      <c r="C7303" s="13"/>
      <c r="D7303" s="13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2"/>
      <c r="BA7303" s="12"/>
      <c r="BB7303" s="12"/>
      <c r="BC7303" s="11"/>
      <c r="BD7303" s="11"/>
      <c r="BE7303" s="11"/>
      <c r="BF7303" s="11"/>
    </row>
    <row r="7304" spans="1:58" x14ac:dyDescent="0.25">
      <c r="A7304" s="13"/>
      <c r="B7304" s="13"/>
      <c r="C7304" s="13"/>
      <c r="D7304" s="13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2"/>
      <c r="BA7304" s="12"/>
      <c r="BB7304" s="12"/>
      <c r="BC7304" s="11"/>
      <c r="BD7304" s="11"/>
      <c r="BE7304" s="11"/>
      <c r="BF7304" s="11"/>
    </row>
    <row r="7305" spans="1:58" x14ac:dyDescent="0.25">
      <c r="A7305" s="13"/>
      <c r="B7305" s="13"/>
      <c r="C7305" s="13"/>
      <c r="D7305" s="13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2"/>
      <c r="BA7305" s="12"/>
      <c r="BB7305" s="12"/>
      <c r="BC7305" s="11"/>
      <c r="BD7305" s="11"/>
      <c r="BE7305" s="11"/>
      <c r="BF7305" s="11"/>
    </row>
    <row r="7306" spans="1:58" x14ac:dyDescent="0.25">
      <c r="A7306" s="13"/>
      <c r="B7306" s="13"/>
      <c r="C7306" s="13"/>
      <c r="D7306" s="13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2"/>
      <c r="BA7306" s="12"/>
      <c r="BB7306" s="12"/>
      <c r="BC7306" s="11"/>
      <c r="BD7306" s="11"/>
      <c r="BE7306" s="11"/>
      <c r="BF7306" s="11"/>
    </row>
    <row r="7307" spans="1:58" x14ac:dyDescent="0.25">
      <c r="A7307" s="13"/>
      <c r="B7307" s="13"/>
      <c r="C7307" s="13"/>
      <c r="D7307" s="13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2"/>
      <c r="BA7307" s="12"/>
      <c r="BB7307" s="12"/>
      <c r="BC7307" s="11"/>
      <c r="BD7307" s="11"/>
      <c r="BE7307" s="11"/>
      <c r="BF7307" s="11"/>
    </row>
    <row r="7308" spans="1:58" x14ac:dyDescent="0.25">
      <c r="A7308" s="13"/>
      <c r="B7308" s="13"/>
      <c r="C7308" s="13"/>
      <c r="D7308" s="13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2"/>
      <c r="BA7308" s="12"/>
      <c r="BB7308" s="12"/>
      <c r="BC7308" s="11"/>
      <c r="BD7308" s="11"/>
      <c r="BE7308" s="11"/>
      <c r="BF7308" s="11"/>
    </row>
    <row r="7309" spans="1:58" x14ac:dyDescent="0.25">
      <c r="A7309" s="13"/>
      <c r="B7309" s="13"/>
      <c r="C7309" s="13"/>
      <c r="D7309" s="13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2"/>
      <c r="BA7309" s="12"/>
      <c r="BB7309" s="12"/>
      <c r="BC7309" s="11"/>
      <c r="BD7309" s="11"/>
      <c r="BE7309" s="11"/>
      <c r="BF7309" s="11"/>
    </row>
    <row r="7310" spans="1:58" x14ac:dyDescent="0.25">
      <c r="A7310" s="13"/>
      <c r="B7310" s="13"/>
      <c r="C7310" s="13"/>
      <c r="D7310" s="13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2"/>
      <c r="BA7310" s="12"/>
      <c r="BB7310" s="12"/>
      <c r="BC7310" s="11"/>
      <c r="BD7310" s="11"/>
      <c r="BE7310" s="11"/>
      <c r="BF7310" s="11"/>
    </row>
    <row r="7311" spans="1:58" x14ac:dyDescent="0.25">
      <c r="A7311" s="13"/>
      <c r="B7311" s="13"/>
      <c r="C7311" s="13"/>
      <c r="D7311" s="13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2"/>
      <c r="BA7311" s="12"/>
      <c r="BB7311" s="12"/>
      <c r="BC7311" s="11"/>
      <c r="BD7311" s="11"/>
      <c r="BE7311" s="11"/>
      <c r="BF7311" s="11"/>
    </row>
    <row r="7312" spans="1:58" x14ac:dyDescent="0.25">
      <c r="A7312" s="13"/>
      <c r="B7312" s="13"/>
      <c r="C7312" s="13"/>
      <c r="D7312" s="13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2"/>
      <c r="BA7312" s="12"/>
      <c r="BB7312" s="12"/>
      <c r="BC7312" s="11"/>
      <c r="BD7312" s="11"/>
      <c r="BE7312" s="11"/>
      <c r="BF7312" s="11"/>
    </row>
    <row r="7313" spans="1:58" x14ac:dyDescent="0.25">
      <c r="A7313" s="13"/>
      <c r="B7313" s="13"/>
      <c r="C7313" s="13"/>
      <c r="D7313" s="13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2"/>
      <c r="BA7313" s="12"/>
      <c r="BB7313" s="12"/>
      <c r="BC7313" s="11"/>
      <c r="BD7313" s="11"/>
      <c r="BE7313" s="11"/>
      <c r="BF7313" s="11"/>
    </row>
    <row r="7314" spans="1:58" x14ac:dyDescent="0.25">
      <c r="A7314" s="13"/>
      <c r="B7314" s="13"/>
      <c r="C7314" s="13"/>
      <c r="D7314" s="13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2"/>
      <c r="BA7314" s="12"/>
      <c r="BB7314" s="12"/>
      <c r="BC7314" s="11"/>
      <c r="BD7314" s="11"/>
      <c r="BE7314" s="11"/>
      <c r="BF7314" s="11"/>
    </row>
    <row r="7315" spans="1:58" x14ac:dyDescent="0.25">
      <c r="A7315" s="13"/>
      <c r="B7315" s="13"/>
      <c r="C7315" s="13"/>
      <c r="D7315" s="13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2"/>
      <c r="BA7315" s="12"/>
      <c r="BB7315" s="12"/>
      <c r="BC7315" s="11"/>
      <c r="BD7315" s="11"/>
      <c r="BE7315" s="11"/>
      <c r="BF7315" s="11"/>
    </row>
    <row r="7316" spans="1:58" x14ac:dyDescent="0.25">
      <c r="A7316" s="13"/>
      <c r="B7316" s="13"/>
      <c r="C7316" s="13"/>
      <c r="D7316" s="13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2"/>
      <c r="BA7316" s="12"/>
      <c r="BB7316" s="12"/>
      <c r="BC7316" s="11"/>
      <c r="BD7316" s="11"/>
      <c r="BE7316" s="11"/>
      <c r="BF7316" s="11"/>
    </row>
    <row r="7317" spans="1:58" x14ac:dyDescent="0.25">
      <c r="A7317" s="13"/>
      <c r="B7317" s="13"/>
      <c r="C7317" s="13"/>
      <c r="D7317" s="13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2"/>
      <c r="BA7317" s="12"/>
      <c r="BB7317" s="12"/>
      <c r="BC7317" s="11"/>
      <c r="BD7317" s="11"/>
      <c r="BE7317" s="11"/>
      <c r="BF7317" s="11"/>
    </row>
    <row r="7318" spans="1:58" x14ac:dyDescent="0.25">
      <c r="A7318" s="13"/>
      <c r="B7318" s="13"/>
      <c r="C7318" s="13"/>
      <c r="D7318" s="13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2"/>
      <c r="BA7318" s="12"/>
      <c r="BB7318" s="12"/>
      <c r="BC7318" s="11"/>
      <c r="BD7318" s="11"/>
      <c r="BE7318" s="11"/>
      <c r="BF7318" s="11"/>
    </row>
    <row r="7319" spans="1:58" x14ac:dyDescent="0.25">
      <c r="A7319" s="13"/>
      <c r="B7319" s="13"/>
      <c r="C7319" s="13"/>
      <c r="D7319" s="13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2"/>
      <c r="BA7319" s="12"/>
      <c r="BB7319" s="12"/>
      <c r="BC7319" s="11"/>
      <c r="BD7319" s="11"/>
      <c r="BE7319" s="11"/>
      <c r="BF7319" s="11"/>
    </row>
    <row r="7320" spans="1:58" x14ac:dyDescent="0.25">
      <c r="A7320" s="13"/>
      <c r="B7320" s="13"/>
      <c r="C7320" s="13"/>
      <c r="D7320" s="1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2"/>
      <c r="BA7320" s="12"/>
      <c r="BB7320" s="12"/>
      <c r="BC7320" s="11"/>
      <c r="BD7320" s="11"/>
      <c r="BE7320" s="11"/>
      <c r="BF7320" s="11"/>
    </row>
    <row r="7321" spans="1:58" x14ac:dyDescent="0.25">
      <c r="A7321" s="13"/>
      <c r="B7321" s="13"/>
      <c r="C7321" s="13"/>
      <c r="D7321" s="13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2"/>
      <c r="BA7321" s="12"/>
      <c r="BB7321" s="12"/>
      <c r="BC7321" s="11"/>
      <c r="BD7321" s="11"/>
      <c r="BE7321" s="11"/>
      <c r="BF7321" s="11"/>
    </row>
    <row r="7322" spans="1:58" x14ac:dyDescent="0.25">
      <c r="A7322" s="13"/>
      <c r="B7322" s="13"/>
      <c r="C7322" s="13"/>
      <c r="D7322" s="13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2"/>
      <c r="BA7322" s="12"/>
      <c r="BB7322" s="12"/>
      <c r="BC7322" s="11"/>
      <c r="BD7322" s="11"/>
      <c r="BE7322" s="11"/>
      <c r="BF7322" s="11"/>
    </row>
    <row r="7323" spans="1:58" x14ac:dyDescent="0.25">
      <c r="A7323" s="13"/>
      <c r="B7323" s="13"/>
      <c r="C7323" s="13"/>
      <c r="D7323" s="13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2"/>
      <c r="BA7323" s="12"/>
      <c r="BB7323" s="12"/>
      <c r="BC7323" s="11"/>
      <c r="BD7323" s="11"/>
      <c r="BE7323" s="11"/>
      <c r="BF7323" s="11"/>
    </row>
    <row r="7324" spans="1:58" x14ac:dyDescent="0.25">
      <c r="A7324" s="13"/>
      <c r="B7324" s="13"/>
      <c r="C7324" s="13"/>
      <c r="D7324" s="13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2"/>
      <c r="BA7324" s="12"/>
      <c r="BB7324" s="12"/>
      <c r="BC7324" s="11"/>
      <c r="BD7324" s="11"/>
      <c r="BE7324" s="11"/>
      <c r="BF7324" s="11"/>
    </row>
    <row r="7325" spans="1:58" x14ac:dyDescent="0.25">
      <c r="A7325" s="13"/>
      <c r="B7325" s="13"/>
      <c r="C7325" s="13"/>
      <c r="D7325" s="1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2"/>
      <c r="BA7325" s="12"/>
      <c r="BB7325" s="12"/>
      <c r="BC7325" s="11"/>
      <c r="BD7325" s="11"/>
      <c r="BE7325" s="11"/>
      <c r="BF7325" s="11"/>
    </row>
    <row r="7326" spans="1:58" x14ac:dyDescent="0.25">
      <c r="A7326" s="13"/>
      <c r="B7326" s="13"/>
      <c r="C7326" s="13"/>
      <c r="D7326" s="13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2"/>
      <c r="BA7326" s="12"/>
      <c r="BB7326" s="12"/>
      <c r="BC7326" s="11"/>
      <c r="BD7326" s="11"/>
      <c r="BE7326" s="11"/>
      <c r="BF7326" s="11"/>
    </row>
    <row r="7327" spans="1:58" x14ac:dyDescent="0.25">
      <c r="A7327" s="13"/>
      <c r="B7327" s="13"/>
      <c r="C7327" s="13"/>
      <c r="D7327" s="13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2"/>
      <c r="BA7327" s="12"/>
      <c r="BB7327" s="12"/>
      <c r="BC7327" s="11"/>
      <c r="BD7327" s="11"/>
      <c r="BE7327" s="11"/>
      <c r="BF7327" s="11"/>
    </row>
    <row r="7328" spans="1:58" x14ac:dyDescent="0.25">
      <c r="A7328" s="13"/>
      <c r="B7328" s="13"/>
      <c r="C7328" s="13"/>
      <c r="D7328" s="13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2"/>
      <c r="BA7328" s="12"/>
      <c r="BB7328" s="12"/>
      <c r="BC7328" s="11"/>
      <c r="BD7328" s="11"/>
      <c r="BE7328" s="11"/>
      <c r="BF7328" s="11"/>
    </row>
    <row r="7329" spans="1:58" x14ac:dyDescent="0.25">
      <c r="A7329" s="13"/>
      <c r="B7329" s="13"/>
      <c r="C7329" s="13"/>
      <c r="D7329" s="13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2"/>
      <c r="BA7329" s="12"/>
      <c r="BB7329" s="12"/>
      <c r="BC7329" s="11"/>
      <c r="BD7329" s="11"/>
      <c r="BE7329" s="11"/>
      <c r="BF7329" s="11"/>
    </row>
    <row r="7330" spans="1:58" x14ac:dyDescent="0.25">
      <c r="A7330" s="13"/>
      <c r="B7330" s="13"/>
      <c r="C7330" s="13"/>
      <c r="D7330" s="13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2"/>
      <c r="BA7330" s="12"/>
      <c r="BB7330" s="12"/>
      <c r="BC7330" s="11"/>
      <c r="BD7330" s="11"/>
      <c r="BE7330" s="11"/>
      <c r="BF7330" s="11"/>
    </row>
    <row r="7331" spans="1:58" x14ac:dyDescent="0.25">
      <c r="A7331" s="13"/>
      <c r="B7331" s="13"/>
      <c r="C7331" s="13"/>
      <c r="D7331" s="1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2"/>
      <c r="BA7331" s="12"/>
      <c r="BB7331" s="12"/>
      <c r="BC7331" s="11"/>
      <c r="BD7331" s="11"/>
      <c r="BE7331" s="11"/>
      <c r="BF7331" s="11"/>
    </row>
    <row r="7332" spans="1:58" x14ac:dyDescent="0.25">
      <c r="A7332" s="13"/>
      <c r="B7332" s="13"/>
      <c r="C7332" s="13"/>
      <c r="D7332" s="13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2"/>
      <c r="BA7332" s="12"/>
      <c r="BB7332" s="12"/>
      <c r="BC7332" s="11"/>
      <c r="BD7332" s="11"/>
      <c r="BE7332" s="11"/>
      <c r="BF7332" s="11"/>
    </row>
    <row r="7333" spans="1:58" x14ac:dyDescent="0.25">
      <c r="A7333" s="13"/>
      <c r="B7333" s="13"/>
      <c r="C7333" s="13"/>
      <c r="D7333" s="13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2"/>
      <c r="BA7333" s="12"/>
      <c r="BB7333" s="12"/>
      <c r="BC7333" s="11"/>
      <c r="BD7333" s="11"/>
      <c r="BE7333" s="11"/>
      <c r="BF7333" s="11"/>
    </row>
    <row r="7334" spans="1:58" x14ac:dyDescent="0.25">
      <c r="A7334" s="13"/>
      <c r="B7334" s="13"/>
      <c r="C7334" s="13"/>
      <c r="D7334" s="13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2"/>
      <c r="BA7334" s="12"/>
      <c r="BB7334" s="12"/>
      <c r="BC7334" s="11"/>
      <c r="BD7334" s="11"/>
      <c r="BE7334" s="11"/>
      <c r="BF7334" s="11"/>
    </row>
    <row r="7335" spans="1:58" x14ac:dyDescent="0.25">
      <c r="A7335" s="13"/>
      <c r="B7335" s="13"/>
      <c r="C7335" s="13"/>
      <c r="D7335" s="13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2"/>
      <c r="BA7335" s="12"/>
      <c r="BB7335" s="12"/>
      <c r="BC7335" s="11"/>
      <c r="BD7335" s="11"/>
      <c r="BE7335" s="11"/>
      <c r="BF7335" s="11"/>
    </row>
    <row r="7336" spans="1:58" x14ac:dyDescent="0.25">
      <c r="A7336" s="13"/>
      <c r="B7336" s="13"/>
      <c r="C7336" s="13"/>
      <c r="D7336" s="13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2"/>
      <c r="BA7336" s="12"/>
      <c r="BB7336" s="12"/>
      <c r="BC7336" s="11"/>
      <c r="BD7336" s="11"/>
      <c r="BE7336" s="11"/>
      <c r="BF7336" s="11"/>
    </row>
    <row r="7337" spans="1:58" x14ac:dyDescent="0.25">
      <c r="A7337" s="13"/>
      <c r="B7337" s="13"/>
      <c r="C7337" s="13"/>
      <c r="D7337" s="13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2"/>
      <c r="BA7337" s="12"/>
      <c r="BB7337" s="12"/>
      <c r="BC7337" s="11"/>
      <c r="BD7337" s="11"/>
      <c r="BE7337" s="11"/>
      <c r="BF7337" s="11"/>
    </row>
    <row r="7338" spans="1:58" x14ac:dyDescent="0.25">
      <c r="A7338" s="13"/>
      <c r="B7338" s="13"/>
      <c r="C7338" s="13"/>
      <c r="D7338" s="13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3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2"/>
      <c r="BA7338" s="12"/>
      <c r="BB7338" s="12"/>
      <c r="BC7338" s="11"/>
      <c r="BD7338" s="11"/>
      <c r="BE7338" s="11"/>
      <c r="BF7338" s="11"/>
    </row>
    <row r="7339" spans="1:58" x14ac:dyDescent="0.25">
      <c r="A7339" s="13"/>
      <c r="B7339" s="13"/>
      <c r="C7339" s="13"/>
      <c r="D7339" s="13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2"/>
      <c r="BA7339" s="12"/>
      <c r="BB7339" s="12"/>
      <c r="BC7339" s="11"/>
      <c r="BD7339" s="11"/>
      <c r="BE7339" s="11"/>
      <c r="BF7339" s="11"/>
    </row>
    <row r="7340" spans="1:58" x14ac:dyDescent="0.25">
      <c r="A7340" s="13"/>
      <c r="B7340" s="13"/>
      <c r="C7340" s="13"/>
      <c r="D7340" s="13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2"/>
      <c r="BA7340" s="12"/>
      <c r="BB7340" s="12"/>
      <c r="BC7340" s="11"/>
      <c r="BD7340" s="11"/>
      <c r="BE7340" s="11"/>
      <c r="BF7340" s="11"/>
    </row>
    <row r="7341" spans="1:58" x14ac:dyDescent="0.25">
      <c r="A7341" s="13"/>
      <c r="B7341" s="13"/>
      <c r="C7341" s="13"/>
      <c r="D7341" s="13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3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2"/>
      <c r="BA7341" s="12"/>
      <c r="BB7341" s="12"/>
      <c r="BC7341" s="11"/>
      <c r="BD7341" s="11"/>
      <c r="BE7341" s="11"/>
      <c r="BF7341" s="11"/>
    </row>
    <row r="7342" spans="1:58" x14ac:dyDescent="0.25">
      <c r="A7342" s="13"/>
      <c r="B7342" s="13"/>
      <c r="C7342" s="13"/>
      <c r="D7342" s="13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2"/>
      <c r="BA7342" s="12"/>
      <c r="BB7342" s="12"/>
      <c r="BC7342" s="11"/>
      <c r="BD7342" s="11"/>
      <c r="BE7342" s="11"/>
      <c r="BF7342" s="11"/>
    </row>
    <row r="7343" spans="1:58" x14ac:dyDescent="0.25">
      <c r="A7343" s="13"/>
      <c r="B7343" s="13"/>
      <c r="C7343" s="13"/>
      <c r="D7343" s="13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2"/>
      <c r="BA7343" s="12"/>
      <c r="BB7343" s="12"/>
      <c r="BC7343" s="11"/>
      <c r="BD7343" s="11"/>
      <c r="BE7343" s="11"/>
      <c r="BF7343" s="11"/>
    </row>
    <row r="7344" spans="1:58" x14ac:dyDescent="0.25">
      <c r="A7344" s="13"/>
      <c r="B7344" s="13"/>
      <c r="C7344" s="13"/>
      <c r="D7344" s="13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2"/>
      <c r="BA7344" s="12"/>
      <c r="BB7344" s="12"/>
      <c r="BC7344" s="11"/>
      <c r="BD7344" s="11"/>
      <c r="BE7344" s="11"/>
      <c r="BF7344" s="11"/>
    </row>
    <row r="7345" spans="1:58" x14ac:dyDescent="0.25">
      <c r="A7345" s="13"/>
      <c r="B7345" s="13"/>
      <c r="C7345" s="13"/>
      <c r="D7345" s="13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2"/>
      <c r="BA7345" s="12"/>
      <c r="BB7345" s="12"/>
      <c r="BC7345" s="11"/>
      <c r="BD7345" s="11"/>
      <c r="BE7345" s="11"/>
      <c r="BF7345" s="11"/>
    </row>
    <row r="7346" spans="1:58" x14ac:dyDescent="0.25">
      <c r="A7346" s="13"/>
      <c r="B7346" s="13"/>
      <c r="C7346" s="13"/>
      <c r="D7346" s="13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2"/>
      <c r="BA7346" s="12"/>
      <c r="BB7346" s="12"/>
      <c r="BC7346" s="11"/>
      <c r="BD7346" s="11"/>
      <c r="BE7346" s="11"/>
      <c r="BF7346" s="11"/>
    </row>
    <row r="7347" spans="1:58" x14ac:dyDescent="0.25">
      <c r="A7347" s="13"/>
      <c r="B7347" s="13"/>
      <c r="C7347" s="13"/>
      <c r="D7347" s="13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2"/>
      <c r="BA7347" s="12"/>
      <c r="BB7347" s="12"/>
      <c r="BC7347" s="11"/>
      <c r="BD7347" s="11"/>
      <c r="BE7347" s="11"/>
      <c r="BF7347" s="11"/>
    </row>
    <row r="7348" spans="1:58" x14ac:dyDescent="0.25">
      <c r="A7348" s="13"/>
      <c r="B7348" s="13"/>
      <c r="C7348" s="13"/>
      <c r="D7348" s="1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2"/>
      <c r="BA7348" s="12"/>
      <c r="BB7348" s="12"/>
      <c r="BC7348" s="11"/>
      <c r="BD7348" s="11"/>
      <c r="BE7348" s="11"/>
      <c r="BF7348" s="11"/>
    </row>
    <row r="7349" spans="1:58" x14ac:dyDescent="0.25">
      <c r="A7349" s="13"/>
      <c r="B7349" s="13"/>
      <c r="C7349" s="13"/>
      <c r="D7349" s="13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2"/>
      <c r="BA7349" s="12"/>
      <c r="BB7349" s="12"/>
      <c r="BC7349" s="11"/>
      <c r="BD7349" s="11"/>
      <c r="BE7349" s="11"/>
      <c r="BF7349" s="11"/>
    </row>
    <row r="7350" spans="1:58" x14ac:dyDescent="0.25">
      <c r="A7350" s="13"/>
      <c r="B7350" s="13"/>
      <c r="C7350" s="13"/>
      <c r="D7350" s="13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2"/>
      <c r="BA7350" s="12"/>
      <c r="BB7350" s="12"/>
      <c r="BC7350" s="11"/>
      <c r="BD7350" s="11"/>
      <c r="BE7350" s="11"/>
      <c r="BF7350" s="11"/>
    </row>
    <row r="7351" spans="1:58" x14ac:dyDescent="0.25">
      <c r="A7351" s="13"/>
      <c r="B7351" s="13"/>
      <c r="C7351" s="13"/>
      <c r="D7351" s="13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2"/>
      <c r="BA7351" s="12"/>
      <c r="BB7351" s="12"/>
      <c r="BC7351" s="11"/>
      <c r="BD7351" s="11"/>
      <c r="BE7351" s="11"/>
      <c r="BF7351" s="11"/>
    </row>
    <row r="7352" spans="1:58" x14ac:dyDescent="0.25">
      <c r="A7352" s="13"/>
      <c r="B7352" s="13"/>
      <c r="C7352" s="13"/>
      <c r="D7352" s="13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2"/>
      <c r="BA7352" s="12"/>
      <c r="BB7352" s="12"/>
      <c r="BC7352" s="11"/>
      <c r="BD7352" s="11"/>
      <c r="BE7352" s="11"/>
      <c r="BF7352" s="11"/>
    </row>
    <row r="7353" spans="1:58" x14ac:dyDescent="0.25">
      <c r="A7353" s="13"/>
      <c r="B7353" s="13"/>
      <c r="C7353" s="13"/>
      <c r="D7353" s="13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2"/>
      <c r="BA7353" s="12"/>
      <c r="BB7353" s="12"/>
      <c r="BC7353" s="11"/>
      <c r="BD7353" s="11"/>
      <c r="BE7353" s="11"/>
      <c r="BF7353" s="11"/>
    </row>
    <row r="7354" spans="1:58" x14ac:dyDescent="0.25">
      <c r="A7354" s="13"/>
      <c r="B7354" s="13"/>
      <c r="C7354" s="13"/>
      <c r="D7354" s="13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2"/>
      <c r="BA7354" s="12"/>
      <c r="BB7354" s="12"/>
      <c r="BC7354" s="11"/>
      <c r="BD7354" s="11"/>
      <c r="BE7354" s="11"/>
      <c r="BF7354" s="11"/>
    </row>
    <row r="7355" spans="1:58" x14ac:dyDescent="0.25">
      <c r="A7355" s="13"/>
      <c r="B7355" s="13"/>
      <c r="C7355" s="13"/>
      <c r="D7355" s="13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2"/>
      <c r="BA7355" s="12"/>
      <c r="BB7355" s="12"/>
      <c r="BC7355" s="11"/>
      <c r="BD7355" s="11"/>
      <c r="BE7355" s="11"/>
      <c r="BF7355" s="11"/>
    </row>
    <row r="7356" spans="1:58" x14ac:dyDescent="0.25">
      <c r="A7356" s="13"/>
      <c r="B7356" s="13"/>
      <c r="C7356" s="13"/>
      <c r="D7356" s="13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2"/>
      <c r="BA7356" s="12"/>
      <c r="BB7356" s="12"/>
      <c r="BC7356" s="11"/>
      <c r="BD7356" s="11"/>
      <c r="BE7356" s="11"/>
      <c r="BF7356" s="11"/>
    </row>
    <row r="7357" spans="1:58" x14ac:dyDescent="0.25">
      <c r="A7357" s="13"/>
      <c r="B7357" s="13"/>
      <c r="C7357" s="13"/>
      <c r="D7357" s="13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2"/>
      <c r="BA7357" s="12"/>
      <c r="BB7357" s="12"/>
      <c r="BC7357" s="11"/>
      <c r="BD7357" s="11"/>
      <c r="BE7357" s="11"/>
      <c r="BF7357" s="11"/>
    </row>
    <row r="7358" spans="1:58" x14ac:dyDescent="0.25">
      <c r="A7358" s="13"/>
      <c r="B7358" s="13"/>
      <c r="C7358" s="13"/>
      <c r="D7358" s="13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2"/>
      <c r="BA7358" s="12"/>
      <c r="BB7358" s="12"/>
      <c r="BC7358" s="11"/>
      <c r="BD7358" s="11"/>
      <c r="BE7358" s="11"/>
      <c r="BF7358" s="11"/>
    </row>
    <row r="7359" spans="1:58" x14ac:dyDescent="0.25">
      <c r="A7359" s="13"/>
      <c r="B7359" s="13"/>
      <c r="C7359" s="13"/>
      <c r="D7359" s="13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2"/>
      <c r="BA7359" s="12"/>
      <c r="BB7359" s="12"/>
      <c r="BC7359" s="11"/>
      <c r="BD7359" s="11"/>
      <c r="BE7359" s="11"/>
      <c r="BF7359" s="11"/>
    </row>
    <row r="7360" spans="1:58" x14ac:dyDescent="0.25">
      <c r="A7360" s="13"/>
      <c r="B7360" s="13"/>
      <c r="C7360" s="13"/>
      <c r="D7360" s="13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2"/>
      <c r="BA7360" s="12"/>
      <c r="BB7360" s="12"/>
      <c r="BC7360" s="11"/>
      <c r="BD7360" s="11"/>
      <c r="BE7360" s="11"/>
      <c r="BF7360" s="11"/>
    </row>
    <row r="7361" spans="1:58" x14ac:dyDescent="0.25">
      <c r="A7361" s="13"/>
      <c r="B7361" s="13"/>
      <c r="C7361" s="13"/>
      <c r="D7361" s="13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2"/>
      <c r="BA7361" s="12"/>
      <c r="BB7361" s="12"/>
      <c r="BC7361" s="11"/>
      <c r="BD7361" s="11"/>
      <c r="BE7361" s="11"/>
      <c r="BF7361" s="11"/>
    </row>
    <row r="7362" spans="1:58" x14ac:dyDescent="0.25">
      <c r="A7362" s="13"/>
      <c r="B7362" s="13"/>
      <c r="C7362" s="13"/>
      <c r="D7362" s="13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2"/>
      <c r="BA7362" s="12"/>
      <c r="BB7362" s="12"/>
      <c r="BC7362" s="11"/>
      <c r="BD7362" s="11"/>
      <c r="BE7362" s="11"/>
      <c r="BF7362" s="11"/>
    </row>
    <row r="7363" spans="1:58" x14ac:dyDescent="0.25">
      <c r="A7363" s="13"/>
      <c r="B7363" s="13"/>
      <c r="C7363" s="13"/>
      <c r="D7363" s="13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2"/>
      <c r="BA7363" s="12"/>
      <c r="BB7363" s="12"/>
      <c r="BC7363" s="11"/>
      <c r="BD7363" s="11"/>
      <c r="BE7363" s="11"/>
      <c r="BF7363" s="11"/>
    </row>
    <row r="7364" spans="1:58" x14ac:dyDescent="0.25">
      <c r="A7364" s="13"/>
      <c r="B7364" s="13"/>
      <c r="C7364" s="13"/>
      <c r="D7364" s="13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2"/>
      <c r="BA7364" s="12"/>
      <c r="BB7364" s="12"/>
      <c r="BC7364" s="11"/>
      <c r="BD7364" s="11"/>
      <c r="BE7364" s="11"/>
      <c r="BF7364" s="11"/>
    </row>
    <row r="7365" spans="1:58" x14ac:dyDescent="0.25">
      <c r="A7365" s="13"/>
      <c r="B7365" s="13"/>
      <c r="C7365" s="13"/>
      <c r="D7365" s="13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2"/>
      <c r="BA7365" s="12"/>
      <c r="BB7365" s="12"/>
      <c r="BC7365" s="11"/>
      <c r="BD7365" s="11"/>
      <c r="BE7365" s="11"/>
      <c r="BF7365" s="11"/>
    </row>
    <row r="7366" spans="1:58" x14ac:dyDescent="0.25">
      <c r="A7366" s="13"/>
      <c r="B7366" s="13"/>
      <c r="C7366" s="13"/>
      <c r="D7366" s="1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2"/>
      <c r="BA7366" s="12"/>
      <c r="BB7366" s="12"/>
      <c r="BC7366" s="11"/>
      <c r="BD7366" s="11"/>
      <c r="BE7366" s="11"/>
      <c r="BF7366" s="11"/>
    </row>
    <row r="7367" spans="1:58" x14ac:dyDescent="0.25">
      <c r="A7367" s="13"/>
      <c r="B7367" s="13"/>
      <c r="C7367" s="13"/>
      <c r="D7367" s="1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2"/>
      <c r="BA7367" s="12"/>
      <c r="BB7367" s="12"/>
      <c r="BC7367" s="11"/>
      <c r="BD7367" s="11"/>
      <c r="BE7367" s="11"/>
      <c r="BF7367" s="11"/>
    </row>
    <row r="7368" spans="1:58" x14ac:dyDescent="0.25">
      <c r="A7368" s="13"/>
      <c r="B7368" s="13"/>
      <c r="C7368" s="13"/>
      <c r="D7368" s="13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2"/>
      <c r="BA7368" s="12"/>
      <c r="BB7368" s="12"/>
      <c r="BC7368" s="11"/>
      <c r="BD7368" s="11"/>
      <c r="BE7368" s="11"/>
      <c r="BF7368" s="11"/>
    </row>
    <row r="7369" spans="1:58" x14ac:dyDescent="0.25">
      <c r="A7369" s="13"/>
      <c r="B7369" s="13"/>
      <c r="C7369" s="13"/>
      <c r="D7369" s="13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2"/>
      <c r="BA7369" s="12"/>
      <c r="BB7369" s="12"/>
      <c r="BC7369" s="11"/>
      <c r="BD7369" s="11"/>
      <c r="BE7369" s="11"/>
      <c r="BF7369" s="11"/>
    </row>
    <row r="7370" spans="1:58" x14ac:dyDescent="0.25">
      <c r="A7370" s="13"/>
      <c r="B7370" s="13"/>
      <c r="C7370" s="13"/>
      <c r="D7370" s="13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2"/>
      <c r="BA7370" s="12"/>
      <c r="BB7370" s="12"/>
      <c r="BC7370" s="11"/>
      <c r="BD7370" s="11"/>
      <c r="BE7370" s="11"/>
      <c r="BF7370" s="11"/>
    </row>
    <row r="7371" spans="1:58" x14ac:dyDescent="0.25">
      <c r="A7371" s="13"/>
      <c r="B7371" s="13"/>
      <c r="C7371" s="13"/>
      <c r="D7371" s="13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2"/>
      <c r="BA7371" s="12"/>
      <c r="BB7371" s="12"/>
      <c r="BC7371" s="11"/>
      <c r="BD7371" s="11"/>
      <c r="BE7371" s="11"/>
      <c r="BF7371" s="11"/>
    </row>
    <row r="7372" spans="1:58" x14ac:dyDescent="0.25">
      <c r="A7372" s="13"/>
      <c r="B7372" s="13"/>
      <c r="C7372" s="13"/>
      <c r="D7372" s="1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2"/>
      <c r="BA7372" s="12"/>
      <c r="BB7372" s="12"/>
      <c r="BC7372" s="11"/>
      <c r="BD7372" s="11"/>
      <c r="BE7372" s="11"/>
      <c r="BF7372" s="11"/>
    </row>
    <row r="7373" spans="1:58" x14ac:dyDescent="0.25">
      <c r="A7373" s="13"/>
      <c r="B7373" s="13"/>
      <c r="C7373" s="13"/>
      <c r="D7373" s="13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2"/>
      <c r="BA7373" s="12"/>
      <c r="BB7373" s="12"/>
      <c r="BC7373" s="11"/>
      <c r="BD7373" s="11"/>
      <c r="BE7373" s="11"/>
      <c r="BF7373" s="11"/>
    </row>
    <row r="7374" spans="1:58" x14ac:dyDescent="0.25">
      <c r="A7374" s="13"/>
      <c r="B7374" s="13"/>
      <c r="C7374" s="13"/>
      <c r="D7374" s="13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2"/>
      <c r="BA7374" s="12"/>
      <c r="BB7374" s="12"/>
      <c r="BC7374" s="11"/>
      <c r="BD7374" s="11"/>
      <c r="BE7374" s="11"/>
      <c r="BF7374" s="11"/>
    </row>
    <row r="7375" spans="1:58" x14ac:dyDescent="0.25">
      <c r="A7375" s="13"/>
      <c r="B7375" s="13"/>
      <c r="C7375" s="13"/>
      <c r="D7375" s="13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2"/>
      <c r="BA7375" s="12"/>
      <c r="BB7375" s="12"/>
      <c r="BC7375" s="11"/>
      <c r="BD7375" s="11"/>
      <c r="BE7375" s="11"/>
      <c r="BF7375" s="11"/>
    </row>
    <row r="7376" spans="1:58" x14ac:dyDescent="0.25">
      <c r="A7376" s="13"/>
      <c r="B7376" s="13"/>
      <c r="C7376" s="13"/>
      <c r="D7376" s="13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2"/>
      <c r="BA7376" s="12"/>
      <c r="BB7376" s="12"/>
      <c r="BC7376" s="11"/>
      <c r="BD7376" s="11"/>
      <c r="BE7376" s="11"/>
      <c r="BF7376" s="11"/>
    </row>
    <row r="7377" spans="1:58" x14ac:dyDescent="0.25">
      <c r="A7377" s="13"/>
      <c r="B7377" s="13"/>
      <c r="C7377" s="13"/>
      <c r="D7377" s="13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2"/>
      <c r="BA7377" s="12"/>
      <c r="BB7377" s="12"/>
      <c r="BC7377" s="11"/>
      <c r="BD7377" s="11"/>
      <c r="BE7377" s="11"/>
      <c r="BF7377" s="11"/>
    </row>
    <row r="7378" spans="1:58" x14ac:dyDescent="0.25">
      <c r="A7378" s="13"/>
      <c r="B7378" s="13"/>
      <c r="C7378" s="13"/>
      <c r="D7378" s="13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2"/>
      <c r="BA7378" s="12"/>
      <c r="BB7378" s="12"/>
      <c r="BC7378" s="11"/>
      <c r="BD7378" s="11"/>
      <c r="BE7378" s="11"/>
      <c r="BF7378" s="11"/>
    </row>
    <row r="7379" spans="1:58" x14ac:dyDescent="0.25">
      <c r="A7379" s="13"/>
      <c r="B7379" s="13"/>
      <c r="C7379" s="13"/>
      <c r="D7379" s="13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2"/>
      <c r="BA7379" s="12"/>
      <c r="BB7379" s="12"/>
      <c r="BC7379" s="11"/>
      <c r="BD7379" s="11"/>
      <c r="BE7379" s="11"/>
      <c r="BF7379" s="11"/>
    </row>
    <row r="7380" spans="1:58" x14ac:dyDescent="0.25">
      <c r="A7380" s="13"/>
      <c r="B7380" s="13"/>
      <c r="C7380" s="13"/>
      <c r="D7380" s="13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2"/>
      <c r="BA7380" s="12"/>
      <c r="BB7380" s="12"/>
      <c r="BC7380" s="11"/>
      <c r="BD7380" s="11"/>
      <c r="BE7380" s="11"/>
      <c r="BF7380" s="11"/>
    </row>
    <row r="7381" spans="1:58" x14ac:dyDescent="0.25">
      <c r="A7381" s="13"/>
      <c r="B7381" s="13"/>
      <c r="C7381" s="13"/>
      <c r="D7381" s="13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2"/>
      <c r="BA7381" s="12"/>
      <c r="BB7381" s="12"/>
      <c r="BC7381" s="11"/>
      <c r="BD7381" s="11"/>
      <c r="BE7381" s="11"/>
      <c r="BF7381" s="11"/>
    </row>
    <row r="7382" spans="1:58" x14ac:dyDescent="0.25">
      <c r="A7382" s="13"/>
      <c r="B7382" s="13"/>
      <c r="C7382" s="13"/>
      <c r="D7382" s="13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2"/>
      <c r="BA7382" s="12"/>
      <c r="BB7382" s="12"/>
      <c r="BC7382" s="11"/>
      <c r="BD7382" s="11"/>
      <c r="BE7382" s="11"/>
      <c r="BF7382" s="11"/>
    </row>
    <row r="7383" spans="1:58" x14ac:dyDescent="0.25">
      <c r="A7383" s="13"/>
      <c r="B7383" s="13"/>
      <c r="C7383" s="13"/>
      <c r="D7383" s="13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2"/>
      <c r="BA7383" s="12"/>
      <c r="BB7383" s="12"/>
      <c r="BC7383" s="11"/>
      <c r="BD7383" s="11"/>
      <c r="BE7383" s="11"/>
      <c r="BF7383" s="11"/>
    </row>
    <row r="7384" spans="1:58" x14ac:dyDescent="0.25">
      <c r="A7384" s="13"/>
      <c r="B7384" s="13"/>
      <c r="C7384" s="13"/>
      <c r="D7384" s="1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2"/>
      <c r="BA7384" s="12"/>
      <c r="BB7384" s="12"/>
      <c r="BC7384" s="11"/>
      <c r="BD7384" s="11"/>
      <c r="BE7384" s="11"/>
      <c r="BF7384" s="11"/>
    </row>
    <row r="7385" spans="1:58" x14ac:dyDescent="0.25">
      <c r="A7385" s="13"/>
      <c r="B7385" s="13"/>
      <c r="C7385" s="13"/>
      <c r="D7385" s="13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2"/>
      <c r="BA7385" s="12"/>
      <c r="BB7385" s="12"/>
      <c r="BC7385" s="11"/>
      <c r="BD7385" s="11"/>
      <c r="BE7385" s="11"/>
      <c r="BF7385" s="11"/>
    </row>
    <row r="7386" spans="1:58" x14ac:dyDescent="0.25">
      <c r="A7386" s="13"/>
      <c r="B7386" s="13"/>
      <c r="C7386" s="13"/>
      <c r="D7386" s="13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2"/>
      <c r="BA7386" s="12"/>
      <c r="BB7386" s="12"/>
      <c r="BC7386" s="11"/>
      <c r="BD7386" s="11"/>
      <c r="BE7386" s="11"/>
      <c r="BF7386" s="11"/>
    </row>
    <row r="7387" spans="1:58" x14ac:dyDescent="0.25">
      <c r="A7387" s="13"/>
      <c r="B7387" s="13"/>
      <c r="C7387" s="13"/>
      <c r="D7387" s="13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2"/>
      <c r="BA7387" s="12"/>
      <c r="BB7387" s="12"/>
      <c r="BC7387" s="11"/>
      <c r="BD7387" s="11"/>
      <c r="BE7387" s="11"/>
      <c r="BF7387" s="11"/>
    </row>
    <row r="7388" spans="1:58" x14ac:dyDescent="0.25">
      <c r="A7388" s="13"/>
      <c r="B7388" s="13"/>
      <c r="C7388" s="13"/>
      <c r="D7388" s="13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2"/>
      <c r="BA7388" s="12"/>
      <c r="BB7388" s="12"/>
      <c r="BC7388" s="11"/>
      <c r="BD7388" s="11"/>
      <c r="BE7388" s="11"/>
      <c r="BF7388" s="11"/>
    </row>
    <row r="7389" spans="1:58" x14ac:dyDescent="0.25">
      <c r="A7389" s="13"/>
      <c r="B7389" s="13"/>
      <c r="C7389" s="13"/>
      <c r="D7389" s="13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2"/>
      <c r="BA7389" s="12"/>
      <c r="BB7389" s="12"/>
      <c r="BC7389" s="11"/>
      <c r="BD7389" s="11"/>
      <c r="BE7389" s="11"/>
      <c r="BF7389" s="11"/>
    </row>
    <row r="7390" spans="1:58" x14ac:dyDescent="0.25">
      <c r="A7390" s="13"/>
      <c r="B7390" s="13"/>
      <c r="C7390" s="13"/>
      <c r="D7390" s="13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2"/>
      <c r="BA7390" s="12"/>
      <c r="BB7390" s="12"/>
      <c r="BC7390" s="11"/>
      <c r="BD7390" s="11"/>
      <c r="BE7390" s="11"/>
      <c r="BF7390" s="11"/>
    </row>
    <row r="7391" spans="1:58" x14ac:dyDescent="0.25">
      <c r="A7391" s="13"/>
      <c r="B7391" s="13"/>
      <c r="C7391" s="13"/>
      <c r="D7391" s="13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2"/>
      <c r="BA7391" s="12"/>
      <c r="BB7391" s="12"/>
      <c r="BC7391" s="11"/>
      <c r="BD7391" s="11"/>
      <c r="BE7391" s="11"/>
      <c r="BF7391" s="11"/>
    </row>
    <row r="7392" spans="1:58" x14ac:dyDescent="0.25">
      <c r="A7392" s="13"/>
      <c r="B7392" s="13"/>
      <c r="C7392" s="13"/>
      <c r="D7392" s="13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2"/>
      <c r="BA7392" s="12"/>
      <c r="BB7392" s="12"/>
      <c r="BC7392" s="11"/>
      <c r="BD7392" s="11"/>
      <c r="BE7392" s="11"/>
      <c r="BF7392" s="11"/>
    </row>
    <row r="7393" spans="1:58" x14ac:dyDescent="0.25">
      <c r="A7393" s="13"/>
      <c r="B7393" s="13"/>
      <c r="C7393" s="13"/>
      <c r="D7393" s="13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2"/>
      <c r="BA7393" s="12"/>
      <c r="BB7393" s="12"/>
      <c r="BC7393" s="11"/>
      <c r="BD7393" s="11"/>
      <c r="BE7393" s="11"/>
      <c r="BF7393" s="11"/>
    </row>
    <row r="7394" spans="1:58" x14ac:dyDescent="0.25">
      <c r="A7394" s="13"/>
      <c r="B7394" s="13"/>
      <c r="C7394" s="13"/>
      <c r="D7394" s="13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2"/>
      <c r="BA7394" s="12"/>
      <c r="BB7394" s="12"/>
      <c r="BC7394" s="11"/>
      <c r="BD7394" s="11"/>
      <c r="BE7394" s="11"/>
      <c r="BF7394" s="11"/>
    </row>
    <row r="7395" spans="1:58" x14ac:dyDescent="0.25">
      <c r="A7395" s="13"/>
      <c r="B7395" s="13"/>
      <c r="C7395" s="13"/>
      <c r="D7395" s="13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2"/>
      <c r="BA7395" s="12"/>
      <c r="BB7395" s="12"/>
      <c r="BC7395" s="11"/>
      <c r="BD7395" s="11"/>
      <c r="BE7395" s="11"/>
      <c r="BF7395" s="11"/>
    </row>
    <row r="7396" spans="1:58" x14ac:dyDescent="0.25">
      <c r="A7396" s="13"/>
      <c r="B7396" s="13"/>
      <c r="C7396" s="13"/>
      <c r="D7396" s="13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2"/>
      <c r="BA7396" s="12"/>
      <c r="BB7396" s="12"/>
      <c r="BC7396" s="11"/>
      <c r="BD7396" s="11"/>
      <c r="BE7396" s="11"/>
      <c r="BF7396" s="11"/>
    </row>
    <row r="7397" spans="1:58" x14ac:dyDescent="0.25">
      <c r="A7397" s="13"/>
      <c r="B7397" s="13"/>
      <c r="C7397" s="13"/>
      <c r="D7397" s="13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2"/>
      <c r="BA7397" s="12"/>
      <c r="BB7397" s="12"/>
      <c r="BC7397" s="11"/>
      <c r="BD7397" s="11"/>
      <c r="BE7397" s="11"/>
      <c r="BF7397" s="11"/>
    </row>
    <row r="7398" spans="1:58" x14ac:dyDescent="0.25">
      <c r="A7398" s="13"/>
      <c r="B7398" s="13"/>
      <c r="C7398" s="13"/>
      <c r="D7398" s="13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2"/>
      <c r="BA7398" s="12"/>
      <c r="BB7398" s="12"/>
      <c r="BC7398" s="11"/>
      <c r="BD7398" s="11"/>
      <c r="BE7398" s="11"/>
      <c r="BF7398" s="11"/>
    </row>
    <row r="7399" spans="1:58" x14ac:dyDescent="0.25">
      <c r="A7399" s="13"/>
      <c r="B7399" s="13"/>
      <c r="C7399" s="13"/>
      <c r="D7399" s="13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2"/>
      <c r="BA7399" s="12"/>
      <c r="BB7399" s="12"/>
      <c r="BC7399" s="11"/>
      <c r="BD7399" s="11"/>
      <c r="BE7399" s="11"/>
      <c r="BF7399" s="11"/>
    </row>
    <row r="7400" spans="1:58" x14ac:dyDescent="0.25">
      <c r="A7400" s="13"/>
      <c r="B7400" s="13"/>
      <c r="C7400" s="13"/>
      <c r="D7400" s="13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2"/>
      <c r="BA7400" s="12"/>
      <c r="BB7400" s="12"/>
      <c r="BC7400" s="11"/>
      <c r="BD7400" s="11"/>
      <c r="BE7400" s="11"/>
      <c r="BF7400" s="11"/>
    </row>
    <row r="7401" spans="1:58" x14ac:dyDescent="0.25">
      <c r="A7401" s="13"/>
      <c r="B7401" s="13"/>
      <c r="C7401" s="13"/>
      <c r="D7401" s="13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2"/>
      <c r="BA7401" s="12"/>
      <c r="BB7401" s="12"/>
      <c r="BC7401" s="11"/>
      <c r="BD7401" s="11"/>
      <c r="BE7401" s="11"/>
      <c r="BF7401" s="11"/>
    </row>
    <row r="7402" spans="1:58" x14ac:dyDescent="0.25">
      <c r="A7402" s="13"/>
      <c r="B7402" s="13"/>
      <c r="C7402" s="13"/>
      <c r="D7402" s="13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2"/>
      <c r="BA7402" s="12"/>
      <c r="BB7402" s="12"/>
      <c r="BC7402" s="11"/>
      <c r="BD7402" s="11"/>
      <c r="BE7402" s="11"/>
      <c r="BF7402" s="11"/>
    </row>
    <row r="7403" spans="1:58" x14ac:dyDescent="0.25">
      <c r="A7403" s="13"/>
      <c r="B7403" s="13"/>
      <c r="C7403" s="13"/>
      <c r="D7403" s="13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2"/>
      <c r="BA7403" s="12"/>
      <c r="BB7403" s="12"/>
      <c r="BC7403" s="11"/>
      <c r="BD7403" s="11"/>
      <c r="BE7403" s="11"/>
      <c r="BF7403" s="11"/>
    </row>
    <row r="7404" spans="1:58" x14ac:dyDescent="0.25">
      <c r="A7404" s="13"/>
      <c r="B7404" s="13"/>
      <c r="C7404" s="13"/>
      <c r="D7404" s="13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2"/>
      <c r="BA7404" s="12"/>
      <c r="BB7404" s="12"/>
      <c r="BC7404" s="11"/>
      <c r="BD7404" s="11"/>
      <c r="BE7404" s="11"/>
      <c r="BF7404" s="11"/>
    </row>
    <row r="7405" spans="1:58" x14ac:dyDescent="0.25">
      <c r="A7405" s="13"/>
      <c r="B7405" s="13"/>
      <c r="C7405" s="13"/>
      <c r="D7405" s="13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2"/>
      <c r="BA7405" s="12"/>
      <c r="BB7405" s="12"/>
      <c r="BC7405" s="11"/>
      <c r="BD7405" s="11"/>
      <c r="BE7405" s="11"/>
      <c r="BF7405" s="11"/>
    </row>
    <row r="7406" spans="1:58" x14ac:dyDescent="0.25">
      <c r="A7406" s="13"/>
      <c r="B7406" s="13"/>
      <c r="C7406" s="13"/>
      <c r="D7406" s="13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2"/>
      <c r="BA7406" s="12"/>
      <c r="BB7406" s="12"/>
      <c r="BC7406" s="11"/>
      <c r="BD7406" s="11"/>
      <c r="BE7406" s="11"/>
      <c r="BF7406" s="11"/>
    </row>
    <row r="7407" spans="1:58" x14ac:dyDescent="0.25">
      <c r="A7407" s="13"/>
      <c r="B7407" s="13"/>
      <c r="C7407" s="13"/>
      <c r="D7407" s="13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2"/>
      <c r="BA7407" s="12"/>
      <c r="BB7407" s="12"/>
      <c r="BC7407" s="11"/>
      <c r="BD7407" s="11"/>
      <c r="BE7407" s="11"/>
      <c r="BF7407" s="11"/>
    </row>
    <row r="7408" spans="1:58" x14ac:dyDescent="0.25">
      <c r="A7408" s="13"/>
      <c r="B7408" s="13"/>
      <c r="C7408" s="13"/>
      <c r="D7408" s="13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2"/>
      <c r="BA7408" s="12"/>
      <c r="BB7408" s="12"/>
      <c r="BC7408" s="11"/>
      <c r="BD7408" s="11"/>
      <c r="BE7408" s="11"/>
      <c r="BF7408" s="11"/>
    </row>
    <row r="7409" spans="1:58" x14ac:dyDescent="0.25">
      <c r="A7409" s="13"/>
      <c r="B7409" s="13"/>
      <c r="C7409" s="13"/>
      <c r="D7409" s="13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2"/>
      <c r="BA7409" s="12"/>
      <c r="BB7409" s="12"/>
      <c r="BC7409" s="11"/>
      <c r="BD7409" s="11"/>
      <c r="BE7409" s="11"/>
      <c r="BF7409" s="11"/>
    </row>
    <row r="7410" spans="1:58" x14ac:dyDescent="0.25">
      <c r="A7410" s="13"/>
      <c r="B7410" s="13"/>
      <c r="C7410" s="13"/>
      <c r="D7410" s="13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2"/>
      <c r="BA7410" s="12"/>
      <c r="BB7410" s="12"/>
      <c r="BC7410" s="11"/>
      <c r="BD7410" s="11"/>
      <c r="BE7410" s="11"/>
      <c r="BF7410" s="11"/>
    </row>
    <row r="7411" spans="1:58" x14ac:dyDescent="0.25">
      <c r="A7411" s="13"/>
      <c r="B7411" s="13"/>
      <c r="C7411" s="13"/>
      <c r="D7411" s="13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2"/>
      <c r="BA7411" s="12"/>
      <c r="BB7411" s="12"/>
      <c r="BC7411" s="11"/>
      <c r="BD7411" s="11"/>
      <c r="BE7411" s="11"/>
      <c r="BF7411" s="11"/>
    </row>
    <row r="7412" spans="1:58" x14ac:dyDescent="0.25">
      <c r="A7412" s="13"/>
      <c r="B7412" s="13"/>
      <c r="C7412" s="13"/>
      <c r="D7412" s="13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2"/>
      <c r="BA7412" s="12"/>
      <c r="BB7412" s="12"/>
      <c r="BC7412" s="11"/>
      <c r="BD7412" s="11"/>
      <c r="BE7412" s="11"/>
      <c r="BF7412" s="11"/>
    </row>
    <row r="7413" spans="1:58" x14ac:dyDescent="0.25">
      <c r="A7413" s="13"/>
      <c r="B7413" s="13"/>
      <c r="C7413" s="13"/>
      <c r="D7413" s="13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2"/>
      <c r="BA7413" s="12"/>
      <c r="BB7413" s="12"/>
      <c r="BC7413" s="11"/>
      <c r="BD7413" s="11"/>
      <c r="BE7413" s="11"/>
      <c r="BF7413" s="11"/>
    </row>
    <row r="7414" spans="1:58" x14ac:dyDescent="0.25">
      <c r="A7414" s="13"/>
      <c r="B7414" s="13"/>
      <c r="C7414" s="13"/>
      <c r="D7414" s="13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2"/>
      <c r="BA7414" s="12"/>
      <c r="BB7414" s="12"/>
      <c r="BC7414" s="11"/>
      <c r="BD7414" s="11"/>
      <c r="BE7414" s="11"/>
      <c r="BF7414" s="11"/>
    </row>
    <row r="7415" spans="1:58" x14ac:dyDescent="0.25">
      <c r="A7415" s="13"/>
      <c r="B7415" s="13"/>
      <c r="C7415" s="13"/>
      <c r="D7415" s="13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2"/>
      <c r="BA7415" s="12"/>
      <c r="BB7415" s="12"/>
      <c r="BC7415" s="11"/>
      <c r="BD7415" s="11"/>
      <c r="BE7415" s="11"/>
      <c r="BF7415" s="11"/>
    </row>
    <row r="7416" spans="1:58" x14ac:dyDescent="0.25">
      <c r="A7416" s="13"/>
      <c r="B7416" s="13"/>
      <c r="C7416" s="13"/>
      <c r="D7416" s="13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2"/>
      <c r="BA7416" s="12"/>
      <c r="BB7416" s="12"/>
      <c r="BC7416" s="11"/>
      <c r="BD7416" s="11"/>
      <c r="BE7416" s="11"/>
      <c r="BF7416" s="11"/>
    </row>
    <row r="7417" spans="1:58" x14ac:dyDescent="0.25">
      <c r="A7417" s="13"/>
      <c r="B7417" s="13"/>
      <c r="C7417" s="13"/>
      <c r="D7417" s="13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2"/>
      <c r="BA7417" s="12"/>
      <c r="BB7417" s="12"/>
      <c r="BC7417" s="11"/>
      <c r="BD7417" s="11"/>
      <c r="BE7417" s="11"/>
      <c r="BF7417" s="11"/>
    </row>
    <row r="7418" spans="1:58" x14ac:dyDescent="0.25">
      <c r="A7418" s="13"/>
      <c r="B7418" s="13"/>
      <c r="C7418" s="13"/>
      <c r="D7418" s="13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2"/>
      <c r="BA7418" s="12"/>
      <c r="BB7418" s="12"/>
      <c r="BC7418" s="11"/>
      <c r="BD7418" s="11"/>
      <c r="BE7418" s="11"/>
      <c r="BF7418" s="11"/>
    </row>
    <row r="7419" spans="1:58" x14ac:dyDescent="0.25">
      <c r="A7419" s="13"/>
      <c r="B7419" s="13"/>
      <c r="C7419" s="13"/>
      <c r="D7419" s="1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2"/>
      <c r="BA7419" s="12"/>
      <c r="BB7419" s="12"/>
      <c r="BC7419" s="11"/>
      <c r="BD7419" s="11"/>
      <c r="BE7419" s="11"/>
      <c r="BF7419" s="11"/>
    </row>
    <row r="7420" spans="1:58" x14ac:dyDescent="0.25">
      <c r="A7420" s="13"/>
      <c r="B7420" s="13"/>
      <c r="C7420" s="13"/>
      <c r="D7420" s="13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2"/>
      <c r="BA7420" s="12"/>
      <c r="BB7420" s="12"/>
      <c r="BC7420" s="11"/>
      <c r="BD7420" s="11"/>
      <c r="BE7420" s="11"/>
      <c r="BF7420" s="11"/>
    </row>
    <row r="7421" spans="1:58" x14ac:dyDescent="0.25">
      <c r="A7421" s="13"/>
      <c r="B7421" s="13"/>
      <c r="C7421" s="13"/>
      <c r="D7421" s="13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2"/>
      <c r="BA7421" s="12"/>
      <c r="BB7421" s="12"/>
      <c r="BC7421" s="11"/>
      <c r="BD7421" s="11"/>
      <c r="BE7421" s="11"/>
      <c r="BF7421" s="11"/>
    </row>
    <row r="7422" spans="1:58" x14ac:dyDescent="0.25">
      <c r="A7422" s="13"/>
      <c r="B7422" s="13"/>
      <c r="C7422" s="13"/>
      <c r="D7422" s="13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2"/>
      <c r="BA7422" s="12"/>
      <c r="BB7422" s="12"/>
      <c r="BC7422" s="11"/>
      <c r="BD7422" s="11"/>
      <c r="BE7422" s="11"/>
      <c r="BF7422" s="11"/>
    </row>
    <row r="7423" spans="1:58" x14ac:dyDescent="0.25">
      <c r="A7423" s="13"/>
      <c r="B7423" s="13"/>
      <c r="C7423" s="13"/>
      <c r="D7423" s="13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2"/>
      <c r="BA7423" s="12"/>
      <c r="BB7423" s="12"/>
      <c r="BC7423" s="11"/>
      <c r="BD7423" s="11"/>
      <c r="BE7423" s="11"/>
      <c r="BF7423" s="11"/>
    </row>
    <row r="7424" spans="1:58" x14ac:dyDescent="0.25">
      <c r="A7424" s="13"/>
      <c r="B7424" s="13"/>
      <c r="C7424" s="13"/>
      <c r="D7424" s="13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2"/>
      <c r="BA7424" s="12"/>
      <c r="BB7424" s="12"/>
      <c r="BC7424" s="11"/>
      <c r="BD7424" s="11"/>
      <c r="BE7424" s="11"/>
      <c r="BF7424" s="11"/>
    </row>
    <row r="7425" spans="1:58" x14ac:dyDescent="0.25">
      <c r="A7425" s="13"/>
      <c r="B7425" s="13"/>
      <c r="C7425" s="13"/>
      <c r="D7425" s="13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2"/>
      <c r="BA7425" s="12"/>
      <c r="BB7425" s="12"/>
      <c r="BC7425" s="11"/>
      <c r="BD7425" s="11"/>
      <c r="BE7425" s="11"/>
      <c r="BF7425" s="11"/>
    </row>
    <row r="7426" spans="1:58" x14ac:dyDescent="0.25">
      <c r="A7426" s="13"/>
      <c r="B7426" s="13"/>
      <c r="C7426" s="13"/>
      <c r="D7426" s="13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2"/>
      <c r="BA7426" s="12"/>
      <c r="BB7426" s="12"/>
      <c r="BC7426" s="11"/>
      <c r="BD7426" s="11"/>
      <c r="BE7426" s="11"/>
      <c r="BF7426" s="11"/>
    </row>
    <row r="7427" spans="1:58" x14ac:dyDescent="0.25">
      <c r="A7427" s="13"/>
      <c r="B7427" s="13"/>
      <c r="C7427" s="13"/>
      <c r="D7427" s="1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2"/>
      <c r="BA7427" s="12"/>
      <c r="BB7427" s="12"/>
      <c r="BC7427" s="11"/>
      <c r="BD7427" s="11"/>
      <c r="BE7427" s="11"/>
      <c r="BF7427" s="11"/>
    </row>
    <row r="7428" spans="1:58" x14ac:dyDescent="0.25">
      <c r="A7428" s="13"/>
      <c r="B7428" s="13"/>
      <c r="C7428" s="13"/>
      <c r="D7428" s="13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2"/>
      <c r="BA7428" s="12"/>
      <c r="BB7428" s="12"/>
      <c r="BC7428" s="11"/>
      <c r="BD7428" s="11"/>
      <c r="BE7428" s="11"/>
      <c r="BF7428" s="11"/>
    </row>
    <row r="7429" spans="1:58" x14ac:dyDescent="0.25">
      <c r="A7429" s="13"/>
      <c r="B7429" s="13"/>
      <c r="C7429" s="13"/>
      <c r="D7429" s="13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2"/>
      <c r="BA7429" s="12"/>
      <c r="BB7429" s="12"/>
      <c r="BC7429" s="11"/>
      <c r="BD7429" s="11"/>
      <c r="BE7429" s="11"/>
      <c r="BF7429" s="11"/>
    </row>
    <row r="7430" spans="1:58" x14ac:dyDescent="0.25">
      <c r="A7430" s="13"/>
      <c r="B7430" s="13"/>
      <c r="C7430" s="13"/>
      <c r="D7430" s="13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2"/>
      <c r="BA7430" s="12"/>
      <c r="BB7430" s="12"/>
      <c r="BC7430" s="11"/>
      <c r="BD7430" s="11"/>
      <c r="BE7430" s="11"/>
      <c r="BF7430" s="11"/>
    </row>
    <row r="7431" spans="1:58" x14ac:dyDescent="0.25">
      <c r="A7431" s="13"/>
      <c r="B7431" s="13"/>
      <c r="C7431" s="13"/>
      <c r="D7431" s="13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2"/>
      <c r="BA7431" s="12"/>
      <c r="BB7431" s="12"/>
      <c r="BC7431" s="11"/>
      <c r="BD7431" s="11"/>
      <c r="BE7431" s="11"/>
      <c r="BF7431" s="11"/>
    </row>
    <row r="7432" spans="1:58" x14ac:dyDescent="0.25">
      <c r="A7432" s="13"/>
      <c r="B7432" s="13"/>
      <c r="C7432" s="13"/>
      <c r="D7432" s="13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2"/>
      <c r="BA7432" s="12"/>
      <c r="BB7432" s="12"/>
      <c r="BC7432" s="11"/>
      <c r="BD7432" s="11"/>
      <c r="BE7432" s="11"/>
      <c r="BF7432" s="11"/>
    </row>
    <row r="7433" spans="1:58" x14ac:dyDescent="0.25">
      <c r="A7433" s="13"/>
      <c r="B7433" s="13"/>
      <c r="C7433" s="13"/>
      <c r="D7433" s="13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2"/>
      <c r="BA7433" s="12"/>
      <c r="BB7433" s="12"/>
      <c r="BC7433" s="11"/>
      <c r="BD7433" s="11"/>
      <c r="BE7433" s="11"/>
      <c r="BF7433" s="11"/>
    </row>
    <row r="7434" spans="1:58" x14ac:dyDescent="0.25">
      <c r="A7434" s="13"/>
      <c r="B7434" s="13"/>
      <c r="C7434" s="13"/>
      <c r="D7434" s="13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2"/>
      <c r="BA7434" s="12"/>
      <c r="BB7434" s="12"/>
      <c r="BC7434" s="11"/>
      <c r="BD7434" s="11"/>
      <c r="BE7434" s="11"/>
      <c r="BF7434" s="11"/>
    </row>
    <row r="7435" spans="1:58" x14ac:dyDescent="0.25">
      <c r="A7435" s="13"/>
      <c r="B7435" s="13"/>
      <c r="C7435" s="13"/>
      <c r="D7435" s="13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2"/>
      <c r="BA7435" s="12"/>
      <c r="BB7435" s="12"/>
      <c r="BC7435" s="11"/>
      <c r="BD7435" s="11"/>
      <c r="BE7435" s="11"/>
      <c r="BF7435" s="11"/>
    </row>
    <row r="7436" spans="1:58" x14ac:dyDescent="0.25">
      <c r="A7436" s="13"/>
      <c r="B7436" s="13"/>
      <c r="C7436" s="13"/>
      <c r="D7436" s="13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2"/>
      <c r="BA7436" s="12"/>
      <c r="BB7436" s="12"/>
      <c r="BC7436" s="11"/>
      <c r="BD7436" s="11"/>
      <c r="BE7436" s="11"/>
      <c r="BF7436" s="11"/>
    </row>
    <row r="7437" spans="1:58" x14ac:dyDescent="0.25">
      <c r="A7437" s="13"/>
      <c r="B7437" s="13"/>
      <c r="C7437" s="13"/>
      <c r="D7437" s="13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2"/>
      <c r="BA7437" s="12"/>
      <c r="BB7437" s="12"/>
      <c r="BC7437" s="11"/>
      <c r="BD7437" s="11"/>
      <c r="BE7437" s="11"/>
      <c r="BF7437" s="11"/>
    </row>
    <row r="7438" spans="1:58" x14ac:dyDescent="0.25">
      <c r="A7438" s="13"/>
      <c r="B7438" s="13"/>
      <c r="C7438" s="13"/>
      <c r="D7438" s="13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2"/>
      <c r="BA7438" s="12"/>
      <c r="BB7438" s="12"/>
      <c r="BC7438" s="11"/>
      <c r="BD7438" s="11"/>
      <c r="BE7438" s="11"/>
      <c r="BF7438" s="11"/>
    </row>
    <row r="7439" spans="1:58" x14ac:dyDescent="0.25">
      <c r="A7439" s="13"/>
      <c r="B7439" s="13"/>
      <c r="C7439" s="13"/>
      <c r="D7439" s="13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2"/>
      <c r="BA7439" s="12"/>
      <c r="BB7439" s="12"/>
      <c r="BC7439" s="11"/>
      <c r="BD7439" s="11"/>
      <c r="BE7439" s="11"/>
      <c r="BF7439" s="11"/>
    </row>
    <row r="7440" spans="1:58" x14ac:dyDescent="0.25">
      <c r="A7440" s="13"/>
      <c r="B7440" s="13"/>
      <c r="C7440" s="13"/>
      <c r="D7440" s="13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2"/>
      <c r="BA7440" s="12"/>
      <c r="BB7440" s="12"/>
      <c r="BC7440" s="11"/>
      <c r="BD7440" s="11"/>
      <c r="BE7440" s="11"/>
      <c r="BF7440" s="11"/>
    </row>
    <row r="7441" spans="1:58" x14ac:dyDescent="0.25">
      <c r="A7441" s="13"/>
      <c r="B7441" s="13"/>
      <c r="C7441" s="13"/>
      <c r="D7441" s="13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2"/>
      <c r="BA7441" s="12"/>
      <c r="BB7441" s="12"/>
      <c r="BC7441" s="11"/>
      <c r="BD7441" s="11"/>
      <c r="BE7441" s="11"/>
      <c r="BF7441" s="11"/>
    </row>
    <row r="7442" spans="1:58" x14ac:dyDescent="0.25">
      <c r="A7442" s="13"/>
      <c r="B7442" s="13"/>
      <c r="C7442" s="13"/>
      <c r="D7442" s="13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2"/>
      <c r="BA7442" s="12"/>
      <c r="BB7442" s="12"/>
      <c r="BC7442" s="11"/>
      <c r="BD7442" s="11"/>
      <c r="BE7442" s="11"/>
      <c r="BF7442" s="11"/>
    </row>
    <row r="7443" spans="1:58" x14ac:dyDescent="0.25">
      <c r="A7443" s="13"/>
      <c r="B7443" s="13"/>
      <c r="C7443" s="13"/>
      <c r="D7443" s="13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2"/>
      <c r="BA7443" s="12"/>
      <c r="BB7443" s="12"/>
      <c r="BC7443" s="11"/>
      <c r="BD7443" s="11"/>
      <c r="BE7443" s="11"/>
      <c r="BF7443" s="11"/>
    </row>
    <row r="7444" spans="1:58" x14ac:dyDescent="0.25">
      <c r="A7444" s="13"/>
      <c r="B7444" s="13"/>
      <c r="C7444" s="13"/>
      <c r="D7444" s="13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2"/>
      <c r="BA7444" s="12"/>
      <c r="BB7444" s="12"/>
      <c r="BC7444" s="11"/>
      <c r="BD7444" s="11"/>
      <c r="BE7444" s="11"/>
      <c r="BF7444" s="11"/>
    </row>
    <row r="7445" spans="1:58" x14ac:dyDescent="0.25">
      <c r="A7445" s="13"/>
      <c r="B7445" s="13"/>
      <c r="C7445" s="13"/>
      <c r="D7445" s="13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2"/>
      <c r="BA7445" s="12"/>
      <c r="BB7445" s="12"/>
      <c r="BC7445" s="11"/>
      <c r="BD7445" s="11"/>
      <c r="BE7445" s="11"/>
      <c r="BF7445" s="11"/>
    </row>
    <row r="7446" spans="1:58" x14ac:dyDescent="0.25">
      <c r="A7446" s="13"/>
      <c r="B7446" s="13"/>
      <c r="C7446" s="13"/>
      <c r="D7446" s="13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2"/>
      <c r="BA7446" s="12"/>
      <c r="BB7446" s="12"/>
      <c r="BC7446" s="11"/>
      <c r="BD7446" s="11"/>
      <c r="BE7446" s="11"/>
      <c r="BF7446" s="11"/>
    </row>
    <row r="7447" spans="1:58" x14ac:dyDescent="0.25">
      <c r="A7447" s="13"/>
      <c r="B7447" s="13"/>
      <c r="C7447" s="13"/>
      <c r="D7447" s="13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2"/>
      <c r="BA7447" s="12"/>
      <c r="BB7447" s="12"/>
      <c r="BC7447" s="11"/>
      <c r="BD7447" s="11"/>
      <c r="BE7447" s="11"/>
      <c r="BF7447" s="11"/>
    </row>
    <row r="7448" spans="1:58" x14ac:dyDescent="0.25">
      <c r="A7448" s="13"/>
      <c r="B7448" s="13"/>
      <c r="C7448" s="13"/>
      <c r="D7448" s="13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2"/>
      <c r="BA7448" s="12"/>
      <c r="BB7448" s="12"/>
      <c r="BC7448" s="11"/>
      <c r="BD7448" s="11"/>
      <c r="BE7448" s="11"/>
      <c r="BF7448" s="11"/>
    </row>
    <row r="7449" spans="1:58" x14ac:dyDescent="0.25">
      <c r="A7449" s="13"/>
      <c r="B7449" s="13"/>
      <c r="C7449" s="13"/>
      <c r="D7449" s="13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2"/>
      <c r="BA7449" s="12"/>
      <c r="BB7449" s="12"/>
      <c r="BC7449" s="11"/>
      <c r="BD7449" s="11"/>
      <c r="BE7449" s="11"/>
      <c r="BF7449" s="11"/>
    </row>
    <row r="7450" spans="1:58" x14ac:dyDescent="0.25">
      <c r="A7450" s="13"/>
      <c r="B7450" s="13"/>
      <c r="C7450" s="13"/>
      <c r="D7450" s="13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2"/>
      <c r="BA7450" s="12"/>
      <c r="BB7450" s="12"/>
      <c r="BC7450" s="11"/>
      <c r="BD7450" s="11"/>
      <c r="BE7450" s="11"/>
      <c r="BF7450" s="11"/>
    </row>
    <row r="7451" spans="1:58" x14ac:dyDescent="0.25">
      <c r="A7451" s="13"/>
      <c r="B7451" s="13"/>
      <c r="C7451" s="13"/>
      <c r="D7451" s="13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2"/>
      <c r="BA7451" s="12"/>
      <c r="BB7451" s="12"/>
      <c r="BC7451" s="11"/>
      <c r="BD7451" s="11"/>
      <c r="BE7451" s="11"/>
      <c r="BF7451" s="11"/>
    </row>
    <row r="7452" spans="1:58" x14ac:dyDescent="0.25">
      <c r="A7452" s="13"/>
      <c r="B7452" s="13"/>
      <c r="C7452" s="13"/>
      <c r="D7452" s="13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2"/>
      <c r="BA7452" s="12"/>
      <c r="BB7452" s="12"/>
      <c r="BC7452" s="11"/>
      <c r="BD7452" s="11"/>
      <c r="BE7452" s="11"/>
      <c r="BF7452" s="11"/>
    </row>
    <row r="7453" spans="1:58" x14ac:dyDescent="0.25">
      <c r="A7453" s="13"/>
      <c r="B7453" s="13"/>
      <c r="C7453" s="13"/>
      <c r="D7453" s="13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2"/>
      <c r="BA7453" s="12"/>
      <c r="BB7453" s="12"/>
      <c r="BC7453" s="11"/>
      <c r="BD7453" s="11"/>
      <c r="BE7453" s="11"/>
      <c r="BF7453" s="11"/>
    </row>
    <row r="7454" spans="1:58" x14ac:dyDescent="0.25">
      <c r="A7454" s="13"/>
      <c r="B7454" s="13"/>
      <c r="C7454" s="13"/>
      <c r="D7454" s="13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2"/>
      <c r="BA7454" s="12"/>
      <c r="BB7454" s="12"/>
      <c r="BC7454" s="11"/>
      <c r="BD7454" s="11"/>
      <c r="BE7454" s="11"/>
      <c r="BF7454" s="11"/>
    </row>
    <row r="7455" spans="1:58" x14ac:dyDescent="0.25">
      <c r="A7455" s="13"/>
      <c r="B7455" s="13"/>
      <c r="C7455" s="13"/>
      <c r="D7455" s="1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2"/>
      <c r="BA7455" s="12"/>
      <c r="BB7455" s="12"/>
      <c r="BC7455" s="11"/>
      <c r="BD7455" s="11"/>
      <c r="BE7455" s="11"/>
      <c r="BF7455" s="11"/>
    </row>
    <row r="7456" spans="1:58" x14ac:dyDescent="0.25">
      <c r="A7456" s="13"/>
      <c r="B7456" s="13"/>
      <c r="C7456" s="13"/>
      <c r="D7456" s="13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2"/>
      <c r="BA7456" s="12"/>
      <c r="BB7456" s="12"/>
      <c r="BC7456" s="11"/>
      <c r="BD7456" s="11"/>
      <c r="BE7456" s="11"/>
      <c r="BF7456" s="11"/>
    </row>
    <row r="7457" spans="1:58" x14ac:dyDescent="0.25">
      <c r="A7457" s="13"/>
      <c r="B7457" s="13"/>
      <c r="C7457" s="13"/>
      <c r="D7457" s="13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2"/>
      <c r="BA7457" s="12"/>
      <c r="BB7457" s="12"/>
      <c r="BC7457" s="11"/>
      <c r="BD7457" s="11"/>
      <c r="BE7457" s="11"/>
      <c r="BF7457" s="11"/>
    </row>
    <row r="7458" spans="1:58" x14ac:dyDescent="0.25">
      <c r="A7458" s="13"/>
      <c r="B7458" s="13"/>
      <c r="C7458" s="13"/>
      <c r="D7458" s="13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2"/>
      <c r="BA7458" s="12"/>
      <c r="BB7458" s="12"/>
      <c r="BC7458" s="11"/>
      <c r="BD7458" s="11"/>
      <c r="BE7458" s="11"/>
      <c r="BF7458" s="11"/>
    </row>
    <row r="7459" spans="1:58" x14ac:dyDescent="0.25">
      <c r="A7459" s="13"/>
      <c r="B7459" s="13"/>
      <c r="C7459" s="13"/>
      <c r="D7459" s="13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2"/>
      <c r="BA7459" s="12"/>
      <c r="BB7459" s="12"/>
      <c r="BC7459" s="11"/>
      <c r="BD7459" s="11"/>
      <c r="BE7459" s="11"/>
      <c r="BF7459" s="11"/>
    </row>
    <row r="7460" spans="1:58" x14ac:dyDescent="0.25">
      <c r="A7460" s="13"/>
      <c r="B7460" s="13"/>
      <c r="C7460" s="13"/>
      <c r="D7460" s="13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2"/>
      <c r="BA7460" s="12"/>
      <c r="BB7460" s="12"/>
      <c r="BC7460" s="11"/>
      <c r="BD7460" s="11"/>
      <c r="BE7460" s="11"/>
      <c r="BF7460" s="11"/>
    </row>
    <row r="7461" spans="1:58" x14ac:dyDescent="0.25">
      <c r="A7461" s="13"/>
      <c r="B7461" s="13"/>
      <c r="C7461" s="13"/>
      <c r="D7461" s="13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2"/>
      <c r="BA7461" s="12"/>
      <c r="BB7461" s="12"/>
      <c r="BC7461" s="11"/>
      <c r="BD7461" s="11"/>
      <c r="BE7461" s="11"/>
      <c r="BF7461" s="11"/>
    </row>
    <row r="7462" spans="1:58" x14ac:dyDescent="0.25">
      <c r="A7462" s="13"/>
      <c r="B7462" s="13"/>
      <c r="C7462" s="13"/>
      <c r="D7462" s="13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2"/>
      <c r="BA7462" s="12"/>
      <c r="BB7462" s="12"/>
      <c r="BC7462" s="11"/>
      <c r="BD7462" s="11"/>
      <c r="BE7462" s="11"/>
      <c r="BF7462" s="11"/>
    </row>
    <row r="7463" spans="1:58" x14ac:dyDescent="0.25">
      <c r="A7463" s="13"/>
      <c r="B7463" s="13"/>
      <c r="C7463" s="13"/>
      <c r="D7463" s="13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2"/>
      <c r="BA7463" s="12"/>
      <c r="BB7463" s="12"/>
      <c r="BC7463" s="11"/>
      <c r="BD7463" s="11"/>
      <c r="BE7463" s="11"/>
      <c r="BF7463" s="11"/>
    </row>
    <row r="7464" spans="1:58" x14ac:dyDescent="0.25">
      <c r="A7464" s="13"/>
      <c r="B7464" s="13"/>
      <c r="C7464" s="13"/>
      <c r="D7464" s="13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2"/>
      <c r="BA7464" s="12"/>
      <c r="BB7464" s="12"/>
      <c r="BC7464" s="11"/>
      <c r="BD7464" s="11"/>
      <c r="BE7464" s="11"/>
      <c r="BF7464" s="11"/>
    </row>
    <row r="7465" spans="1:58" x14ac:dyDescent="0.25">
      <c r="A7465" s="13"/>
      <c r="B7465" s="13"/>
      <c r="C7465" s="13"/>
      <c r="D7465" s="13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2"/>
      <c r="BA7465" s="12"/>
      <c r="BB7465" s="12"/>
      <c r="BC7465" s="11"/>
      <c r="BD7465" s="11"/>
      <c r="BE7465" s="11"/>
      <c r="BF7465" s="11"/>
    </row>
    <row r="7466" spans="1:58" x14ac:dyDescent="0.25">
      <c r="A7466" s="13"/>
      <c r="B7466" s="13"/>
      <c r="C7466" s="13"/>
      <c r="D7466" s="13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2"/>
      <c r="BA7466" s="12"/>
      <c r="BB7466" s="12"/>
      <c r="BC7466" s="11"/>
      <c r="BD7466" s="11"/>
      <c r="BE7466" s="11"/>
      <c r="BF7466" s="11"/>
    </row>
    <row r="7467" spans="1:58" x14ac:dyDescent="0.25">
      <c r="A7467" s="13"/>
      <c r="B7467" s="13"/>
      <c r="C7467" s="13"/>
      <c r="D7467" s="13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2"/>
      <c r="BA7467" s="12"/>
      <c r="BB7467" s="12"/>
      <c r="BC7467" s="11"/>
      <c r="BD7467" s="11"/>
      <c r="BE7467" s="11"/>
      <c r="BF7467" s="11"/>
    </row>
    <row r="7468" spans="1:58" x14ac:dyDescent="0.25">
      <c r="A7468" s="13"/>
      <c r="B7468" s="13"/>
      <c r="C7468" s="13"/>
      <c r="D7468" s="13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2"/>
      <c r="BA7468" s="12"/>
      <c r="BB7468" s="12"/>
      <c r="BC7468" s="11"/>
      <c r="BD7468" s="11"/>
      <c r="BE7468" s="11"/>
      <c r="BF7468" s="11"/>
    </row>
    <row r="7469" spans="1:58" x14ac:dyDescent="0.25">
      <c r="A7469" s="13"/>
      <c r="B7469" s="13"/>
      <c r="C7469" s="13"/>
      <c r="D7469" s="13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2"/>
      <c r="BA7469" s="12"/>
      <c r="BB7469" s="12"/>
      <c r="BC7469" s="11"/>
      <c r="BD7469" s="11"/>
      <c r="BE7469" s="11"/>
      <c r="BF7469" s="11"/>
    </row>
    <row r="7470" spans="1:58" x14ac:dyDescent="0.25">
      <c r="A7470" s="13"/>
      <c r="B7470" s="13"/>
      <c r="C7470" s="13"/>
      <c r="D7470" s="13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2"/>
      <c r="BA7470" s="12"/>
      <c r="BB7470" s="12"/>
      <c r="BC7470" s="11"/>
      <c r="BD7470" s="11"/>
      <c r="BE7470" s="11"/>
      <c r="BF7470" s="11"/>
    </row>
    <row r="7471" spans="1:58" x14ac:dyDescent="0.25">
      <c r="A7471" s="13"/>
      <c r="B7471" s="13"/>
      <c r="C7471" s="13"/>
      <c r="D7471" s="13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2"/>
      <c r="BA7471" s="12"/>
      <c r="BB7471" s="12"/>
      <c r="BC7471" s="11"/>
      <c r="BD7471" s="11"/>
      <c r="BE7471" s="11"/>
      <c r="BF7471" s="11"/>
    </row>
    <row r="7472" spans="1:58" x14ac:dyDescent="0.25">
      <c r="A7472" s="13"/>
      <c r="B7472" s="13"/>
      <c r="C7472" s="13"/>
      <c r="D7472" s="13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2"/>
      <c r="BA7472" s="12"/>
      <c r="BB7472" s="12"/>
      <c r="BC7472" s="11"/>
      <c r="BD7472" s="11"/>
      <c r="BE7472" s="11"/>
      <c r="BF7472" s="11"/>
    </row>
    <row r="7473" spans="1:58" x14ac:dyDescent="0.25">
      <c r="A7473" s="13"/>
      <c r="B7473" s="13"/>
      <c r="C7473" s="13"/>
      <c r="D7473" s="13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2"/>
      <c r="BA7473" s="12"/>
      <c r="BB7473" s="12"/>
      <c r="BC7473" s="11"/>
      <c r="BD7473" s="11"/>
      <c r="BE7473" s="11"/>
      <c r="BF7473" s="11"/>
    </row>
    <row r="7474" spans="1:58" x14ac:dyDescent="0.25">
      <c r="A7474" s="13"/>
      <c r="B7474" s="13"/>
      <c r="C7474" s="13"/>
      <c r="D7474" s="13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2"/>
      <c r="BA7474" s="12"/>
      <c r="BB7474" s="12"/>
      <c r="BC7474" s="11"/>
      <c r="BD7474" s="11"/>
      <c r="BE7474" s="11"/>
      <c r="BF7474" s="11"/>
    </row>
    <row r="7475" spans="1:58" x14ac:dyDescent="0.25">
      <c r="A7475" s="13"/>
      <c r="B7475" s="13"/>
      <c r="C7475" s="13"/>
      <c r="D7475" s="13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2"/>
      <c r="BA7475" s="12"/>
      <c r="BB7475" s="12"/>
      <c r="BC7475" s="11"/>
      <c r="BD7475" s="11"/>
      <c r="BE7475" s="11"/>
      <c r="BF7475" s="11"/>
    </row>
    <row r="7476" spans="1:58" x14ac:dyDescent="0.25">
      <c r="A7476" s="13"/>
      <c r="B7476" s="13"/>
      <c r="C7476" s="13"/>
      <c r="D7476" s="13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2"/>
      <c r="BA7476" s="12"/>
      <c r="BB7476" s="12"/>
      <c r="BC7476" s="11"/>
      <c r="BD7476" s="11"/>
      <c r="BE7476" s="11"/>
      <c r="BF7476" s="11"/>
    </row>
    <row r="7477" spans="1:58" x14ac:dyDescent="0.25">
      <c r="A7477" s="13"/>
      <c r="B7477" s="13"/>
      <c r="C7477" s="13"/>
      <c r="D7477" s="13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2"/>
      <c r="BA7477" s="12"/>
      <c r="BB7477" s="12"/>
      <c r="BC7477" s="11"/>
      <c r="BD7477" s="11"/>
      <c r="BE7477" s="11"/>
      <c r="BF7477" s="11"/>
    </row>
    <row r="7478" spans="1:58" x14ac:dyDescent="0.25">
      <c r="A7478" s="13"/>
      <c r="B7478" s="13"/>
      <c r="C7478" s="13"/>
      <c r="D7478" s="13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2"/>
      <c r="BA7478" s="12"/>
      <c r="BB7478" s="12"/>
      <c r="BC7478" s="11"/>
      <c r="BD7478" s="11"/>
      <c r="BE7478" s="11"/>
      <c r="BF7478" s="11"/>
    </row>
    <row r="7479" spans="1:58" x14ac:dyDescent="0.25">
      <c r="A7479" s="13"/>
      <c r="B7479" s="13"/>
      <c r="C7479" s="13"/>
      <c r="D7479" s="13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2"/>
      <c r="BA7479" s="12"/>
      <c r="BB7479" s="12"/>
      <c r="BC7479" s="11"/>
      <c r="BD7479" s="11"/>
      <c r="BE7479" s="11"/>
      <c r="BF7479" s="11"/>
    </row>
    <row r="7480" spans="1:58" x14ac:dyDescent="0.25">
      <c r="A7480" s="13"/>
      <c r="B7480" s="13"/>
      <c r="C7480" s="13"/>
      <c r="D7480" s="13"/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2"/>
      <c r="BA7480" s="12"/>
      <c r="BB7480" s="12"/>
      <c r="BC7480" s="11"/>
      <c r="BD7480" s="11"/>
      <c r="BE7480" s="11"/>
      <c r="BF7480" s="11"/>
    </row>
    <row r="7481" spans="1:58" x14ac:dyDescent="0.25">
      <c r="A7481" s="13"/>
      <c r="B7481" s="13"/>
      <c r="C7481" s="13"/>
      <c r="D7481" s="13"/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2"/>
      <c r="BA7481" s="12"/>
      <c r="BB7481" s="12"/>
      <c r="BC7481" s="11"/>
      <c r="BD7481" s="11"/>
      <c r="BE7481" s="11"/>
      <c r="BF7481" s="11"/>
    </row>
    <row r="7482" spans="1:58" x14ac:dyDescent="0.25">
      <c r="A7482" s="13"/>
      <c r="B7482" s="13"/>
      <c r="C7482" s="13"/>
      <c r="D7482" s="13"/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2"/>
      <c r="BA7482" s="12"/>
      <c r="BB7482" s="12"/>
      <c r="BC7482" s="11"/>
      <c r="BD7482" s="11"/>
      <c r="BE7482" s="11"/>
      <c r="BF7482" s="11"/>
    </row>
    <row r="7483" spans="1:58" x14ac:dyDescent="0.25">
      <c r="A7483" s="13"/>
      <c r="B7483" s="13"/>
      <c r="C7483" s="13"/>
      <c r="D7483" s="13"/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2"/>
      <c r="BA7483" s="12"/>
      <c r="BB7483" s="12"/>
      <c r="BC7483" s="11"/>
      <c r="BD7483" s="11"/>
      <c r="BE7483" s="11"/>
      <c r="BF7483" s="11"/>
    </row>
    <row r="7484" spans="1:58" x14ac:dyDescent="0.25">
      <c r="A7484" s="13"/>
      <c r="B7484" s="13"/>
      <c r="C7484" s="13"/>
      <c r="D7484" s="13"/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2"/>
      <c r="BA7484" s="12"/>
      <c r="BB7484" s="12"/>
      <c r="BC7484" s="11"/>
      <c r="BD7484" s="11"/>
      <c r="BE7484" s="11"/>
      <c r="BF7484" s="11"/>
    </row>
    <row r="7485" spans="1:58" x14ac:dyDescent="0.25">
      <c r="A7485" s="13"/>
      <c r="B7485" s="13"/>
      <c r="C7485" s="13"/>
      <c r="D7485" s="13"/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2"/>
      <c r="BA7485" s="12"/>
      <c r="BB7485" s="12"/>
      <c r="BC7485" s="11"/>
      <c r="BD7485" s="11"/>
      <c r="BE7485" s="11"/>
      <c r="BF7485" s="11"/>
    </row>
    <row r="7486" spans="1:58" x14ac:dyDescent="0.25">
      <c r="A7486" s="13"/>
      <c r="B7486" s="13"/>
      <c r="C7486" s="13"/>
      <c r="D7486" s="13"/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2"/>
      <c r="BA7486" s="12"/>
      <c r="BB7486" s="12"/>
      <c r="BC7486" s="11"/>
      <c r="BD7486" s="11"/>
      <c r="BE7486" s="11"/>
      <c r="BF7486" s="11"/>
    </row>
    <row r="7487" spans="1:58" x14ac:dyDescent="0.25">
      <c r="A7487" s="13"/>
      <c r="B7487" s="13"/>
      <c r="C7487" s="13"/>
      <c r="D7487" s="13"/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2"/>
      <c r="BA7487" s="12"/>
      <c r="BB7487" s="12"/>
      <c r="BC7487" s="11"/>
      <c r="BD7487" s="11"/>
      <c r="BE7487" s="11"/>
      <c r="BF7487" s="11"/>
    </row>
    <row r="7488" spans="1:58" x14ac:dyDescent="0.25">
      <c r="A7488" s="13"/>
      <c r="B7488" s="13"/>
      <c r="C7488" s="13"/>
      <c r="D7488" s="13"/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2"/>
      <c r="BA7488" s="12"/>
      <c r="BB7488" s="12"/>
      <c r="BC7488" s="11"/>
      <c r="BD7488" s="11"/>
      <c r="BE7488" s="11"/>
      <c r="BF7488" s="11"/>
    </row>
    <row r="7489" spans="1:58" x14ac:dyDescent="0.25">
      <c r="A7489" s="13"/>
      <c r="B7489" s="13"/>
      <c r="C7489" s="13"/>
      <c r="D7489" s="13"/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2"/>
      <c r="BA7489" s="12"/>
      <c r="BB7489" s="12"/>
      <c r="BC7489" s="11"/>
      <c r="BD7489" s="11"/>
      <c r="BE7489" s="11"/>
      <c r="BF7489" s="11"/>
    </row>
    <row r="7490" spans="1:58" x14ac:dyDescent="0.25">
      <c r="A7490" s="13"/>
      <c r="B7490" s="13"/>
      <c r="C7490" s="13"/>
      <c r="D7490" s="13"/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2"/>
      <c r="BA7490" s="12"/>
      <c r="BB7490" s="12"/>
      <c r="BC7490" s="11"/>
      <c r="BD7490" s="11"/>
      <c r="BE7490" s="11"/>
      <c r="BF7490" s="11"/>
    </row>
    <row r="7491" spans="1:58" x14ac:dyDescent="0.25">
      <c r="A7491" s="13"/>
      <c r="B7491" s="13"/>
      <c r="C7491" s="13"/>
      <c r="D7491" s="13"/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2"/>
      <c r="BA7491" s="12"/>
      <c r="BB7491" s="12"/>
      <c r="BC7491" s="11"/>
      <c r="BD7491" s="11"/>
      <c r="BE7491" s="11"/>
      <c r="BF7491" s="11"/>
    </row>
    <row r="7492" spans="1:58" x14ac:dyDescent="0.25">
      <c r="A7492" s="13"/>
      <c r="B7492" s="13"/>
      <c r="C7492" s="13"/>
      <c r="D7492" s="13"/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2"/>
      <c r="BA7492" s="12"/>
      <c r="BB7492" s="12"/>
      <c r="BC7492" s="11"/>
      <c r="BD7492" s="11"/>
      <c r="BE7492" s="11"/>
      <c r="BF7492" s="11"/>
    </row>
    <row r="7493" spans="1:58" x14ac:dyDescent="0.25">
      <c r="A7493" s="13"/>
      <c r="B7493" s="13"/>
      <c r="C7493" s="13"/>
      <c r="D7493" s="13"/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2"/>
      <c r="BA7493" s="12"/>
      <c r="BB7493" s="12"/>
      <c r="BC7493" s="11"/>
      <c r="BD7493" s="11"/>
      <c r="BE7493" s="11"/>
      <c r="BF7493" s="11"/>
    </row>
    <row r="7494" spans="1:58" x14ac:dyDescent="0.25">
      <c r="A7494" s="13"/>
      <c r="B7494" s="13"/>
      <c r="C7494" s="13"/>
      <c r="D7494" s="13"/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2"/>
      <c r="BA7494" s="12"/>
      <c r="BB7494" s="12"/>
      <c r="BC7494" s="11"/>
      <c r="BD7494" s="11"/>
      <c r="BE7494" s="11"/>
      <c r="BF7494" s="11"/>
    </row>
    <row r="7495" spans="1:58" x14ac:dyDescent="0.25">
      <c r="A7495" s="13"/>
      <c r="B7495" s="13"/>
      <c r="C7495" s="13"/>
      <c r="D7495" s="13"/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2"/>
      <c r="BA7495" s="12"/>
      <c r="BB7495" s="12"/>
      <c r="BC7495" s="11"/>
      <c r="BD7495" s="11"/>
      <c r="BE7495" s="11"/>
      <c r="BF7495" s="11"/>
    </row>
    <row r="7496" spans="1:58" x14ac:dyDescent="0.25">
      <c r="A7496" s="13"/>
      <c r="B7496" s="13"/>
      <c r="C7496" s="13"/>
      <c r="D7496" s="13"/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2"/>
      <c r="BA7496" s="12"/>
      <c r="BB7496" s="12"/>
      <c r="BC7496" s="11"/>
      <c r="BD7496" s="11"/>
      <c r="BE7496" s="11"/>
      <c r="BF7496" s="11"/>
    </row>
    <row r="7497" spans="1:58" x14ac:dyDescent="0.25">
      <c r="A7497" s="13"/>
      <c r="B7497" s="13"/>
      <c r="C7497" s="13"/>
      <c r="D7497" s="13"/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2"/>
      <c r="BA7497" s="12"/>
      <c r="BB7497" s="12"/>
      <c r="BC7497" s="11"/>
      <c r="BD7497" s="11"/>
      <c r="BE7497" s="11"/>
      <c r="BF7497" s="11"/>
    </row>
    <row r="7498" spans="1:58" x14ac:dyDescent="0.25">
      <c r="A7498" s="13"/>
      <c r="B7498" s="13"/>
      <c r="C7498" s="13"/>
      <c r="D7498" s="13"/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2"/>
      <c r="BA7498" s="12"/>
      <c r="BB7498" s="12"/>
      <c r="BC7498" s="11"/>
      <c r="BD7498" s="11"/>
      <c r="BE7498" s="11"/>
      <c r="BF7498" s="11"/>
    </row>
    <row r="7499" spans="1:58" x14ac:dyDescent="0.25">
      <c r="A7499" s="13"/>
      <c r="B7499" s="13"/>
      <c r="C7499" s="13"/>
      <c r="D7499" s="13"/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2"/>
      <c r="BA7499" s="12"/>
      <c r="BB7499" s="12"/>
      <c r="BC7499" s="11"/>
      <c r="BD7499" s="11"/>
      <c r="BE7499" s="11"/>
      <c r="BF7499" s="11"/>
    </row>
    <row r="7500" spans="1:58" x14ac:dyDescent="0.25">
      <c r="A7500" s="13"/>
      <c r="B7500" s="13"/>
      <c r="C7500" s="13"/>
      <c r="D7500" s="13"/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2"/>
      <c r="BA7500" s="12"/>
      <c r="BB7500" s="12"/>
      <c r="BC7500" s="11"/>
      <c r="BD7500" s="11"/>
      <c r="BE7500" s="11"/>
      <c r="BF7500" s="11"/>
    </row>
    <row r="7501" spans="1:58" x14ac:dyDescent="0.25">
      <c r="A7501" s="13"/>
      <c r="B7501" s="13"/>
      <c r="C7501" s="13"/>
      <c r="D7501" s="13"/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2"/>
      <c r="BA7501" s="12"/>
      <c r="BB7501" s="12"/>
      <c r="BC7501" s="11"/>
      <c r="BD7501" s="11"/>
      <c r="BE7501" s="11"/>
      <c r="BF7501" s="11"/>
    </row>
    <row r="7502" spans="1:58" x14ac:dyDescent="0.25">
      <c r="A7502" s="13"/>
      <c r="B7502" s="13"/>
      <c r="C7502" s="13"/>
      <c r="D7502" s="13"/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2"/>
      <c r="BA7502" s="12"/>
      <c r="BB7502" s="12"/>
      <c r="BC7502" s="11"/>
      <c r="BD7502" s="11"/>
      <c r="BE7502" s="11"/>
      <c r="BF7502" s="11"/>
    </row>
    <row r="7503" spans="1:58" x14ac:dyDescent="0.25">
      <c r="A7503" s="13"/>
      <c r="B7503" s="13"/>
      <c r="C7503" s="13"/>
      <c r="D7503" s="13"/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2"/>
      <c r="BA7503" s="12"/>
      <c r="BB7503" s="12"/>
      <c r="BC7503" s="11"/>
      <c r="BD7503" s="11"/>
      <c r="BE7503" s="11"/>
      <c r="BF7503" s="11"/>
    </row>
    <row r="7504" spans="1:58" x14ac:dyDescent="0.25">
      <c r="A7504" s="13"/>
      <c r="B7504" s="13"/>
      <c r="C7504" s="13"/>
      <c r="D7504" s="13"/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2"/>
      <c r="BA7504" s="12"/>
      <c r="BB7504" s="12"/>
      <c r="BC7504" s="11"/>
      <c r="BD7504" s="11"/>
      <c r="BE7504" s="11"/>
      <c r="BF7504" s="11"/>
    </row>
    <row r="7505" spans="1:58" x14ac:dyDescent="0.25">
      <c r="A7505" s="13"/>
      <c r="B7505" s="13"/>
      <c r="C7505" s="13"/>
      <c r="D7505" s="13"/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2"/>
      <c r="BA7505" s="12"/>
      <c r="BB7505" s="12"/>
      <c r="BC7505" s="11"/>
      <c r="BD7505" s="11"/>
      <c r="BE7505" s="11"/>
      <c r="BF7505" s="11"/>
    </row>
    <row r="7506" spans="1:58" x14ac:dyDescent="0.25">
      <c r="A7506" s="13"/>
      <c r="B7506" s="13"/>
      <c r="C7506" s="13"/>
      <c r="D7506" s="13"/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2"/>
      <c r="BA7506" s="12"/>
      <c r="BB7506" s="12"/>
      <c r="BC7506" s="11"/>
      <c r="BD7506" s="11"/>
      <c r="BE7506" s="11"/>
      <c r="BF7506" s="11"/>
    </row>
    <row r="7507" spans="1:58" x14ac:dyDescent="0.25">
      <c r="A7507" s="13"/>
      <c r="B7507" s="13"/>
      <c r="C7507" s="13"/>
      <c r="D7507" s="1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2"/>
      <c r="BA7507" s="12"/>
      <c r="BB7507" s="12"/>
      <c r="BC7507" s="11"/>
      <c r="BD7507" s="11"/>
      <c r="BE7507" s="11"/>
      <c r="BF7507" s="11"/>
    </row>
    <row r="7508" spans="1:58" x14ac:dyDescent="0.25">
      <c r="A7508" s="13"/>
      <c r="B7508" s="13"/>
      <c r="C7508" s="13"/>
      <c r="D7508" s="1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2"/>
      <c r="BA7508" s="12"/>
      <c r="BB7508" s="12"/>
      <c r="BC7508" s="11"/>
      <c r="BD7508" s="11"/>
      <c r="BE7508" s="11"/>
      <c r="BF7508" s="11"/>
    </row>
    <row r="7509" spans="1:58" x14ac:dyDescent="0.25">
      <c r="A7509" s="13"/>
      <c r="B7509" s="13"/>
      <c r="C7509" s="13"/>
      <c r="D7509" s="13"/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2"/>
      <c r="BA7509" s="12"/>
      <c r="BB7509" s="12"/>
      <c r="BC7509" s="11"/>
      <c r="BD7509" s="11"/>
      <c r="BE7509" s="11"/>
      <c r="BF7509" s="11"/>
    </row>
    <row r="7510" spans="1:58" x14ac:dyDescent="0.25">
      <c r="A7510" s="13"/>
      <c r="B7510" s="13"/>
      <c r="C7510" s="13"/>
      <c r="D7510" s="13"/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2"/>
      <c r="BA7510" s="12"/>
      <c r="BB7510" s="12"/>
      <c r="BC7510" s="11"/>
      <c r="BD7510" s="11"/>
      <c r="BE7510" s="11"/>
      <c r="BF7510" s="11"/>
    </row>
    <row r="7511" spans="1:58" x14ac:dyDescent="0.25">
      <c r="A7511" s="13"/>
      <c r="B7511" s="13"/>
      <c r="C7511" s="13"/>
      <c r="D7511" s="13"/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2"/>
      <c r="BA7511" s="12"/>
      <c r="BB7511" s="12"/>
      <c r="BC7511" s="11"/>
      <c r="BD7511" s="11"/>
      <c r="BE7511" s="11"/>
      <c r="BF7511" s="11"/>
    </row>
    <row r="7512" spans="1:58" x14ac:dyDescent="0.25">
      <c r="A7512" s="13"/>
      <c r="B7512" s="13"/>
      <c r="C7512" s="13"/>
      <c r="D7512" s="13"/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2"/>
      <c r="BA7512" s="12"/>
      <c r="BB7512" s="12"/>
      <c r="BC7512" s="11"/>
      <c r="BD7512" s="11"/>
      <c r="BE7512" s="11"/>
      <c r="BF7512" s="11"/>
    </row>
    <row r="7513" spans="1:58" x14ac:dyDescent="0.25">
      <c r="A7513" s="13"/>
      <c r="B7513" s="13"/>
      <c r="C7513" s="13"/>
      <c r="D7513" s="1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2"/>
      <c r="BA7513" s="12"/>
      <c r="BB7513" s="12"/>
      <c r="BC7513" s="11"/>
      <c r="BD7513" s="11"/>
      <c r="BE7513" s="11"/>
      <c r="BF7513" s="11"/>
    </row>
    <row r="7514" spans="1:58" x14ac:dyDescent="0.25">
      <c r="A7514" s="13"/>
      <c r="B7514" s="13"/>
      <c r="C7514" s="13"/>
      <c r="D7514" s="13"/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2"/>
      <c r="BA7514" s="12"/>
      <c r="BB7514" s="12"/>
      <c r="BC7514" s="11"/>
      <c r="BD7514" s="11"/>
      <c r="BE7514" s="11"/>
      <c r="BF7514" s="11"/>
    </row>
    <row r="7515" spans="1:58" x14ac:dyDescent="0.25">
      <c r="A7515" s="13"/>
      <c r="B7515" s="13"/>
      <c r="C7515" s="13"/>
      <c r="D7515" s="13"/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2"/>
      <c r="BA7515" s="12"/>
      <c r="BB7515" s="12"/>
      <c r="BC7515" s="11"/>
      <c r="BD7515" s="11"/>
      <c r="BE7515" s="11"/>
      <c r="BF7515" s="11"/>
    </row>
    <row r="7516" spans="1:58" x14ac:dyDescent="0.25">
      <c r="A7516" s="13"/>
      <c r="B7516" s="13"/>
      <c r="C7516" s="13"/>
      <c r="D7516" s="13"/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2"/>
      <c r="BA7516" s="12"/>
      <c r="BB7516" s="12"/>
      <c r="BC7516" s="11"/>
      <c r="BD7516" s="11"/>
      <c r="BE7516" s="11"/>
      <c r="BF7516" s="11"/>
    </row>
    <row r="7517" spans="1:58" x14ac:dyDescent="0.25">
      <c r="A7517" s="13"/>
      <c r="B7517" s="13"/>
      <c r="C7517" s="13"/>
      <c r="D7517" s="13"/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2"/>
      <c r="BA7517" s="12"/>
      <c r="BB7517" s="12"/>
      <c r="BC7517" s="11"/>
      <c r="BD7517" s="11"/>
      <c r="BE7517" s="11"/>
      <c r="BF7517" s="11"/>
    </row>
    <row r="7518" spans="1:58" x14ac:dyDescent="0.25">
      <c r="A7518" s="13"/>
      <c r="B7518" s="13"/>
      <c r="C7518" s="13"/>
      <c r="D7518" s="13"/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2"/>
      <c r="BA7518" s="12"/>
      <c r="BB7518" s="12"/>
      <c r="BC7518" s="11"/>
      <c r="BD7518" s="11"/>
      <c r="BE7518" s="11"/>
      <c r="BF7518" s="11"/>
    </row>
    <row r="7519" spans="1:58" x14ac:dyDescent="0.25">
      <c r="A7519" s="13"/>
      <c r="B7519" s="13"/>
      <c r="C7519" s="13"/>
      <c r="D7519" s="13"/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2"/>
      <c r="BA7519" s="12"/>
      <c r="BB7519" s="12"/>
      <c r="BC7519" s="11"/>
      <c r="BD7519" s="11"/>
      <c r="BE7519" s="11"/>
      <c r="BF7519" s="11"/>
    </row>
    <row r="7520" spans="1:58" x14ac:dyDescent="0.25">
      <c r="A7520" s="13"/>
      <c r="B7520" s="13"/>
      <c r="C7520" s="13"/>
      <c r="D7520" s="13"/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2"/>
      <c r="BA7520" s="12"/>
      <c r="BB7520" s="12"/>
      <c r="BC7520" s="11"/>
      <c r="BD7520" s="11"/>
      <c r="BE7520" s="11"/>
      <c r="BF7520" s="11"/>
    </row>
    <row r="7521" spans="1:58" x14ac:dyDescent="0.25">
      <c r="A7521" s="13"/>
      <c r="B7521" s="13"/>
      <c r="C7521" s="13"/>
      <c r="D7521" s="13"/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2"/>
      <c r="BA7521" s="12"/>
      <c r="BB7521" s="12"/>
      <c r="BC7521" s="11"/>
      <c r="BD7521" s="11"/>
      <c r="BE7521" s="11"/>
      <c r="BF7521" s="11"/>
    </row>
    <row r="7522" spans="1:58" x14ac:dyDescent="0.25">
      <c r="A7522" s="13"/>
      <c r="B7522" s="13"/>
      <c r="C7522" s="13"/>
      <c r="D7522" s="13"/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2"/>
      <c r="BA7522" s="12"/>
      <c r="BB7522" s="12"/>
      <c r="BC7522" s="11"/>
      <c r="BD7522" s="11"/>
      <c r="BE7522" s="11"/>
      <c r="BF7522" s="11"/>
    </row>
    <row r="7523" spans="1:58" x14ac:dyDescent="0.25">
      <c r="A7523" s="13"/>
      <c r="B7523" s="13"/>
      <c r="C7523" s="13"/>
      <c r="D7523" s="13"/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2"/>
      <c r="BA7523" s="12"/>
      <c r="BB7523" s="12"/>
      <c r="BC7523" s="11"/>
      <c r="BD7523" s="11"/>
      <c r="BE7523" s="11"/>
      <c r="BF7523" s="11"/>
    </row>
    <row r="7524" spans="1:58" x14ac:dyDescent="0.25">
      <c r="A7524" s="13"/>
      <c r="B7524" s="13"/>
      <c r="C7524" s="13"/>
      <c r="D7524" s="13"/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2"/>
      <c r="BA7524" s="12"/>
      <c r="BB7524" s="12"/>
      <c r="BC7524" s="11"/>
      <c r="BD7524" s="11"/>
      <c r="BE7524" s="11"/>
      <c r="BF7524" s="11"/>
    </row>
    <row r="7525" spans="1:58" x14ac:dyDescent="0.25">
      <c r="A7525" s="13"/>
      <c r="B7525" s="13"/>
      <c r="C7525" s="13"/>
      <c r="D7525" s="13"/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2"/>
      <c r="BA7525" s="12"/>
      <c r="BB7525" s="12"/>
      <c r="BC7525" s="11"/>
      <c r="BD7525" s="11"/>
      <c r="BE7525" s="11"/>
      <c r="BF7525" s="11"/>
    </row>
    <row r="7526" spans="1:58" x14ac:dyDescent="0.25">
      <c r="A7526" s="13"/>
      <c r="B7526" s="13"/>
      <c r="C7526" s="13"/>
      <c r="D7526" s="13"/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2"/>
      <c r="BA7526" s="12"/>
      <c r="BB7526" s="12"/>
      <c r="BC7526" s="11"/>
      <c r="BD7526" s="11"/>
      <c r="BE7526" s="11"/>
      <c r="BF7526" s="11"/>
    </row>
    <row r="7527" spans="1:58" x14ac:dyDescent="0.25">
      <c r="A7527" s="13"/>
      <c r="B7527" s="13"/>
      <c r="C7527" s="13"/>
      <c r="D7527" s="13"/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2"/>
      <c r="BA7527" s="12"/>
      <c r="BB7527" s="12"/>
      <c r="BC7527" s="11"/>
      <c r="BD7527" s="11"/>
      <c r="BE7527" s="11"/>
      <c r="BF7527" s="11"/>
    </row>
    <row r="7528" spans="1:58" x14ac:dyDescent="0.25">
      <c r="A7528" s="13"/>
      <c r="B7528" s="13"/>
      <c r="C7528" s="13"/>
      <c r="D7528" s="13"/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2"/>
      <c r="BA7528" s="12"/>
      <c r="BB7528" s="12"/>
      <c r="BC7528" s="11"/>
      <c r="BD7528" s="11"/>
      <c r="BE7528" s="11"/>
      <c r="BF7528" s="11"/>
    </row>
    <row r="7529" spans="1:58" x14ac:dyDescent="0.25">
      <c r="A7529" s="13"/>
      <c r="B7529" s="13"/>
      <c r="C7529" s="13"/>
      <c r="D7529" s="13"/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2"/>
      <c r="BA7529" s="12"/>
      <c r="BB7529" s="12"/>
      <c r="BC7529" s="11"/>
      <c r="BD7529" s="11"/>
      <c r="BE7529" s="11"/>
      <c r="BF7529" s="11"/>
    </row>
    <row r="7530" spans="1:58" x14ac:dyDescent="0.25">
      <c r="A7530" s="13"/>
      <c r="B7530" s="13"/>
      <c r="C7530" s="13"/>
      <c r="D7530" s="13"/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2"/>
      <c r="BA7530" s="12"/>
      <c r="BB7530" s="12"/>
      <c r="BC7530" s="11"/>
      <c r="BD7530" s="11"/>
      <c r="BE7530" s="11"/>
      <c r="BF7530" s="11"/>
    </row>
    <row r="7531" spans="1:58" x14ac:dyDescent="0.25">
      <c r="A7531" s="13"/>
      <c r="B7531" s="13"/>
      <c r="C7531" s="13"/>
      <c r="D7531" s="13"/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2"/>
      <c r="BA7531" s="12"/>
      <c r="BB7531" s="12"/>
      <c r="BC7531" s="11"/>
      <c r="BD7531" s="11"/>
      <c r="BE7531" s="11"/>
      <c r="BF7531" s="11"/>
    </row>
    <row r="7532" spans="1:58" x14ac:dyDescent="0.25">
      <c r="A7532" s="13"/>
      <c r="B7532" s="13"/>
      <c r="C7532" s="13"/>
      <c r="D7532" s="13"/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2"/>
      <c r="BA7532" s="12"/>
      <c r="BB7532" s="12"/>
      <c r="BC7532" s="11"/>
      <c r="BD7532" s="11"/>
      <c r="BE7532" s="11"/>
      <c r="BF7532" s="11"/>
    </row>
    <row r="7533" spans="1:58" x14ac:dyDescent="0.25">
      <c r="A7533" s="13"/>
      <c r="B7533" s="13"/>
      <c r="C7533" s="13"/>
      <c r="D7533" s="13"/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2"/>
      <c r="BA7533" s="12"/>
      <c r="BB7533" s="12"/>
      <c r="BC7533" s="11"/>
      <c r="BD7533" s="11"/>
      <c r="BE7533" s="11"/>
      <c r="BF7533" s="11"/>
    </row>
    <row r="7534" spans="1:58" x14ac:dyDescent="0.25">
      <c r="A7534" s="13"/>
      <c r="B7534" s="13"/>
      <c r="C7534" s="13"/>
      <c r="D7534" s="13"/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2"/>
      <c r="BA7534" s="12"/>
      <c r="BB7534" s="12"/>
      <c r="BC7534" s="11"/>
      <c r="BD7534" s="11"/>
      <c r="BE7534" s="11"/>
      <c r="BF7534" s="11"/>
    </row>
    <row r="7535" spans="1:58" x14ac:dyDescent="0.25">
      <c r="A7535" s="13"/>
      <c r="B7535" s="13"/>
      <c r="C7535" s="13"/>
      <c r="D7535" s="13"/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2"/>
      <c r="BA7535" s="12"/>
      <c r="BB7535" s="12"/>
      <c r="BC7535" s="11"/>
      <c r="BD7535" s="11"/>
      <c r="BE7535" s="11"/>
      <c r="BF7535" s="11"/>
    </row>
    <row r="7536" spans="1:58" x14ac:dyDescent="0.25">
      <c r="A7536" s="13"/>
      <c r="B7536" s="13"/>
      <c r="C7536" s="13"/>
      <c r="D7536" s="13"/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2"/>
      <c r="BA7536" s="12"/>
      <c r="BB7536" s="12"/>
      <c r="BC7536" s="11"/>
      <c r="BD7536" s="11"/>
      <c r="BE7536" s="11"/>
      <c r="BF7536" s="11"/>
    </row>
    <row r="7537" spans="1:58" x14ac:dyDescent="0.25">
      <c r="A7537" s="13"/>
      <c r="B7537" s="13"/>
      <c r="C7537" s="13"/>
      <c r="D7537" s="13"/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2"/>
      <c r="BA7537" s="12"/>
      <c r="BB7537" s="12"/>
      <c r="BC7537" s="11"/>
      <c r="BD7537" s="11"/>
      <c r="BE7537" s="11"/>
      <c r="BF7537" s="11"/>
    </row>
    <row r="7538" spans="1:58" x14ac:dyDescent="0.25">
      <c r="A7538" s="13"/>
      <c r="B7538" s="13"/>
      <c r="C7538" s="13"/>
      <c r="D7538" s="13"/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2"/>
      <c r="BA7538" s="12"/>
      <c r="BB7538" s="12"/>
      <c r="BC7538" s="11"/>
      <c r="BD7538" s="11"/>
      <c r="BE7538" s="11"/>
      <c r="BF7538" s="11"/>
    </row>
    <row r="7539" spans="1:58" x14ac:dyDescent="0.25">
      <c r="A7539" s="13"/>
      <c r="B7539" s="13"/>
      <c r="C7539" s="13"/>
      <c r="D7539" s="13"/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2"/>
      <c r="BA7539" s="12"/>
      <c r="BB7539" s="12"/>
      <c r="BC7539" s="11"/>
      <c r="BD7539" s="11"/>
      <c r="BE7539" s="11"/>
      <c r="BF7539" s="11"/>
    </row>
    <row r="7540" spans="1:58" x14ac:dyDescent="0.25">
      <c r="A7540" s="13"/>
      <c r="B7540" s="13"/>
      <c r="C7540" s="13"/>
      <c r="D7540" s="13"/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2"/>
      <c r="BA7540" s="12"/>
      <c r="BB7540" s="12"/>
      <c r="BC7540" s="11"/>
      <c r="BD7540" s="11"/>
      <c r="BE7540" s="11"/>
      <c r="BF7540" s="11"/>
    </row>
    <row r="7541" spans="1:58" x14ac:dyDescent="0.25">
      <c r="A7541" s="13"/>
      <c r="B7541" s="13"/>
      <c r="C7541" s="13"/>
      <c r="D7541" s="13"/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2"/>
      <c r="BA7541" s="12"/>
      <c r="BB7541" s="12"/>
      <c r="BC7541" s="11"/>
      <c r="BD7541" s="11"/>
      <c r="BE7541" s="11"/>
      <c r="BF7541" s="11"/>
    </row>
    <row r="7542" spans="1:58" x14ac:dyDescent="0.25">
      <c r="A7542" s="13"/>
      <c r="B7542" s="13"/>
      <c r="C7542" s="13"/>
      <c r="D7542" s="13"/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2"/>
      <c r="BA7542" s="12"/>
      <c r="BB7542" s="12"/>
      <c r="BC7542" s="11"/>
      <c r="BD7542" s="11"/>
      <c r="BE7542" s="11"/>
      <c r="BF7542" s="11"/>
    </row>
    <row r="7543" spans="1:58" x14ac:dyDescent="0.25">
      <c r="A7543" s="13"/>
      <c r="B7543" s="13"/>
      <c r="C7543" s="13"/>
      <c r="D7543" s="13"/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2"/>
      <c r="BA7543" s="12"/>
      <c r="BB7543" s="12"/>
      <c r="BC7543" s="11"/>
      <c r="BD7543" s="11"/>
      <c r="BE7543" s="11"/>
      <c r="BF7543" s="11"/>
    </row>
    <row r="7544" spans="1:58" x14ac:dyDescent="0.25">
      <c r="A7544" s="13"/>
      <c r="B7544" s="13"/>
      <c r="C7544" s="13"/>
      <c r="D7544" s="13"/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2"/>
      <c r="BA7544" s="12"/>
      <c r="BB7544" s="12"/>
      <c r="BC7544" s="11"/>
      <c r="BD7544" s="11"/>
      <c r="BE7544" s="11"/>
      <c r="BF7544" s="11"/>
    </row>
    <row r="7545" spans="1:58" x14ac:dyDescent="0.25">
      <c r="A7545" s="13"/>
      <c r="B7545" s="13"/>
      <c r="C7545" s="13"/>
      <c r="D7545" s="13"/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2"/>
      <c r="BA7545" s="12"/>
      <c r="BB7545" s="12"/>
      <c r="BC7545" s="11"/>
      <c r="BD7545" s="11"/>
      <c r="BE7545" s="11"/>
      <c r="BF7545" s="11"/>
    </row>
    <row r="7546" spans="1:58" x14ac:dyDescent="0.25">
      <c r="A7546" s="13"/>
      <c r="B7546" s="13"/>
      <c r="C7546" s="13"/>
      <c r="D7546" s="13"/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2"/>
      <c r="BA7546" s="12"/>
      <c r="BB7546" s="12"/>
      <c r="BC7546" s="11"/>
      <c r="BD7546" s="11"/>
      <c r="BE7546" s="11"/>
      <c r="BF7546" s="11"/>
    </row>
    <row r="7547" spans="1:58" x14ac:dyDescent="0.25">
      <c r="A7547" s="13"/>
      <c r="B7547" s="13"/>
      <c r="C7547" s="13"/>
      <c r="D7547" s="13"/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2"/>
      <c r="BA7547" s="12"/>
      <c r="BB7547" s="12"/>
      <c r="BC7547" s="11"/>
      <c r="BD7547" s="11"/>
      <c r="BE7547" s="11"/>
      <c r="BF7547" s="11"/>
    </row>
    <row r="7548" spans="1:58" x14ac:dyDescent="0.25">
      <c r="A7548" s="13"/>
      <c r="B7548" s="13"/>
      <c r="C7548" s="13"/>
      <c r="D7548" s="13"/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2"/>
      <c r="BA7548" s="12"/>
      <c r="BB7548" s="12"/>
      <c r="BC7548" s="11"/>
      <c r="BD7548" s="11"/>
      <c r="BE7548" s="11"/>
      <c r="BF7548" s="11"/>
    </row>
    <row r="7549" spans="1:58" x14ac:dyDescent="0.25">
      <c r="A7549" s="13"/>
      <c r="B7549" s="13"/>
      <c r="C7549" s="13"/>
      <c r="D7549" s="13"/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2"/>
      <c r="BA7549" s="12"/>
      <c r="BB7549" s="12"/>
      <c r="BC7549" s="11"/>
      <c r="BD7549" s="11"/>
      <c r="BE7549" s="11"/>
      <c r="BF7549" s="11"/>
    </row>
    <row r="7550" spans="1:58" x14ac:dyDescent="0.25">
      <c r="A7550" s="13"/>
      <c r="B7550" s="13"/>
      <c r="C7550" s="13"/>
      <c r="D7550" s="13"/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2"/>
      <c r="BA7550" s="12"/>
      <c r="BB7550" s="12"/>
      <c r="BC7550" s="11"/>
      <c r="BD7550" s="11"/>
      <c r="BE7550" s="11"/>
      <c r="BF7550" s="11"/>
    </row>
    <row r="7551" spans="1:58" x14ac:dyDescent="0.25">
      <c r="A7551" s="13"/>
      <c r="B7551" s="13"/>
      <c r="C7551" s="13"/>
      <c r="D7551" s="13"/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2"/>
      <c r="BA7551" s="12"/>
      <c r="BB7551" s="12"/>
      <c r="BC7551" s="11"/>
      <c r="BD7551" s="11"/>
      <c r="BE7551" s="11"/>
      <c r="BF7551" s="11"/>
    </row>
    <row r="7552" spans="1:58" x14ac:dyDescent="0.25">
      <c r="A7552" s="13"/>
      <c r="B7552" s="13"/>
      <c r="C7552" s="13"/>
      <c r="D7552" s="13"/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2"/>
      <c r="BA7552" s="12"/>
      <c r="BB7552" s="12"/>
      <c r="BC7552" s="11"/>
      <c r="BD7552" s="11"/>
      <c r="BE7552" s="11"/>
      <c r="BF7552" s="11"/>
    </row>
    <row r="7553" spans="1:58" x14ac:dyDescent="0.25">
      <c r="A7553" s="13"/>
      <c r="B7553" s="13"/>
      <c r="C7553" s="13"/>
      <c r="D7553" s="13"/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2"/>
      <c r="BA7553" s="12"/>
      <c r="BB7553" s="12"/>
      <c r="BC7553" s="11"/>
      <c r="BD7553" s="11"/>
      <c r="BE7553" s="11"/>
      <c r="BF7553" s="11"/>
    </row>
    <row r="7554" spans="1:58" x14ac:dyDescent="0.25">
      <c r="A7554" s="13"/>
      <c r="B7554" s="13"/>
      <c r="C7554" s="13"/>
      <c r="D7554" s="13"/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2"/>
      <c r="BA7554" s="12"/>
      <c r="BB7554" s="12"/>
      <c r="BC7554" s="11"/>
      <c r="BD7554" s="11"/>
      <c r="BE7554" s="11"/>
      <c r="BF7554" s="11"/>
    </row>
    <row r="7555" spans="1:58" x14ac:dyDescent="0.25">
      <c r="A7555" s="13"/>
      <c r="B7555" s="13"/>
      <c r="C7555" s="13"/>
      <c r="D7555" s="13"/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2"/>
      <c r="BA7555" s="12"/>
      <c r="BB7555" s="12"/>
      <c r="BC7555" s="11"/>
      <c r="BD7555" s="11"/>
      <c r="BE7555" s="11"/>
      <c r="BF7555" s="11"/>
    </row>
    <row r="7556" spans="1:58" x14ac:dyDescent="0.25">
      <c r="A7556" s="13"/>
      <c r="B7556" s="13"/>
      <c r="C7556" s="13"/>
      <c r="D7556" s="13"/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2"/>
      <c r="BA7556" s="12"/>
      <c r="BB7556" s="12"/>
      <c r="BC7556" s="11"/>
      <c r="BD7556" s="11"/>
      <c r="BE7556" s="11"/>
      <c r="BF7556" s="11"/>
    </row>
    <row r="7557" spans="1:58" x14ac:dyDescent="0.25">
      <c r="A7557" s="13"/>
      <c r="B7557" s="13"/>
      <c r="C7557" s="13"/>
      <c r="D7557" s="13"/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2"/>
      <c r="BA7557" s="12"/>
      <c r="BB7557" s="12"/>
      <c r="BC7557" s="11"/>
      <c r="BD7557" s="11"/>
      <c r="BE7557" s="11"/>
      <c r="BF7557" s="11"/>
    </row>
    <row r="7558" spans="1:58" x14ac:dyDescent="0.25">
      <c r="A7558" s="13"/>
      <c r="B7558" s="13"/>
      <c r="C7558" s="13"/>
      <c r="D7558" s="13"/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2"/>
      <c r="BA7558" s="12"/>
      <c r="BB7558" s="12"/>
      <c r="BC7558" s="11"/>
      <c r="BD7558" s="11"/>
      <c r="BE7558" s="11"/>
      <c r="BF7558" s="11"/>
    </row>
    <row r="7559" spans="1:58" x14ac:dyDescent="0.25">
      <c r="A7559" s="13"/>
      <c r="B7559" s="13"/>
      <c r="C7559" s="13"/>
      <c r="D7559" s="1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2"/>
      <c r="BA7559" s="12"/>
      <c r="BB7559" s="12"/>
      <c r="BC7559" s="11"/>
      <c r="BD7559" s="11"/>
      <c r="BE7559" s="11"/>
      <c r="BF7559" s="11"/>
    </row>
    <row r="7560" spans="1:58" x14ac:dyDescent="0.25">
      <c r="A7560" s="13"/>
      <c r="B7560" s="13"/>
      <c r="C7560" s="13"/>
      <c r="D7560" s="13"/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2"/>
      <c r="BA7560" s="12"/>
      <c r="BB7560" s="12"/>
      <c r="BC7560" s="11"/>
      <c r="BD7560" s="11"/>
      <c r="BE7560" s="11"/>
      <c r="BF7560" s="11"/>
    </row>
    <row r="7561" spans="1:58" x14ac:dyDescent="0.25">
      <c r="A7561" s="13"/>
      <c r="B7561" s="13"/>
      <c r="C7561" s="13"/>
      <c r="D7561" s="13"/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2"/>
      <c r="BA7561" s="12"/>
      <c r="BB7561" s="12"/>
      <c r="BC7561" s="11"/>
      <c r="BD7561" s="11"/>
      <c r="BE7561" s="11"/>
      <c r="BF7561" s="11"/>
    </row>
    <row r="7562" spans="1:58" x14ac:dyDescent="0.25">
      <c r="A7562" s="13"/>
      <c r="B7562" s="13"/>
      <c r="C7562" s="13"/>
      <c r="D7562" s="13"/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2"/>
      <c r="BA7562" s="12"/>
      <c r="BB7562" s="12"/>
      <c r="BC7562" s="11"/>
      <c r="BD7562" s="11"/>
      <c r="BE7562" s="11"/>
      <c r="BF7562" s="11"/>
    </row>
    <row r="7563" spans="1:58" x14ac:dyDescent="0.25">
      <c r="A7563" s="13"/>
      <c r="B7563" s="13"/>
      <c r="C7563" s="13"/>
      <c r="D7563" s="13"/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2"/>
      <c r="BA7563" s="12"/>
      <c r="BB7563" s="12"/>
      <c r="BC7563" s="11"/>
      <c r="BD7563" s="11"/>
      <c r="BE7563" s="11"/>
      <c r="BF7563" s="11"/>
    </row>
    <row r="7564" spans="1:58" x14ac:dyDescent="0.25">
      <c r="A7564" s="13"/>
      <c r="B7564" s="13"/>
      <c r="C7564" s="13"/>
      <c r="D7564" s="13"/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2"/>
      <c r="BA7564" s="12"/>
      <c r="BB7564" s="12"/>
      <c r="BC7564" s="11"/>
      <c r="BD7564" s="11"/>
      <c r="BE7564" s="11"/>
      <c r="BF7564" s="11"/>
    </row>
    <row r="7565" spans="1:58" x14ac:dyDescent="0.25">
      <c r="A7565" s="13"/>
      <c r="B7565" s="13"/>
      <c r="C7565" s="13"/>
      <c r="D7565" s="13"/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2"/>
      <c r="BA7565" s="12"/>
      <c r="BB7565" s="12"/>
      <c r="BC7565" s="11"/>
      <c r="BD7565" s="11"/>
      <c r="BE7565" s="11"/>
      <c r="BF7565" s="11"/>
    </row>
    <row r="7566" spans="1:58" x14ac:dyDescent="0.25">
      <c r="A7566" s="13"/>
      <c r="B7566" s="13"/>
      <c r="C7566" s="13"/>
      <c r="D7566" s="13"/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2"/>
      <c r="BA7566" s="12"/>
      <c r="BB7566" s="12"/>
      <c r="BC7566" s="11"/>
      <c r="BD7566" s="11"/>
      <c r="BE7566" s="11"/>
      <c r="BF7566" s="11"/>
    </row>
    <row r="7567" spans="1:58" x14ac:dyDescent="0.25">
      <c r="A7567" s="13"/>
      <c r="B7567" s="13"/>
      <c r="C7567" s="13"/>
      <c r="D7567" s="13"/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2"/>
      <c r="BA7567" s="12"/>
      <c r="BB7567" s="12"/>
      <c r="BC7567" s="11"/>
      <c r="BD7567" s="11"/>
      <c r="BE7567" s="11"/>
      <c r="BF7567" s="11"/>
    </row>
    <row r="7568" spans="1:58" x14ac:dyDescent="0.25">
      <c r="A7568" s="13"/>
      <c r="B7568" s="13"/>
      <c r="C7568" s="13"/>
      <c r="D7568" s="13"/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2"/>
      <c r="BA7568" s="12"/>
      <c r="BB7568" s="12"/>
      <c r="BC7568" s="11"/>
      <c r="BD7568" s="11"/>
      <c r="BE7568" s="11"/>
      <c r="BF7568" s="11"/>
    </row>
    <row r="7569" spans="1:58" x14ac:dyDescent="0.25">
      <c r="A7569" s="13"/>
      <c r="B7569" s="13"/>
      <c r="C7569" s="13"/>
      <c r="D7569" s="13"/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2"/>
      <c r="BA7569" s="12"/>
      <c r="BB7569" s="12"/>
      <c r="BC7569" s="11"/>
      <c r="BD7569" s="11"/>
      <c r="BE7569" s="11"/>
      <c r="BF7569" s="11"/>
    </row>
    <row r="7570" spans="1:58" x14ac:dyDescent="0.25">
      <c r="A7570" s="13"/>
      <c r="B7570" s="13"/>
      <c r="C7570" s="13"/>
      <c r="D7570" s="13"/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2"/>
      <c r="BA7570" s="12"/>
      <c r="BB7570" s="12"/>
      <c r="BC7570" s="11"/>
      <c r="BD7570" s="11"/>
      <c r="BE7570" s="11"/>
      <c r="BF7570" s="11"/>
    </row>
    <row r="7571" spans="1:58" x14ac:dyDescent="0.25">
      <c r="A7571" s="13"/>
      <c r="B7571" s="13"/>
      <c r="C7571" s="13"/>
      <c r="D7571" s="13"/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2"/>
      <c r="BA7571" s="12"/>
      <c r="BB7571" s="12"/>
      <c r="BC7571" s="11"/>
      <c r="BD7571" s="11"/>
      <c r="BE7571" s="11"/>
      <c r="BF7571" s="11"/>
    </row>
    <row r="7572" spans="1:58" x14ac:dyDescent="0.25">
      <c r="A7572" s="13"/>
      <c r="B7572" s="13"/>
      <c r="C7572" s="13"/>
      <c r="D7572" s="13"/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2"/>
      <c r="BA7572" s="12"/>
      <c r="BB7572" s="12"/>
      <c r="BC7572" s="11"/>
      <c r="BD7572" s="11"/>
      <c r="BE7572" s="11"/>
      <c r="BF7572" s="11"/>
    </row>
    <row r="7573" spans="1:58" x14ac:dyDescent="0.25">
      <c r="A7573" s="13"/>
      <c r="B7573" s="13"/>
      <c r="C7573" s="13"/>
      <c r="D7573" s="13"/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2"/>
      <c r="BA7573" s="12"/>
      <c r="BB7573" s="12"/>
      <c r="BC7573" s="11"/>
      <c r="BD7573" s="11"/>
      <c r="BE7573" s="11"/>
      <c r="BF7573" s="11"/>
    </row>
    <row r="7574" spans="1:58" x14ac:dyDescent="0.25">
      <c r="A7574" s="13"/>
      <c r="B7574" s="13"/>
      <c r="C7574" s="13"/>
      <c r="D7574" s="13"/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2"/>
      <c r="BA7574" s="12"/>
      <c r="BB7574" s="12"/>
      <c r="BC7574" s="11"/>
      <c r="BD7574" s="11"/>
      <c r="BE7574" s="11"/>
      <c r="BF7574" s="11"/>
    </row>
    <row r="7575" spans="1:58" x14ac:dyDescent="0.25">
      <c r="A7575" s="13"/>
      <c r="B7575" s="13"/>
      <c r="C7575" s="13"/>
      <c r="D7575" s="13"/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2"/>
      <c r="BA7575" s="12"/>
      <c r="BB7575" s="12"/>
      <c r="BC7575" s="11"/>
      <c r="BD7575" s="11"/>
      <c r="BE7575" s="11"/>
      <c r="BF7575" s="11"/>
    </row>
    <row r="7576" spans="1:58" x14ac:dyDescent="0.25">
      <c r="A7576" s="13"/>
      <c r="B7576" s="13"/>
      <c r="C7576" s="13"/>
      <c r="D7576" s="13"/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2"/>
      <c r="BA7576" s="12"/>
      <c r="BB7576" s="12"/>
      <c r="BC7576" s="11"/>
      <c r="BD7576" s="11"/>
      <c r="BE7576" s="11"/>
      <c r="BF7576" s="11"/>
    </row>
    <row r="7577" spans="1:58" x14ac:dyDescent="0.25">
      <c r="A7577" s="13"/>
      <c r="B7577" s="13"/>
      <c r="C7577" s="13"/>
      <c r="D7577" s="13"/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2"/>
      <c r="BA7577" s="12"/>
      <c r="BB7577" s="12"/>
      <c r="BC7577" s="11"/>
      <c r="BD7577" s="11"/>
      <c r="BE7577" s="11"/>
      <c r="BF7577" s="11"/>
    </row>
    <row r="7578" spans="1:58" x14ac:dyDescent="0.25">
      <c r="A7578" s="13"/>
      <c r="B7578" s="13"/>
      <c r="C7578" s="13"/>
      <c r="D7578" s="13"/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2"/>
      <c r="BA7578" s="12"/>
      <c r="BB7578" s="12"/>
      <c r="BC7578" s="11"/>
      <c r="BD7578" s="11"/>
      <c r="BE7578" s="11"/>
      <c r="BF7578" s="11"/>
    </row>
    <row r="7579" spans="1:58" x14ac:dyDescent="0.25">
      <c r="A7579" s="13"/>
      <c r="B7579" s="13"/>
      <c r="C7579" s="13"/>
      <c r="D7579" s="13"/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2"/>
      <c r="BA7579" s="12"/>
      <c r="BB7579" s="12"/>
      <c r="BC7579" s="11"/>
      <c r="BD7579" s="11"/>
      <c r="BE7579" s="11"/>
      <c r="BF7579" s="11"/>
    </row>
    <row r="7580" spans="1:58" x14ac:dyDescent="0.25">
      <c r="A7580" s="13"/>
      <c r="B7580" s="13"/>
      <c r="C7580" s="13"/>
      <c r="D7580" s="13"/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2"/>
      <c r="BA7580" s="12"/>
      <c r="BB7580" s="12"/>
      <c r="BC7580" s="11"/>
      <c r="BD7580" s="11"/>
      <c r="BE7580" s="11"/>
      <c r="BF7580" s="11"/>
    </row>
    <row r="7581" spans="1:58" x14ac:dyDescent="0.25">
      <c r="A7581" s="13"/>
      <c r="B7581" s="13"/>
      <c r="C7581" s="13"/>
      <c r="D7581" s="13"/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2"/>
      <c r="BA7581" s="12"/>
      <c r="BB7581" s="12"/>
      <c r="BC7581" s="11"/>
      <c r="BD7581" s="11"/>
      <c r="BE7581" s="11"/>
      <c r="BF7581" s="11"/>
    </row>
    <row r="7582" spans="1:58" x14ac:dyDescent="0.25">
      <c r="A7582" s="13"/>
      <c r="B7582" s="13"/>
      <c r="C7582" s="13"/>
      <c r="D7582" s="13"/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2"/>
      <c r="BA7582" s="12"/>
      <c r="BB7582" s="12"/>
      <c r="BC7582" s="11"/>
      <c r="BD7582" s="11"/>
      <c r="BE7582" s="11"/>
      <c r="BF7582" s="11"/>
    </row>
    <row r="7583" spans="1:58" x14ac:dyDescent="0.25">
      <c r="A7583" s="13"/>
      <c r="B7583" s="13"/>
      <c r="C7583" s="13"/>
      <c r="D7583" s="13"/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2"/>
      <c r="BA7583" s="12"/>
      <c r="BB7583" s="12"/>
      <c r="BC7583" s="11"/>
      <c r="BD7583" s="11"/>
      <c r="BE7583" s="11"/>
      <c r="BF7583" s="11"/>
    </row>
    <row r="7584" spans="1:58" x14ac:dyDescent="0.25">
      <c r="A7584" s="13"/>
      <c r="B7584" s="13"/>
      <c r="C7584" s="13"/>
      <c r="D7584" s="13"/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2"/>
      <c r="BA7584" s="12"/>
      <c r="BB7584" s="12"/>
      <c r="BC7584" s="11"/>
      <c r="BD7584" s="11"/>
      <c r="BE7584" s="11"/>
      <c r="BF7584" s="11"/>
    </row>
    <row r="7585" spans="1:58" x14ac:dyDescent="0.25">
      <c r="A7585" s="13"/>
      <c r="B7585" s="13"/>
      <c r="C7585" s="13"/>
      <c r="D7585" s="13"/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2"/>
      <c r="BA7585" s="12"/>
      <c r="BB7585" s="12"/>
      <c r="BC7585" s="11"/>
      <c r="BD7585" s="11"/>
      <c r="BE7585" s="11"/>
      <c r="BF7585" s="11"/>
    </row>
    <row r="7586" spans="1:58" x14ac:dyDescent="0.25">
      <c r="A7586" s="13"/>
      <c r="B7586" s="13"/>
      <c r="C7586" s="13"/>
      <c r="D7586" s="13"/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2"/>
      <c r="BA7586" s="12"/>
      <c r="BB7586" s="12"/>
      <c r="BC7586" s="11"/>
      <c r="BD7586" s="11"/>
      <c r="BE7586" s="11"/>
      <c r="BF7586" s="11"/>
    </row>
    <row r="7587" spans="1:58" x14ac:dyDescent="0.25">
      <c r="A7587" s="13"/>
      <c r="B7587" s="13"/>
      <c r="C7587" s="13"/>
      <c r="D7587" s="13"/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2"/>
      <c r="BA7587" s="12"/>
      <c r="BB7587" s="12"/>
      <c r="BC7587" s="11"/>
      <c r="BD7587" s="11"/>
      <c r="BE7587" s="11"/>
      <c r="BF7587" s="11"/>
    </row>
    <row r="7588" spans="1:58" x14ac:dyDescent="0.25">
      <c r="A7588" s="13"/>
      <c r="B7588" s="13"/>
      <c r="C7588" s="13"/>
      <c r="D7588" s="13"/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2"/>
      <c r="BA7588" s="12"/>
      <c r="BB7588" s="12"/>
      <c r="BC7588" s="11"/>
      <c r="BD7588" s="11"/>
      <c r="BE7588" s="11"/>
      <c r="BF7588" s="11"/>
    </row>
    <row r="7589" spans="1:58" x14ac:dyDescent="0.25">
      <c r="A7589" s="13"/>
      <c r="B7589" s="13"/>
      <c r="C7589" s="13"/>
      <c r="D7589" s="13"/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2"/>
      <c r="BA7589" s="12"/>
      <c r="BB7589" s="12"/>
      <c r="BC7589" s="11"/>
      <c r="BD7589" s="11"/>
      <c r="BE7589" s="11"/>
      <c r="BF7589" s="11"/>
    </row>
    <row r="7590" spans="1:58" x14ac:dyDescent="0.25">
      <c r="A7590" s="13"/>
      <c r="B7590" s="13"/>
      <c r="C7590" s="13"/>
      <c r="D7590" s="13"/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2"/>
      <c r="BA7590" s="12"/>
      <c r="BB7590" s="12"/>
      <c r="BC7590" s="11"/>
      <c r="BD7590" s="11"/>
      <c r="BE7590" s="11"/>
      <c r="BF7590" s="11"/>
    </row>
    <row r="7591" spans="1:58" x14ac:dyDescent="0.25">
      <c r="A7591" s="13"/>
      <c r="B7591" s="13"/>
      <c r="C7591" s="13"/>
      <c r="D7591" s="13"/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2"/>
      <c r="BA7591" s="12"/>
      <c r="BB7591" s="12"/>
      <c r="BC7591" s="11"/>
      <c r="BD7591" s="11"/>
      <c r="BE7591" s="11"/>
      <c r="BF7591" s="11"/>
    </row>
    <row r="7592" spans="1:58" x14ac:dyDescent="0.25">
      <c r="A7592" s="13"/>
      <c r="B7592" s="13"/>
      <c r="C7592" s="13"/>
      <c r="D7592" s="13"/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2"/>
      <c r="BA7592" s="12"/>
      <c r="BB7592" s="12"/>
      <c r="BC7592" s="11"/>
      <c r="BD7592" s="11"/>
      <c r="BE7592" s="11"/>
      <c r="BF7592" s="11"/>
    </row>
    <row r="7593" spans="1:58" x14ac:dyDescent="0.25">
      <c r="A7593" s="13"/>
      <c r="B7593" s="13"/>
      <c r="C7593" s="13"/>
      <c r="D7593" s="13"/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2"/>
      <c r="BA7593" s="12"/>
      <c r="BB7593" s="12"/>
      <c r="BC7593" s="11"/>
      <c r="BD7593" s="11"/>
      <c r="BE7593" s="11"/>
      <c r="BF7593" s="11"/>
    </row>
    <row r="7594" spans="1:58" x14ac:dyDescent="0.25">
      <c r="A7594" s="13"/>
      <c r="B7594" s="13"/>
      <c r="C7594" s="13"/>
      <c r="D7594" s="13"/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2"/>
      <c r="BA7594" s="12"/>
      <c r="BB7594" s="12"/>
      <c r="BC7594" s="11"/>
      <c r="BD7594" s="11"/>
      <c r="BE7594" s="11"/>
      <c r="BF7594" s="11"/>
    </row>
    <row r="7595" spans="1:58" x14ac:dyDescent="0.25">
      <c r="A7595" s="13"/>
      <c r="B7595" s="13"/>
      <c r="C7595" s="13"/>
      <c r="D7595" s="13"/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2"/>
      <c r="BA7595" s="12"/>
      <c r="BB7595" s="12"/>
      <c r="BC7595" s="11"/>
      <c r="BD7595" s="11"/>
      <c r="BE7595" s="11"/>
      <c r="BF7595" s="11"/>
    </row>
    <row r="7596" spans="1:58" x14ac:dyDescent="0.25">
      <c r="A7596" s="13"/>
      <c r="B7596" s="13"/>
      <c r="C7596" s="13"/>
      <c r="D7596" s="13"/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2"/>
      <c r="BA7596" s="12"/>
      <c r="BB7596" s="12"/>
      <c r="BC7596" s="11"/>
      <c r="BD7596" s="11"/>
      <c r="BE7596" s="11"/>
      <c r="BF7596" s="11"/>
    </row>
    <row r="7597" spans="1:58" x14ac:dyDescent="0.25">
      <c r="A7597" s="13"/>
      <c r="B7597" s="13"/>
      <c r="C7597" s="13"/>
      <c r="D7597" s="13"/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2"/>
      <c r="BA7597" s="12"/>
      <c r="BB7597" s="12"/>
      <c r="BC7597" s="11"/>
      <c r="BD7597" s="11"/>
      <c r="BE7597" s="11"/>
      <c r="BF7597" s="11"/>
    </row>
    <row r="7598" spans="1:58" x14ac:dyDescent="0.25">
      <c r="A7598" s="13"/>
      <c r="B7598" s="13"/>
      <c r="C7598" s="13"/>
      <c r="D7598" s="1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2"/>
      <c r="BA7598" s="12"/>
      <c r="BB7598" s="12"/>
      <c r="BC7598" s="11"/>
      <c r="BD7598" s="11"/>
      <c r="BE7598" s="11"/>
      <c r="BF7598" s="11"/>
    </row>
    <row r="7599" spans="1:58" x14ac:dyDescent="0.25">
      <c r="A7599" s="13"/>
      <c r="B7599" s="13"/>
      <c r="C7599" s="13"/>
      <c r="D7599" s="13"/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2"/>
      <c r="BA7599" s="12"/>
      <c r="BB7599" s="12"/>
      <c r="BC7599" s="11"/>
      <c r="BD7599" s="11"/>
      <c r="BE7599" s="11"/>
      <c r="BF7599" s="11"/>
    </row>
    <row r="7600" spans="1:58" x14ac:dyDescent="0.25">
      <c r="A7600" s="13"/>
      <c r="B7600" s="13"/>
      <c r="C7600" s="13"/>
      <c r="D7600" s="13"/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2"/>
      <c r="BA7600" s="12"/>
      <c r="BB7600" s="12"/>
      <c r="BC7600" s="11"/>
      <c r="BD7600" s="11"/>
      <c r="BE7600" s="11"/>
      <c r="BF7600" s="11"/>
    </row>
    <row r="7601" spans="1:58" x14ac:dyDescent="0.25">
      <c r="A7601" s="13"/>
      <c r="B7601" s="13"/>
      <c r="C7601" s="13"/>
      <c r="D7601" s="13"/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2"/>
      <c r="BA7601" s="12"/>
      <c r="BB7601" s="12"/>
      <c r="BC7601" s="11"/>
      <c r="BD7601" s="11"/>
      <c r="BE7601" s="11"/>
      <c r="BF7601" s="11"/>
    </row>
    <row r="7602" spans="1:58" x14ac:dyDescent="0.25">
      <c r="A7602" s="13"/>
      <c r="B7602" s="13"/>
      <c r="C7602" s="13"/>
      <c r="D7602" s="13"/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2"/>
      <c r="BA7602" s="12"/>
      <c r="BB7602" s="12"/>
      <c r="BC7602" s="11"/>
      <c r="BD7602" s="11"/>
      <c r="BE7602" s="11"/>
      <c r="BF7602" s="11"/>
    </row>
    <row r="7603" spans="1:58" x14ac:dyDescent="0.25">
      <c r="A7603" s="13"/>
      <c r="B7603" s="13"/>
      <c r="C7603" s="13"/>
      <c r="D7603" s="13"/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2"/>
      <c r="BA7603" s="12"/>
      <c r="BB7603" s="12"/>
      <c r="BC7603" s="11"/>
      <c r="BD7603" s="11"/>
      <c r="BE7603" s="11"/>
      <c r="BF7603" s="11"/>
    </row>
    <row r="7604" spans="1:58" x14ac:dyDescent="0.25">
      <c r="A7604" s="13"/>
      <c r="B7604" s="13"/>
      <c r="C7604" s="13"/>
      <c r="D7604" s="13"/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2"/>
      <c r="BA7604" s="12"/>
      <c r="BB7604" s="12"/>
      <c r="BC7604" s="11"/>
      <c r="BD7604" s="11"/>
      <c r="BE7604" s="11"/>
      <c r="BF7604" s="11"/>
    </row>
    <row r="7605" spans="1:58" x14ac:dyDescent="0.25">
      <c r="A7605" s="13"/>
      <c r="B7605" s="13"/>
      <c r="C7605" s="13"/>
      <c r="D7605" s="13"/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2"/>
      <c r="BA7605" s="12"/>
      <c r="BB7605" s="12"/>
      <c r="BC7605" s="11"/>
      <c r="BD7605" s="11"/>
      <c r="BE7605" s="11"/>
      <c r="BF7605" s="11"/>
    </row>
    <row r="7606" spans="1:58" x14ac:dyDescent="0.25">
      <c r="A7606" s="13"/>
      <c r="B7606" s="13"/>
      <c r="C7606" s="13"/>
      <c r="D7606" s="13"/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2"/>
      <c r="BA7606" s="12"/>
      <c r="BB7606" s="12"/>
      <c r="BC7606" s="11"/>
      <c r="BD7606" s="11"/>
      <c r="BE7606" s="11"/>
      <c r="BF7606" s="11"/>
    </row>
    <row r="7607" spans="1:58" x14ac:dyDescent="0.25">
      <c r="A7607" s="13"/>
      <c r="B7607" s="13"/>
      <c r="C7607" s="13"/>
      <c r="D7607" s="13"/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2"/>
      <c r="BA7607" s="12"/>
      <c r="BB7607" s="12"/>
      <c r="BC7607" s="11"/>
      <c r="BD7607" s="11"/>
      <c r="BE7607" s="11"/>
      <c r="BF7607" s="11"/>
    </row>
    <row r="7608" spans="1:58" x14ac:dyDescent="0.25">
      <c r="A7608" s="13"/>
      <c r="B7608" s="13"/>
      <c r="C7608" s="13"/>
      <c r="D7608" s="13"/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2"/>
      <c r="BA7608" s="12"/>
      <c r="BB7608" s="12"/>
      <c r="BC7608" s="11"/>
      <c r="BD7608" s="11"/>
      <c r="BE7608" s="11"/>
      <c r="BF7608" s="11"/>
    </row>
    <row r="7609" spans="1:58" x14ac:dyDescent="0.25">
      <c r="A7609" s="13"/>
      <c r="B7609" s="13"/>
      <c r="C7609" s="13"/>
      <c r="D7609" s="13"/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2"/>
      <c r="BA7609" s="12"/>
      <c r="BB7609" s="12"/>
      <c r="BC7609" s="11"/>
      <c r="BD7609" s="11"/>
      <c r="BE7609" s="11"/>
      <c r="BF7609" s="11"/>
    </row>
    <row r="7610" spans="1:58" x14ac:dyDescent="0.25">
      <c r="A7610" s="13"/>
      <c r="B7610" s="13"/>
      <c r="C7610" s="13"/>
      <c r="D7610" s="13"/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2"/>
      <c r="BA7610" s="12"/>
      <c r="BB7610" s="12"/>
      <c r="BC7610" s="11"/>
      <c r="BD7610" s="11"/>
      <c r="BE7610" s="11"/>
      <c r="BF7610" s="11"/>
    </row>
    <row r="7611" spans="1:58" x14ac:dyDescent="0.25">
      <c r="A7611" s="13"/>
      <c r="B7611" s="13"/>
      <c r="C7611" s="13"/>
      <c r="D7611" s="13"/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2"/>
      <c r="BA7611" s="12"/>
      <c r="BB7611" s="12"/>
      <c r="BC7611" s="11"/>
      <c r="BD7611" s="11"/>
      <c r="BE7611" s="11"/>
      <c r="BF7611" s="11"/>
    </row>
    <row r="7612" spans="1:58" x14ac:dyDescent="0.25">
      <c r="A7612" s="13"/>
      <c r="B7612" s="13"/>
      <c r="C7612" s="13"/>
      <c r="D7612" s="13"/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2"/>
      <c r="BA7612" s="12"/>
      <c r="BB7612" s="12"/>
      <c r="BC7612" s="11"/>
      <c r="BD7612" s="11"/>
      <c r="BE7612" s="11"/>
      <c r="BF7612" s="11"/>
    </row>
    <row r="7613" spans="1:58" x14ac:dyDescent="0.25">
      <c r="A7613" s="13"/>
      <c r="B7613" s="13"/>
      <c r="C7613" s="13"/>
      <c r="D7613" s="13"/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2"/>
      <c r="BA7613" s="12"/>
      <c r="BB7613" s="12"/>
      <c r="BC7613" s="11"/>
      <c r="BD7613" s="11"/>
      <c r="BE7613" s="11"/>
      <c r="BF7613" s="11"/>
    </row>
    <row r="7614" spans="1:58" x14ac:dyDescent="0.25">
      <c r="A7614" s="13"/>
      <c r="B7614" s="13"/>
      <c r="C7614" s="13"/>
      <c r="D7614" s="1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2"/>
      <c r="BA7614" s="12"/>
      <c r="BB7614" s="12"/>
      <c r="BC7614" s="11"/>
      <c r="BD7614" s="11"/>
      <c r="BE7614" s="11"/>
      <c r="BF7614" s="11"/>
    </row>
    <row r="7615" spans="1:58" x14ac:dyDescent="0.25">
      <c r="A7615" s="13"/>
      <c r="B7615" s="13"/>
      <c r="C7615" s="13"/>
      <c r="D7615" s="1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2"/>
      <c r="BA7615" s="12"/>
      <c r="BB7615" s="12"/>
      <c r="BC7615" s="11"/>
      <c r="BD7615" s="11"/>
      <c r="BE7615" s="11"/>
      <c r="BF7615" s="11"/>
    </row>
    <row r="7616" spans="1:58" x14ac:dyDescent="0.25">
      <c r="A7616" s="13"/>
      <c r="B7616" s="13"/>
      <c r="C7616" s="13"/>
      <c r="D7616" s="13"/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2"/>
      <c r="BA7616" s="12"/>
      <c r="BB7616" s="12"/>
      <c r="BC7616" s="11"/>
      <c r="BD7616" s="11"/>
      <c r="BE7616" s="11"/>
      <c r="BF7616" s="11"/>
    </row>
    <row r="7617" spans="1:58" x14ac:dyDescent="0.25">
      <c r="A7617" s="13"/>
      <c r="B7617" s="13"/>
      <c r="C7617" s="13"/>
      <c r="D7617" s="13"/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2"/>
      <c r="BA7617" s="12"/>
      <c r="BB7617" s="12"/>
      <c r="BC7617" s="11"/>
      <c r="BD7617" s="11"/>
      <c r="BE7617" s="11"/>
      <c r="BF7617" s="11"/>
    </row>
    <row r="7618" spans="1:58" x14ac:dyDescent="0.25">
      <c r="A7618" s="13"/>
      <c r="B7618" s="13"/>
      <c r="C7618" s="13"/>
      <c r="D7618" s="13"/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2"/>
      <c r="BA7618" s="12"/>
      <c r="BB7618" s="12"/>
      <c r="BC7618" s="11"/>
      <c r="BD7618" s="11"/>
      <c r="BE7618" s="11"/>
      <c r="BF7618" s="11"/>
    </row>
    <row r="7619" spans="1:58" x14ac:dyDescent="0.25">
      <c r="A7619" s="13"/>
      <c r="B7619" s="13"/>
      <c r="C7619" s="13"/>
      <c r="D7619" s="13"/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2"/>
      <c r="BA7619" s="12"/>
      <c r="BB7619" s="12"/>
      <c r="BC7619" s="11"/>
      <c r="BD7619" s="11"/>
      <c r="BE7619" s="11"/>
      <c r="BF7619" s="11"/>
    </row>
    <row r="7620" spans="1:58" x14ac:dyDescent="0.25">
      <c r="A7620" s="13"/>
      <c r="B7620" s="13"/>
      <c r="C7620" s="13"/>
      <c r="D7620" s="13"/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2"/>
      <c r="BA7620" s="12"/>
      <c r="BB7620" s="12"/>
      <c r="BC7620" s="11"/>
      <c r="BD7620" s="11"/>
      <c r="BE7620" s="11"/>
      <c r="BF7620" s="11"/>
    </row>
    <row r="7621" spans="1:58" x14ac:dyDescent="0.25">
      <c r="A7621" s="13"/>
      <c r="B7621" s="13"/>
      <c r="C7621" s="13"/>
      <c r="D7621" s="13"/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2"/>
      <c r="BA7621" s="12"/>
      <c r="BB7621" s="12"/>
      <c r="BC7621" s="11"/>
      <c r="BD7621" s="11"/>
      <c r="BE7621" s="11"/>
      <c r="BF7621" s="11"/>
    </row>
    <row r="7622" spans="1:58" x14ac:dyDescent="0.25">
      <c r="A7622" s="13"/>
      <c r="B7622" s="13"/>
      <c r="C7622" s="13"/>
      <c r="D7622" s="13"/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2"/>
      <c r="BA7622" s="12"/>
      <c r="BB7622" s="12"/>
      <c r="BC7622" s="11"/>
      <c r="BD7622" s="11"/>
      <c r="BE7622" s="11"/>
      <c r="BF7622" s="11"/>
    </row>
    <row r="7623" spans="1:58" x14ac:dyDescent="0.25">
      <c r="A7623" s="13"/>
      <c r="B7623" s="13"/>
      <c r="C7623" s="13"/>
      <c r="D7623" s="13"/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2"/>
      <c r="BA7623" s="12"/>
      <c r="BB7623" s="12"/>
      <c r="BC7623" s="11"/>
      <c r="BD7623" s="11"/>
      <c r="BE7623" s="11"/>
      <c r="BF7623" s="11"/>
    </row>
    <row r="7624" spans="1:58" x14ac:dyDescent="0.25">
      <c r="A7624" s="13"/>
      <c r="B7624" s="13"/>
      <c r="C7624" s="13"/>
      <c r="D7624" s="13"/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2"/>
      <c r="BA7624" s="12"/>
      <c r="BB7624" s="12"/>
      <c r="BC7624" s="11"/>
      <c r="BD7624" s="11"/>
      <c r="BE7624" s="11"/>
      <c r="BF7624" s="11"/>
    </row>
    <row r="7625" spans="1:58" x14ac:dyDescent="0.25">
      <c r="A7625" s="13"/>
      <c r="B7625" s="13"/>
      <c r="C7625" s="13"/>
      <c r="D7625" s="13"/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2"/>
      <c r="BA7625" s="12"/>
      <c r="BB7625" s="12"/>
      <c r="BC7625" s="11"/>
      <c r="BD7625" s="11"/>
      <c r="BE7625" s="11"/>
      <c r="BF7625" s="11"/>
    </row>
    <row r="7626" spans="1:58" x14ac:dyDescent="0.25">
      <c r="A7626" s="13"/>
      <c r="B7626" s="13"/>
      <c r="C7626" s="13"/>
      <c r="D7626" s="13"/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2"/>
      <c r="BA7626" s="12"/>
      <c r="BB7626" s="12"/>
      <c r="BC7626" s="11"/>
      <c r="BD7626" s="11"/>
      <c r="BE7626" s="11"/>
      <c r="BF7626" s="11"/>
    </row>
    <row r="7627" spans="1:58" x14ac:dyDescent="0.25">
      <c r="A7627" s="13"/>
      <c r="B7627" s="13"/>
      <c r="C7627" s="13"/>
      <c r="D7627" s="13"/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2"/>
      <c r="BA7627" s="12"/>
      <c r="BB7627" s="12"/>
      <c r="BC7627" s="11"/>
      <c r="BD7627" s="11"/>
      <c r="BE7627" s="11"/>
      <c r="BF7627" s="11"/>
    </row>
    <row r="7628" spans="1:58" x14ac:dyDescent="0.25">
      <c r="A7628" s="13"/>
      <c r="B7628" s="13"/>
      <c r="C7628" s="13"/>
      <c r="D7628" s="1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2"/>
      <c r="BA7628" s="12"/>
      <c r="BB7628" s="12"/>
      <c r="BC7628" s="11"/>
      <c r="BD7628" s="11"/>
      <c r="BE7628" s="11"/>
      <c r="BF7628" s="11"/>
    </row>
    <row r="7629" spans="1:58" x14ac:dyDescent="0.25">
      <c r="A7629" s="13"/>
      <c r="B7629" s="13"/>
      <c r="C7629" s="13"/>
      <c r="D7629" s="13"/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2"/>
      <c r="BA7629" s="12"/>
      <c r="BB7629" s="12"/>
      <c r="BC7629" s="11"/>
      <c r="BD7629" s="11"/>
      <c r="BE7629" s="11"/>
      <c r="BF7629" s="11"/>
    </row>
    <row r="7630" spans="1:58" x14ac:dyDescent="0.25">
      <c r="A7630" s="13"/>
      <c r="B7630" s="13"/>
      <c r="C7630" s="13"/>
      <c r="D7630" s="13"/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2"/>
      <c r="BA7630" s="12"/>
      <c r="BB7630" s="12"/>
      <c r="BC7630" s="11"/>
      <c r="BD7630" s="11"/>
      <c r="BE7630" s="11"/>
      <c r="BF7630" s="11"/>
    </row>
    <row r="7631" spans="1:58" x14ac:dyDescent="0.25">
      <c r="A7631" s="13"/>
      <c r="B7631" s="13"/>
      <c r="C7631" s="13"/>
      <c r="D7631" s="13"/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2"/>
      <c r="BA7631" s="12"/>
      <c r="BB7631" s="12"/>
      <c r="BC7631" s="11"/>
      <c r="BD7631" s="11"/>
      <c r="BE7631" s="11"/>
      <c r="BF7631" s="11"/>
    </row>
    <row r="7632" spans="1:58" x14ac:dyDescent="0.25">
      <c r="A7632" s="13"/>
      <c r="B7632" s="13"/>
      <c r="C7632" s="13"/>
      <c r="D7632" s="13"/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2"/>
      <c r="BA7632" s="12"/>
      <c r="BB7632" s="12"/>
      <c r="BC7632" s="11"/>
      <c r="BD7632" s="11"/>
      <c r="BE7632" s="11"/>
      <c r="BF7632" s="11"/>
    </row>
    <row r="7633" spans="1:58" x14ac:dyDescent="0.25">
      <c r="A7633" s="13"/>
      <c r="B7633" s="13"/>
      <c r="C7633" s="13"/>
      <c r="D7633" s="13"/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2"/>
      <c r="BA7633" s="12"/>
      <c r="BB7633" s="12"/>
      <c r="BC7633" s="11"/>
      <c r="BD7633" s="11"/>
      <c r="BE7633" s="11"/>
      <c r="BF7633" s="11"/>
    </row>
    <row r="7634" spans="1:58" x14ac:dyDescent="0.25">
      <c r="A7634" s="13"/>
      <c r="B7634" s="13"/>
      <c r="C7634" s="13"/>
      <c r="D7634" s="13"/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2"/>
      <c r="BA7634" s="12"/>
      <c r="BB7634" s="12"/>
      <c r="BC7634" s="11"/>
      <c r="BD7634" s="11"/>
      <c r="BE7634" s="11"/>
      <c r="BF7634" s="11"/>
    </row>
    <row r="7635" spans="1:58" x14ac:dyDescent="0.25">
      <c r="A7635" s="13"/>
      <c r="B7635" s="13"/>
      <c r="C7635" s="13"/>
      <c r="D7635" s="13"/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2"/>
      <c r="BA7635" s="12"/>
      <c r="BB7635" s="12"/>
      <c r="BC7635" s="11"/>
      <c r="BD7635" s="11"/>
      <c r="BE7635" s="11"/>
      <c r="BF7635" s="11"/>
    </row>
    <row r="7636" spans="1:58" x14ac:dyDescent="0.25">
      <c r="A7636" s="13"/>
      <c r="B7636" s="13"/>
      <c r="C7636" s="13"/>
      <c r="D7636" s="13"/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2"/>
      <c r="BA7636" s="12"/>
      <c r="BB7636" s="12"/>
      <c r="BC7636" s="11"/>
      <c r="BD7636" s="11"/>
      <c r="BE7636" s="11"/>
      <c r="BF7636" s="11"/>
    </row>
    <row r="7637" spans="1:58" x14ac:dyDescent="0.25">
      <c r="A7637" s="13"/>
      <c r="B7637" s="13"/>
      <c r="C7637" s="13"/>
      <c r="D7637" s="13"/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2"/>
      <c r="BA7637" s="12"/>
      <c r="BB7637" s="12"/>
      <c r="BC7637" s="11"/>
      <c r="BD7637" s="11"/>
      <c r="BE7637" s="11"/>
      <c r="BF7637" s="11"/>
    </row>
    <row r="7638" spans="1:58" x14ac:dyDescent="0.25">
      <c r="A7638" s="13"/>
      <c r="B7638" s="13"/>
      <c r="C7638" s="13"/>
      <c r="D7638" s="13"/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2"/>
      <c r="BA7638" s="12"/>
      <c r="BB7638" s="12"/>
      <c r="BC7638" s="11"/>
      <c r="BD7638" s="11"/>
      <c r="BE7638" s="11"/>
      <c r="BF7638" s="11"/>
    </row>
    <row r="7639" spans="1:58" x14ac:dyDescent="0.25">
      <c r="A7639" s="13"/>
      <c r="B7639" s="13"/>
      <c r="C7639" s="13"/>
      <c r="D7639" s="13"/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2"/>
      <c r="BA7639" s="12"/>
      <c r="BB7639" s="12"/>
      <c r="BC7639" s="11"/>
      <c r="BD7639" s="11"/>
      <c r="BE7639" s="11"/>
      <c r="BF7639" s="11"/>
    </row>
    <row r="7640" spans="1:58" x14ac:dyDescent="0.25">
      <c r="A7640" s="13"/>
      <c r="B7640" s="13"/>
      <c r="C7640" s="13"/>
      <c r="D7640" s="13"/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2"/>
      <c r="BA7640" s="12"/>
      <c r="BB7640" s="12"/>
      <c r="BC7640" s="11"/>
      <c r="BD7640" s="11"/>
      <c r="BE7640" s="11"/>
      <c r="BF7640" s="11"/>
    </row>
    <row r="7641" spans="1:58" x14ac:dyDescent="0.25">
      <c r="A7641" s="13"/>
      <c r="B7641" s="13"/>
      <c r="C7641" s="13"/>
      <c r="D7641" s="13"/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2"/>
      <c r="BA7641" s="12"/>
      <c r="BB7641" s="12"/>
      <c r="BC7641" s="11"/>
      <c r="BD7641" s="11"/>
      <c r="BE7641" s="11"/>
      <c r="BF7641" s="11"/>
    </row>
    <row r="7642" spans="1:58" x14ac:dyDescent="0.25">
      <c r="A7642" s="13"/>
      <c r="B7642" s="13"/>
      <c r="C7642" s="13"/>
      <c r="D7642" s="13"/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2"/>
      <c r="BA7642" s="12"/>
      <c r="BB7642" s="12"/>
      <c r="BC7642" s="11"/>
      <c r="BD7642" s="11"/>
      <c r="BE7642" s="11"/>
      <c r="BF7642" s="11"/>
    </row>
    <row r="7643" spans="1:58" x14ac:dyDescent="0.25">
      <c r="A7643" s="13"/>
      <c r="B7643" s="13"/>
      <c r="C7643" s="13"/>
      <c r="D7643" s="13"/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2"/>
      <c r="BA7643" s="12"/>
      <c r="BB7643" s="12"/>
      <c r="BC7643" s="11"/>
      <c r="BD7643" s="11"/>
      <c r="BE7643" s="11"/>
      <c r="BF7643" s="11"/>
    </row>
    <row r="7644" spans="1:58" x14ac:dyDescent="0.25">
      <c r="A7644" s="13"/>
      <c r="B7644" s="13"/>
      <c r="C7644" s="13"/>
      <c r="D7644" s="13"/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2"/>
      <c r="BA7644" s="12"/>
      <c r="BB7644" s="12"/>
      <c r="BC7644" s="11"/>
      <c r="BD7644" s="11"/>
      <c r="BE7644" s="11"/>
      <c r="BF7644" s="11"/>
    </row>
    <row r="7645" spans="1:58" x14ac:dyDescent="0.25">
      <c r="A7645" s="13"/>
      <c r="B7645" s="13"/>
      <c r="C7645" s="13"/>
      <c r="D7645" s="13"/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2"/>
      <c r="BA7645" s="12"/>
      <c r="BB7645" s="12"/>
      <c r="BC7645" s="11"/>
      <c r="BD7645" s="11"/>
      <c r="BE7645" s="11"/>
      <c r="BF7645" s="11"/>
    </row>
    <row r="7646" spans="1:58" x14ac:dyDescent="0.25">
      <c r="A7646" s="13"/>
      <c r="B7646" s="13"/>
      <c r="C7646" s="13"/>
      <c r="D7646" s="13"/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2"/>
      <c r="BA7646" s="12"/>
      <c r="BB7646" s="12"/>
      <c r="BC7646" s="11"/>
      <c r="BD7646" s="11"/>
      <c r="BE7646" s="11"/>
      <c r="BF7646" s="11"/>
    </row>
    <row r="7647" spans="1:58" x14ac:dyDescent="0.25">
      <c r="A7647" s="13"/>
      <c r="B7647" s="13"/>
      <c r="C7647" s="13"/>
      <c r="D7647" s="13"/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2"/>
      <c r="BA7647" s="12"/>
      <c r="BB7647" s="12"/>
      <c r="BC7647" s="11"/>
      <c r="BD7647" s="11"/>
      <c r="BE7647" s="11"/>
      <c r="BF7647" s="11"/>
    </row>
    <row r="7648" spans="1:58" x14ac:dyDescent="0.25">
      <c r="A7648" s="13"/>
      <c r="B7648" s="13"/>
      <c r="C7648" s="13"/>
      <c r="D7648" s="13"/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2"/>
      <c r="BA7648" s="12"/>
      <c r="BB7648" s="12"/>
      <c r="BC7648" s="11"/>
      <c r="BD7648" s="11"/>
      <c r="BE7648" s="11"/>
      <c r="BF7648" s="11"/>
    </row>
    <row r="7649" spans="1:58" x14ac:dyDescent="0.25">
      <c r="A7649" s="13"/>
      <c r="B7649" s="13"/>
      <c r="C7649" s="13"/>
      <c r="D7649" s="13"/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2"/>
      <c r="BA7649" s="12"/>
      <c r="BB7649" s="12"/>
      <c r="BC7649" s="11"/>
      <c r="BD7649" s="11"/>
      <c r="BE7649" s="11"/>
      <c r="BF7649" s="11"/>
    </row>
    <row r="7650" spans="1:58" x14ac:dyDescent="0.25">
      <c r="A7650" s="13"/>
      <c r="B7650" s="13"/>
      <c r="C7650" s="13"/>
      <c r="D7650" s="13"/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2"/>
      <c r="BA7650" s="12"/>
      <c r="BB7650" s="12"/>
      <c r="BC7650" s="11"/>
      <c r="BD7650" s="11"/>
      <c r="BE7650" s="11"/>
      <c r="BF7650" s="11"/>
    </row>
    <row r="7651" spans="1:58" x14ac:dyDescent="0.25">
      <c r="A7651" s="13"/>
      <c r="B7651" s="13"/>
      <c r="C7651" s="13"/>
      <c r="D7651" s="13"/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2"/>
      <c r="BA7651" s="12"/>
      <c r="BB7651" s="12"/>
      <c r="BC7651" s="11"/>
      <c r="BD7651" s="11"/>
      <c r="BE7651" s="11"/>
      <c r="BF7651" s="11"/>
    </row>
    <row r="7652" spans="1:58" x14ac:dyDescent="0.25">
      <c r="A7652" s="13"/>
      <c r="B7652" s="13"/>
      <c r="C7652" s="13"/>
      <c r="D7652" s="13"/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2"/>
      <c r="BA7652" s="12"/>
      <c r="BB7652" s="12"/>
      <c r="BC7652" s="11"/>
      <c r="BD7652" s="11"/>
      <c r="BE7652" s="11"/>
      <c r="BF7652" s="11"/>
    </row>
    <row r="7653" spans="1:58" x14ac:dyDescent="0.25">
      <c r="A7653" s="13"/>
      <c r="B7653" s="13"/>
      <c r="C7653" s="13"/>
      <c r="D7653" s="13"/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2"/>
      <c r="BA7653" s="12"/>
      <c r="BB7653" s="12"/>
      <c r="BC7653" s="11"/>
      <c r="BD7653" s="11"/>
      <c r="BE7653" s="11"/>
      <c r="BF7653" s="11"/>
    </row>
    <row r="7654" spans="1:58" x14ac:dyDescent="0.25">
      <c r="A7654" s="13"/>
      <c r="B7654" s="13"/>
      <c r="C7654" s="13"/>
      <c r="D7654" s="13"/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  <c r="O7654" s="13"/>
      <c r="P7654" s="13"/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2"/>
      <c r="BA7654" s="12"/>
      <c r="BB7654" s="12"/>
      <c r="BC7654" s="11"/>
      <c r="BD7654" s="11"/>
      <c r="BE7654" s="11"/>
      <c r="BF7654" s="11"/>
    </row>
    <row r="7655" spans="1:58" x14ac:dyDescent="0.25">
      <c r="A7655" s="13"/>
      <c r="B7655" s="13"/>
      <c r="C7655" s="13"/>
      <c r="D7655" s="13"/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2"/>
      <c r="BA7655" s="12"/>
      <c r="BB7655" s="12"/>
      <c r="BC7655" s="11"/>
      <c r="BD7655" s="11"/>
      <c r="BE7655" s="11"/>
      <c r="BF7655" s="11"/>
    </row>
    <row r="7656" spans="1:58" x14ac:dyDescent="0.25">
      <c r="A7656" s="13"/>
      <c r="B7656" s="13"/>
      <c r="C7656" s="13"/>
      <c r="D7656" s="13"/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2"/>
      <c r="BA7656" s="12"/>
      <c r="BB7656" s="12"/>
      <c r="BC7656" s="11"/>
      <c r="BD7656" s="11"/>
      <c r="BE7656" s="11"/>
      <c r="BF7656" s="11"/>
    </row>
    <row r="7657" spans="1:58" x14ac:dyDescent="0.25">
      <c r="A7657" s="13"/>
      <c r="B7657" s="13"/>
      <c r="C7657" s="13"/>
      <c r="D7657" s="13"/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2"/>
      <c r="BA7657" s="12"/>
      <c r="BB7657" s="12"/>
      <c r="BC7657" s="11"/>
      <c r="BD7657" s="11"/>
      <c r="BE7657" s="11"/>
      <c r="BF7657" s="11"/>
    </row>
    <row r="7658" spans="1:58" x14ac:dyDescent="0.25">
      <c r="A7658" s="13"/>
      <c r="B7658" s="13"/>
      <c r="C7658" s="13"/>
      <c r="D7658" s="13"/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2"/>
      <c r="BA7658" s="12"/>
      <c r="BB7658" s="12"/>
      <c r="BC7658" s="11"/>
      <c r="BD7658" s="11"/>
      <c r="BE7658" s="11"/>
      <c r="BF7658" s="11"/>
    </row>
    <row r="7659" spans="1:58" x14ac:dyDescent="0.25">
      <c r="A7659" s="13"/>
      <c r="B7659" s="13"/>
      <c r="C7659" s="13"/>
      <c r="D7659" s="13"/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2"/>
      <c r="BA7659" s="12"/>
      <c r="BB7659" s="12"/>
      <c r="BC7659" s="11"/>
      <c r="BD7659" s="11"/>
      <c r="BE7659" s="11"/>
      <c r="BF7659" s="11"/>
    </row>
    <row r="7660" spans="1:58" x14ac:dyDescent="0.25">
      <c r="A7660" s="13"/>
      <c r="B7660" s="13"/>
      <c r="C7660" s="13"/>
      <c r="D7660" s="13"/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2"/>
      <c r="BA7660" s="12"/>
      <c r="BB7660" s="12"/>
      <c r="BC7660" s="11"/>
      <c r="BD7660" s="11"/>
      <c r="BE7660" s="11"/>
      <c r="BF7660" s="11"/>
    </row>
    <row r="7661" spans="1:58" x14ac:dyDescent="0.25">
      <c r="A7661" s="13"/>
      <c r="B7661" s="13"/>
      <c r="C7661" s="13"/>
      <c r="D7661" s="13"/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2"/>
      <c r="BA7661" s="12"/>
      <c r="BB7661" s="12"/>
      <c r="BC7661" s="11"/>
      <c r="BD7661" s="11"/>
      <c r="BE7661" s="11"/>
      <c r="BF7661" s="11"/>
    </row>
    <row r="7662" spans="1:58" x14ac:dyDescent="0.25">
      <c r="A7662" s="13"/>
      <c r="B7662" s="13"/>
      <c r="C7662" s="13"/>
      <c r="D7662" s="13"/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2"/>
      <c r="BA7662" s="12"/>
      <c r="BB7662" s="12"/>
      <c r="BC7662" s="11"/>
      <c r="BD7662" s="11"/>
      <c r="BE7662" s="11"/>
      <c r="BF7662" s="11"/>
    </row>
    <row r="7663" spans="1:58" x14ac:dyDescent="0.25">
      <c r="A7663" s="13"/>
      <c r="B7663" s="13"/>
      <c r="C7663" s="13"/>
      <c r="D7663" s="13"/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2"/>
      <c r="BA7663" s="12"/>
      <c r="BB7663" s="12"/>
      <c r="BC7663" s="11"/>
      <c r="BD7663" s="11"/>
      <c r="BE7663" s="11"/>
      <c r="BF7663" s="11"/>
    </row>
    <row r="7664" spans="1:58" x14ac:dyDescent="0.25">
      <c r="A7664" s="13"/>
      <c r="B7664" s="13"/>
      <c r="C7664" s="13"/>
      <c r="D7664" s="13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2"/>
      <c r="BA7664" s="12"/>
      <c r="BB7664" s="12"/>
      <c r="BC7664" s="11"/>
      <c r="BD7664" s="11"/>
      <c r="BE7664" s="11"/>
      <c r="BF7664" s="11"/>
    </row>
    <row r="7665" spans="1:58" x14ac:dyDescent="0.25">
      <c r="A7665" s="13"/>
      <c r="B7665" s="13"/>
      <c r="C7665" s="13"/>
      <c r="D7665" s="13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2"/>
      <c r="BA7665" s="12"/>
      <c r="BB7665" s="12"/>
      <c r="BC7665" s="11"/>
      <c r="BD7665" s="11"/>
      <c r="BE7665" s="11"/>
      <c r="BF7665" s="11"/>
    </row>
    <row r="7666" spans="1:58" x14ac:dyDescent="0.25">
      <c r="A7666" s="13"/>
      <c r="B7666" s="13"/>
      <c r="C7666" s="13"/>
      <c r="D7666" s="13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2"/>
      <c r="BA7666" s="12"/>
      <c r="BB7666" s="12"/>
      <c r="BC7666" s="11"/>
      <c r="BD7666" s="11"/>
      <c r="BE7666" s="11"/>
      <c r="BF7666" s="11"/>
    </row>
    <row r="7667" spans="1:58" x14ac:dyDescent="0.25">
      <c r="A7667" s="13"/>
      <c r="B7667" s="13"/>
      <c r="C7667" s="13"/>
      <c r="D7667" s="13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2"/>
      <c r="BA7667" s="12"/>
      <c r="BB7667" s="12"/>
      <c r="BC7667" s="11"/>
      <c r="BD7667" s="11"/>
      <c r="BE7667" s="11"/>
      <c r="BF7667" s="11"/>
    </row>
    <row r="7668" spans="1:58" x14ac:dyDescent="0.25">
      <c r="A7668" s="13"/>
      <c r="B7668" s="13"/>
      <c r="C7668" s="13"/>
      <c r="D7668" s="13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2"/>
      <c r="BA7668" s="12"/>
      <c r="BB7668" s="12"/>
      <c r="BC7668" s="11"/>
      <c r="BD7668" s="11"/>
      <c r="BE7668" s="11"/>
      <c r="BF7668" s="11"/>
    </row>
    <row r="7669" spans="1:58" x14ac:dyDescent="0.25">
      <c r="A7669" s="13"/>
      <c r="B7669" s="13"/>
      <c r="C7669" s="13"/>
      <c r="D7669" s="13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2"/>
      <c r="BA7669" s="12"/>
      <c r="BB7669" s="12"/>
      <c r="BC7669" s="11"/>
      <c r="BD7669" s="11"/>
      <c r="BE7669" s="11"/>
      <c r="BF7669" s="11"/>
    </row>
    <row r="7670" spans="1:58" x14ac:dyDescent="0.25">
      <c r="A7670" s="13"/>
      <c r="B7670" s="13"/>
      <c r="C7670" s="13"/>
      <c r="D7670" s="13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2"/>
      <c r="BA7670" s="12"/>
      <c r="BB7670" s="12"/>
      <c r="BC7670" s="11"/>
      <c r="BD7670" s="11"/>
      <c r="BE7670" s="11"/>
      <c r="BF7670" s="11"/>
    </row>
    <row r="7671" spans="1:58" x14ac:dyDescent="0.25">
      <c r="A7671" s="13"/>
      <c r="B7671" s="13"/>
      <c r="C7671" s="13"/>
      <c r="D7671" s="13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2"/>
      <c r="BA7671" s="12"/>
      <c r="BB7671" s="12"/>
      <c r="BC7671" s="11"/>
      <c r="BD7671" s="11"/>
      <c r="BE7671" s="11"/>
      <c r="BF7671" s="11"/>
    </row>
    <row r="7672" spans="1:58" x14ac:dyDescent="0.25">
      <c r="A7672" s="13"/>
      <c r="B7672" s="13"/>
      <c r="C7672" s="13"/>
      <c r="D7672" s="13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2"/>
      <c r="BA7672" s="12"/>
      <c r="BB7672" s="12"/>
      <c r="BC7672" s="11"/>
      <c r="BD7672" s="11"/>
      <c r="BE7672" s="11"/>
      <c r="BF7672" s="11"/>
    </row>
    <row r="7673" spans="1:58" x14ac:dyDescent="0.25">
      <c r="A7673" s="13"/>
      <c r="B7673" s="13"/>
      <c r="C7673" s="13"/>
      <c r="D7673" s="13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2"/>
      <c r="BA7673" s="12"/>
      <c r="BB7673" s="12"/>
      <c r="BC7673" s="11"/>
      <c r="BD7673" s="11"/>
      <c r="BE7673" s="11"/>
      <c r="BF7673" s="11"/>
    </row>
    <row r="7674" spans="1:58" x14ac:dyDescent="0.25">
      <c r="A7674" s="13"/>
      <c r="B7674" s="13"/>
      <c r="C7674" s="13"/>
      <c r="D7674" s="13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2"/>
      <c r="BA7674" s="12"/>
      <c r="BB7674" s="12"/>
      <c r="BC7674" s="11"/>
      <c r="BD7674" s="11"/>
      <c r="BE7674" s="11"/>
      <c r="BF7674" s="11"/>
    </row>
    <row r="7675" spans="1:58" x14ac:dyDescent="0.25">
      <c r="A7675" s="13"/>
      <c r="B7675" s="13"/>
      <c r="C7675" s="13"/>
      <c r="D7675" s="13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2"/>
      <c r="BA7675" s="12"/>
      <c r="BB7675" s="12"/>
      <c r="BC7675" s="11"/>
      <c r="BD7675" s="11"/>
      <c r="BE7675" s="11"/>
      <c r="BF7675" s="11"/>
    </row>
    <row r="7676" spans="1:58" x14ac:dyDescent="0.25">
      <c r="A7676" s="13"/>
      <c r="B7676" s="13"/>
      <c r="C7676" s="13"/>
      <c r="D7676" s="13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2"/>
      <c r="BA7676" s="12"/>
      <c r="BB7676" s="12"/>
      <c r="BC7676" s="11"/>
      <c r="BD7676" s="11"/>
      <c r="BE7676" s="11"/>
      <c r="BF7676" s="11"/>
    </row>
    <row r="7677" spans="1:58" x14ac:dyDescent="0.25">
      <c r="A7677" s="13"/>
      <c r="B7677" s="13"/>
      <c r="C7677" s="13"/>
      <c r="D7677" s="13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2"/>
      <c r="BA7677" s="12"/>
      <c r="BB7677" s="12"/>
      <c r="BC7677" s="11"/>
      <c r="BD7677" s="11"/>
      <c r="BE7677" s="11"/>
      <c r="BF7677" s="11"/>
    </row>
    <row r="7678" spans="1:58" x14ac:dyDescent="0.25">
      <c r="A7678" s="13"/>
      <c r="B7678" s="13"/>
      <c r="C7678" s="13"/>
      <c r="D7678" s="13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2"/>
      <c r="BA7678" s="12"/>
      <c r="BB7678" s="12"/>
      <c r="BC7678" s="11"/>
      <c r="BD7678" s="11"/>
      <c r="BE7678" s="11"/>
      <c r="BF7678" s="11"/>
    </row>
    <row r="7679" spans="1:58" x14ac:dyDescent="0.25">
      <c r="A7679" s="13"/>
      <c r="B7679" s="13"/>
      <c r="C7679" s="13"/>
      <c r="D7679" s="13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2"/>
      <c r="BA7679" s="12"/>
      <c r="BB7679" s="12"/>
      <c r="BC7679" s="11"/>
      <c r="BD7679" s="11"/>
      <c r="BE7679" s="11"/>
      <c r="BF7679" s="11"/>
    </row>
    <row r="7680" spans="1:58" x14ac:dyDescent="0.25">
      <c r="A7680" s="13"/>
      <c r="B7680" s="13"/>
      <c r="C7680" s="13"/>
      <c r="D7680" s="13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2"/>
      <c r="BA7680" s="12"/>
      <c r="BB7680" s="12"/>
      <c r="BC7680" s="11"/>
      <c r="BD7680" s="11"/>
      <c r="BE7680" s="11"/>
      <c r="BF7680" s="11"/>
    </row>
    <row r="7681" spans="1:58" x14ac:dyDescent="0.25">
      <c r="A7681" s="13"/>
      <c r="B7681" s="13"/>
      <c r="C7681" s="13"/>
      <c r="D7681" s="13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2"/>
      <c r="BA7681" s="12"/>
      <c r="BB7681" s="12"/>
      <c r="BC7681" s="11"/>
      <c r="BD7681" s="11"/>
      <c r="BE7681" s="11"/>
      <c r="BF7681" s="11"/>
    </row>
    <row r="7682" spans="1:58" x14ac:dyDescent="0.25">
      <c r="A7682" s="13"/>
      <c r="B7682" s="13"/>
      <c r="C7682" s="13"/>
      <c r="D7682" s="13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2"/>
      <c r="BA7682" s="12"/>
      <c r="BB7682" s="12"/>
      <c r="BC7682" s="11"/>
      <c r="BD7682" s="11"/>
      <c r="BE7682" s="11"/>
      <c r="BF7682" s="11"/>
    </row>
    <row r="7683" spans="1:58" x14ac:dyDescent="0.25">
      <c r="A7683" s="13"/>
      <c r="B7683" s="13"/>
      <c r="C7683" s="13"/>
      <c r="D7683" s="13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2"/>
      <c r="BA7683" s="12"/>
      <c r="BB7683" s="12"/>
      <c r="BC7683" s="11"/>
      <c r="BD7683" s="11"/>
      <c r="BE7683" s="11"/>
      <c r="BF7683" s="11"/>
    </row>
    <row r="7684" spans="1:58" x14ac:dyDescent="0.25">
      <c r="A7684" s="13"/>
      <c r="B7684" s="13"/>
      <c r="C7684" s="13"/>
      <c r="D7684" s="13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2"/>
      <c r="BA7684" s="12"/>
      <c r="BB7684" s="12"/>
      <c r="BC7684" s="11"/>
      <c r="BD7684" s="11"/>
      <c r="BE7684" s="11"/>
      <c r="BF7684" s="11"/>
    </row>
    <row r="7685" spans="1:58" x14ac:dyDescent="0.25">
      <c r="A7685" s="13"/>
      <c r="B7685" s="13"/>
      <c r="C7685" s="13"/>
      <c r="D7685" s="13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2"/>
      <c r="BA7685" s="12"/>
      <c r="BB7685" s="12"/>
      <c r="BC7685" s="11"/>
      <c r="BD7685" s="11"/>
      <c r="BE7685" s="11"/>
      <c r="BF7685" s="11"/>
    </row>
    <row r="7686" spans="1:58" x14ac:dyDescent="0.25">
      <c r="A7686" s="13"/>
      <c r="B7686" s="13"/>
      <c r="C7686" s="13"/>
      <c r="D7686" s="13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2"/>
      <c r="BA7686" s="12"/>
      <c r="BB7686" s="12"/>
      <c r="BC7686" s="11"/>
      <c r="BD7686" s="11"/>
      <c r="BE7686" s="11"/>
      <c r="BF7686" s="11"/>
    </row>
    <row r="7687" spans="1:58" x14ac:dyDescent="0.25">
      <c r="A7687" s="13"/>
      <c r="B7687" s="13"/>
      <c r="C7687" s="13"/>
      <c r="D7687" s="13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2"/>
      <c r="BA7687" s="12"/>
      <c r="BB7687" s="12"/>
      <c r="BC7687" s="11"/>
      <c r="BD7687" s="11"/>
      <c r="BE7687" s="11"/>
      <c r="BF7687" s="11"/>
    </row>
    <row r="7688" spans="1:58" x14ac:dyDescent="0.25">
      <c r="A7688" s="13"/>
      <c r="B7688" s="13"/>
      <c r="C7688" s="13"/>
      <c r="D7688" s="13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2"/>
      <c r="BA7688" s="12"/>
      <c r="BB7688" s="12"/>
      <c r="BC7688" s="11"/>
      <c r="BD7688" s="11"/>
      <c r="BE7688" s="11"/>
      <c r="BF7688" s="11"/>
    </row>
    <row r="7689" spans="1:58" x14ac:dyDescent="0.25">
      <c r="A7689" s="13"/>
      <c r="B7689" s="13"/>
      <c r="C7689" s="13"/>
      <c r="D7689" s="13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2"/>
      <c r="BA7689" s="12"/>
      <c r="BB7689" s="12"/>
      <c r="BC7689" s="11"/>
      <c r="BD7689" s="11"/>
      <c r="BE7689" s="11"/>
      <c r="BF7689" s="11"/>
    </row>
    <row r="7690" spans="1:58" x14ac:dyDescent="0.25">
      <c r="A7690" s="13"/>
      <c r="B7690" s="13"/>
      <c r="C7690" s="13"/>
      <c r="D7690" s="13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2"/>
      <c r="BA7690" s="12"/>
      <c r="BB7690" s="12"/>
      <c r="BC7690" s="11"/>
      <c r="BD7690" s="11"/>
      <c r="BE7690" s="11"/>
      <c r="BF7690" s="11"/>
    </row>
    <row r="7691" spans="1:58" x14ac:dyDescent="0.25">
      <c r="A7691" s="13"/>
      <c r="B7691" s="13"/>
      <c r="C7691" s="13"/>
      <c r="D7691" s="13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2"/>
      <c r="BA7691" s="12"/>
      <c r="BB7691" s="12"/>
      <c r="BC7691" s="11"/>
      <c r="BD7691" s="11"/>
      <c r="BE7691" s="11"/>
      <c r="BF7691" s="11"/>
    </row>
    <row r="7692" spans="1:58" x14ac:dyDescent="0.25">
      <c r="A7692" s="13"/>
      <c r="B7692" s="13"/>
      <c r="C7692" s="13"/>
      <c r="D7692" s="13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2"/>
      <c r="BA7692" s="12"/>
      <c r="BB7692" s="12"/>
      <c r="BC7692" s="11"/>
      <c r="BD7692" s="11"/>
      <c r="BE7692" s="11"/>
      <c r="BF7692" s="11"/>
    </row>
    <row r="7693" spans="1:58" x14ac:dyDescent="0.25">
      <c r="A7693" s="13"/>
      <c r="B7693" s="13"/>
      <c r="C7693" s="13"/>
      <c r="D7693" s="13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2"/>
      <c r="BA7693" s="12"/>
      <c r="BB7693" s="12"/>
      <c r="BC7693" s="11"/>
      <c r="BD7693" s="11"/>
      <c r="BE7693" s="11"/>
      <c r="BF7693" s="11"/>
    </row>
    <row r="7694" spans="1:58" x14ac:dyDescent="0.25">
      <c r="A7694" s="13"/>
      <c r="B7694" s="13"/>
      <c r="C7694" s="13"/>
      <c r="D7694" s="13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2"/>
      <c r="BA7694" s="12"/>
      <c r="BB7694" s="12"/>
      <c r="BC7694" s="11"/>
      <c r="BD7694" s="11"/>
      <c r="BE7694" s="11"/>
      <c r="BF7694" s="11"/>
    </row>
    <row r="7695" spans="1:58" x14ac:dyDescent="0.25">
      <c r="A7695" s="13"/>
      <c r="B7695" s="13"/>
      <c r="C7695" s="13"/>
      <c r="D7695" s="13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2"/>
      <c r="BA7695" s="12"/>
      <c r="BB7695" s="12"/>
      <c r="BC7695" s="11"/>
      <c r="BD7695" s="11"/>
      <c r="BE7695" s="11"/>
      <c r="BF7695" s="11"/>
    </row>
    <row r="7696" spans="1:58" x14ac:dyDescent="0.25">
      <c r="A7696" s="13"/>
      <c r="B7696" s="13"/>
      <c r="C7696" s="13"/>
      <c r="D7696" s="13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2"/>
      <c r="BA7696" s="12"/>
      <c r="BB7696" s="12"/>
      <c r="BC7696" s="11"/>
      <c r="BD7696" s="11"/>
      <c r="BE7696" s="11"/>
      <c r="BF7696" s="11"/>
    </row>
    <row r="7697" spans="1:58" x14ac:dyDescent="0.25">
      <c r="A7697" s="13"/>
      <c r="B7697" s="13"/>
      <c r="C7697" s="13"/>
      <c r="D7697" s="13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2"/>
      <c r="BA7697" s="12"/>
      <c r="BB7697" s="12"/>
      <c r="BC7697" s="11"/>
      <c r="BD7697" s="11"/>
      <c r="BE7697" s="11"/>
      <c r="BF7697" s="11"/>
    </row>
    <row r="7698" spans="1:58" x14ac:dyDescent="0.25">
      <c r="A7698" s="13"/>
      <c r="B7698" s="13"/>
      <c r="C7698" s="13"/>
      <c r="D7698" s="13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2"/>
      <c r="BA7698" s="12"/>
      <c r="BB7698" s="12"/>
      <c r="BC7698" s="11"/>
      <c r="BD7698" s="11"/>
      <c r="BE7698" s="11"/>
      <c r="BF7698" s="11"/>
    </row>
    <row r="7699" spans="1:58" x14ac:dyDescent="0.25">
      <c r="A7699" s="13"/>
      <c r="B7699" s="13"/>
      <c r="C7699" s="13"/>
      <c r="D7699" s="13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2"/>
      <c r="BA7699" s="12"/>
      <c r="BB7699" s="12"/>
      <c r="BC7699" s="11"/>
      <c r="BD7699" s="11"/>
      <c r="BE7699" s="11"/>
      <c r="BF7699" s="11"/>
    </row>
    <row r="7700" spans="1:58" x14ac:dyDescent="0.25">
      <c r="A7700" s="13"/>
      <c r="B7700" s="13"/>
      <c r="C7700" s="13"/>
      <c r="D7700" s="13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2"/>
      <c r="BA7700" s="12"/>
      <c r="BB7700" s="12"/>
      <c r="BC7700" s="11"/>
      <c r="BD7700" s="11"/>
      <c r="BE7700" s="11"/>
      <c r="BF7700" s="11"/>
    </row>
    <row r="7701" spans="1:58" x14ac:dyDescent="0.25">
      <c r="A7701" s="13"/>
      <c r="B7701" s="13"/>
      <c r="C7701" s="13"/>
      <c r="D7701" s="13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2"/>
      <c r="BA7701" s="12"/>
      <c r="BB7701" s="12"/>
      <c r="BC7701" s="11"/>
      <c r="BD7701" s="11"/>
      <c r="BE7701" s="11"/>
      <c r="BF7701" s="11"/>
    </row>
    <row r="7702" spans="1:58" x14ac:dyDescent="0.25">
      <c r="A7702" s="13"/>
      <c r="B7702" s="13"/>
      <c r="C7702" s="13"/>
      <c r="D7702" s="13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2"/>
      <c r="BA7702" s="12"/>
      <c r="BB7702" s="12"/>
      <c r="BC7702" s="11"/>
      <c r="BD7702" s="11"/>
      <c r="BE7702" s="11"/>
      <c r="BF7702" s="11"/>
    </row>
    <row r="7703" spans="1:58" x14ac:dyDescent="0.25">
      <c r="A7703" s="13"/>
      <c r="B7703" s="13"/>
      <c r="C7703" s="13"/>
      <c r="D7703" s="13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2"/>
      <c r="BA7703" s="12"/>
      <c r="BB7703" s="12"/>
      <c r="BC7703" s="11"/>
      <c r="BD7703" s="11"/>
      <c r="BE7703" s="11"/>
      <c r="BF7703" s="11"/>
    </row>
    <row r="7704" spans="1:58" x14ac:dyDescent="0.25">
      <c r="A7704" s="13"/>
      <c r="B7704" s="13"/>
      <c r="C7704" s="13"/>
      <c r="D7704" s="13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2"/>
      <c r="BA7704" s="12"/>
      <c r="BB7704" s="12"/>
      <c r="BC7704" s="11"/>
      <c r="BD7704" s="11"/>
      <c r="BE7704" s="11"/>
      <c r="BF7704" s="11"/>
    </row>
    <row r="7705" spans="1:58" x14ac:dyDescent="0.25">
      <c r="A7705" s="13"/>
      <c r="B7705" s="13"/>
      <c r="C7705" s="13"/>
      <c r="D7705" s="13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2"/>
      <c r="BA7705" s="12"/>
      <c r="BB7705" s="12"/>
      <c r="BC7705" s="11"/>
      <c r="BD7705" s="11"/>
      <c r="BE7705" s="11"/>
      <c r="BF7705" s="11"/>
    </row>
    <row r="7706" spans="1:58" x14ac:dyDescent="0.25">
      <c r="A7706" s="13"/>
      <c r="B7706" s="13"/>
      <c r="C7706" s="13"/>
      <c r="D7706" s="13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2"/>
      <c r="BA7706" s="12"/>
      <c r="BB7706" s="12"/>
      <c r="BC7706" s="11"/>
      <c r="BD7706" s="11"/>
      <c r="BE7706" s="11"/>
      <c r="BF7706" s="11"/>
    </row>
    <row r="7707" spans="1:58" x14ac:dyDescent="0.25">
      <c r="A7707" s="13"/>
      <c r="B7707" s="13"/>
      <c r="C7707" s="13"/>
      <c r="D7707" s="13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2"/>
      <c r="BA7707" s="12"/>
      <c r="BB7707" s="12"/>
      <c r="BC7707" s="11"/>
      <c r="BD7707" s="11"/>
      <c r="BE7707" s="11"/>
      <c r="BF7707" s="11"/>
    </row>
    <row r="7708" spans="1:58" x14ac:dyDescent="0.25">
      <c r="A7708" s="13"/>
      <c r="B7708" s="13"/>
      <c r="C7708" s="13"/>
      <c r="D7708" s="13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2"/>
      <c r="BA7708" s="12"/>
      <c r="BB7708" s="12"/>
      <c r="BC7708" s="11"/>
      <c r="BD7708" s="11"/>
      <c r="BE7708" s="11"/>
      <c r="BF7708" s="11"/>
    </row>
    <row r="7709" spans="1:58" x14ac:dyDescent="0.25">
      <c r="A7709" s="13"/>
      <c r="B7709" s="13"/>
      <c r="C7709" s="13"/>
      <c r="D7709" s="13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2"/>
      <c r="BA7709" s="12"/>
      <c r="BB7709" s="12"/>
      <c r="BC7709" s="11"/>
      <c r="BD7709" s="11"/>
      <c r="BE7709" s="11"/>
      <c r="BF7709" s="11"/>
    </row>
    <row r="7710" spans="1:58" x14ac:dyDescent="0.25">
      <c r="A7710" s="13"/>
      <c r="B7710" s="13"/>
      <c r="C7710" s="13"/>
      <c r="D7710" s="13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2"/>
      <c r="BA7710" s="12"/>
      <c r="BB7710" s="12"/>
      <c r="BC7710" s="11"/>
      <c r="BD7710" s="11"/>
      <c r="BE7710" s="11"/>
      <c r="BF7710" s="11"/>
    </row>
    <row r="7711" spans="1:58" x14ac:dyDescent="0.25">
      <c r="A7711" s="13"/>
      <c r="B7711" s="13"/>
      <c r="C7711" s="13"/>
      <c r="D7711" s="1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2"/>
      <c r="BA7711" s="12"/>
      <c r="BB7711" s="12"/>
      <c r="BC7711" s="11"/>
      <c r="BD7711" s="11"/>
      <c r="BE7711" s="11"/>
      <c r="BF7711" s="11"/>
    </row>
    <row r="7712" spans="1:58" x14ac:dyDescent="0.25">
      <c r="A7712" s="13"/>
      <c r="B7712" s="13"/>
      <c r="C7712" s="13"/>
      <c r="D7712" s="13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2"/>
      <c r="BA7712" s="12"/>
      <c r="BB7712" s="12"/>
      <c r="BC7712" s="11"/>
      <c r="BD7712" s="11"/>
      <c r="BE7712" s="11"/>
      <c r="BF7712" s="11"/>
    </row>
    <row r="7713" spans="1:58" x14ac:dyDescent="0.25">
      <c r="A7713" s="13"/>
      <c r="B7713" s="13"/>
      <c r="C7713" s="13"/>
      <c r="D7713" s="13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2"/>
      <c r="BA7713" s="12"/>
      <c r="BB7713" s="12"/>
      <c r="BC7713" s="11"/>
      <c r="BD7713" s="11"/>
      <c r="BE7713" s="11"/>
      <c r="BF7713" s="11"/>
    </row>
    <row r="7714" spans="1:58" x14ac:dyDescent="0.25">
      <c r="A7714" s="13"/>
      <c r="B7714" s="13"/>
      <c r="C7714" s="13"/>
      <c r="D7714" s="13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2"/>
      <c r="BA7714" s="12"/>
      <c r="BB7714" s="12"/>
      <c r="BC7714" s="11"/>
      <c r="BD7714" s="11"/>
      <c r="BE7714" s="11"/>
      <c r="BF7714" s="11"/>
    </row>
    <row r="7715" spans="1:58" x14ac:dyDescent="0.25">
      <c r="A7715" s="13"/>
      <c r="B7715" s="13"/>
      <c r="C7715" s="13"/>
      <c r="D7715" s="13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2"/>
      <c r="BA7715" s="12"/>
      <c r="BB7715" s="12"/>
      <c r="BC7715" s="11"/>
      <c r="BD7715" s="11"/>
      <c r="BE7715" s="11"/>
      <c r="BF7715" s="11"/>
    </row>
    <row r="7716" spans="1:58" x14ac:dyDescent="0.25">
      <c r="A7716" s="13"/>
      <c r="B7716" s="13"/>
      <c r="C7716" s="13"/>
      <c r="D7716" s="13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2"/>
      <c r="BA7716" s="12"/>
      <c r="BB7716" s="12"/>
      <c r="BC7716" s="11"/>
      <c r="BD7716" s="11"/>
      <c r="BE7716" s="11"/>
      <c r="BF7716" s="11"/>
    </row>
    <row r="7717" spans="1:58" x14ac:dyDescent="0.25">
      <c r="A7717" s="13"/>
      <c r="B7717" s="13"/>
      <c r="C7717" s="13"/>
      <c r="D7717" s="13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2"/>
      <c r="BA7717" s="12"/>
      <c r="BB7717" s="12"/>
      <c r="BC7717" s="11"/>
      <c r="BD7717" s="11"/>
      <c r="BE7717" s="11"/>
      <c r="BF7717" s="11"/>
    </row>
    <row r="7718" spans="1:58" x14ac:dyDescent="0.25">
      <c r="A7718" s="13"/>
      <c r="B7718" s="13"/>
      <c r="C7718" s="13"/>
      <c r="D7718" s="13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2"/>
      <c r="BA7718" s="12"/>
      <c r="BB7718" s="12"/>
      <c r="BC7718" s="11"/>
      <c r="BD7718" s="11"/>
      <c r="BE7718" s="11"/>
      <c r="BF7718" s="11"/>
    </row>
    <row r="7719" spans="1:58" x14ac:dyDescent="0.25">
      <c r="A7719" s="13"/>
      <c r="B7719" s="13"/>
      <c r="C7719" s="13"/>
      <c r="D7719" s="13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2"/>
      <c r="BA7719" s="12"/>
      <c r="BB7719" s="12"/>
      <c r="BC7719" s="11"/>
      <c r="BD7719" s="11"/>
      <c r="BE7719" s="11"/>
      <c r="BF7719" s="11"/>
    </row>
    <row r="7720" spans="1:58" x14ac:dyDescent="0.25">
      <c r="A7720" s="13"/>
      <c r="B7720" s="13"/>
      <c r="C7720" s="13"/>
      <c r="D7720" s="13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2"/>
      <c r="BA7720" s="12"/>
      <c r="BB7720" s="12"/>
      <c r="BC7720" s="11"/>
      <c r="BD7720" s="11"/>
      <c r="BE7720" s="11"/>
      <c r="BF7720" s="11"/>
    </row>
    <row r="7721" spans="1:58" x14ac:dyDescent="0.25">
      <c r="A7721" s="13"/>
      <c r="B7721" s="13"/>
      <c r="C7721" s="13"/>
      <c r="D7721" s="13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2"/>
      <c r="BA7721" s="12"/>
      <c r="BB7721" s="12"/>
      <c r="BC7721" s="11"/>
      <c r="BD7721" s="11"/>
      <c r="BE7721" s="11"/>
      <c r="BF7721" s="11"/>
    </row>
    <row r="7722" spans="1:58" x14ac:dyDescent="0.25">
      <c r="A7722" s="13"/>
      <c r="B7722" s="13"/>
      <c r="C7722" s="13"/>
      <c r="D7722" s="13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2"/>
      <c r="BA7722" s="12"/>
      <c r="BB7722" s="12"/>
      <c r="BC7722" s="11"/>
      <c r="BD7722" s="11"/>
      <c r="BE7722" s="11"/>
      <c r="BF7722" s="11"/>
    </row>
    <row r="7723" spans="1:58" x14ac:dyDescent="0.25">
      <c r="A7723" s="13"/>
      <c r="B7723" s="13"/>
      <c r="C7723" s="13"/>
      <c r="D7723" s="13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2"/>
      <c r="BA7723" s="12"/>
      <c r="BB7723" s="12"/>
      <c r="BC7723" s="11"/>
      <c r="BD7723" s="11"/>
      <c r="BE7723" s="11"/>
      <c r="BF7723" s="11"/>
    </row>
    <row r="7724" spans="1:58" x14ac:dyDescent="0.25">
      <c r="A7724" s="13"/>
      <c r="B7724" s="13"/>
      <c r="C7724" s="13"/>
      <c r="D7724" s="13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2"/>
      <c r="BA7724" s="12"/>
      <c r="BB7724" s="12"/>
      <c r="BC7724" s="11"/>
      <c r="BD7724" s="11"/>
      <c r="BE7724" s="11"/>
      <c r="BF7724" s="11"/>
    </row>
    <row r="7725" spans="1:58" x14ac:dyDescent="0.25">
      <c r="A7725" s="13"/>
      <c r="B7725" s="13"/>
      <c r="C7725" s="13"/>
      <c r="D7725" s="13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2"/>
      <c r="BA7725" s="12"/>
      <c r="BB7725" s="12"/>
      <c r="BC7725" s="11"/>
      <c r="BD7725" s="11"/>
      <c r="BE7725" s="11"/>
      <c r="BF7725" s="11"/>
    </row>
    <row r="7726" spans="1:58" x14ac:dyDescent="0.25">
      <c r="A7726" s="13"/>
      <c r="B7726" s="13"/>
      <c r="C7726" s="13"/>
      <c r="D7726" s="1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2"/>
      <c r="BA7726" s="12"/>
      <c r="BB7726" s="12"/>
      <c r="BC7726" s="11"/>
      <c r="BD7726" s="11"/>
      <c r="BE7726" s="11"/>
      <c r="BF7726" s="11"/>
    </row>
    <row r="7727" spans="1:58" x14ac:dyDescent="0.25">
      <c r="A7727" s="13"/>
      <c r="B7727" s="13"/>
      <c r="C7727" s="13"/>
      <c r="D7727" s="1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2"/>
      <c r="BA7727" s="12"/>
      <c r="BB7727" s="12"/>
      <c r="BC7727" s="11"/>
      <c r="BD7727" s="11"/>
      <c r="BE7727" s="11"/>
      <c r="BF7727" s="11"/>
    </row>
    <row r="7728" spans="1:58" x14ac:dyDescent="0.25">
      <c r="A7728" s="13"/>
      <c r="B7728" s="13"/>
      <c r="C7728" s="13"/>
      <c r="D7728" s="13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2"/>
      <c r="BA7728" s="12"/>
      <c r="BB7728" s="12"/>
      <c r="BC7728" s="11"/>
      <c r="BD7728" s="11"/>
      <c r="BE7728" s="11"/>
      <c r="BF7728" s="11"/>
    </row>
    <row r="7729" spans="1:58" x14ac:dyDescent="0.25">
      <c r="A7729" s="13"/>
      <c r="B7729" s="13"/>
      <c r="C7729" s="13"/>
      <c r="D7729" s="13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2"/>
      <c r="BA7729" s="12"/>
      <c r="BB7729" s="12"/>
      <c r="BC7729" s="11"/>
      <c r="BD7729" s="11"/>
      <c r="BE7729" s="11"/>
      <c r="BF7729" s="11"/>
    </row>
    <row r="7730" spans="1:58" x14ac:dyDescent="0.25">
      <c r="A7730" s="13"/>
      <c r="B7730" s="13"/>
      <c r="C7730" s="13"/>
      <c r="D7730" s="13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2"/>
      <c r="BA7730" s="12"/>
      <c r="BB7730" s="12"/>
      <c r="BC7730" s="11"/>
      <c r="BD7730" s="11"/>
      <c r="BE7730" s="11"/>
      <c r="BF7730" s="11"/>
    </row>
    <row r="7731" spans="1:58" x14ac:dyDescent="0.25">
      <c r="A7731" s="13"/>
      <c r="B7731" s="13"/>
      <c r="C7731" s="13"/>
      <c r="D7731" s="13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2"/>
      <c r="BA7731" s="12"/>
      <c r="BB7731" s="12"/>
      <c r="BC7731" s="11"/>
      <c r="BD7731" s="11"/>
      <c r="BE7731" s="11"/>
      <c r="BF7731" s="11"/>
    </row>
    <row r="7732" spans="1:58" x14ac:dyDescent="0.25">
      <c r="A7732" s="13"/>
      <c r="B7732" s="13"/>
      <c r="C7732" s="13"/>
      <c r="D7732" s="13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2"/>
      <c r="BA7732" s="12"/>
      <c r="BB7732" s="12"/>
      <c r="BC7732" s="11"/>
      <c r="BD7732" s="11"/>
      <c r="BE7732" s="11"/>
      <c r="BF7732" s="11"/>
    </row>
    <row r="7733" spans="1:58" x14ac:dyDescent="0.25">
      <c r="A7733" s="13"/>
      <c r="B7733" s="13"/>
      <c r="C7733" s="13"/>
      <c r="D7733" s="13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2"/>
      <c r="BA7733" s="12"/>
      <c r="BB7733" s="12"/>
      <c r="BC7733" s="11"/>
      <c r="BD7733" s="11"/>
      <c r="BE7733" s="11"/>
      <c r="BF7733" s="11"/>
    </row>
    <row r="7734" spans="1:58" x14ac:dyDescent="0.25">
      <c r="A7734" s="13"/>
      <c r="B7734" s="13"/>
      <c r="C7734" s="13"/>
      <c r="D7734" s="13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2"/>
      <c r="BA7734" s="12"/>
      <c r="BB7734" s="12"/>
      <c r="BC7734" s="11"/>
      <c r="BD7734" s="11"/>
      <c r="BE7734" s="11"/>
      <c r="BF7734" s="11"/>
    </row>
    <row r="7735" spans="1:58" x14ac:dyDescent="0.25">
      <c r="A7735" s="13"/>
      <c r="B7735" s="13"/>
      <c r="C7735" s="13"/>
      <c r="D7735" s="13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2"/>
      <c r="BA7735" s="12"/>
      <c r="BB7735" s="12"/>
      <c r="BC7735" s="11"/>
      <c r="BD7735" s="11"/>
      <c r="BE7735" s="11"/>
      <c r="BF7735" s="11"/>
    </row>
    <row r="7736" spans="1:58" x14ac:dyDescent="0.25">
      <c r="A7736" s="13"/>
      <c r="B7736" s="13"/>
      <c r="C7736" s="13"/>
      <c r="D7736" s="13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2"/>
      <c r="BA7736" s="12"/>
      <c r="BB7736" s="12"/>
      <c r="BC7736" s="11"/>
      <c r="BD7736" s="11"/>
      <c r="BE7736" s="11"/>
      <c r="BF7736" s="11"/>
    </row>
    <row r="7737" spans="1:58" x14ac:dyDescent="0.25">
      <c r="A7737" s="13"/>
      <c r="B7737" s="13"/>
      <c r="C7737" s="13"/>
      <c r="D7737" s="13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2"/>
      <c r="BA7737" s="12"/>
      <c r="BB7737" s="12"/>
      <c r="BC7737" s="11"/>
      <c r="BD7737" s="11"/>
      <c r="BE7737" s="11"/>
      <c r="BF7737" s="11"/>
    </row>
    <row r="7738" spans="1:58" x14ac:dyDescent="0.25">
      <c r="A7738" s="13"/>
      <c r="B7738" s="13"/>
      <c r="C7738" s="13"/>
      <c r="D7738" s="13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2"/>
      <c r="BA7738" s="12"/>
      <c r="BB7738" s="12"/>
      <c r="BC7738" s="11"/>
      <c r="BD7738" s="11"/>
      <c r="BE7738" s="11"/>
      <c r="BF7738" s="11"/>
    </row>
    <row r="7739" spans="1:58" x14ac:dyDescent="0.25">
      <c r="A7739" s="13"/>
      <c r="B7739" s="13"/>
      <c r="C7739" s="13"/>
      <c r="D7739" s="13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2"/>
      <c r="BA7739" s="12"/>
      <c r="BB7739" s="12"/>
      <c r="BC7739" s="11"/>
      <c r="BD7739" s="11"/>
      <c r="BE7739" s="11"/>
      <c r="BF7739" s="11"/>
    </row>
    <row r="7740" spans="1:58" x14ac:dyDescent="0.25">
      <c r="A7740" s="13"/>
      <c r="B7740" s="13"/>
      <c r="C7740" s="13"/>
      <c r="D7740" s="13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2"/>
      <c r="BA7740" s="12"/>
      <c r="BB7740" s="12"/>
      <c r="BC7740" s="11"/>
      <c r="BD7740" s="11"/>
      <c r="BE7740" s="11"/>
      <c r="BF7740" s="11"/>
    </row>
    <row r="7741" spans="1:58" x14ac:dyDescent="0.25">
      <c r="A7741" s="13"/>
      <c r="B7741" s="13"/>
      <c r="C7741" s="13"/>
      <c r="D7741" s="13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2"/>
      <c r="BA7741" s="12"/>
      <c r="BB7741" s="12"/>
      <c r="BC7741" s="11"/>
      <c r="BD7741" s="11"/>
      <c r="BE7741" s="11"/>
      <c r="BF7741" s="11"/>
    </row>
    <row r="7742" spans="1:58" x14ac:dyDescent="0.25">
      <c r="A7742" s="13"/>
      <c r="B7742" s="13"/>
      <c r="C7742" s="13"/>
      <c r="D7742" s="13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2"/>
      <c r="BA7742" s="12"/>
      <c r="BB7742" s="12"/>
      <c r="BC7742" s="11"/>
      <c r="BD7742" s="11"/>
      <c r="BE7742" s="11"/>
      <c r="BF7742" s="11"/>
    </row>
    <row r="7743" spans="1:58" x14ac:dyDescent="0.25">
      <c r="A7743" s="13"/>
      <c r="B7743" s="13"/>
      <c r="C7743" s="13"/>
      <c r="D7743" s="13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2"/>
      <c r="BA7743" s="12"/>
      <c r="BB7743" s="12"/>
      <c r="BC7743" s="11"/>
      <c r="BD7743" s="11"/>
      <c r="BE7743" s="11"/>
      <c r="BF7743" s="11"/>
    </row>
    <row r="7744" spans="1:58" x14ac:dyDescent="0.25">
      <c r="A7744" s="13"/>
      <c r="B7744" s="13"/>
      <c r="C7744" s="13"/>
      <c r="D7744" s="13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2"/>
      <c r="BA7744" s="12"/>
      <c r="BB7744" s="12"/>
      <c r="BC7744" s="11"/>
      <c r="BD7744" s="11"/>
      <c r="BE7744" s="11"/>
      <c r="BF7744" s="11"/>
    </row>
    <row r="7745" spans="1:58" x14ac:dyDescent="0.25">
      <c r="A7745" s="13"/>
      <c r="B7745" s="13"/>
      <c r="C7745" s="13"/>
      <c r="D7745" s="13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2"/>
      <c r="BA7745" s="12"/>
      <c r="BB7745" s="12"/>
      <c r="BC7745" s="11"/>
      <c r="BD7745" s="11"/>
      <c r="BE7745" s="11"/>
      <c r="BF7745" s="11"/>
    </row>
    <row r="7746" spans="1:58" x14ac:dyDescent="0.25">
      <c r="A7746" s="13"/>
      <c r="B7746" s="13"/>
      <c r="C7746" s="13"/>
      <c r="D7746" s="13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2"/>
      <c r="BA7746" s="12"/>
      <c r="BB7746" s="12"/>
      <c r="BC7746" s="11"/>
      <c r="BD7746" s="11"/>
      <c r="BE7746" s="11"/>
      <c r="BF7746" s="11"/>
    </row>
    <row r="7747" spans="1:58" x14ac:dyDescent="0.25">
      <c r="A7747" s="13"/>
      <c r="B7747" s="13"/>
      <c r="C7747" s="13"/>
      <c r="D7747" s="13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2"/>
      <c r="BA7747" s="12"/>
      <c r="BB7747" s="12"/>
      <c r="BC7747" s="11"/>
      <c r="BD7747" s="11"/>
      <c r="BE7747" s="11"/>
      <c r="BF7747" s="11"/>
    </row>
    <row r="7748" spans="1:58" x14ac:dyDescent="0.25">
      <c r="A7748" s="13"/>
      <c r="B7748" s="13"/>
      <c r="C7748" s="13"/>
      <c r="D7748" s="13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2"/>
      <c r="BA7748" s="12"/>
      <c r="BB7748" s="12"/>
      <c r="BC7748" s="11"/>
      <c r="BD7748" s="11"/>
      <c r="BE7748" s="11"/>
      <c r="BF7748" s="11"/>
    </row>
    <row r="7749" spans="1:58" x14ac:dyDescent="0.25">
      <c r="A7749" s="13"/>
      <c r="B7749" s="13"/>
      <c r="C7749" s="13"/>
      <c r="D7749" s="13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2"/>
      <c r="BA7749" s="12"/>
      <c r="BB7749" s="12"/>
      <c r="BC7749" s="11"/>
      <c r="BD7749" s="11"/>
      <c r="BE7749" s="11"/>
      <c r="BF7749" s="11"/>
    </row>
    <row r="7750" spans="1:58" x14ac:dyDescent="0.25">
      <c r="A7750" s="13"/>
      <c r="B7750" s="13"/>
      <c r="C7750" s="13"/>
      <c r="D7750" s="13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2"/>
      <c r="BA7750" s="12"/>
      <c r="BB7750" s="12"/>
      <c r="BC7750" s="11"/>
      <c r="BD7750" s="11"/>
      <c r="BE7750" s="11"/>
      <c r="BF7750" s="11"/>
    </row>
    <row r="7751" spans="1:58" x14ac:dyDescent="0.25">
      <c r="A7751" s="13"/>
      <c r="B7751" s="13"/>
      <c r="C7751" s="13"/>
      <c r="D7751" s="13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2"/>
      <c r="BA7751" s="12"/>
      <c r="BB7751" s="12"/>
      <c r="BC7751" s="11"/>
      <c r="BD7751" s="11"/>
      <c r="BE7751" s="11"/>
      <c r="BF7751" s="11"/>
    </row>
    <row r="7752" spans="1:58" x14ac:dyDescent="0.25">
      <c r="A7752" s="13"/>
      <c r="B7752" s="13"/>
      <c r="C7752" s="13"/>
      <c r="D7752" s="13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2"/>
      <c r="BA7752" s="12"/>
      <c r="BB7752" s="12"/>
      <c r="BC7752" s="11"/>
      <c r="BD7752" s="11"/>
      <c r="BE7752" s="11"/>
      <c r="BF7752" s="11"/>
    </row>
    <row r="7753" spans="1:58" x14ac:dyDescent="0.25">
      <c r="A7753" s="13"/>
      <c r="B7753" s="13"/>
      <c r="C7753" s="13"/>
      <c r="D7753" s="13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2"/>
      <c r="BA7753" s="12"/>
      <c r="BB7753" s="12"/>
      <c r="BC7753" s="11"/>
      <c r="BD7753" s="11"/>
      <c r="BE7753" s="11"/>
      <c r="BF7753" s="11"/>
    </row>
    <row r="7754" spans="1:58" x14ac:dyDescent="0.25">
      <c r="A7754" s="13"/>
      <c r="B7754" s="13"/>
      <c r="C7754" s="13"/>
      <c r="D7754" s="13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2"/>
      <c r="BA7754" s="12"/>
      <c r="BB7754" s="12"/>
      <c r="BC7754" s="11"/>
      <c r="BD7754" s="11"/>
      <c r="BE7754" s="11"/>
      <c r="BF7754" s="11"/>
    </row>
    <row r="7755" spans="1:58" x14ac:dyDescent="0.25">
      <c r="A7755" s="13"/>
      <c r="B7755" s="13"/>
      <c r="C7755" s="13"/>
      <c r="D7755" s="1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2"/>
      <c r="BA7755" s="12"/>
      <c r="BB7755" s="12"/>
      <c r="BC7755" s="11"/>
      <c r="BD7755" s="11"/>
      <c r="BE7755" s="11"/>
      <c r="BF7755" s="11"/>
    </row>
    <row r="7756" spans="1:58" x14ac:dyDescent="0.25">
      <c r="A7756" s="13"/>
      <c r="B7756" s="13"/>
      <c r="C7756" s="13"/>
      <c r="D7756" s="13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2"/>
      <c r="BA7756" s="12"/>
      <c r="BB7756" s="12"/>
      <c r="BC7756" s="11"/>
      <c r="BD7756" s="11"/>
      <c r="BE7756" s="11"/>
      <c r="BF7756" s="11"/>
    </row>
    <row r="7757" spans="1:58" x14ac:dyDescent="0.25">
      <c r="A7757" s="13"/>
      <c r="B7757" s="13"/>
      <c r="C7757" s="13"/>
      <c r="D7757" s="13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2"/>
      <c r="BA7757" s="12"/>
      <c r="BB7757" s="12"/>
      <c r="BC7757" s="11"/>
      <c r="BD7757" s="11"/>
      <c r="BE7757" s="11"/>
      <c r="BF7757" s="11"/>
    </row>
    <row r="7758" spans="1:58" x14ac:dyDescent="0.25">
      <c r="A7758" s="13"/>
      <c r="B7758" s="13"/>
      <c r="C7758" s="13"/>
      <c r="D7758" s="13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2"/>
      <c r="BA7758" s="12"/>
      <c r="BB7758" s="12"/>
      <c r="BC7758" s="11"/>
      <c r="BD7758" s="11"/>
      <c r="BE7758" s="11"/>
      <c r="BF7758" s="11"/>
    </row>
    <row r="7759" spans="1:58" x14ac:dyDescent="0.25">
      <c r="A7759" s="13"/>
      <c r="B7759" s="13"/>
      <c r="C7759" s="13"/>
      <c r="D7759" s="13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2"/>
      <c r="BA7759" s="12"/>
      <c r="BB7759" s="12"/>
      <c r="BC7759" s="11"/>
      <c r="BD7759" s="11"/>
      <c r="BE7759" s="11"/>
      <c r="BF7759" s="11"/>
    </row>
    <row r="7760" spans="1:58" x14ac:dyDescent="0.25">
      <c r="A7760" s="13"/>
      <c r="B7760" s="13"/>
      <c r="C7760" s="13"/>
      <c r="D7760" s="13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2"/>
      <c r="BA7760" s="12"/>
      <c r="BB7760" s="12"/>
      <c r="BC7760" s="11"/>
      <c r="BD7760" s="11"/>
      <c r="BE7760" s="11"/>
      <c r="BF7760" s="11"/>
    </row>
    <row r="7761" spans="1:58" x14ac:dyDescent="0.25">
      <c r="A7761" s="13"/>
      <c r="B7761" s="13"/>
      <c r="C7761" s="13"/>
      <c r="D7761" s="13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2"/>
      <c r="BA7761" s="12"/>
      <c r="BB7761" s="12"/>
      <c r="BC7761" s="11"/>
      <c r="BD7761" s="11"/>
      <c r="BE7761" s="11"/>
      <c r="BF7761" s="11"/>
    </row>
    <row r="7762" spans="1:58" x14ac:dyDescent="0.25">
      <c r="A7762" s="13"/>
      <c r="B7762" s="13"/>
      <c r="C7762" s="13"/>
      <c r="D7762" s="13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2"/>
      <c r="BA7762" s="12"/>
      <c r="BB7762" s="12"/>
      <c r="BC7762" s="11"/>
      <c r="BD7762" s="11"/>
      <c r="BE7762" s="11"/>
      <c r="BF7762" s="11"/>
    </row>
    <row r="7763" spans="1:58" x14ac:dyDescent="0.25">
      <c r="A7763" s="13"/>
      <c r="B7763" s="13"/>
      <c r="C7763" s="13"/>
      <c r="D7763" s="13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2"/>
      <c r="BA7763" s="12"/>
      <c r="BB7763" s="12"/>
      <c r="BC7763" s="11"/>
      <c r="BD7763" s="11"/>
      <c r="BE7763" s="11"/>
      <c r="BF7763" s="11"/>
    </row>
    <row r="7764" spans="1:58" x14ac:dyDescent="0.25">
      <c r="A7764" s="13"/>
      <c r="B7764" s="13"/>
      <c r="C7764" s="13"/>
      <c r="D7764" s="13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2"/>
      <c r="BA7764" s="12"/>
      <c r="BB7764" s="12"/>
      <c r="BC7764" s="11"/>
      <c r="BD7764" s="11"/>
      <c r="BE7764" s="11"/>
      <c r="BF7764" s="11"/>
    </row>
    <row r="7765" spans="1:58" x14ac:dyDescent="0.25">
      <c r="A7765" s="13"/>
      <c r="B7765" s="13"/>
      <c r="C7765" s="13"/>
      <c r="D7765" s="13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2"/>
      <c r="BA7765" s="12"/>
      <c r="BB7765" s="12"/>
      <c r="BC7765" s="11"/>
      <c r="BD7765" s="11"/>
      <c r="BE7765" s="11"/>
      <c r="BF7765" s="11"/>
    </row>
    <row r="7766" spans="1:58" x14ac:dyDescent="0.25">
      <c r="A7766" s="13"/>
      <c r="B7766" s="13"/>
      <c r="C7766" s="13"/>
      <c r="D7766" s="13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2"/>
      <c r="BA7766" s="12"/>
      <c r="BB7766" s="12"/>
      <c r="BC7766" s="11"/>
      <c r="BD7766" s="11"/>
      <c r="BE7766" s="11"/>
      <c r="BF7766" s="11"/>
    </row>
    <row r="7767" spans="1:58" x14ac:dyDescent="0.25">
      <c r="A7767" s="13"/>
      <c r="B7767" s="13"/>
      <c r="C7767" s="13"/>
      <c r="D7767" s="13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2"/>
      <c r="BA7767" s="12"/>
      <c r="BB7767" s="12"/>
      <c r="BC7767" s="11"/>
      <c r="BD7767" s="11"/>
      <c r="BE7767" s="11"/>
      <c r="BF7767" s="11"/>
    </row>
    <row r="7768" spans="1:58" x14ac:dyDescent="0.25">
      <c r="A7768" s="13"/>
      <c r="B7768" s="13"/>
      <c r="C7768" s="13"/>
      <c r="D7768" s="13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2"/>
      <c r="BA7768" s="12"/>
      <c r="BB7768" s="12"/>
      <c r="BC7768" s="11"/>
      <c r="BD7768" s="11"/>
      <c r="BE7768" s="11"/>
      <c r="BF7768" s="11"/>
    </row>
    <row r="7769" spans="1:58" x14ac:dyDescent="0.25">
      <c r="A7769" s="13"/>
      <c r="B7769" s="13"/>
      <c r="C7769" s="13"/>
      <c r="D7769" s="13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2"/>
      <c r="BA7769" s="12"/>
      <c r="BB7769" s="12"/>
      <c r="BC7769" s="11"/>
      <c r="BD7769" s="11"/>
      <c r="BE7769" s="11"/>
      <c r="BF7769" s="11"/>
    </row>
    <row r="7770" spans="1:58" x14ac:dyDescent="0.25">
      <c r="A7770" s="13"/>
      <c r="B7770" s="13"/>
      <c r="C7770" s="13"/>
      <c r="D7770" s="13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2"/>
      <c r="BA7770" s="12"/>
      <c r="BB7770" s="12"/>
      <c r="BC7770" s="11"/>
      <c r="BD7770" s="11"/>
      <c r="BE7770" s="11"/>
      <c r="BF7770" s="11"/>
    </row>
    <row r="7771" spans="1:58" x14ac:dyDescent="0.25">
      <c r="A7771" s="13"/>
      <c r="B7771" s="13"/>
      <c r="C7771" s="13"/>
      <c r="D7771" s="13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2"/>
      <c r="BA7771" s="12"/>
      <c r="BB7771" s="12"/>
      <c r="BC7771" s="11"/>
      <c r="BD7771" s="11"/>
      <c r="BE7771" s="11"/>
      <c r="BF7771" s="11"/>
    </row>
    <row r="7772" spans="1:58" x14ac:dyDescent="0.25">
      <c r="A7772" s="13"/>
      <c r="B7772" s="13"/>
      <c r="C7772" s="13"/>
      <c r="D7772" s="13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2"/>
      <c r="BA7772" s="12"/>
      <c r="BB7772" s="12"/>
      <c r="BC7772" s="11"/>
      <c r="BD7772" s="11"/>
      <c r="BE7772" s="11"/>
      <c r="BF7772" s="11"/>
    </row>
    <row r="7773" spans="1:58" x14ac:dyDescent="0.25">
      <c r="A7773" s="13"/>
      <c r="B7773" s="13"/>
      <c r="C7773" s="13"/>
      <c r="D7773" s="13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2"/>
      <c r="BA7773" s="12"/>
      <c r="BB7773" s="12"/>
      <c r="BC7773" s="11"/>
      <c r="BD7773" s="11"/>
      <c r="BE7773" s="11"/>
      <c r="BF7773" s="11"/>
    </row>
    <row r="7774" spans="1:58" x14ac:dyDescent="0.25">
      <c r="A7774" s="13"/>
      <c r="B7774" s="13"/>
      <c r="C7774" s="13"/>
      <c r="D7774" s="13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2"/>
      <c r="BA7774" s="12"/>
      <c r="BB7774" s="12"/>
      <c r="BC7774" s="11"/>
      <c r="BD7774" s="11"/>
      <c r="BE7774" s="11"/>
      <c r="BF7774" s="11"/>
    </row>
    <row r="7775" spans="1:58" x14ac:dyDescent="0.25">
      <c r="A7775" s="13"/>
      <c r="B7775" s="13"/>
      <c r="C7775" s="13"/>
      <c r="D7775" s="13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2"/>
      <c r="BA7775" s="12"/>
      <c r="BB7775" s="12"/>
      <c r="BC7775" s="11"/>
      <c r="BD7775" s="11"/>
      <c r="BE7775" s="11"/>
      <c r="BF7775" s="11"/>
    </row>
    <row r="7776" spans="1:58" x14ac:dyDescent="0.25">
      <c r="A7776" s="13"/>
      <c r="B7776" s="13"/>
      <c r="C7776" s="13"/>
      <c r="D7776" s="13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2"/>
      <c r="BA7776" s="12"/>
      <c r="BB7776" s="12"/>
      <c r="BC7776" s="11"/>
      <c r="BD7776" s="11"/>
      <c r="BE7776" s="11"/>
      <c r="BF7776" s="11"/>
    </row>
    <row r="7777" spans="1:58" x14ac:dyDescent="0.25">
      <c r="A7777" s="13"/>
      <c r="B7777" s="13"/>
      <c r="C7777" s="13"/>
      <c r="D7777" s="13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2"/>
      <c r="BA7777" s="12"/>
      <c r="BB7777" s="12"/>
      <c r="BC7777" s="11"/>
      <c r="BD7777" s="11"/>
      <c r="BE7777" s="11"/>
      <c r="BF7777" s="11"/>
    </row>
    <row r="7778" spans="1:58" x14ac:dyDescent="0.25">
      <c r="A7778" s="13"/>
      <c r="B7778" s="13"/>
      <c r="C7778" s="13"/>
      <c r="D7778" s="13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2"/>
      <c r="BA7778" s="12"/>
      <c r="BB7778" s="12"/>
      <c r="BC7778" s="11"/>
      <c r="BD7778" s="11"/>
      <c r="BE7778" s="11"/>
      <c r="BF7778" s="11"/>
    </row>
    <row r="7779" spans="1:58" x14ac:dyDescent="0.25">
      <c r="A7779" s="13"/>
      <c r="B7779" s="13"/>
      <c r="C7779" s="13"/>
      <c r="D7779" s="13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2"/>
      <c r="BA7779" s="12"/>
      <c r="BB7779" s="12"/>
      <c r="BC7779" s="11"/>
      <c r="BD7779" s="11"/>
      <c r="BE7779" s="11"/>
      <c r="BF7779" s="11"/>
    </row>
    <row r="7780" spans="1:58" x14ac:dyDescent="0.25">
      <c r="A7780" s="13"/>
      <c r="B7780" s="13"/>
      <c r="C7780" s="13"/>
      <c r="D7780" s="13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2"/>
      <c r="BA7780" s="12"/>
      <c r="BB7780" s="12"/>
      <c r="BC7780" s="11"/>
      <c r="BD7780" s="11"/>
      <c r="BE7780" s="11"/>
      <c r="BF7780" s="11"/>
    </row>
    <row r="7781" spans="1:58" x14ac:dyDescent="0.25">
      <c r="A7781" s="13"/>
      <c r="B7781" s="13"/>
      <c r="C7781" s="13"/>
      <c r="D7781" s="13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2"/>
      <c r="BA7781" s="12"/>
      <c r="BB7781" s="12"/>
      <c r="BC7781" s="11"/>
      <c r="BD7781" s="11"/>
      <c r="BE7781" s="11"/>
      <c r="BF7781" s="11"/>
    </row>
    <row r="7782" spans="1:58" x14ac:dyDescent="0.25">
      <c r="A7782" s="13"/>
      <c r="B7782" s="13"/>
      <c r="C7782" s="13"/>
      <c r="D7782" s="13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2"/>
      <c r="BA7782" s="12"/>
      <c r="BB7782" s="12"/>
      <c r="BC7782" s="11"/>
      <c r="BD7782" s="11"/>
      <c r="BE7782" s="11"/>
      <c r="BF7782" s="11"/>
    </row>
    <row r="7783" spans="1:58" x14ac:dyDescent="0.25">
      <c r="A7783" s="13"/>
      <c r="B7783" s="13"/>
      <c r="C7783" s="13"/>
      <c r="D7783" s="13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2"/>
      <c r="BA7783" s="12"/>
      <c r="BB7783" s="12"/>
      <c r="BC7783" s="11"/>
      <c r="BD7783" s="11"/>
      <c r="BE7783" s="11"/>
      <c r="BF7783" s="11"/>
    </row>
    <row r="7784" spans="1:58" x14ac:dyDescent="0.25">
      <c r="A7784" s="13"/>
      <c r="B7784" s="13"/>
      <c r="C7784" s="13"/>
      <c r="D7784" s="13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2"/>
      <c r="BA7784" s="12"/>
      <c r="BB7784" s="12"/>
      <c r="BC7784" s="11"/>
      <c r="BD7784" s="11"/>
      <c r="BE7784" s="11"/>
      <c r="BF7784" s="11"/>
    </row>
    <row r="7785" spans="1:58" x14ac:dyDescent="0.25">
      <c r="A7785" s="13"/>
      <c r="B7785" s="13"/>
      <c r="C7785" s="13"/>
      <c r="D7785" s="13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2"/>
      <c r="BA7785" s="12"/>
      <c r="BB7785" s="12"/>
      <c r="BC7785" s="11"/>
      <c r="BD7785" s="11"/>
      <c r="BE7785" s="11"/>
      <c r="BF7785" s="11"/>
    </row>
    <row r="7786" spans="1:58" x14ac:dyDescent="0.25">
      <c r="A7786" s="13"/>
      <c r="B7786" s="13"/>
      <c r="C7786" s="13"/>
      <c r="D7786" s="13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2"/>
      <c r="BA7786" s="12"/>
      <c r="BB7786" s="12"/>
      <c r="BC7786" s="11"/>
      <c r="BD7786" s="11"/>
      <c r="BE7786" s="11"/>
      <c r="BF7786" s="11"/>
    </row>
    <row r="7787" spans="1:58" x14ac:dyDescent="0.25">
      <c r="A7787" s="13"/>
      <c r="B7787" s="13"/>
      <c r="C7787" s="13"/>
      <c r="D7787" s="13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2"/>
      <c r="BA7787" s="12"/>
      <c r="BB7787" s="12"/>
      <c r="BC7787" s="11"/>
      <c r="BD7787" s="11"/>
      <c r="BE7787" s="11"/>
      <c r="BF7787" s="11"/>
    </row>
    <row r="7788" spans="1:58" x14ac:dyDescent="0.25">
      <c r="A7788" s="13"/>
      <c r="B7788" s="13"/>
      <c r="C7788" s="13"/>
      <c r="D7788" s="13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2"/>
      <c r="BA7788" s="12"/>
      <c r="BB7788" s="12"/>
      <c r="BC7788" s="11"/>
      <c r="BD7788" s="11"/>
      <c r="BE7788" s="11"/>
      <c r="BF7788" s="11"/>
    </row>
    <row r="7789" spans="1:58" x14ac:dyDescent="0.25">
      <c r="A7789" s="13"/>
      <c r="B7789" s="13"/>
      <c r="C7789" s="13"/>
      <c r="D7789" s="13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2"/>
      <c r="BA7789" s="12"/>
      <c r="BB7789" s="12"/>
      <c r="BC7789" s="11"/>
      <c r="BD7789" s="11"/>
      <c r="BE7789" s="11"/>
      <c r="BF7789" s="11"/>
    </row>
    <row r="7790" spans="1:58" x14ac:dyDescent="0.25">
      <c r="A7790" s="13"/>
      <c r="B7790" s="13"/>
      <c r="C7790" s="13"/>
      <c r="D7790" s="13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2"/>
      <c r="BA7790" s="12"/>
      <c r="BB7790" s="12"/>
      <c r="BC7790" s="11"/>
      <c r="BD7790" s="11"/>
      <c r="BE7790" s="11"/>
      <c r="BF7790" s="11"/>
    </row>
    <row r="7791" spans="1:58" x14ac:dyDescent="0.25">
      <c r="A7791" s="13"/>
      <c r="B7791" s="13"/>
      <c r="C7791" s="13"/>
      <c r="D7791" s="13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2"/>
      <c r="BA7791" s="12"/>
      <c r="BB7791" s="12"/>
      <c r="BC7791" s="11"/>
      <c r="BD7791" s="11"/>
      <c r="BE7791" s="11"/>
      <c r="BF7791" s="11"/>
    </row>
    <row r="7792" spans="1:58" x14ac:dyDescent="0.25">
      <c r="A7792" s="13"/>
      <c r="B7792" s="13"/>
      <c r="C7792" s="13"/>
      <c r="D7792" s="13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2"/>
      <c r="BA7792" s="12"/>
      <c r="BB7792" s="12"/>
      <c r="BC7792" s="11"/>
      <c r="BD7792" s="11"/>
      <c r="BE7792" s="11"/>
      <c r="BF7792" s="11"/>
    </row>
    <row r="7793" spans="1:58" x14ac:dyDescent="0.25">
      <c r="A7793" s="13"/>
      <c r="B7793" s="13"/>
      <c r="C7793" s="13"/>
      <c r="D7793" s="13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2"/>
      <c r="BA7793" s="12"/>
      <c r="BB7793" s="12"/>
      <c r="BC7793" s="11"/>
      <c r="BD7793" s="11"/>
      <c r="BE7793" s="11"/>
      <c r="BF7793" s="11"/>
    </row>
    <row r="7794" spans="1:58" x14ac:dyDescent="0.25">
      <c r="A7794" s="13"/>
      <c r="B7794" s="13"/>
      <c r="C7794" s="13"/>
      <c r="D7794" s="13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2"/>
      <c r="BA7794" s="12"/>
      <c r="BB7794" s="12"/>
      <c r="BC7794" s="11"/>
      <c r="BD7794" s="11"/>
      <c r="BE7794" s="11"/>
      <c r="BF7794" s="11"/>
    </row>
    <row r="7795" spans="1:58" x14ac:dyDescent="0.25">
      <c r="A7795" s="13"/>
      <c r="B7795" s="13"/>
      <c r="C7795" s="13"/>
      <c r="D7795" s="13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2"/>
      <c r="BA7795" s="12"/>
      <c r="BB7795" s="12"/>
      <c r="BC7795" s="11"/>
      <c r="BD7795" s="11"/>
      <c r="BE7795" s="11"/>
      <c r="BF7795" s="11"/>
    </row>
    <row r="7796" spans="1:58" x14ac:dyDescent="0.25">
      <c r="A7796" s="13"/>
      <c r="B7796" s="13"/>
      <c r="C7796" s="13"/>
      <c r="D7796" s="13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2"/>
      <c r="BA7796" s="12"/>
      <c r="BB7796" s="12"/>
      <c r="BC7796" s="11"/>
      <c r="BD7796" s="11"/>
      <c r="BE7796" s="11"/>
      <c r="BF7796" s="11"/>
    </row>
    <row r="7797" spans="1:58" x14ac:dyDescent="0.25">
      <c r="A7797" s="13"/>
      <c r="B7797" s="13"/>
      <c r="C7797" s="13"/>
      <c r="D7797" s="13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2"/>
      <c r="BA7797" s="12"/>
      <c r="BB7797" s="12"/>
      <c r="BC7797" s="11"/>
      <c r="BD7797" s="11"/>
      <c r="BE7797" s="11"/>
      <c r="BF7797" s="11"/>
    </row>
    <row r="7798" spans="1:58" x14ac:dyDescent="0.25">
      <c r="A7798" s="13"/>
      <c r="B7798" s="13"/>
      <c r="C7798" s="13"/>
      <c r="D7798" s="13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2"/>
      <c r="BA7798" s="12"/>
      <c r="BB7798" s="12"/>
      <c r="BC7798" s="11"/>
      <c r="BD7798" s="11"/>
      <c r="BE7798" s="11"/>
      <c r="BF7798" s="11"/>
    </row>
    <row r="7799" spans="1:58" x14ac:dyDescent="0.25">
      <c r="A7799" s="13"/>
      <c r="B7799" s="13"/>
      <c r="C7799" s="13"/>
      <c r="D7799" s="13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2"/>
      <c r="BA7799" s="12"/>
      <c r="BB7799" s="12"/>
      <c r="BC7799" s="11"/>
      <c r="BD7799" s="11"/>
      <c r="BE7799" s="11"/>
      <c r="BF7799" s="11"/>
    </row>
    <row r="7800" spans="1:58" x14ac:dyDescent="0.25">
      <c r="A7800" s="13"/>
      <c r="B7800" s="13"/>
      <c r="C7800" s="13"/>
      <c r="D7800" s="13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2"/>
      <c r="BA7800" s="12"/>
      <c r="BB7800" s="12"/>
      <c r="BC7800" s="11"/>
      <c r="BD7800" s="11"/>
      <c r="BE7800" s="11"/>
      <c r="BF7800" s="11"/>
    </row>
    <row r="7801" spans="1:58" x14ac:dyDescent="0.25">
      <c r="A7801" s="13"/>
      <c r="B7801" s="13"/>
      <c r="C7801" s="13"/>
      <c r="D7801" s="13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2"/>
      <c r="BA7801" s="12"/>
      <c r="BB7801" s="12"/>
      <c r="BC7801" s="11"/>
      <c r="BD7801" s="11"/>
      <c r="BE7801" s="11"/>
      <c r="BF7801" s="11"/>
    </row>
    <row r="7802" spans="1:58" x14ac:dyDescent="0.25">
      <c r="A7802" s="13"/>
      <c r="B7802" s="13"/>
      <c r="C7802" s="13"/>
      <c r="D7802" s="13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2"/>
      <c r="BA7802" s="12"/>
      <c r="BB7802" s="12"/>
      <c r="BC7802" s="11"/>
      <c r="BD7802" s="11"/>
      <c r="BE7802" s="11"/>
      <c r="BF7802" s="11"/>
    </row>
    <row r="7803" spans="1:58" x14ac:dyDescent="0.25">
      <c r="A7803" s="13"/>
      <c r="B7803" s="13"/>
      <c r="C7803" s="13"/>
      <c r="D7803" s="13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2"/>
      <c r="BA7803" s="12"/>
      <c r="BB7803" s="12"/>
      <c r="BC7803" s="11"/>
      <c r="BD7803" s="11"/>
      <c r="BE7803" s="11"/>
      <c r="BF7803" s="11"/>
    </row>
    <row r="7804" spans="1:58" x14ac:dyDescent="0.25">
      <c r="A7804" s="13"/>
      <c r="B7804" s="13"/>
      <c r="C7804" s="13"/>
      <c r="D7804" s="13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2"/>
      <c r="BA7804" s="12"/>
      <c r="BB7804" s="12"/>
      <c r="BC7804" s="11"/>
      <c r="BD7804" s="11"/>
      <c r="BE7804" s="11"/>
      <c r="BF7804" s="11"/>
    </row>
    <row r="7805" spans="1:58" x14ac:dyDescent="0.25">
      <c r="A7805" s="13"/>
      <c r="B7805" s="13"/>
      <c r="C7805" s="13"/>
      <c r="D7805" s="13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2"/>
      <c r="BA7805" s="12"/>
      <c r="BB7805" s="12"/>
      <c r="BC7805" s="11"/>
      <c r="BD7805" s="11"/>
      <c r="BE7805" s="11"/>
      <c r="BF7805" s="11"/>
    </row>
    <row r="7806" spans="1:58" x14ac:dyDescent="0.25">
      <c r="A7806" s="13"/>
      <c r="B7806" s="13"/>
      <c r="C7806" s="13"/>
      <c r="D7806" s="13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2"/>
      <c r="BA7806" s="12"/>
      <c r="BB7806" s="12"/>
      <c r="BC7806" s="11"/>
      <c r="BD7806" s="11"/>
      <c r="BE7806" s="11"/>
      <c r="BF7806" s="11"/>
    </row>
    <row r="7807" spans="1:58" x14ac:dyDescent="0.25">
      <c r="A7807" s="13"/>
      <c r="B7807" s="13"/>
      <c r="C7807" s="13"/>
      <c r="D7807" s="13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2"/>
      <c r="BA7807" s="12"/>
      <c r="BB7807" s="12"/>
      <c r="BC7807" s="11"/>
      <c r="BD7807" s="11"/>
      <c r="BE7807" s="11"/>
      <c r="BF7807" s="11"/>
    </row>
    <row r="7808" spans="1:58" x14ac:dyDescent="0.25">
      <c r="A7808" s="13"/>
      <c r="B7808" s="13"/>
      <c r="C7808" s="13"/>
      <c r="D7808" s="13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2"/>
      <c r="BA7808" s="12"/>
      <c r="BB7808" s="12"/>
      <c r="BC7808" s="11"/>
      <c r="BD7808" s="11"/>
      <c r="BE7808" s="11"/>
      <c r="BF7808" s="11"/>
    </row>
    <row r="7809" spans="1:58" x14ac:dyDescent="0.25">
      <c r="A7809" s="13"/>
      <c r="B7809" s="13"/>
      <c r="C7809" s="13"/>
      <c r="D7809" s="13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2"/>
      <c r="BA7809" s="12"/>
      <c r="BB7809" s="12"/>
      <c r="BC7809" s="11"/>
      <c r="BD7809" s="11"/>
      <c r="BE7809" s="11"/>
      <c r="BF7809" s="11"/>
    </row>
    <row r="7810" spans="1:58" x14ac:dyDescent="0.25">
      <c r="A7810" s="13"/>
      <c r="B7810" s="13"/>
      <c r="C7810" s="13"/>
      <c r="D7810" s="13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3"/>
      <c r="P7810" s="13"/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2"/>
      <c r="BA7810" s="12"/>
      <c r="BB7810" s="12"/>
      <c r="BC7810" s="11"/>
      <c r="BD7810" s="11"/>
      <c r="BE7810" s="11"/>
      <c r="BF7810" s="11"/>
    </row>
    <row r="7811" spans="1:58" x14ac:dyDescent="0.25">
      <c r="A7811" s="13"/>
      <c r="B7811" s="13"/>
      <c r="C7811" s="13"/>
      <c r="D7811" s="13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2"/>
      <c r="BA7811" s="12"/>
      <c r="BB7811" s="12"/>
      <c r="BC7811" s="11"/>
      <c r="BD7811" s="11"/>
      <c r="BE7811" s="11"/>
      <c r="BF7811" s="11"/>
    </row>
    <row r="7812" spans="1:58" x14ac:dyDescent="0.25">
      <c r="A7812" s="13"/>
      <c r="B7812" s="13"/>
      <c r="C7812" s="13"/>
      <c r="D7812" s="1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2"/>
      <c r="BA7812" s="12"/>
      <c r="BB7812" s="12"/>
      <c r="BC7812" s="11"/>
      <c r="BD7812" s="11"/>
      <c r="BE7812" s="11"/>
      <c r="BF7812" s="11"/>
    </row>
    <row r="7813" spans="1:58" x14ac:dyDescent="0.25">
      <c r="A7813" s="13"/>
      <c r="B7813" s="13"/>
      <c r="C7813" s="13"/>
      <c r="D7813" s="1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2"/>
      <c r="BA7813" s="12"/>
      <c r="BB7813" s="12"/>
      <c r="BC7813" s="11"/>
      <c r="BD7813" s="11"/>
      <c r="BE7813" s="11"/>
      <c r="BF7813" s="11"/>
    </row>
    <row r="7814" spans="1:58" x14ac:dyDescent="0.25">
      <c r="A7814" s="13"/>
      <c r="B7814" s="13"/>
      <c r="C7814" s="13"/>
      <c r="D7814" s="13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2"/>
      <c r="BA7814" s="12"/>
      <c r="BB7814" s="12"/>
      <c r="BC7814" s="11"/>
      <c r="BD7814" s="11"/>
      <c r="BE7814" s="11"/>
      <c r="BF7814" s="11"/>
    </row>
    <row r="7815" spans="1:58" x14ac:dyDescent="0.25">
      <c r="A7815" s="13"/>
      <c r="B7815" s="13"/>
      <c r="C7815" s="13"/>
      <c r="D7815" s="13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2"/>
      <c r="BA7815" s="12"/>
      <c r="BB7815" s="12"/>
      <c r="BC7815" s="11"/>
      <c r="BD7815" s="11"/>
      <c r="BE7815" s="11"/>
      <c r="BF7815" s="11"/>
    </row>
    <row r="7816" spans="1:58" x14ac:dyDescent="0.25">
      <c r="A7816" s="13"/>
      <c r="B7816" s="13"/>
      <c r="C7816" s="13"/>
      <c r="D7816" s="13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2"/>
      <c r="BA7816" s="12"/>
      <c r="BB7816" s="12"/>
      <c r="BC7816" s="11"/>
      <c r="BD7816" s="11"/>
      <c r="BE7816" s="11"/>
      <c r="BF7816" s="11"/>
    </row>
    <row r="7817" spans="1:58" x14ac:dyDescent="0.25">
      <c r="A7817" s="13"/>
      <c r="B7817" s="13"/>
      <c r="C7817" s="13"/>
      <c r="D7817" s="13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2"/>
      <c r="BA7817" s="12"/>
      <c r="BB7817" s="12"/>
      <c r="BC7817" s="11"/>
      <c r="BD7817" s="11"/>
      <c r="BE7817" s="11"/>
      <c r="BF7817" s="11"/>
    </row>
    <row r="7818" spans="1:58" x14ac:dyDescent="0.25">
      <c r="A7818" s="13"/>
      <c r="B7818" s="13"/>
      <c r="C7818" s="13"/>
      <c r="D7818" s="13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2"/>
      <c r="BA7818" s="12"/>
      <c r="BB7818" s="12"/>
      <c r="BC7818" s="11"/>
      <c r="BD7818" s="11"/>
      <c r="BE7818" s="11"/>
      <c r="BF7818" s="11"/>
    </row>
    <row r="7819" spans="1:58" x14ac:dyDescent="0.25">
      <c r="A7819" s="13"/>
      <c r="B7819" s="13"/>
      <c r="C7819" s="13"/>
      <c r="D7819" s="13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2"/>
      <c r="BA7819" s="12"/>
      <c r="BB7819" s="12"/>
      <c r="BC7819" s="11"/>
      <c r="BD7819" s="11"/>
      <c r="BE7819" s="11"/>
      <c r="BF7819" s="11"/>
    </row>
    <row r="7820" spans="1:58" x14ac:dyDescent="0.25">
      <c r="A7820" s="13"/>
      <c r="B7820" s="13"/>
      <c r="C7820" s="13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2"/>
      <c r="BA7820" s="12"/>
      <c r="BB7820" s="12"/>
      <c r="BC7820" s="11"/>
      <c r="BD7820" s="11"/>
      <c r="BE7820" s="11"/>
      <c r="BF7820" s="11"/>
    </row>
    <row r="7821" spans="1:58" x14ac:dyDescent="0.25">
      <c r="A7821" s="13"/>
      <c r="B7821" s="13"/>
      <c r="C7821" s="13"/>
      <c r="D7821" s="13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2"/>
      <c r="BA7821" s="12"/>
      <c r="BB7821" s="12"/>
      <c r="BC7821" s="11"/>
      <c r="BD7821" s="11"/>
      <c r="BE7821" s="11"/>
      <c r="BF7821" s="11"/>
    </row>
    <row r="7822" spans="1:58" x14ac:dyDescent="0.25">
      <c r="A7822" s="13"/>
      <c r="B7822" s="13"/>
      <c r="C7822" s="13"/>
      <c r="D7822" s="13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2"/>
      <c r="BA7822" s="12"/>
      <c r="BB7822" s="12"/>
      <c r="BC7822" s="11"/>
      <c r="BD7822" s="11"/>
      <c r="BE7822" s="11"/>
      <c r="BF7822" s="11"/>
    </row>
    <row r="7823" spans="1:58" x14ac:dyDescent="0.25">
      <c r="A7823" s="13"/>
      <c r="B7823" s="13"/>
      <c r="C7823" s="13"/>
      <c r="D7823" s="13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2"/>
      <c r="BA7823" s="12"/>
      <c r="BB7823" s="12"/>
      <c r="BC7823" s="11"/>
      <c r="BD7823" s="11"/>
      <c r="BE7823" s="11"/>
      <c r="BF7823" s="11"/>
    </row>
    <row r="7824" spans="1:58" x14ac:dyDescent="0.25">
      <c r="A7824" s="13"/>
      <c r="B7824" s="13"/>
      <c r="C7824" s="13"/>
      <c r="D7824" s="13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2"/>
      <c r="BA7824" s="12"/>
      <c r="BB7824" s="12"/>
      <c r="BC7824" s="11"/>
      <c r="BD7824" s="11"/>
      <c r="BE7824" s="11"/>
      <c r="BF7824" s="11"/>
    </row>
    <row r="7825" spans="1:58" x14ac:dyDescent="0.25">
      <c r="A7825" s="13"/>
      <c r="B7825" s="13"/>
      <c r="C7825" s="13"/>
      <c r="D7825" s="13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2"/>
      <c r="BA7825" s="12"/>
      <c r="BB7825" s="12"/>
      <c r="BC7825" s="11"/>
      <c r="BD7825" s="11"/>
      <c r="BE7825" s="11"/>
      <c r="BF7825" s="11"/>
    </row>
    <row r="7826" spans="1:58" x14ac:dyDescent="0.25">
      <c r="A7826" s="13"/>
      <c r="B7826" s="13"/>
      <c r="C7826" s="13"/>
      <c r="D7826" s="13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2"/>
      <c r="BA7826" s="12"/>
      <c r="BB7826" s="12"/>
      <c r="BC7826" s="11"/>
      <c r="BD7826" s="11"/>
      <c r="BE7826" s="11"/>
      <c r="BF7826" s="11"/>
    </row>
    <row r="7827" spans="1:58" x14ac:dyDescent="0.25">
      <c r="A7827" s="13"/>
      <c r="B7827" s="13"/>
      <c r="C7827" s="13"/>
      <c r="D7827" s="13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2"/>
      <c r="BA7827" s="12"/>
      <c r="BB7827" s="12"/>
      <c r="BC7827" s="11"/>
      <c r="BD7827" s="11"/>
      <c r="BE7827" s="11"/>
      <c r="BF7827" s="11"/>
    </row>
    <row r="7828" spans="1:58" x14ac:dyDescent="0.25">
      <c r="A7828" s="13"/>
      <c r="B7828" s="13"/>
      <c r="C7828" s="13"/>
      <c r="D7828" s="13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2"/>
      <c r="BA7828" s="12"/>
      <c r="BB7828" s="12"/>
      <c r="BC7828" s="11"/>
      <c r="BD7828" s="11"/>
      <c r="BE7828" s="11"/>
      <c r="BF7828" s="11"/>
    </row>
    <row r="7829" spans="1:58" x14ac:dyDescent="0.25">
      <c r="A7829" s="13"/>
      <c r="B7829" s="13"/>
      <c r="C7829" s="13"/>
      <c r="D7829" s="13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2"/>
      <c r="BA7829" s="12"/>
      <c r="BB7829" s="12"/>
      <c r="BC7829" s="11"/>
      <c r="BD7829" s="11"/>
      <c r="BE7829" s="11"/>
      <c r="BF7829" s="11"/>
    </row>
    <row r="7830" spans="1:58" x14ac:dyDescent="0.25">
      <c r="A7830" s="13"/>
      <c r="B7830" s="13"/>
      <c r="C7830" s="13"/>
      <c r="D7830" s="13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2"/>
      <c r="BA7830" s="12"/>
      <c r="BB7830" s="12"/>
      <c r="BC7830" s="11"/>
      <c r="BD7830" s="11"/>
      <c r="BE7830" s="11"/>
      <c r="BF7830" s="11"/>
    </row>
    <row r="7831" spans="1:58" x14ac:dyDescent="0.25">
      <c r="A7831" s="13"/>
      <c r="B7831" s="13"/>
      <c r="C7831" s="13"/>
      <c r="D7831" s="13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2"/>
      <c r="BA7831" s="12"/>
      <c r="BB7831" s="12"/>
      <c r="BC7831" s="11"/>
      <c r="BD7831" s="11"/>
      <c r="BE7831" s="11"/>
      <c r="BF7831" s="11"/>
    </row>
    <row r="7832" spans="1:58" x14ac:dyDescent="0.25">
      <c r="A7832" s="13"/>
      <c r="B7832" s="13"/>
      <c r="C7832" s="13"/>
      <c r="D7832" s="13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2"/>
      <c r="BA7832" s="12"/>
      <c r="BB7832" s="12"/>
      <c r="BC7832" s="11"/>
      <c r="BD7832" s="11"/>
      <c r="BE7832" s="11"/>
      <c r="BF7832" s="11"/>
    </row>
    <row r="7833" spans="1:58" x14ac:dyDescent="0.25">
      <c r="A7833" s="13"/>
      <c r="B7833" s="13"/>
      <c r="C7833" s="13"/>
      <c r="D7833" s="13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2"/>
      <c r="BA7833" s="12"/>
      <c r="BB7833" s="12"/>
      <c r="BC7833" s="11"/>
      <c r="BD7833" s="11"/>
      <c r="BE7833" s="11"/>
      <c r="BF7833" s="11"/>
    </row>
    <row r="7834" spans="1:58" x14ac:dyDescent="0.25">
      <c r="A7834" s="13"/>
      <c r="B7834" s="13"/>
      <c r="C7834" s="13"/>
      <c r="D7834" s="13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2"/>
      <c r="BA7834" s="12"/>
      <c r="BB7834" s="12"/>
      <c r="BC7834" s="11"/>
      <c r="BD7834" s="11"/>
      <c r="BE7834" s="11"/>
      <c r="BF7834" s="11"/>
    </row>
    <row r="7835" spans="1:58" x14ac:dyDescent="0.25">
      <c r="A7835" s="13"/>
      <c r="B7835" s="13"/>
      <c r="C7835" s="13"/>
      <c r="D7835" s="13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2"/>
      <c r="BA7835" s="12"/>
      <c r="BB7835" s="12"/>
      <c r="BC7835" s="11"/>
      <c r="BD7835" s="11"/>
      <c r="BE7835" s="11"/>
      <c r="BF7835" s="11"/>
    </row>
    <row r="7836" spans="1:58" x14ac:dyDescent="0.25">
      <c r="A7836" s="13"/>
      <c r="B7836" s="13"/>
      <c r="C7836" s="13"/>
      <c r="D7836" s="13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2"/>
      <c r="BA7836" s="12"/>
      <c r="BB7836" s="12"/>
      <c r="BC7836" s="11"/>
      <c r="BD7836" s="11"/>
      <c r="BE7836" s="11"/>
      <c r="BF7836" s="11"/>
    </row>
    <row r="7837" spans="1:58" x14ac:dyDescent="0.25">
      <c r="A7837" s="13"/>
      <c r="B7837" s="13"/>
      <c r="C7837" s="13"/>
      <c r="D7837" s="13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2"/>
      <c r="BA7837" s="12"/>
      <c r="BB7837" s="12"/>
      <c r="BC7837" s="11"/>
      <c r="BD7837" s="11"/>
      <c r="BE7837" s="11"/>
      <c r="BF7837" s="11"/>
    </row>
    <row r="7838" spans="1:58" x14ac:dyDescent="0.25">
      <c r="A7838" s="13"/>
      <c r="B7838" s="13"/>
      <c r="C7838" s="13"/>
      <c r="D7838" s="13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2"/>
      <c r="BA7838" s="12"/>
      <c r="BB7838" s="12"/>
      <c r="BC7838" s="11"/>
      <c r="BD7838" s="11"/>
      <c r="BE7838" s="11"/>
      <c r="BF7838" s="11"/>
    </row>
    <row r="7839" spans="1:58" x14ac:dyDescent="0.25">
      <c r="A7839" s="13"/>
      <c r="B7839" s="13"/>
      <c r="C7839" s="13"/>
      <c r="D7839" s="13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2"/>
      <c r="BA7839" s="12"/>
      <c r="BB7839" s="12"/>
      <c r="BC7839" s="11"/>
      <c r="BD7839" s="11"/>
      <c r="BE7839" s="11"/>
      <c r="BF7839" s="11"/>
    </row>
    <row r="7840" spans="1:58" x14ac:dyDescent="0.25">
      <c r="A7840" s="13"/>
      <c r="B7840" s="13"/>
      <c r="C7840" s="13"/>
      <c r="D7840" s="13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2"/>
      <c r="BA7840" s="12"/>
      <c r="BB7840" s="12"/>
      <c r="BC7840" s="11"/>
      <c r="BD7840" s="11"/>
      <c r="BE7840" s="11"/>
      <c r="BF7840" s="11"/>
    </row>
    <row r="7841" spans="1:58" x14ac:dyDescent="0.25">
      <c r="A7841" s="13"/>
      <c r="B7841" s="13"/>
      <c r="C7841" s="13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2"/>
      <c r="BA7841" s="12"/>
      <c r="BB7841" s="12"/>
      <c r="BC7841" s="11"/>
      <c r="BD7841" s="11"/>
      <c r="BE7841" s="11"/>
      <c r="BF7841" s="11"/>
    </row>
    <row r="7842" spans="1:58" x14ac:dyDescent="0.25">
      <c r="A7842" s="13"/>
      <c r="B7842" s="13"/>
      <c r="C7842" s="13"/>
      <c r="D7842" s="13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2"/>
      <c r="BA7842" s="12"/>
      <c r="BB7842" s="12"/>
      <c r="BC7842" s="11"/>
      <c r="BD7842" s="11"/>
      <c r="BE7842" s="11"/>
      <c r="BF7842" s="11"/>
    </row>
    <row r="7843" spans="1:58" x14ac:dyDescent="0.25">
      <c r="A7843" s="13"/>
      <c r="B7843" s="13"/>
      <c r="C7843" s="13"/>
      <c r="D7843" s="13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2"/>
      <c r="BA7843" s="12"/>
      <c r="BB7843" s="12"/>
      <c r="BC7843" s="11"/>
      <c r="BD7843" s="11"/>
      <c r="BE7843" s="11"/>
      <c r="BF7843" s="11"/>
    </row>
    <row r="7844" spans="1:58" x14ac:dyDescent="0.25">
      <c r="A7844" s="13"/>
      <c r="B7844" s="13"/>
      <c r="C7844" s="13"/>
      <c r="D7844" s="13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2"/>
      <c r="BA7844" s="12"/>
      <c r="BB7844" s="12"/>
      <c r="BC7844" s="11"/>
      <c r="BD7844" s="11"/>
      <c r="BE7844" s="11"/>
      <c r="BF7844" s="11"/>
    </row>
    <row r="7845" spans="1:58" x14ac:dyDescent="0.25">
      <c r="A7845" s="13"/>
      <c r="B7845" s="13"/>
      <c r="C7845" s="13"/>
      <c r="D7845" s="13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2"/>
      <c r="BA7845" s="12"/>
      <c r="BB7845" s="12"/>
      <c r="BC7845" s="11"/>
      <c r="BD7845" s="11"/>
      <c r="BE7845" s="11"/>
      <c r="BF7845" s="11"/>
    </row>
    <row r="7846" spans="1:58" x14ac:dyDescent="0.25">
      <c r="A7846" s="13"/>
      <c r="B7846" s="13"/>
      <c r="C7846" s="13"/>
      <c r="D7846" s="13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2"/>
      <c r="BA7846" s="12"/>
      <c r="BB7846" s="12"/>
      <c r="BC7846" s="11"/>
      <c r="BD7846" s="11"/>
      <c r="BE7846" s="11"/>
      <c r="BF7846" s="11"/>
    </row>
    <row r="7847" spans="1:58" x14ac:dyDescent="0.25">
      <c r="A7847" s="13"/>
      <c r="B7847" s="13"/>
      <c r="C7847" s="13"/>
      <c r="D7847" s="13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2"/>
      <c r="BA7847" s="12"/>
      <c r="BB7847" s="12"/>
      <c r="BC7847" s="11"/>
      <c r="BD7847" s="11"/>
      <c r="BE7847" s="11"/>
      <c r="BF7847" s="11"/>
    </row>
    <row r="7848" spans="1:58" x14ac:dyDescent="0.25">
      <c r="A7848" s="13"/>
      <c r="B7848" s="13"/>
      <c r="C7848" s="13"/>
      <c r="D7848" s="13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2"/>
      <c r="BA7848" s="12"/>
      <c r="BB7848" s="12"/>
      <c r="BC7848" s="11"/>
      <c r="BD7848" s="11"/>
      <c r="BE7848" s="11"/>
      <c r="BF7848" s="11"/>
    </row>
    <row r="7849" spans="1:58" x14ac:dyDescent="0.25">
      <c r="A7849" s="13"/>
      <c r="B7849" s="13"/>
      <c r="C7849" s="13"/>
      <c r="D7849" s="13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2"/>
      <c r="BA7849" s="12"/>
      <c r="BB7849" s="12"/>
      <c r="BC7849" s="11"/>
      <c r="BD7849" s="11"/>
      <c r="BE7849" s="11"/>
      <c r="BF7849" s="11"/>
    </row>
    <row r="7850" spans="1:58" x14ac:dyDescent="0.25">
      <c r="A7850" s="13"/>
      <c r="B7850" s="13"/>
      <c r="C7850" s="13"/>
      <c r="D7850" s="13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2"/>
      <c r="BA7850" s="12"/>
      <c r="BB7850" s="12"/>
      <c r="BC7850" s="11"/>
      <c r="BD7850" s="11"/>
      <c r="BE7850" s="11"/>
      <c r="BF7850" s="11"/>
    </row>
    <row r="7851" spans="1:58" x14ac:dyDescent="0.25">
      <c r="A7851" s="13"/>
      <c r="B7851" s="13"/>
      <c r="C7851" s="13"/>
      <c r="D7851" s="13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2"/>
      <c r="BA7851" s="12"/>
      <c r="BB7851" s="12"/>
      <c r="BC7851" s="11"/>
      <c r="BD7851" s="11"/>
      <c r="BE7851" s="11"/>
      <c r="BF7851" s="11"/>
    </row>
    <row r="7852" spans="1:58" x14ac:dyDescent="0.25">
      <c r="A7852" s="13"/>
      <c r="B7852" s="13"/>
      <c r="C7852" s="13"/>
      <c r="D7852" s="13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2"/>
      <c r="BA7852" s="12"/>
      <c r="BB7852" s="12"/>
      <c r="BC7852" s="11"/>
      <c r="BD7852" s="11"/>
      <c r="BE7852" s="11"/>
      <c r="BF7852" s="11"/>
    </row>
    <row r="7853" spans="1:58" x14ac:dyDescent="0.25">
      <c r="A7853" s="13"/>
      <c r="B7853" s="13"/>
      <c r="C7853" s="13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2"/>
      <c r="BA7853" s="12"/>
      <c r="BB7853" s="12"/>
      <c r="BC7853" s="11"/>
      <c r="BD7853" s="11"/>
      <c r="BE7853" s="11"/>
      <c r="BF7853" s="11"/>
    </row>
    <row r="7854" spans="1:58" x14ac:dyDescent="0.25">
      <c r="A7854" s="13"/>
      <c r="B7854" s="13"/>
      <c r="C7854" s="13"/>
      <c r="D7854" s="13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2"/>
      <c r="BA7854" s="12"/>
      <c r="BB7854" s="12"/>
      <c r="BC7854" s="11"/>
      <c r="BD7854" s="11"/>
      <c r="BE7854" s="11"/>
      <c r="BF7854" s="11"/>
    </row>
    <row r="7855" spans="1:58" x14ac:dyDescent="0.25">
      <c r="A7855" s="13"/>
      <c r="B7855" s="13"/>
      <c r="C7855" s="13"/>
      <c r="D7855" s="13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2"/>
      <c r="BA7855" s="12"/>
      <c r="BB7855" s="12"/>
      <c r="BC7855" s="11"/>
      <c r="BD7855" s="11"/>
      <c r="BE7855" s="11"/>
      <c r="BF7855" s="11"/>
    </row>
    <row r="7856" spans="1:58" x14ac:dyDescent="0.25">
      <c r="A7856" s="13"/>
      <c r="B7856" s="13"/>
      <c r="C7856" s="13"/>
      <c r="D7856" s="13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2"/>
      <c r="BA7856" s="12"/>
      <c r="BB7856" s="12"/>
      <c r="BC7856" s="11"/>
      <c r="BD7856" s="11"/>
      <c r="BE7856" s="11"/>
      <c r="BF7856" s="11"/>
    </row>
    <row r="7857" spans="1:58" x14ac:dyDescent="0.25">
      <c r="A7857" s="13"/>
      <c r="B7857" s="13"/>
      <c r="C7857" s="13"/>
      <c r="D7857" s="13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2"/>
      <c r="BA7857" s="12"/>
      <c r="BB7857" s="12"/>
      <c r="BC7857" s="11"/>
      <c r="BD7857" s="11"/>
      <c r="BE7857" s="11"/>
      <c r="BF7857" s="11"/>
    </row>
    <row r="7858" spans="1:58" x14ac:dyDescent="0.25">
      <c r="A7858" s="13"/>
      <c r="B7858" s="13"/>
      <c r="C7858" s="13"/>
      <c r="D7858" s="13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2"/>
      <c r="BA7858" s="12"/>
      <c r="BB7858" s="12"/>
      <c r="BC7858" s="11"/>
      <c r="BD7858" s="11"/>
      <c r="BE7858" s="11"/>
      <c r="BF7858" s="11"/>
    </row>
    <row r="7859" spans="1:58" x14ac:dyDescent="0.25">
      <c r="A7859" s="13"/>
      <c r="B7859" s="13"/>
      <c r="C7859" s="13"/>
      <c r="D7859" s="13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2"/>
      <c r="BA7859" s="12"/>
      <c r="BB7859" s="12"/>
      <c r="BC7859" s="11"/>
      <c r="BD7859" s="11"/>
      <c r="BE7859" s="11"/>
      <c r="BF7859" s="11"/>
    </row>
    <row r="7860" spans="1:58" x14ac:dyDescent="0.25">
      <c r="A7860" s="13"/>
      <c r="B7860" s="13"/>
      <c r="C7860" s="13"/>
      <c r="D7860" s="13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2"/>
      <c r="BA7860" s="12"/>
      <c r="BB7860" s="12"/>
      <c r="BC7860" s="11"/>
      <c r="BD7860" s="11"/>
      <c r="BE7860" s="11"/>
      <c r="BF7860" s="11"/>
    </row>
    <row r="7861" spans="1:58" x14ac:dyDescent="0.25">
      <c r="A7861" s="13"/>
      <c r="B7861" s="13"/>
      <c r="C7861" s="13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2"/>
      <c r="BA7861" s="12"/>
      <c r="BB7861" s="12"/>
      <c r="BC7861" s="11"/>
      <c r="BD7861" s="11"/>
      <c r="BE7861" s="11"/>
      <c r="BF7861" s="11"/>
    </row>
    <row r="7862" spans="1:58" x14ac:dyDescent="0.25">
      <c r="A7862" s="13"/>
      <c r="B7862" s="13"/>
      <c r="C7862" s="13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2"/>
      <c r="BA7862" s="12"/>
      <c r="BB7862" s="12"/>
      <c r="BC7862" s="11"/>
      <c r="BD7862" s="11"/>
      <c r="BE7862" s="11"/>
      <c r="BF7862" s="11"/>
    </row>
    <row r="7863" spans="1:58" x14ac:dyDescent="0.25">
      <c r="A7863" s="13"/>
      <c r="B7863" s="13"/>
      <c r="C7863" s="13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2"/>
      <c r="BA7863" s="12"/>
      <c r="BB7863" s="12"/>
      <c r="BC7863" s="11"/>
      <c r="BD7863" s="11"/>
      <c r="BE7863" s="11"/>
      <c r="BF7863" s="11"/>
    </row>
    <row r="7864" spans="1:58" x14ac:dyDescent="0.25">
      <c r="A7864" s="13"/>
      <c r="B7864" s="13"/>
      <c r="C7864" s="13"/>
      <c r="D7864" s="13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2"/>
      <c r="BA7864" s="12"/>
      <c r="BB7864" s="12"/>
      <c r="BC7864" s="11"/>
      <c r="BD7864" s="11"/>
      <c r="BE7864" s="11"/>
      <c r="BF7864" s="11"/>
    </row>
    <row r="7865" spans="1:58" x14ac:dyDescent="0.25">
      <c r="A7865" s="13"/>
      <c r="B7865" s="13"/>
      <c r="C7865" s="13"/>
      <c r="D7865" s="13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2"/>
      <c r="BA7865" s="12"/>
      <c r="BB7865" s="12"/>
      <c r="BC7865" s="11"/>
      <c r="BD7865" s="11"/>
      <c r="BE7865" s="11"/>
      <c r="BF7865" s="11"/>
    </row>
    <row r="7866" spans="1:58" x14ac:dyDescent="0.25">
      <c r="A7866" s="13"/>
      <c r="B7866" s="13"/>
      <c r="C7866" s="13"/>
      <c r="D7866" s="13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2"/>
      <c r="BA7866" s="12"/>
      <c r="BB7866" s="12"/>
      <c r="BC7866" s="11"/>
      <c r="BD7866" s="11"/>
      <c r="BE7866" s="11"/>
      <c r="BF7866" s="11"/>
    </row>
    <row r="7867" spans="1:58" x14ac:dyDescent="0.25">
      <c r="A7867" s="13"/>
      <c r="B7867" s="13"/>
      <c r="C7867" s="13"/>
      <c r="D7867" s="13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2"/>
      <c r="BA7867" s="12"/>
      <c r="BB7867" s="12"/>
      <c r="BC7867" s="11"/>
      <c r="BD7867" s="11"/>
      <c r="BE7867" s="11"/>
      <c r="BF7867" s="11"/>
    </row>
    <row r="7868" spans="1:58" x14ac:dyDescent="0.25">
      <c r="A7868" s="13"/>
      <c r="B7868" s="13"/>
      <c r="C7868" s="13"/>
      <c r="D7868" s="13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2"/>
      <c r="BA7868" s="12"/>
      <c r="BB7868" s="12"/>
      <c r="BC7868" s="11"/>
      <c r="BD7868" s="11"/>
      <c r="BE7868" s="11"/>
      <c r="BF7868" s="11"/>
    </row>
    <row r="7869" spans="1:58" x14ac:dyDescent="0.25">
      <c r="A7869" s="13"/>
      <c r="B7869" s="13"/>
      <c r="C7869" s="13"/>
      <c r="D7869" s="13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2"/>
      <c r="BA7869" s="12"/>
      <c r="BB7869" s="12"/>
      <c r="BC7869" s="11"/>
      <c r="BD7869" s="11"/>
      <c r="BE7869" s="11"/>
      <c r="BF7869" s="11"/>
    </row>
    <row r="7870" spans="1:58" x14ac:dyDescent="0.25">
      <c r="A7870" s="13"/>
      <c r="B7870" s="13"/>
      <c r="C7870" s="13"/>
      <c r="D7870" s="13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2"/>
      <c r="BA7870" s="12"/>
      <c r="BB7870" s="12"/>
      <c r="BC7870" s="11"/>
      <c r="BD7870" s="11"/>
      <c r="BE7870" s="11"/>
      <c r="BF7870" s="11"/>
    </row>
    <row r="7871" spans="1:58" x14ac:dyDescent="0.25">
      <c r="A7871" s="13"/>
      <c r="B7871" s="13"/>
      <c r="C7871" s="13"/>
      <c r="D7871" s="13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2"/>
      <c r="BA7871" s="12"/>
      <c r="BB7871" s="12"/>
      <c r="BC7871" s="11"/>
      <c r="BD7871" s="11"/>
      <c r="BE7871" s="11"/>
      <c r="BF7871" s="11"/>
    </row>
    <row r="7872" spans="1:58" x14ac:dyDescent="0.25">
      <c r="A7872" s="13"/>
      <c r="B7872" s="13"/>
      <c r="C7872" s="13"/>
      <c r="D7872" s="13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2"/>
      <c r="BA7872" s="12"/>
      <c r="BB7872" s="12"/>
      <c r="BC7872" s="11"/>
      <c r="BD7872" s="11"/>
      <c r="BE7872" s="11"/>
      <c r="BF7872" s="11"/>
    </row>
    <row r="7873" spans="1:58" x14ac:dyDescent="0.25">
      <c r="A7873" s="13"/>
      <c r="B7873" s="13"/>
      <c r="C7873" s="13"/>
      <c r="D7873" s="13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2"/>
      <c r="BA7873" s="12"/>
      <c r="BB7873" s="12"/>
      <c r="BC7873" s="11"/>
      <c r="BD7873" s="11"/>
      <c r="BE7873" s="11"/>
      <c r="BF7873" s="11"/>
    </row>
    <row r="7874" spans="1:58" x14ac:dyDescent="0.25">
      <c r="A7874" s="13"/>
      <c r="B7874" s="13"/>
      <c r="C7874" s="13"/>
      <c r="D7874" s="13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2"/>
      <c r="BA7874" s="12"/>
      <c r="BB7874" s="12"/>
      <c r="BC7874" s="11"/>
      <c r="BD7874" s="11"/>
      <c r="BE7874" s="11"/>
      <c r="BF7874" s="11"/>
    </row>
    <row r="7875" spans="1:58" x14ac:dyDescent="0.25">
      <c r="A7875" s="13"/>
      <c r="B7875" s="13"/>
      <c r="C7875" s="13"/>
      <c r="D7875" s="13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2"/>
      <c r="BA7875" s="12"/>
      <c r="BB7875" s="12"/>
      <c r="BC7875" s="11"/>
      <c r="BD7875" s="11"/>
      <c r="BE7875" s="11"/>
      <c r="BF7875" s="11"/>
    </row>
    <row r="7876" spans="1:58" x14ac:dyDescent="0.25">
      <c r="A7876" s="13"/>
      <c r="B7876" s="13"/>
      <c r="C7876" s="13"/>
      <c r="D7876" s="13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2"/>
      <c r="BA7876" s="12"/>
      <c r="BB7876" s="12"/>
      <c r="BC7876" s="11"/>
      <c r="BD7876" s="11"/>
      <c r="BE7876" s="11"/>
      <c r="BF7876" s="11"/>
    </row>
    <row r="7877" spans="1:58" x14ac:dyDescent="0.25">
      <c r="A7877" s="13"/>
      <c r="B7877" s="13"/>
      <c r="C7877" s="13"/>
      <c r="D7877" s="13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2"/>
      <c r="BA7877" s="12"/>
      <c r="BB7877" s="12"/>
      <c r="BC7877" s="11"/>
      <c r="BD7877" s="11"/>
      <c r="BE7877" s="11"/>
      <c r="BF7877" s="11"/>
    </row>
    <row r="7878" spans="1:58" x14ac:dyDescent="0.25">
      <c r="A7878" s="13"/>
      <c r="B7878" s="13"/>
      <c r="C7878" s="13"/>
      <c r="D7878" s="13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2"/>
      <c r="BA7878" s="12"/>
      <c r="BB7878" s="12"/>
      <c r="BC7878" s="11"/>
      <c r="BD7878" s="11"/>
      <c r="BE7878" s="11"/>
      <c r="BF7878" s="11"/>
    </row>
    <row r="7879" spans="1:58" x14ac:dyDescent="0.25">
      <c r="A7879" s="13"/>
      <c r="B7879" s="13"/>
      <c r="C7879" s="13"/>
      <c r="D7879" s="13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2"/>
      <c r="BA7879" s="12"/>
      <c r="BB7879" s="12"/>
      <c r="BC7879" s="11"/>
      <c r="BD7879" s="11"/>
      <c r="BE7879" s="11"/>
      <c r="BF7879" s="11"/>
    </row>
    <row r="7880" spans="1:58" x14ac:dyDescent="0.25">
      <c r="A7880" s="13"/>
      <c r="B7880" s="13"/>
      <c r="C7880" s="13"/>
      <c r="D7880" s="13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2"/>
      <c r="BA7880" s="12"/>
      <c r="BB7880" s="12"/>
      <c r="BC7880" s="11"/>
      <c r="BD7880" s="11"/>
      <c r="BE7880" s="11"/>
      <c r="BF7880" s="11"/>
    </row>
    <row r="7881" spans="1:58" x14ac:dyDescent="0.25">
      <c r="A7881" s="13"/>
      <c r="B7881" s="13"/>
      <c r="C7881" s="13"/>
      <c r="D7881" s="13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2"/>
      <c r="BA7881" s="12"/>
      <c r="BB7881" s="12"/>
      <c r="BC7881" s="11"/>
      <c r="BD7881" s="11"/>
      <c r="BE7881" s="11"/>
      <c r="BF7881" s="11"/>
    </row>
    <row r="7882" spans="1:58" x14ac:dyDescent="0.25">
      <c r="A7882" s="13"/>
      <c r="B7882" s="13"/>
      <c r="C7882" s="13"/>
      <c r="D7882" s="13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2"/>
      <c r="BA7882" s="12"/>
      <c r="BB7882" s="12"/>
      <c r="BC7882" s="11"/>
      <c r="BD7882" s="11"/>
      <c r="BE7882" s="11"/>
      <c r="BF7882" s="11"/>
    </row>
    <row r="7883" spans="1:58" x14ac:dyDescent="0.25">
      <c r="A7883" s="13"/>
      <c r="B7883" s="13"/>
      <c r="C7883" s="13"/>
      <c r="D7883" s="13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2"/>
      <c r="BA7883" s="12"/>
      <c r="BB7883" s="12"/>
      <c r="BC7883" s="11"/>
      <c r="BD7883" s="11"/>
      <c r="BE7883" s="11"/>
      <c r="BF7883" s="11"/>
    </row>
    <row r="7884" spans="1:58" x14ac:dyDescent="0.25">
      <c r="A7884" s="13"/>
      <c r="B7884" s="13"/>
      <c r="C7884" s="13"/>
      <c r="D7884" s="13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2"/>
      <c r="BA7884" s="12"/>
      <c r="BB7884" s="12"/>
      <c r="BC7884" s="11"/>
      <c r="BD7884" s="11"/>
      <c r="BE7884" s="11"/>
      <c r="BF7884" s="11"/>
    </row>
    <row r="7885" spans="1:58" x14ac:dyDescent="0.25">
      <c r="A7885" s="13"/>
      <c r="B7885" s="13"/>
      <c r="C7885" s="13"/>
      <c r="D7885" s="1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2"/>
      <c r="BA7885" s="12"/>
      <c r="BB7885" s="12"/>
      <c r="BC7885" s="11"/>
      <c r="BD7885" s="11"/>
      <c r="BE7885" s="11"/>
      <c r="BF7885" s="11"/>
    </row>
    <row r="7886" spans="1:58" x14ac:dyDescent="0.25">
      <c r="A7886" s="13"/>
      <c r="B7886" s="13"/>
      <c r="C7886" s="13"/>
      <c r="D7886" s="13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2"/>
      <c r="BA7886" s="12"/>
      <c r="BB7886" s="12"/>
      <c r="BC7886" s="11"/>
      <c r="BD7886" s="11"/>
      <c r="BE7886" s="11"/>
      <c r="BF7886" s="11"/>
    </row>
    <row r="7887" spans="1:58" x14ac:dyDescent="0.25">
      <c r="A7887" s="13"/>
      <c r="B7887" s="13"/>
      <c r="C7887" s="13"/>
      <c r="D7887" s="13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2"/>
      <c r="BA7887" s="12"/>
      <c r="BB7887" s="12"/>
      <c r="BC7887" s="11"/>
      <c r="BD7887" s="11"/>
      <c r="BE7887" s="11"/>
      <c r="BF7887" s="11"/>
    </row>
    <row r="7888" spans="1:58" x14ac:dyDescent="0.25">
      <c r="A7888" s="13"/>
      <c r="B7888" s="13"/>
      <c r="C7888" s="13"/>
      <c r="D7888" s="13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2"/>
      <c r="BA7888" s="12"/>
      <c r="BB7888" s="12"/>
      <c r="BC7888" s="11"/>
      <c r="BD7888" s="11"/>
      <c r="BE7888" s="11"/>
      <c r="BF7888" s="11"/>
    </row>
    <row r="7889" spans="1:58" x14ac:dyDescent="0.25">
      <c r="A7889" s="13"/>
      <c r="B7889" s="13"/>
      <c r="C7889" s="13"/>
      <c r="D7889" s="13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2"/>
      <c r="BA7889" s="12"/>
      <c r="BB7889" s="12"/>
      <c r="BC7889" s="11"/>
      <c r="BD7889" s="11"/>
      <c r="BE7889" s="11"/>
      <c r="BF7889" s="11"/>
    </row>
    <row r="7890" spans="1:58" x14ac:dyDescent="0.25">
      <c r="A7890" s="13"/>
      <c r="B7890" s="13"/>
      <c r="C7890" s="13"/>
      <c r="D7890" s="13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2"/>
      <c r="BA7890" s="12"/>
      <c r="BB7890" s="12"/>
      <c r="BC7890" s="11"/>
      <c r="BD7890" s="11"/>
      <c r="BE7890" s="11"/>
      <c r="BF7890" s="11"/>
    </row>
    <row r="7891" spans="1:58" x14ac:dyDescent="0.25">
      <c r="A7891" s="13"/>
      <c r="B7891" s="13"/>
      <c r="C7891" s="13"/>
      <c r="D7891" s="1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2"/>
      <c r="BA7891" s="12"/>
      <c r="BB7891" s="12"/>
      <c r="BC7891" s="11"/>
      <c r="BD7891" s="11"/>
      <c r="BE7891" s="11"/>
      <c r="BF7891" s="11"/>
    </row>
    <row r="7892" spans="1:58" x14ac:dyDescent="0.25">
      <c r="A7892" s="13"/>
      <c r="B7892" s="13"/>
      <c r="C7892" s="13"/>
      <c r="D7892" s="13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2"/>
      <c r="BA7892" s="12"/>
      <c r="BB7892" s="12"/>
      <c r="BC7892" s="11"/>
      <c r="BD7892" s="11"/>
      <c r="BE7892" s="11"/>
      <c r="BF7892" s="11"/>
    </row>
    <row r="7893" spans="1:58" x14ac:dyDescent="0.25">
      <c r="A7893" s="13"/>
      <c r="B7893" s="13"/>
      <c r="C7893" s="13"/>
      <c r="D7893" s="13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2"/>
      <c r="BA7893" s="12"/>
      <c r="BB7893" s="12"/>
      <c r="BC7893" s="11"/>
      <c r="BD7893" s="11"/>
      <c r="BE7893" s="11"/>
      <c r="BF7893" s="11"/>
    </row>
    <row r="7894" spans="1:58" x14ac:dyDescent="0.25">
      <c r="A7894" s="13"/>
      <c r="B7894" s="13"/>
      <c r="C7894" s="13"/>
      <c r="D7894" s="13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2"/>
      <c r="BA7894" s="12"/>
      <c r="BB7894" s="12"/>
      <c r="BC7894" s="11"/>
      <c r="BD7894" s="11"/>
      <c r="BE7894" s="11"/>
      <c r="BF7894" s="11"/>
    </row>
    <row r="7895" spans="1:58" x14ac:dyDescent="0.25">
      <c r="A7895" s="13"/>
      <c r="B7895" s="13"/>
      <c r="C7895" s="13"/>
      <c r="D7895" s="13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2"/>
      <c r="BA7895" s="12"/>
      <c r="BB7895" s="12"/>
      <c r="BC7895" s="11"/>
      <c r="BD7895" s="11"/>
      <c r="BE7895" s="11"/>
      <c r="BF7895" s="11"/>
    </row>
    <row r="7896" spans="1:58" x14ac:dyDescent="0.25">
      <c r="A7896" s="13"/>
      <c r="B7896" s="13"/>
      <c r="C7896" s="13"/>
      <c r="D7896" s="13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2"/>
      <c r="BA7896" s="12"/>
      <c r="BB7896" s="12"/>
      <c r="BC7896" s="11"/>
      <c r="BD7896" s="11"/>
      <c r="BE7896" s="11"/>
      <c r="BF7896" s="11"/>
    </row>
    <row r="7897" spans="1:58" x14ac:dyDescent="0.25">
      <c r="A7897" s="13"/>
      <c r="B7897" s="13"/>
      <c r="C7897" s="13"/>
      <c r="D7897" s="13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2"/>
      <c r="BA7897" s="12"/>
      <c r="BB7897" s="12"/>
      <c r="BC7897" s="11"/>
      <c r="BD7897" s="11"/>
      <c r="BE7897" s="11"/>
      <c r="BF7897" s="11"/>
    </row>
    <row r="7898" spans="1:58" x14ac:dyDescent="0.25">
      <c r="A7898" s="13"/>
      <c r="B7898" s="13"/>
      <c r="C7898" s="13"/>
      <c r="D7898" s="13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2"/>
      <c r="BA7898" s="12"/>
      <c r="BB7898" s="12"/>
      <c r="BC7898" s="11"/>
      <c r="BD7898" s="11"/>
      <c r="BE7898" s="11"/>
      <c r="BF7898" s="11"/>
    </row>
    <row r="7899" spans="1:58" x14ac:dyDescent="0.25">
      <c r="A7899" s="13"/>
      <c r="B7899" s="13"/>
      <c r="C7899" s="13"/>
      <c r="D7899" s="13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2"/>
      <c r="BA7899" s="12"/>
      <c r="BB7899" s="12"/>
      <c r="BC7899" s="11"/>
      <c r="BD7899" s="11"/>
      <c r="BE7899" s="11"/>
      <c r="BF7899" s="11"/>
    </row>
    <row r="7900" spans="1:58" x14ac:dyDescent="0.25">
      <c r="A7900" s="13"/>
      <c r="B7900" s="13"/>
      <c r="C7900" s="13"/>
      <c r="D7900" s="13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2"/>
      <c r="BA7900" s="12"/>
      <c r="BB7900" s="12"/>
      <c r="BC7900" s="11"/>
      <c r="BD7900" s="11"/>
      <c r="BE7900" s="11"/>
      <c r="BF7900" s="11"/>
    </row>
    <row r="7901" spans="1:58" x14ac:dyDescent="0.25">
      <c r="A7901" s="13"/>
      <c r="B7901" s="13"/>
      <c r="C7901" s="13"/>
      <c r="D7901" s="13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2"/>
      <c r="BA7901" s="12"/>
      <c r="BB7901" s="12"/>
      <c r="BC7901" s="11"/>
      <c r="BD7901" s="11"/>
      <c r="BE7901" s="11"/>
      <c r="BF7901" s="11"/>
    </row>
    <row r="7902" spans="1:58" x14ac:dyDescent="0.25">
      <c r="A7902" s="13"/>
      <c r="B7902" s="13"/>
      <c r="C7902" s="13"/>
      <c r="D7902" s="13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2"/>
      <c r="BA7902" s="12"/>
      <c r="BB7902" s="12"/>
      <c r="BC7902" s="11"/>
      <c r="BD7902" s="11"/>
      <c r="BE7902" s="11"/>
      <c r="BF7902" s="11"/>
    </row>
    <row r="7903" spans="1:58" x14ac:dyDescent="0.25">
      <c r="A7903" s="13"/>
      <c r="B7903" s="13"/>
      <c r="C7903" s="13"/>
      <c r="D7903" s="13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2"/>
      <c r="BA7903" s="12"/>
      <c r="BB7903" s="12"/>
      <c r="BC7903" s="11"/>
      <c r="BD7903" s="11"/>
      <c r="BE7903" s="11"/>
      <c r="BF7903" s="11"/>
    </row>
    <row r="7904" spans="1:58" x14ac:dyDescent="0.25">
      <c r="A7904" s="13"/>
      <c r="B7904" s="13"/>
      <c r="C7904" s="13"/>
      <c r="D7904" s="13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2"/>
      <c r="BA7904" s="12"/>
      <c r="BB7904" s="12"/>
      <c r="BC7904" s="11"/>
      <c r="BD7904" s="11"/>
      <c r="BE7904" s="11"/>
      <c r="BF7904" s="11"/>
    </row>
    <row r="7905" spans="1:58" x14ac:dyDescent="0.25">
      <c r="A7905" s="13"/>
      <c r="B7905" s="13"/>
      <c r="C7905" s="13"/>
      <c r="D7905" s="13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2"/>
      <c r="BA7905" s="12"/>
      <c r="BB7905" s="12"/>
      <c r="BC7905" s="11"/>
      <c r="BD7905" s="11"/>
      <c r="BE7905" s="11"/>
      <c r="BF7905" s="11"/>
    </row>
    <row r="7906" spans="1:58" x14ac:dyDescent="0.25">
      <c r="A7906" s="13"/>
      <c r="B7906" s="13"/>
      <c r="C7906" s="13"/>
      <c r="D7906" s="13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2"/>
      <c r="BA7906" s="12"/>
      <c r="BB7906" s="12"/>
      <c r="BC7906" s="11"/>
      <c r="BD7906" s="11"/>
      <c r="BE7906" s="11"/>
      <c r="BF7906" s="11"/>
    </row>
    <row r="7907" spans="1:58" x14ac:dyDescent="0.25">
      <c r="A7907" s="13"/>
      <c r="B7907" s="13"/>
      <c r="C7907" s="13"/>
      <c r="D7907" s="13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2"/>
      <c r="BA7907" s="12"/>
      <c r="BB7907" s="12"/>
      <c r="BC7907" s="11"/>
      <c r="BD7907" s="11"/>
      <c r="BE7907" s="11"/>
      <c r="BF7907" s="11"/>
    </row>
    <row r="7908" spans="1:58" x14ac:dyDescent="0.25">
      <c r="A7908" s="13"/>
      <c r="B7908" s="13"/>
      <c r="C7908" s="13"/>
      <c r="D7908" s="13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2"/>
      <c r="BA7908" s="12"/>
      <c r="BB7908" s="12"/>
      <c r="BC7908" s="11"/>
      <c r="BD7908" s="11"/>
      <c r="BE7908" s="11"/>
      <c r="BF7908" s="11"/>
    </row>
    <row r="7909" spans="1:58" x14ac:dyDescent="0.25">
      <c r="A7909" s="13"/>
      <c r="B7909" s="13"/>
      <c r="C7909" s="13"/>
      <c r="D7909" s="13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2"/>
      <c r="BA7909" s="12"/>
      <c r="BB7909" s="12"/>
      <c r="BC7909" s="11"/>
      <c r="BD7909" s="11"/>
      <c r="BE7909" s="11"/>
      <c r="BF7909" s="11"/>
    </row>
    <row r="7910" spans="1:58" x14ac:dyDescent="0.25">
      <c r="A7910" s="13"/>
      <c r="B7910" s="13"/>
      <c r="C7910" s="13"/>
      <c r="D7910" s="13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2"/>
      <c r="BA7910" s="12"/>
      <c r="BB7910" s="12"/>
      <c r="BC7910" s="11"/>
      <c r="BD7910" s="11"/>
      <c r="BE7910" s="11"/>
      <c r="BF7910" s="11"/>
    </row>
    <row r="7911" spans="1:58" x14ac:dyDescent="0.25">
      <c r="A7911" s="13"/>
      <c r="B7911" s="13"/>
      <c r="C7911" s="13"/>
      <c r="D7911" s="13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2"/>
      <c r="BA7911" s="12"/>
      <c r="BB7911" s="12"/>
      <c r="BC7911" s="11"/>
      <c r="BD7911" s="11"/>
      <c r="BE7911" s="11"/>
      <c r="BF7911" s="11"/>
    </row>
    <row r="7912" spans="1:58" x14ac:dyDescent="0.25">
      <c r="A7912" s="13"/>
      <c r="B7912" s="13"/>
      <c r="C7912" s="13"/>
      <c r="D7912" s="13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2"/>
      <c r="BA7912" s="12"/>
      <c r="BB7912" s="12"/>
      <c r="BC7912" s="11"/>
      <c r="BD7912" s="11"/>
      <c r="BE7912" s="11"/>
      <c r="BF7912" s="11"/>
    </row>
    <row r="7913" spans="1:58" x14ac:dyDescent="0.25">
      <c r="A7913" s="13"/>
      <c r="B7913" s="13"/>
      <c r="C7913" s="13"/>
      <c r="D7913" s="13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2"/>
      <c r="BA7913" s="12"/>
      <c r="BB7913" s="12"/>
      <c r="BC7913" s="11"/>
      <c r="BD7913" s="11"/>
      <c r="BE7913" s="11"/>
      <c r="BF7913" s="11"/>
    </row>
    <row r="7914" spans="1:58" x14ac:dyDescent="0.25">
      <c r="A7914" s="13"/>
      <c r="B7914" s="13"/>
      <c r="C7914" s="13"/>
      <c r="D7914" s="13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2"/>
      <c r="BA7914" s="12"/>
      <c r="BB7914" s="12"/>
      <c r="BC7914" s="11"/>
      <c r="BD7914" s="11"/>
      <c r="BE7914" s="11"/>
      <c r="BF7914" s="11"/>
    </row>
    <row r="7915" spans="1:58" x14ac:dyDescent="0.25">
      <c r="A7915" s="13"/>
      <c r="B7915" s="13"/>
      <c r="C7915" s="13"/>
      <c r="D7915" s="13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2"/>
      <c r="BA7915" s="12"/>
      <c r="BB7915" s="12"/>
      <c r="BC7915" s="11"/>
      <c r="BD7915" s="11"/>
      <c r="BE7915" s="11"/>
      <c r="BF7915" s="11"/>
    </row>
    <row r="7916" spans="1:58" x14ac:dyDescent="0.25">
      <c r="A7916" s="13"/>
      <c r="B7916" s="13"/>
      <c r="C7916" s="13"/>
      <c r="D7916" s="13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2"/>
      <c r="BA7916" s="12"/>
      <c r="BB7916" s="12"/>
      <c r="BC7916" s="11"/>
      <c r="BD7916" s="11"/>
      <c r="BE7916" s="11"/>
      <c r="BF7916" s="11"/>
    </row>
    <row r="7917" spans="1:58" x14ac:dyDescent="0.25">
      <c r="A7917" s="13"/>
      <c r="B7917" s="13"/>
      <c r="C7917" s="13"/>
      <c r="D7917" s="13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2"/>
      <c r="BA7917" s="12"/>
      <c r="BB7917" s="12"/>
      <c r="BC7917" s="11"/>
      <c r="BD7917" s="11"/>
      <c r="BE7917" s="11"/>
      <c r="BF7917" s="11"/>
    </row>
    <row r="7918" spans="1:58" x14ac:dyDescent="0.25">
      <c r="A7918" s="13"/>
      <c r="B7918" s="13"/>
      <c r="C7918" s="13"/>
      <c r="D7918" s="13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3"/>
      <c r="P7918" s="13"/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2"/>
      <c r="BA7918" s="12"/>
      <c r="BB7918" s="12"/>
      <c r="BC7918" s="11"/>
      <c r="BD7918" s="11"/>
      <c r="BE7918" s="11"/>
      <c r="BF7918" s="11"/>
    </row>
    <row r="7919" spans="1:58" x14ac:dyDescent="0.25">
      <c r="A7919" s="13"/>
      <c r="B7919" s="13"/>
      <c r="C7919" s="13"/>
      <c r="D7919" s="13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2"/>
      <c r="BA7919" s="12"/>
      <c r="BB7919" s="12"/>
      <c r="BC7919" s="11"/>
      <c r="BD7919" s="11"/>
      <c r="BE7919" s="11"/>
      <c r="BF7919" s="11"/>
    </row>
    <row r="7920" spans="1:58" x14ac:dyDescent="0.25">
      <c r="A7920" s="13"/>
      <c r="B7920" s="13"/>
      <c r="C7920" s="13"/>
      <c r="D7920" s="13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2"/>
      <c r="BA7920" s="12"/>
      <c r="BB7920" s="12"/>
      <c r="BC7920" s="11"/>
      <c r="BD7920" s="11"/>
      <c r="BE7920" s="11"/>
      <c r="BF7920" s="11"/>
    </row>
    <row r="7921" spans="1:58" x14ac:dyDescent="0.25">
      <c r="A7921" s="13"/>
      <c r="B7921" s="13"/>
      <c r="C7921" s="13"/>
      <c r="D7921" s="13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2"/>
      <c r="BA7921" s="12"/>
      <c r="BB7921" s="12"/>
      <c r="BC7921" s="11"/>
      <c r="BD7921" s="11"/>
      <c r="BE7921" s="11"/>
      <c r="BF7921" s="11"/>
    </row>
    <row r="7922" spans="1:58" x14ac:dyDescent="0.25">
      <c r="A7922" s="13"/>
      <c r="B7922" s="13"/>
      <c r="C7922" s="13"/>
      <c r="D7922" s="13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2"/>
      <c r="BA7922" s="12"/>
      <c r="BB7922" s="12"/>
      <c r="BC7922" s="11"/>
      <c r="BD7922" s="11"/>
      <c r="BE7922" s="11"/>
      <c r="BF7922" s="11"/>
    </row>
    <row r="7923" spans="1:58" x14ac:dyDescent="0.25">
      <c r="A7923" s="13"/>
      <c r="B7923" s="13"/>
      <c r="C7923" s="13"/>
      <c r="D7923" s="13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2"/>
      <c r="BA7923" s="12"/>
      <c r="BB7923" s="12"/>
      <c r="BC7923" s="11"/>
      <c r="BD7923" s="11"/>
      <c r="BE7923" s="11"/>
      <c r="BF7923" s="11"/>
    </row>
    <row r="7924" spans="1:58" x14ac:dyDescent="0.25">
      <c r="A7924" s="13"/>
      <c r="B7924" s="13"/>
      <c r="C7924" s="13"/>
      <c r="D7924" s="1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2"/>
      <c r="BA7924" s="12"/>
      <c r="BB7924" s="12"/>
      <c r="BC7924" s="11"/>
      <c r="BD7924" s="11"/>
      <c r="BE7924" s="11"/>
      <c r="BF7924" s="11"/>
    </row>
    <row r="7925" spans="1:58" x14ac:dyDescent="0.25">
      <c r="A7925" s="13"/>
      <c r="B7925" s="13"/>
      <c r="C7925" s="13"/>
      <c r="D7925" s="13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2"/>
      <c r="BA7925" s="12"/>
      <c r="BB7925" s="12"/>
      <c r="BC7925" s="11"/>
      <c r="BD7925" s="11"/>
      <c r="BE7925" s="11"/>
      <c r="BF7925" s="11"/>
    </row>
    <row r="7926" spans="1:58" x14ac:dyDescent="0.25">
      <c r="A7926" s="13"/>
      <c r="B7926" s="13"/>
      <c r="C7926" s="13"/>
      <c r="D7926" s="13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2"/>
      <c r="BA7926" s="12"/>
      <c r="BB7926" s="12"/>
      <c r="BC7926" s="11"/>
      <c r="BD7926" s="11"/>
      <c r="BE7926" s="11"/>
      <c r="BF7926" s="11"/>
    </row>
    <row r="7927" spans="1:58" x14ac:dyDescent="0.25">
      <c r="A7927" s="13"/>
      <c r="B7927" s="13"/>
      <c r="C7927" s="13"/>
      <c r="D7927" s="13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2"/>
      <c r="BA7927" s="12"/>
      <c r="BB7927" s="12"/>
      <c r="BC7927" s="11"/>
      <c r="BD7927" s="11"/>
      <c r="BE7927" s="11"/>
      <c r="BF7927" s="11"/>
    </row>
    <row r="7928" spans="1:58" x14ac:dyDescent="0.25">
      <c r="A7928" s="13"/>
      <c r="B7928" s="13"/>
      <c r="C7928" s="13"/>
      <c r="D7928" s="13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2"/>
      <c r="BA7928" s="12"/>
      <c r="BB7928" s="12"/>
      <c r="BC7928" s="11"/>
      <c r="BD7928" s="11"/>
      <c r="BE7928" s="11"/>
      <c r="BF7928" s="11"/>
    </row>
    <row r="7929" spans="1:58" x14ac:dyDescent="0.25">
      <c r="A7929" s="13"/>
      <c r="B7929" s="13"/>
      <c r="C7929" s="13"/>
      <c r="D7929" s="13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2"/>
      <c r="BA7929" s="12"/>
      <c r="BB7929" s="12"/>
      <c r="BC7929" s="11"/>
      <c r="BD7929" s="11"/>
      <c r="BE7929" s="11"/>
      <c r="BF7929" s="11"/>
    </row>
    <row r="7930" spans="1:58" x14ac:dyDescent="0.25">
      <c r="A7930" s="13"/>
      <c r="B7930" s="13"/>
      <c r="C7930" s="13"/>
      <c r="D7930" s="13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2"/>
      <c r="BA7930" s="12"/>
      <c r="BB7930" s="12"/>
      <c r="BC7930" s="11"/>
      <c r="BD7930" s="11"/>
      <c r="BE7930" s="11"/>
      <c r="BF7930" s="11"/>
    </row>
    <row r="7931" spans="1:58" x14ac:dyDescent="0.25">
      <c r="A7931" s="13"/>
      <c r="B7931" s="13"/>
      <c r="C7931" s="13"/>
      <c r="D7931" s="13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2"/>
      <c r="BA7931" s="12"/>
      <c r="BB7931" s="12"/>
      <c r="BC7931" s="11"/>
      <c r="BD7931" s="11"/>
      <c r="BE7931" s="11"/>
      <c r="BF7931" s="11"/>
    </row>
    <row r="7932" spans="1:58" x14ac:dyDescent="0.25">
      <c r="A7932" s="13"/>
      <c r="B7932" s="13"/>
      <c r="C7932" s="13"/>
      <c r="D7932" s="13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2"/>
      <c r="BA7932" s="12"/>
      <c r="BB7932" s="12"/>
      <c r="BC7932" s="11"/>
      <c r="BD7932" s="11"/>
      <c r="BE7932" s="11"/>
      <c r="BF7932" s="11"/>
    </row>
    <row r="7933" spans="1:58" x14ac:dyDescent="0.25">
      <c r="A7933" s="13"/>
      <c r="B7933" s="13"/>
      <c r="C7933" s="13"/>
      <c r="D7933" s="13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2"/>
      <c r="BA7933" s="12"/>
      <c r="BB7933" s="12"/>
      <c r="BC7933" s="11"/>
      <c r="BD7933" s="11"/>
      <c r="BE7933" s="11"/>
      <c r="BF7933" s="11"/>
    </row>
    <row r="7934" spans="1:58" x14ac:dyDescent="0.25">
      <c r="A7934" s="13"/>
      <c r="B7934" s="13"/>
      <c r="C7934" s="13"/>
      <c r="D7934" s="1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2"/>
      <c r="BA7934" s="12"/>
      <c r="BB7934" s="12"/>
      <c r="BC7934" s="11"/>
      <c r="BD7934" s="11"/>
      <c r="BE7934" s="11"/>
      <c r="BF7934" s="11"/>
    </row>
    <row r="7935" spans="1:58" x14ac:dyDescent="0.25">
      <c r="A7935" s="13"/>
      <c r="B7935" s="13"/>
      <c r="C7935" s="13"/>
      <c r="D7935" s="13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2"/>
      <c r="BA7935" s="12"/>
      <c r="BB7935" s="12"/>
      <c r="BC7935" s="11"/>
      <c r="BD7935" s="11"/>
      <c r="BE7935" s="11"/>
      <c r="BF7935" s="11"/>
    </row>
    <row r="7936" spans="1:58" x14ac:dyDescent="0.25">
      <c r="A7936" s="13"/>
      <c r="B7936" s="13"/>
      <c r="C7936" s="13"/>
      <c r="D7936" s="13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2"/>
      <c r="BA7936" s="12"/>
      <c r="BB7936" s="12"/>
      <c r="BC7936" s="11"/>
      <c r="BD7936" s="11"/>
      <c r="BE7936" s="11"/>
      <c r="BF7936" s="11"/>
    </row>
    <row r="7937" spans="1:58" x14ac:dyDescent="0.25">
      <c r="A7937" s="13"/>
      <c r="B7937" s="13"/>
      <c r="C7937" s="13"/>
      <c r="D7937" s="13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2"/>
      <c r="BA7937" s="12"/>
      <c r="BB7937" s="12"/>
      <c r="BC7937" s="11"/>
      <c r="BD7937" s="11"/>
      <c r="BE7937" s="11"/>
      <c r="BF7937" s="11"/>
    </row>
    <row r="7938" spans="1:58" x14ac:dyDescent="0.25">
      <c r="A7938" s="13"/>
      <c r="B7938" s="13"/>
      <c r="C7938" s="13"/>
      <c r="D7938" s="13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2"/>
      <c r="BA7938" s="12"/>
      <c r="BB7938" s="12"/>
      <c r="BC7938" s="11"/>
      <c r="BD7938" s="11"/>
      <c r="BE7938" s="11"/>
      <c r="BF7938" s="11"/>
    </row>
    <row r="7939" spans="1:58" x14ac:dyDescent="0.25">
      <c r="A7939" s="13"/>
      <c r="B7939" s="13"/>
      <c r="C7939" s="13"/>
      <c r="D7939" s="13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2"/>
      <c r="BA7939" s="12"/>
      <c r="BB7939" s="12"/>
      <c r="BC7939" s="11"/>
      <c r="BD7939" s="11"/>
      <c r="BE7939" s="11"/>
      <c r="BF7939" s="11"/>
    </row>
    <row r="7940" spans="1:58" x14ac:dyDescent="0.25">
      <c r="A7940" s="13"/>
      <c r="B7940" s="13"/>
      <c r="C7940" s="13"/>
      <c r="D7940" s="13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2"/>
      <c r="BA7940" s="12"/>
      <c r="BB7940" s="12"/>
      <c r="BC7940" s="11"/>
      <c r="BD7940" s="11"/>
      <c r="BE7940" s="11"/>
      <c r="BF7940" s="11"/>
    </row>
    <row r="7941" spans="1:58" x14ac:dyDescent="0.25">
      <c r="A7941" s="13"/>
      <c r="B7941" s="13"/>
      <c r="C7941" s="13"/>
      <c r="D7941" s="13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2"/>
      <c r="BA7941" s="12"/>
      <c r="BB7941" s="12"/>
      <c r="BC7941" s="11"/>
      <c r="BD7941" s="11"/>
      <c r="BE7941" s="11"/>
      <c r="BF7941" s="11"/>
    </row>
    <row r="7942" spans="1:58" x14ac:dyDescent="0.25">
      <c r="A7942" s="13"/>
      <c r="B7942" s="13"/>
      <c r="C7942" s="13"/>
      <c r="D7942" s="13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2"/>
      <c r="BA7942" s="12"/>
      <c r="BB7942" s="12"/>
      <c r="BC7942" s="11"/>
      <c r="BD7942" s="11"/>
      <c r="BE7942" s="11"/>
      <c r="BF7942" s="11"/>
    </row>
    <row r="7943" spans="1:58" x14ac:dyDescent="0.25">
      <c r="A7943" s="13"/>
      <c r="B7943" s="13"/>
      <c r="C7943" s="13"/>
      <c r="D7943" s="13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2"/>
      <c r="BA7943" s="12"/>
      <c r="BB7943" s="12"/>
      <c r="BC7943" s="11"/>
      <c r="BD7943" s="11"/>
      <c r="BE7943" s="11"/>
      <c r="BF7943" s="11"/>
    </row>
    <row r="7944" spans="1:58" x14ac:dyDescent="0.25">
      <c r="A7944" s="13"/>
      <c r="B7944" s="13"/>
      <c r="C7944" s="13"/>
      <c r="D7944" s="13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2"/>
      <c r="BA7944" s="12"/>
      <c r="BB7944" s="12"/>
      <c r="BC7944" s="11"/>
      <c r="BD7944" s="11"/>
      <c r="BE7944" s="11"/>
      <c r="BF7944" s="11"/>
    </row>
    <row r="7945" spans="1:58" x14ac:dyDescent="0.25">
      <c r="A7945" s="13"/>
      <c r="B7945" s="13"/>
      <c r="C7945" s="13"/>
      <c r="D7945" s="13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2"/>
      <c r="BA7945" s="12"/>
      <c r="BB7945" s="12"/>
      <c r="BC7945" s="11"/>
      <c r="BD7945" s="11"/>
      <c r="BE7945" s="11"/>
      <c r="BF7945" s="11"/>
    </row>
    <row r="7946" spans="1:58" x14ac:dyDescent="0.25">
      <c r="A7946" s="13"/>
      <c r="B7946" s="13"/>
      <c r="C7946" s="13"/>
      <c r="D7946" s="13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2"/>
      <c r="BA7946" s="12"/>
      <c r="BB7946" s="12"/>
      <c r="BC7946" s="11"/>
      <c r="BD7946" s="11"/>
      <c r="BE7946" s="11"/>
      <c r="BF7946" s="11"/>
    </row>
    <row r="7947" spans="1:58" x14ac:dyDescent="0.25">
      <c r="A7947" s="13"/>
      <c r="B7947" s="13"/>
      <c r="C7947" s="13"/>
      <c r="D7947" s="13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2"/>
      <c r="BA7947" s="12"/>
      <c r="BB7947" s="12"/>
      <c r="BC7947" s="11"/>
      <c r="BD7947" s="11"/>
      <c r="BE7947" s="11"/>
      <c r="BF7947" s="11"/>
    </row>
    <row r="7948" spans="1:58" x14ac:dyDescent="0.25">
      <c r="A7948" s="13"/>
      <c r="B7948" s="13"/>
      <c r="C7948" s="13"/>
      <c r="D7948" s="13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2"/>
      <c r="BA7948" s="12"/>
      <c r="BB7948" s="12"/>
      <c r="BC7948" s="11"/>
      <c r="BD7948" s="11"/>
      <c r="BE7948" s="11"/>
      <c r="BF7948" s="11"/>
    </row>
    <row r="7949" spans="1:58" x14ac:dyDescent="0.25">
      <c r="A7949" s="13"/>
      <c r="B7949" s="13"/>
      <c r="C7949" s="13"/>
      <c r="D7949" s="13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2"/>
      <c r="BA7949" s="12"/>
      <c r="BB7949" s="12"/>
      <c r="BC7949" s="11"/>
      <c r="BD7949" s="11"/>
      <c r="BE7949" s="11"/>
      <c r="BF7949" s="11"/>
    </row>
    <row r="7950" spans="1:58" x14ac:dyDescent="0.25">
      <c r="A7950" s="13"/>
      <c r="B7950" s="13"/>
      <c r="C7950" s="13"/>
      <c r="D7950" s="13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2"/>
      <c r="BA7950" s="12"/>
      <c r="BB7950" s="12"/>
      <c r="BC7950" s="11"/>
      <c r="BD7950" s="11"/>
      <c r="BE7950" s="11"/>
      <c r="BF7950" s="11"/>
    </row>
    <row r="7951" spans="1:58" x14ac:dyDescent="0.25">
      <c r="A7951" s="13"/>
      <c r="B7951" s="13"/>
      <c r="C7951" s="13"/>
      <c r="D7951" s="13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2"/>
      <c r="BA7951" s="12"/>
      <c r="BB7951" s="12"/>
      <c r="BC7951" s="11"/>
      <c r="BD7951" s="11"/>
      <c r="BE7951" s="11"/>
      <c r="BF7951" s="11"/>
    </row>
    <row r="7952" spans="1:58" x14ac:dyDescent="0.25">
      <c r="A7952" s="13"/>
      <c r="B7952" s="13"/>
      <c r="C7952" s="13"/>
      <c r="D7952" s="13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2"/>
      <c r="BA7952" s="12"/>
      <c r="BB7952" s="12"/>
      <c r="BC7952" s="11"/>
      <c r="BD7952" s="11"/>
      <c r="BE7952" s="11"/>
      <c r="BF7952" s="11"/>
    </row>
    <row r="7953" spans="1:58" x14ac:dyDescent="0.25">
      <c r="A7953" s="13"/>
      <c r="B7953" s="13"/>
      <c r="C7953" s="13"/>
      <c r="D7953" s="13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2"/>
      <c r="BA7953" s="12"/>
      <c r="BB7953" s="12"/>
      <c r="BC7953" s="11"/>
      <c r="BD7953" s="11"/>
      <c r="BE7953" s="11"/>
      <c r="BF7953" s="11"/>
    </row>
    <row r="7954" spans="1:58" x14ac:dyDescent="0.25">
      <c r="A7954" s="13"/>
      <c r="B7954" s="13"/>
      <c r="C7954" s="13"/>
      <c r="D7954" s="13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2"/>
      <c r="BA7954" s="12"/>
      <c r="BB7954" s="12"/>
      <c r="BC7954" s="11"/>
      <c r="BD7954" s="11"/>
      <c r="BE7954" s="11"/>
      <c r="BF7954" s="11"/>
    </row>
    <row r="7955" spans="1:58" x14ac:dyDescent="0.25">
      <c r="A7955" s="13"/>
      <c r="B7955" s="13"/>
      <c r="C7955" s="13"/>
      <c r="D7955" s="13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2"/>
      <c r="BA7955" s="12"/>
      <c r="BB7955" s="12"/>
      <c r="BC7955" s="11"/>
      <c r="BD7955" s="11"/>
      <c r="BE7955" s="11"/>
      <c r="BF7955" s="11"/>
    </row>
    <row r="7956" spans="1:58" x14ac:dyDescent="0.25">
      <c r="A7956" s="13"/>
      <c r="B7956" s="13"/>
      <c r="C7956" s="13"/>
      <c r="D7956" s="1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2"/>
      <c r="BA7956" s="12"/>
      <c r="BB7956" s="12"/>
      <c r="BC7956" s="11"/>
      <c r="BD7956" s="11"/>
      <c r="BE7956" s="11"/>
      <c r="BF7956" s="11"/>
    </row>
    <row r="7957" spans="1:58" x14ac:dyDescent="0.25">
      <c r="A7957" s="13"/>
      <c r="B7957" s="13"/>
      <c r="C7957" s="13"/>
      <c r="D7957" s="1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2"/>
      <c r="BA7957" s="12"/>
      <c r="BB7957" s="12"/>
      <c r="BC7957" s="11"/>
      <c r="BD7957" s="11"/>
      <c r="BE7957" s="11"/>
      <c r="BF7957" s="11"/>
    </row>
    <row r="7958" spans="1:58" x14ac:dyDescent="0.25">
      <c r="A7958" s="13"/>
      <c r="B7958" s="13"/>
      <c r="C7958" s="13"/>
      <c r="D7958" s="13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2"/>
      <c r="BA7958" s="12"/>
      <c r="BB7958" s="12"/>
      <c r="BC7958" s="11"/>
      <c r="BD7958" s="11"/>
      <c r="BE7958" s="11"/>
      <c r="BF7958" s="11"/>
    </row>
    <row r="7959" spans="1:58" x14ac:dyDescent="0.25">
      <c r="A7959" s="13"/>
      <c r="B7959" s="13"/>
      <c r="C7959" s="13"/>
      <c r="D7959" s="13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2"/>
      <c r="BA7959" s="12"/>
      <c r="BB7959" s="12"/>
      <c r="BC7959" s="11"/>
      <c r="BD7959" s="11"/>
      <c r="BE7959" s="11"/>
      <c r="BF7959" s="11"/>
    </row>
    <row r="7960" spans="1:58" x14ac:dyDescent="0.25">
      <c r="A7960" s="13"/>
      <c r="B7960" s="13"/>
      <c r="C7960" s="13"/>
      <c r="D7960" s="13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2"/>
      <c r="BA7960" s="12"/>
      <c r="BB7960" s="12"/>
      <c r="BC7960" s="11"/>
      <c r="BD7960" s="11"/>
      <c r="BE7960" s="11"/>
      <c r="BF7960" s="11"/>
    </row>
    <row r="7961" spans="1:58" x14ac:dyDescent="0.25">
      <c r="A7961" s="13"/>
      <c r="B7961" s="13"/>
      <c r="C7961" s="13"/>
      <c r="D7961" s="13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2"/>
      <c r="BA7961" s="12"/>
      <c r="BB7961" s="12"/>
      <c r="BC7961" s="11"/>
      <c r="BD7961" s="11"/>
      <c r="BE7961" s="11"/>
      <c r="BF7961" s="11"/>
    </row>
    <row r="7962" spans="1:58" x14ac:dyDescent="0.25">
      <c r="A7962" s="13"/>
      <c r="B7962" s="13"/>
      <c r="C7962" s="13"/>
      <c r="D7962" s="13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2"/>
      <c r="BA7962" s="12"/>
      <c r="BB7962" s="12"/>
      <c r="BC7962" s="11"/>
      <c r="BD7962" s="11"/>
      <c r="BE7962" s="11"/>
      <c r="BF7962" s="11"/>
    </row>
    <row r="7963" spans="1:58" x14ac:dyDescent="0.25">
      <c r="A7963" s="13"/>
      <c r="B7963" s="13"/>
      <c r="C7963" s="13"/>
      <c r="D7963" s="1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2"/>
      <c r="BA7963" s="12"/>
      <c r="BB7963" s="12"/>
      <c r="BC7963" s="11"/>
      <c r="BD7963" s="11"/>
      <c r="BE7963" s="11"/>
      <c r="BF7963" s="11"/>
    </row>
    <row r="7964" spans="1:58" x14ac:dyDescent="0.25">
      <c r="A7964" s="13"/>
      <c r="B7964" s="13"/>
      <c r="C7964" s="13"/>
      <c r="D7964" s="13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2"/>
      <c r="BA7964" s="12"/>
      <c r="BB7964" s="12"/>
      <c r="BC7964" s="11"/>
      <c r="BD7964" s="11"/>
      <c r="BE7964" s="11"/>
      <c r="BF7964" s="11"/>
    </row>
    <row r="7965" spans="1:58" x14ac:dyDescent="0.25">
      <c r="A7965" s="13"/>
      <c r="B7965" s="13"/>
      <c r="C7965" s="13"/>
      <c r="D7965" s="13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2"/>
      <c r="BA7965" s="12"/>
      <c r="BB7965" s="12"/>
      <c r="BC7965" s="11"/>
      <c r="BD7965" s="11"/>
      <c r="BE7965" s="11"/>
      <c r="BF7965" s="11"/>
    </row>
    <row r="7966" spans="1:58" x14ac:dyDescent="0.25">
      <c r="A7966" s="13"/>
      <c r="B7966" s="13"/>
      <c r="C7966" s="13"/>
      <c r="D7966" s="13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2"/>
      <c r="BA7966" s="12"/>
      <c r="BB7966" s="12"/>
      <c r="BC7966" s="11"/>
      <c r="BD7966" s="11"/>
      <c r="BE7966" s="11"/>
      <c r="BF7966" s="11"/>
    </row>
    <row r="7967" spans="1:58" x14ac:dyDescent="0.25">
      <c r="A7967" s="13"/>
      <c r="B7967" s="13"/>
      <c r="C7967" s="13"/>
      <c r="D7967" s="13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2"/>
      <c r="BA7967" s="12"/>
      <c r="BB7967" s="12"/>
      <c r="BC7967" s="11"/>
      <c r="BD7967" s="11"/>
      <c r="BE7967" s="11"/>
      <c r="BF7967" s="11"/>
    </row>
    <row r="7968" spans="1:58" x14ac:dyDescent="0.25">
      <c r="A7968" s="13"/>
      <c r="B7968" s="13"/>
      <c r="C7968" s="13"/>
      <c r="D7968" s="13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2"/>
      <c r="BA7968" s="12"/>
      <c r="BB7968" s="12"/>
      <c r="BC7968" s="11"/>
      <c r="BD7968" s="11"/>
      <c r="BE7968" s="11"/>
      <c r="BF7968" s="11"/>
    </row>
    <row r="7969" spans="1:58" x14ac:dyDescent="0.25">
      <c r="A7969" s="13"/>
      <c r="B7969" s="13"/>
      <c r="C7969" s="13"/>
      <c r="D7969" s="13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2"/>
      <c r="BA7969" s="12"/>
      <c r="BB7969" s="12"/>
      <c r="BC7969" s="11"/>
      <c r="BD7969" s="11"/>
      <c r="BE7969" s="11"/>
      <c r="BF7969" s="11"/>
    </row>
    <row r="7970" spans="1:58" x14ac:dyDescent="0.25">
      <c r="A7970" s="13"/>
      <c r="B7970" s="13"/>
      <c r="C7970" s="13"/>
      <c r="D7970" s="13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2"/>
      <c r="BA7970" s="12"/>
      <c r="BB7970" s="12"/>
      <c r="BC7970" s="11"/>
      <c r="BD7970" s="11"/>
      <c r="BE7970" s="11"/>
      <c r="BF7970" s="11"/>
    </row>
    <row r="7971" spans="1:58" x14ac:dyDescent="0.25">
      <c r="A7971" s="13"/>
      <c r="B7971" s="13"/>
      <c r="C7971" s="13"/>
      <c r="D7971" s="13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2"/>
      <c r="BA7971" s="12"/>
      <c r="BB7971" s="12"/>
      <c r="BC7971" s="11"/>
      <c r="BD7971" s="11"/>
      <c r="BE7971" s="11"/>
      <c r="BF7971" s="11"/>
    </row>
    <row r="7972" spans="1:58" x14ac:dyDescent="0.25">
      <c r="A7972" s="13"/>
      <c r="B7972" s="13"/>
      <c r="C7972" s="13"/>
      <c r="D7972" s="13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2"/>
      <c r="BA7972" s="12"/>
      <c r="BB7972" s="12"/>
      <c r="BC7972" s="11"/>
      <c r="BD7972" s="11"/>
      <c r="BE7972" s="11"/>
      <c r="BF7972" s="11"/>
    </row>
    <row r="7973" spans="1:58" x14ac:dyDescent="0.25">
      <c r="A7973" s="13"/>
      <c r="B7973" s="13"/>
      <c r="C7973" s="13"/>
      <c r="D7973" s="13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2"/>
      <c r="BA7973" s="12"/>
      <c r="BB7973" s="12"/>
      <c r="BC7973" s="11"/>
      <c r="BD7973" s="11"/>
      <c r="BE7973" s="11"/>
      <c r="BF7973" s="11"/>
    </row>
    <row r="7974" spans="1:58" x14ac:dyDescent="0.25">
      <c r="A7974" s="13"/>
      <c r="B7974" s="13"/>
      <c r="C7974" s="13"/>
      <c r="D7974" s="13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2"/>
      <c r="BA7974" s="12"/>
      <c r="BB7974" s="12"/>
      <c r="BC7974" s="11"/>
      <c r="BD7974" s="11"/>
      <c r="BE7974" s="11"/>
      <c r="BF7974" s="11"/>
    </row>
    <row r="7975" spans="1:58" x14ac:dyDescent="0.25">
      <c r="A7975" s="13"/>
      <c r="B7975" s="13"/>
      <c r="C7975" s="13"/>
      <c r="D7975" s="13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2"/>
      <c r="BA7975" s="12"/>
      <c r="BB7975" s="12"/>
      <c r="BC7975" s="11"/>
      <c r="BD7975" s="11"/>
      <c r="BE7975" s="11"/>
      <c r="BF7975" s="11"/>
    </row>
    <row r="7976" spans="1:58" x14ac:dyDescent="0.25">
      <c r="A7976" s="13"/>
      <c r="B7976" s="13"/>
      <c r="C7976" s="13"/>
      <c r="D7976" s="13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2"/>
      <c r="BA7976" s="12"/>
      <c r="BB7976" s="12"/>
      <c r="BC7976" s="11"/>
      <c r="BD7976" s="11"/>
      <c r="BE7976" s="11"/>
      <c r="BF7976" s="11"/>
    </row>
    <row r="7977" spans="1:58" x14ac:dyDescent="0.25">
      <c r="A7977" s="13"/>
      <c r="B7977" s="13"/>
      <c r="C7977" s="13"/>
      <c r="D7977" s="13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2"/>
      <c r="BA7977" s="12"/>
      <c r="BB7977" s="12"/>
      <c r="BC7977" s="11"/>
      <c r="BD7977" s="11"/>
      <c r="BE7977" s="11"/>
      <c r="BF7977" s="11"/>
    </row>
    <row r="7978" spans="1:58" x14ac:dyDescent="0.25">
      <c r="A7978" s="13"/>
      <c r="B7978" s="13"/>
      <c r="C7978" s="13"/>
      <c r="D7978" s="13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2"/>
      <c r="BA7978" s="12"/>
      <c r="BB7978" s="12"/>
      <c r="BC7978" s="11"/>
      <c r="BD7978" s="11"/>
      <c r="BE7978" s="11"/>
      <c r="BF7978" s="11"/>
    </row>
    <row r="7979" spans="1:58" x14ac:dyDescent="0.25">
      <c r="A7979" s="13"/>
      <c r="B7979" s="13"/>
      <c r="C7979" s="13"/>
      <c r="D7979" s="13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2"/>
      <c r="BA7979" s="12"/>
      <c r="BB7979" s="12"/>
      <c r="BC7979" s="11"/>
      <c r="BD7979" s="11"/>
      <c r="BE7979" s="11"/>
      <c r="BF7979" s="11"/>
    </row>
    <row r="7980" spans="1:58" x14ac:dyDescent="0.25">
      <c r="A7980" s="13"/>
      <c r="B7980" s="13"/>
      <c r="C7980" s="13"/>
      <c r="D7980" s="13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2"/>
      <c r="BA7980" s="12"/>
      <c r="BB7980" s="12"/>
      <c r="BC7980" s="11"/>
      <c r="BD7980" s="11"/>
      <c r="BE7980" s="11"/>
      <c r="BF7980" s="11"/>
    </row>
    <row r="7981" spans="1:58" x14ac:dyDescent="0.25">
      <c r="A7981" s="13"/>
      <c r="B7981" s="13"/>
      <c r="C7981" s="13"/>
      <c r="D7981" s="13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2"/>
      <c r="BA7981" s="12"/>
      <c r="BB7981" s="12"/>
      <c r="BC7981" s="11"/>
      <c r="BD7981" s="11"/>
      <c r="BE7981" s="11"/>
      <c r="BF7981" s="11"/>
    </row>
    <row r="7982" spans="1:58" x14ac:dyDescent="0.25">
      <c r="A7982" s="13"/>
      <c r="B7982" s="13"/>
      <c r="C7982" s="13"/>
      <c r="D7982" s="13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2"/>
      <c r="BA7982" s="12"/>
      <c r="BB7982" s="12"/>
      <c r="BC7982" s="11"/>
      <c r="BD7982" s="11"/>
      <c r="BE7982" s="11"/>
      <c r="BF7982" s="11"/>
    </row>
    <row r="7983" spans="1:58" x14ac:dyDescent="0.25">
      <c r="A7983" s="13"/>
      <c r="B7983" s="13"/>
      <c r="C7983" s="13"/>
      <c r="D7983" s="13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2"/>
      <c r="BA7983" s="12"/>
      <c r="BB7983" s="12"/>
      <c r="BC7983" s="11"/>
      <c r="BD7983" s="11"/>
      <c r="BE7983" s="11"/>
      <c r="BF7983" s="11"/>
    </row>
    <row r="7984" spans="1:58" x14ac:dyDescent="0.25">
      <c r="A7984" s="13"/>
      <c r="B7984" s="13"/>
      <c r="C7984" s="13"/>
      <c r="D7984" s="13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2"/>
      <c r="BA7984" s="12"/>
      <c r="BB7984" s="12"/>
      <c r="BC7984" s="11"/>
      <c r="BD7984" s="11"/>
      <c r="BE7984" s="11"/>
      <c r="BF7984" s="11"/>
    </row>
    <row r="7985" spans="1:58" x14ac:dyDescent="0.25">
      <c r="A7985" s="13"/>
      <c r="B7985" s="13"/>
      <c r="C7985" s="13"/>
      <c r="D7985" s="13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2"/>
      <c r="BA7985" s="12"/>
      <c r="BB7985" s="12"/>
      <c r="BC7985" s="11"/>
      <c r="BD7985" s="11"/>
      <c r="BE7985" s="11"/>
      <c r="BF7985" s="11"/>
    </row>
    <row r="7986" spans="1:58" x14ac:dyDescent="0.25">
      <c r="A7986" s="13"/>
      <c r="B7986" s="13"/>
      <c r="C7986" s="13"/>
      <c r="D7986" s="13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2"/>
      <c r="BA7986" s="12"/>
      <c r="BB7986" s="12"/>
      <c r="BC7986" s="11"/>
      <c r="BD7986" s="11"/>
      <c r="BE7986" s="11"/>
      <c r="BF7986" s="11"/>
    </row>
    <row r="7987" spans="1:58" x14ac:dyDescent="0.25">
      <c r="A7987" s="13"/>
      <c r="B7987" s="13"/>
      <c r="C7987" s="13"/>
      <c r="D7987" s="13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2"/>
      <c r="BA7987" s="12"/>
      <c r="BB7987" s="12"/>
      <c r="BC7987" s="11"/>
      <c r="BD7987" s="11"/>
      <c r="BE7987" s="11"/>
      <c r="BF7987" s="11"/>
    </row>
    <row r="7988" spans="1:58" x14ac:dyDescent="0.25">
      <c r="A7988" s="13"/>
      <c r="B7988" s="13"/>
      <c r="C7988" s="13"/>
      <c r="D7988" s="13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2"/>
      <c r="BA7988" s="12"/>
      <c r="BB7988" s="12"/>
      <c r="BC7988" s="11"/>
      <c r="BD7988" s="11"/>
      <c r="BE7988" s="11"/>
      <c r="BF7988" s="11"/>
    </row>
    <row r="7989" spans="1:58" x14ac:dyDescent="0.25">
      <c r="A7989" s="13"/>
      <c r="B7989" s="13"/>
      <c r="C7989" s="13"/>
      <c r="D7989" s="13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2"/>
      <c r="BA7989" s="12"/>
      <c r="BB7989" s="12"/>
      <c r="BC7989" s="11"/>
      <c r="BD7989" s="11"/>
      <c r="BE7989" s="11"/>
      <c r="BF7989" s="11"/>
    </row>
    <row r="7990" spans="1:58" x14ac:dyDescent="0.25">
      <c r="A7990" s="13"/>
      <c r="B7990" s="13"/>
      <c r="C7990" s="13"/>
      <c r="D7990" s="13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2"/>
      <c r="BA7990" s="12"/>
      <c r="BB7990" s="12"/>
      <c r="BC7990" s="11"/>
      <c r="BD7990" s="11"/>
      <c r="BE7990" s="11"/>
      <c r="BF7990" s="11"/>
    </row>
    <row r="7991" spans="1:58" x14ac:dyDescent="0.25">
      <c r="A7991" s="13"/>
      <c r="B7991" s="13"/>
      <c r="C7991" s="13"/>
      <c r="D7991" s="13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2"/>
      <c r="BA7991" s="12"/>
      <c r="BB7991" s="12"/>
      <c r="BC7991" s="11"/>
      <c r="BD7991" s="11"/>
      <c r="BE7991" s="11"/>
      <c r="BF7991" s="11"/>
    </row>
    <row r="7992" spans="1:58" x14ac:dyDescent="0.25">
      <c r="A7992" s="13"/>
      <c r="B7992" s="13"/>
      <c r="C7992" s="13"/>
      <c r="D7992" s="13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2"/>
      <c r="BA7992" s="12"/>
      <c r="BB7992" s="12"/>
      <c r="BC7992" s="11"/>
      <c r="BD7992" s="11"/>
      <c r="BE7992" s="11"/>
      <c r="BF7992" s="11"/>
    </row>
    <row r="7993" spans="1:58" x14ac:dyDescent="0.25">
      <c r="A7993" s="13"/>
      <c r="B7993" s="13"/>
      <c r="C7993" s="13"/>
      <c r="D7993" s="13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2"/>
      <c r="BA7993" s="12"/>
      <c r="BB7993" s="12"/>
      <c r="BC7993" s="11"/>
      <c r="BD7993" s="11"/>
      <c r="BE7993" s="11"/>
      <c r="BF7993" s="11"/>
    </row>
    <row r="7994" spans="1:58" x14ac:dyDescent="0.25">
      <c r="A7994" s="13"/>
      <c r="B7994" s="13"/>
      <c r="C7994" s="13"/>
      <c r="D7994" s="13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3"/>
      <c r="P7994" s="13"/>
      <c r="Q7994" s="13"/>
      <c r="R7994" s="13"/>
      <c r="S7994" s="13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2"/>
      <c r="BA7994" s="12"/>
      <c r="BB7994" s="12"/>
      <c r="BC7994" s="11"/>
      <c r="BD7994" s="11"/>
      <c r="BE7994" s="11"/>
      <c r="BF7994" s="11"/>
    </row>
    <row r="7995" spans="1:58" x14ac:dyDescent="0.25">
      <c r="A7995" s="13"/>
      <c r="B7995" s="13"/>
      <c r="C7995" s="13"/>
      <c r="D7995" s="13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13"/>
      <c r="AF7995" s="13"/>
      <c r="AG7995" s="13"/>
      <c r="AH7995" s="13"/>
      <c r="AI7995" s="13"/>
      <c r="AJ7995" s="13"/>
      <c r="AK7995" s="13"/>
      <c r="AL7995" s="13"/>
      <c r="AM7995" s="13"/>
      <c r="AN7995" s="13"/>
      <c r="AO7995" s="13"/>
      <c r="AP7995" s="13"/>
      <c r="AQ7995" s="13"/>
      <c r="AR7995" s="13"/>
      <c r="AS7995" s="13"/>
      <c r="AT7995" s="13"/>
      <c r="AU7995" s="13"/>
      <c r="AV7995" s="13"/>
      <c r="AW7995" s="13"/>
      <c r="AX7995" s="13"/>
      <c r="AY7995" s="13"/>
      <c r="AZ7995" s="12"/>
      <c r="BA7995" s="12"/>
      <c r="BB7995" s="12"/>
      <c r="BC7995" s="11"/>
      <c r="BD7995" s="11"/>
      <c r="BE7995" s="11"/>
      <c r="BF7995" s="11"/>
    </row>
    <row r="7996" spans="1:58" x14ac:dyDescent="0.25">
      <c r="A7996" s="13"/>
      <c r="B7996" s="13"/>
      <c r="C7996" s="13"/>
      <c r="D7996" s="13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2"/>
      <c r="BA7996" s="12"/>
      <c r="BB7996" s="12"/>
      <c r="BC7996" s="11"/>
      <c r="BD7996" s="11"/>
      <c r="BE7996" s="11"/>
      <c r="BF7996" s="11"/>
    </row>
    <row r="7997" spans="1:58" x14ac:dyDescent="0.25">
      <c r="A7997" s="13"/>
      <c r="B7997" s="13"/>
      <c r="C7997" s="13"/>
      <c r="D7997" s="13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2"/>
      <c r="BA7997" s="12"/>
      <c r="BB7997" s="12"/>
      <c r="BC7997" s="11"/>
      <c r="BD7997" s="11"/>
      <c r="BE7997" s="11"/>
      <c r="BF7997" s="11"/>
    </row>
    <row r="7998" spans="1:58" x14ac:dyDescent="0.25">
      <c r="A7998" s="13"/>
      <c r="B7998" s="13"/>
      <c r="C7998" s="13"/>
      <c r="D7998" s="13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2"/>
      <c r="BA7998" s="12"/>
      <c r="BB7998" s="12"/>
      <c r="BC7998" s="11"/>
      <c r="BD7998" s="11"/>
      <c r="BE7998" s="11"/>
      <c r="BF7998" s="11"/>
    </row>
    <row r="7999" spans="1:58" x14ac:dyDescent="0.25">
      <c r="A7999" s="13"/>
      <c r="B7999" s="13"/>
      <c r="C7999" s="13"/>
      <c r="D7999" s="13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2"/>
      <c r="BA7999" s="12"/>
      <c r="BB7999" s="12"/>
      <c r="BC7999" s="11"/>
      <c r="BD7999" s="11"/>
      <c r="BE7999" s="11"/>
      <c r="BF7999" s="11"/>
    </row>
    <row r="8000" spans="1:58" x14ac:dyDescent="0.25">
      <c r="A8000" s="13"/>
      <c r="B8000" s="13"/>
      <c r="C8000" s="13"/>
      <c r="D8000" s="13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2"/>
      <c r="BA8000" s="12"/>
      <c r="BB8000" s="12"/>
      <c r="BC8000" s="11"/>
      <c r="BD8000" s="11"/>
      <c r="BE8000" s="11"/>
      <c r="BF8000" s="11"/>
    </row>
    <row r="8001" spans="1:58" x14ac:dyDescent="0.25">
      <c r="A8001" s="13"/>
      <c r="B8001" s="13"/>
      <c r="C8001" s="13"/>
      <c r="D8001" s="13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2"/>
      <c r="BA8001" s="12"/>
      <c r="BB8001" s="12"/>
      <c r="BC8001" s="11"/>
      <c r="BD8001" s="11"/>
      <c r="BE8001" s="11"/>
      <c r="BF8001" s="11"/>
    </row>
    <row r="8002" spans="1:58" x14ac:dyDescent="0.25">
      <c r="A8002" s="13"/>
      <c r="B8002" s="13"/>
      <c r="C8002" s="13"/>
      <c r="D8002" s="13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13"/>
      <c r="AR8002" s="13"/>
      <c r="AS8002" s="13"/>
      <c r="AT8002" s="13"/>
      <c r="AU8002" s="13"/>
      <c r="AV8002" s="13"/>
      <c r="AW8002" s="13"/>
      <c r="AX8002" s="13"/>
      <c r="AY8002" s="13"/>
      <c r="AZ8002" s="12"/>
      <c r="BA8002" s="12"/>
      <c r="BB8002" s="12"/>
      <c r="BC8002" s="11"/>
      <c r="BD8002" s="11"/>
      <c r="BE8002" s="11"/>
      <c r="BF8002" s="11"/>
    </row>
    <row r="8003" spans="1:58" x14ac:dyDescent="0.25">
      <c r="A8003" s="13"/>
      <c r="B8003" s="13"/>
      <c r="C8003" s="13"/>
      <c r="D8003" s="13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2"/>
      <c r="BA8003" s="12"/>
      <c r="BB8003" s="12"/>
      <c r="BC8003" s="11"/>
      <c r="BD8003" s="11"/>
      <c r="BE8003" s="11"/>
      <c r="BF8003" s="11"/>
    </row>
    <row r="8004" spans="1:58" x14ac:dyDescent="0.25">
      <c r="A8004" s="13"/>
      <c r="B8004" s="13"/>
      <c r="C8004" s="13"/>
      <c r="D8004" s="13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2"/>
      <c r="BA8004" s="12"/>
      <c r="BB8004" s="12"/>
      <c r="BC8004" s="11"/>
      <c r="BD8004" s="11"/>
      <c r="BE8004" s="11"/>
      <c r="BF8004" s="11"/>
    </row>
    <row r="8005" spans="1:58" x14ac:dyDescent="0.25">
      <c r="A8005" s="13"/>
      <c r="B8005" s="13"/>
      <c r="C8005" s="13"/>
      <c r="D8005" s="13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13"/>
      <c r="AX8005" s="13"/>
      <c r="AY8005" s="13"/>
      <c r="AZ8005" s="12"/>
      <c r="BA8005" s="12"/>
      <c r="BB8005" s="12"/>
      <c r="BC8005" s="11"/>
      <c r="BD8005" s="11"/>
      <c r="BE8005" s="11"/>
      <c r="BF8005" s="11"/>
    </row>
    <row r="8006" spans="1:58" x14ac:dyDescent="0.25">
      <c r="A8006" s="13"/>
      <c r="B8006" s="13"/>
      <c r="C8006" s="13"/>
      <c r="D8006" s="13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2"/>
      <c r="BA8006" s="12"/>
      <c r="BB8006" s="12"/>
      <c r="BC8006" s="11"/>
      <c r="BD8006" s="11"/>
      <c r="BE8006" s="11"/>
      <c r="BF8006" s="11"/>
    </row>
    <row r="8007" spans="1:58" x14ac:dyDescent="0.25">
      <c r="A8007" s="13"/>
      <c r="B8007" s="13"/>
      <c r="C8007" s="13"/>
      <c r="D8007" s="13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2"/>
      <c r="BA8007" s="12"/>
      <c r="BB8007" s="12"/>
      <c r="BC8007" s="11"/>
      <c r="BD8007" s="11"/>
      <c r="BE8007" s="11"/>
      <c r="BF8007" s="11"/>
    </row>
    <row r="8008" spans="1:58" x14ac:dyDescent="0.25">
      <c r="A8008" s="13"/>
      <c r="B8008" s="13"/>
      <c r="C8008" s="13"/>
      <c r="D8008" s="13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13"/>
      <c r="AV8008" s="13"/>
      <c r="AW8008" s="13"/>
      <c r="AX8008" s="13"/>
      <c r="AY8008" s="13"/>
      <c r="AZ8008" s="12"/>
      <c r="BA8008" s="12"/>
      <c r="BB8008" s="12"/>
      <c r="BC8008" s="11"/>
      <c r="BD8008" s="11"/>
      <c r="BE8008" s="11"/>
      <c r="BF8008" s="11"/>
    </row>
    <row r="8009" spans="1:58" x14ac:dyDescent="0.25">
      <c r="A8009" s="13"/>
      <c r="B8009" s="13"/>
      <c r="C8009" s="13"/>
      <c r="D8009" s="13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2"/>
      <c r="BA8009" s="12"/>
      <c r="BB8009" s="12"/>
      <c r="BC8009" s="11"/>
      <c r="BD8009" s="11"/>
      <c r="BE8009" s="11"/>
      <c r="BF8009" s="11"/>
    </row>
    <row r="8010" spans="1:58" x14ac:dyDescent="0.25">
      <c r="A8010" s="13"/>
      <c r="B8010" s="13"/>
      <c r="C8010" s="13"/>
      <c r="D8010" s="13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2"/>
      <c r="BA8010" s="12"/>
      <c r="BB8010" s="12"/>
      <c r="BC8010" s="11"/>
      <c r="BD8010" s="11"/>
      <c r="BE8010" s="11"/>
      <c r="BF8010" s="11"/>
    </row>
    <row r="8011" spans="1:58" x14ac:dyDescent="0.25">
      <c r="A8011" s="13"/>
      <c r="B8011" s="13"/>
      <c r="C8011" s="13"/>
      <c r="D8011" s="13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2"/>
      <c r="BA8011" s="12"/>
      <c r="BB8011" s="12"/>
      <c r="BC8011" s="11"/>
      <c r="BD8011" s="11"/>
      <c r="BE8011" s="11"/>
      <c r="BF8011" s="11"/>
    </row>
    <row r="8012" spans="1:58" x14ac:dyDescent="0.25">
      <c r="A8012" s="13"/>
      <c r="B8012" s="13"/>
      <c r="C8012" s="13"/>
      <c r="D8012" s="13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2"/>
      <c r="BA8012" s="12"/>
      <c r="BB8012" s="12"/>
      <c r="BC8012" s="11"/>
      <c r="BD8012" s="11"/>
      <c r="BE8012" s="11"/>
      <c r="BF8012" s="11"/>
    </row>
    <row r="8013" spans="1:58" x14ac:dyDescent="0.25">
      <c r="A8013" s="13"/>
      <c r="B8013" s="13"/>
      <c r="C8013" s="13"/>
      <c r="D8013" s="13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13"/>
      <c r="AN8013" s="13"/>
      <c r="AO8013" s="13"/>
      <c r="AP8013" s="13"/>
      <c r="AQ8013" s="13"/>
      <c r="AR8013" s="13"/>
      <c r="AS8013" s="13"/>
      <c r="AT8013" s="13"/>
      <c r="AU8013" s="13"/>
      <c r="AV8013" s="13"/>
      <c r="AW8013" s="13"/>
      <c r="AX8013" s="13"/>
      <c r="AY8013" s="13"/>
      <c r="AZ8013" s="12"/>
      <c r="BA8013" s="12"/>
      <c r="BB8013" s="12"/>
      <c r="BC8013" s="11"/>
      <c r="BD8013" s="11"/>
      <c r="BE8013" s="11"/>
      <c r="BF8013" s="11"/>
    </row>
    <row r="8014" spans="1:58" x14ac:dyDescent="0.25">
      <c r="A8014" s="13"/>
      <c r="B8014" s="13"/>
      <c r="C8014" s="13"/>
      <c r="D8014" s="13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2"/>
      <c r="BA8014" s="12"/>
      <c r="BB8014" s="12"/>
      <c r="BC8014" s="11"/>
      <c r="BD8014" s="11"/>
      <c r="BE8014" s="11"/>
      <c r="BF8014" s="11"/>
    </row>
    <row r="8015" spans="1:58" x14ac:dyDescent="0.25">
      <c r="A8015" s="13"/>
      <c r="B8015" s="13"/>
      <c r="C8015" s="13"/>
      <c r="D8015" s="13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2"/>
      <c r="BA8015" s="12"/>
      <c r="BB8015" s="12"/>
      <c r="BC8015" s="11"/>
      <c r="BD8015" s="11"/>
      <c r="BE8015" s="11"/>
      <c r="BF8015" s="11"/>
    </row>
    <row r="8016" spans="1:58" x14ac:dyDescent="0.25">
      <c r="A8016" s="13"/>
      <c r="B8016" s="13"/>
      <c r="C8016" s="13"/>
      <c r="D8016" s="13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2"/>
      <c r="BA8016" s="12"/>
      <c r="BB8016" s="12"/>
      <c r="BC8016" s="11"/>
      <c r="BD8016" s="11"/>
      <c r="BE8016" s="11"/>
      <c r="BF8016" s="11"/>
    </row>
    <row r="8017" spans="1:58" x14ac:dyDescent="0.25">
      <c r="A8017" s="13"/>
      <c r="B8017" s="13"/>
      <c r="C8017" s="13"/>
      <c r="D8017" s="13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2"/>
      <c r="BA8017" s="12"/>
      <c r="BB8017" s="12"/>
      <c r="BC8017" s="11"/>
      <c r="BD8017" s="11"/>
      <c r="BE8017" s="11"/>
      <c r="BF8017" s="11"/>
    </row>
    <row r="8018" spans="1:58" x14ac:dyDescent="0.25">
      <c r="A8018" s="13"/>
      <c r="B8018" s="13"/>
      <c r="C8018" s="13"/>
      <c r="D8018" s="13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2"/>
      <c r="BA8018" s="12"/>
      <c r="BB8018" s="12"/>
      <c r="BC8018" s="11"/>
      <c r="BD8018" s="11"/>
      <c r="BE8018" s="11"/>
      <c r="BF8018" s="11"/>
    </row>
    <row r="8019" spans="1:58" x14ac:dyDescent="0.25">
      <c r="A8019" s="13"/>
      <c r="B8019" s="13"/>
      <c r="C8019" s="13"/>
      <c r="D8019" s="13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13"/>
      <c r="AJ8019" s="13"/>
      <c r="AK8019" s="13"/>
      <c r="AL8019" s="13"/>
      <c r="AM8019" s="13"/>
      <c r="AN8019" s="13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2"/>
      <c r="BA8019" s="12"/>
      <c r="BB8019" s="12"/>
      <c r="BC8019" s="11"/>
      <c r="BD8019" s="11"/>
      <c r="BE8019" s="11"/>
      <c r="BF8019" s="11"/>
    </row>
    <row r="8020" spans="1:58" x14ac:dyDescent="0.25">
      <c r="A8020" s="13"/>
      <c r="B8020" s="13"/>
      <c r="C8020" s="13"/>
      <c r="D8020" s="13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13"/>
      <c r="AN8020" s="13"/>
      <c r="AO8020" s="13"/>
      <c r="AP8020" s="13"/>
      <c r="AQ8020" s="13"/>
      <c r="AR8020" s="13"/>
      <c r="AS8020" s="13"/>
      <c r="AT8020" s="13"/>
      <c r="AU8020" s="13"/>
      <c r="AV8020" s="13"/>
      <c r="AW8020" s="13"/>
      <c r="AX8020" s="13"/>
      <c r="AY8020" s="13"/>
      <c r="AZ8020" s="12"/>
      <c r="BA8020" s="12"/>
      <c r="BB8020" s="12"/>
      <c r="BC8020" s="11"/>
      <c r="BD8020" s="11"/>
      <c r="BE8020" s="11"/>
      <c r="BF8020" s="11"/>
    </row>
    <row r="8021" spans="1:58" x14ac:dyDescent="0.25">
      <c r="A8021" s="13"/>
      <c r="B8021" s="13"/>
      <c r="C8021" s="13"/>
      <c r="D8021" s="13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2"/>
      <c r="BA8021" s="12"/>
      <c r="BB8021" s="12"/>
      <c r="BC8021" s="11"/>
      <c r="BD8021" s="11"/>
      <c r="BE8021" s="11"/>
      <c r="BF8021" s="11"/>
    </row>
    <row r="8022" spans="1:58" x14ac:dyDescent="0.25">
      <c r="A8022" s="13"/>
      <c r="B8022" s="13"/>
      <c r="C8022" s="13"/>
      <c r="D8022" s="13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2"/>
      <c r="BA8022" s="12"/>
      <c r="BB8022" s="12"/>
      <c r="BC8022" s="11"/>
      <c r="BD8022" s="11"/>
      <c r="BE8022" s="11"/>
      <c r="BF8022" s="11"/>
    </row>
    <row r="8023" spans="1:58" x14ac:dyDescent="0.25">
      <c r="A8023" s="13"/>
      <c r="B8023" s="13"/>
      <c r="C8023" s="13"/>
      <c r="D8023" s="13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2"/>
      <c r="BA8023" s="12"/>
      <c r="BB8023" s="12"/>
      <c r="BC8023" s="11"/>
      <c r="BD8023" s="11"/>
      <c r="BE8023" s="11"/>
      <c r="BF8023" s="11"/>
    </row>
    <row r="8024" spans="1:58" x14ac:dyDescent="0.25">
      <c r="A8024" s="13"/>
      <c r="B8024" s="13"/>
      <c r="C8024" s="13"/>
      <c r="D8024" s="13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2"/>
      <c r="BA8024" s="12"/>
      <c r="BB8024" s="12"/>
      <c r="BC8024" s="11"/>
      <c r="BD8024" s="11"/>
      <c r="BE8024" s="11"/>
      <c r="BF8024" s="11"/>
    </row>
    <row r="8025" spans="1:58" x14ac:dyDescent="0.25">
      <c r="A8025" s="13"/>
      <c r="B8025" s="13"/>
      <c r="C8025" s="13"/>
      <c r="D8025" s="13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2"/>
      <c r="BA8025" s="12"/>
      <c r="BB8025" s="12"/>
      <c r="BC8025" s="11"/>
      <c r="BD8025" s="11"/>
      <c r="BE8025" s="11"/>
      <c r="BF8025" s="11"/>
    </row>
    <row r="8026" spans="1:58" x14ac:dyDescent="0.25">
      <c r="A8026" s="13"/>
      <c r="B8026" s="13"/>
      <c r="C8026" s="13"/>
      <c r="D8026" s="13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2"/>
      <c r="BA8026" s="12"/>
      <c r="BB8026" s="12"/>
      <c r="BC8026" s="11"/>
      <c r="BD8026" s="11"/>
      <c r="BE8026" s="11"/>
      <c r="BF8026" s="11"/>
    </row>
    <row r="8027" spans="1:58" x14ac:dyDescent="0.25">
      <c r="A8027" s="13"/>
      <c r="B8027" s="13"/>
      <c r="C8027" s="13"/>
      <c r="D8027" s="13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2"/>
      <c r="BA8027" s="12"/>
      <c r="BB8027" s="12"/>
      <c r="BC8027" s="11"/>
      <c r="BD8027" s="11"/>
      <c r="BE8027" s="11"/>
      <c r="BF8027" s="11"/>
    </row>
    <row r="8028" spans="1:58" x14ac:dyDescent="0.25">
      <c r="A8028" s="13"/>
      <c r="B8028" s="13"/>
      <c r="C8028" s="13"/>
      <c r="D8028" s="13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2"/>
      <c r="BA8028" s="12"/>
      <c r="BB8028" s="12"/>
      <c r="BC8028" s="11"/>
      <c r="BD8028" s="11"/>
      <c r="BE8028" s="11"/>
      <c r="BF8028" s="11"/>
    </row>
    <row r="8029" spans="1:58" x14ac:dyDescent="0.25">
      <c r="A8029" s="13"/>
      <c r="B8029" s="13"/>
      <c r="C8029" s="13"/>
      <c r="D8029" s="13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2"/>
      <c r="BA8029" s="12"/>
      <c r="BB8029" s="12"/>
      <c r="BC8029" s="11"/>
      <c r="BD8029" s="11"/>
      <c r="BE8029" s="11"/>
      <c r="BF8029" s="11"/>
    </row>
    <row r="8030" spans="1:58" x14ac:dyDescent="0.25">
      <c r="A8030" s="13"/>
      <c r="B8030" s="13"/>
      <c r="C8030" s="13"/>
      <c r="D8030" s="13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2"/>
      <c r="BA8030" s="12"/>
      <c r="BB8030" s="12"/>
      <c r="BC8030" s="11"/>
      <c r="BD8030" s="11"/>
      <c r="BE8030" s="11"/>
      <c r="BF8030" s="11"/>
    </row>
    <row r="8031" spans="1:58" x14ac:dyDescent="0.25">
      <c r="A8031" s="13"/>
      <c r="B8031" s="13"/>
      <c r="C8031" s="13"/>
      <c r="D8031" s="13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2"/>
      <c r="BA8031" s="12"/>
      <c r="BB8031" s="12"/>
      <c r="BC8031" s="11"/>
      <c r="BD8031" s="11"/>
      <c r="BE8031" s="11"/>
      <c r="BF8031" s="11"/>
    </row>
    <row r="8032" spans="1:58" x14ac:dyDescent="0.25">
      <c r="A8032" s="13"/>
      <c r="B8032" s="13"/>
      <c r="C8032" s="13"/>
      <c r="D8032" s="13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2"/>
      <c r="BA8032" s="12"/>
      <c r="BB8032" s="12"/>
      <c r="BC8032" s="11"/>
      <c r="BD8032" s="11"/>
      <c r="BE8032" s="11"/>
      <c r="BF8032" s="11"/>
    </row>
    <row r="8033" spans="1:58" x14ac:dyDescent="0.25">
      <c r="A8033" s="13"/>
      <c r="B8033" s="13"/>
      <c r="C8033" s="13"/>
      <c r="D8033" s="13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2"/>
      <c r="BA8033" s="12"/>
      <c r="BB8033" s="12"/>
      <c r="BC8033" s="11"/>
      <c r="BD8033" s="11"/>
      <c r="BE8033" s="11"/>
      <c r="BF8033" s="11"/>
    </row>
    <row r="8034" spans="1:58" x14ac:dyDescent="0.25">
      <c r="A8034" s="13"/>
      <c r="B8034" s="13"/>
      <c r="C8034" s="13"/>
      <c r="D8034" s="13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13"/>
      <c r="AR8034" s="13"/>
      <c r="AS8034" s="13"/>
      <c r="AT8034" s="13"/>
      <c r="AU8034" s="13"/>
      <c r="AV8034" s="13"/>
      <c r="AW8034" s="13"/>
      <c r="AX8034" s="13"/>
      <c r="AY8034" s="13"/>
      <c r="AZ8034" s="12"/>
      <c r="BA8034" s="12"/>
      <c r="BB8034" s="12"/>
      <c r="BC8034" s="11"/>
      <c r="BD8034" s="11"/>
      <c r="BE8034" s="11"/>
      <c r="BF8034" s="11"/>
    </row>
    <row r="8035" spans="1:58" x14ac:dyDescent="0.25">
      <c r="A8035" s="13"/>
      <c r="B8035" s="13"/>
      <c r="C8035" s="13"/>
      <c r="D8035" s="13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2"/>
      <c r="BA8035" s="12"/>
      <c r="BB8035" s="12"/>
      <c r="BC8035" s="11"/>
      <c r="BD8035" s="11"/>
      <c r="BE8035" s="11"/>
      <c r="BF8035" s="11"/>
    </row>
    <row r="8036" spans="1:58" x14ac:dyDescent="0.25">
      <c r="A8036" s="13"/>
      <c r="B8036" s="13"/>
      <c r="C8036" s="13"/>
      <c r="D8036" s="13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2"/>
      <c r="BA8036" s="12"/>
      <c r="BB8036" s="12"/>
      <c r="BC8036" s="11"/>
      <c r="BD8036" s="11"/>
      <c r="BE8036" s="11"/>
      <c r="BF8036" s="11"/>
    </row>
    <row r="8037" spans="1:58" x14ac:dyDescent="0.25">
      <c r="A8037" s="13"/>
      <c r="B8037" s="13"/>
      <c r="C8037" s="13"/>
      <c r="D8037" s="13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2"/>
      <c r="BA8037" s="12"/>
      <c r="BB8037" s="12"/>
      <c r="BC8037" s="11"/>
      <c r="BD8037" s="11"/>
      <c r="BE8037" s="11"/>
      <c r="BF8037" s="11"/>
    </row>
    <row r="8038" spans="1:58" x14ac:dyDescent="0.25">
      <c r="A8038" s="13"/>
      <c r="B8038" s="13"/>
      <c r="C8038" s="13"/>
      <c r="D8038" s="13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2"/>
      <c r="BA8038" s="12"/>
      <c r="BB8038" s="12"/>
      <c r="BC8038" s="11"/>
      <c r="BD8038" s="11"/>
      <c r="BE8038" s="11"/>
      <c r="BF8038" s="11"/>
    </row>
    <row r="8039" spans="1:58" x14ac:dyDescent="0.25">
      <c r="A8039" s="13"/>
      <c r="B8039" s="13"/>
      <c r="C8039" s="13"/>
      <c r="D8039" s="13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2"/>
      <c r="BA8039" s="12"/>
      <c r="BB8039" s="12"/>
      <c r="BC8039" s="11"/>
      <c r="BD8039" s="11"/>
      <c r="BE8039" s="11"/>
      <c r="BF8039" s="11"/>
    </row>
    <row r="8040" spans="1:58" x14ac:dyDescent="0.25">
      <c r="A8040" s="13"/>
      <c r="B8040" s="13"/>
      <c r="C8040" s="13"/>
      <c r="D8040" s="13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2"/>
      <c r="BA8040" s="12"/>
      <c r="BB8040" s="12"/>
      <c r="BC8040" s="11"/>
      <c r="BD8040" s="11"/>
      <c r="BE8040" s="11"/>
      <c r="BF8040" s="11"/>
    </row>
    <row r="8041" spans="1:58" x14ac:dyDescent="0.25">
      <c r="A8041" s="13"/>
      <c r="B8041" s="13"/>
      <c r="C8041" s="13"/>
      <c r="D8041" s="1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2"/>
      <c r="BA8041" s="12"/>
      <c r="BB8041" s="12"/>
      <c r="BC8041" s="11"/>
      <c r="BD8041" s="11"/>
      <c r="BE8041" s="11"/>
      <c r="BF8041" s="11"/>
    </row>
    <row r="8042" spans="1:58" x14ac:dyDescent="0.25">
      <c r="A8042" s="13"/>
      <c r="B8042" s="13"/>
      <c r="C8042" s="13"/>
      <c r="D8042" s="13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2"/>
      <c r="BA8042" s="12"/>
      <c r="BB8042" s="12"/>
      <c r="BC8042" s="11"/>
      <c r="BD8042" s="11"/>
      <c r="BE8042" s="11"/>
      <c r="BF8042" s="11"/>
    </row>
    <row r="8043" spans="1:58" x14ac:dyDescent="0.25">
      <c r="A8043" s="13"/>
      <c r="B8043" s="13"/>
      <c r="C8043" s="13"/>
      <c r="D8043" s="13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2"/>
      <c r="BA8043" s="12"/>
      <c r="BB8043" s="12"/>
      <c r="BC8043" s="11"/>
      <c r="BD8043" s="11"/>
      <c r="BE8043" s="11"/>
      <c r="BF8043" s="11"/>
    </row>
    <row r="8044" spans="1:58" x14ac:dyDescent="0.25">
      <c r="A8044" s="13"/>
      <c r="B8044" s="13"/>
      <c r="C8044" s="13"/>
      <c r="D8044" s="13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13"/>
      <c r="AT8044" s="13"/>
      <c r="AU8044" s="13"/>
      <c r="AV8044" s="13"/>
      <c r="AW8044" s="13"/>
      <c r="AX8044" s="13"/>
      <c r="AY8044" s="13"/>
      <c r="AZ8044" s="12"/>
      <c r="BA8044" s="12"/>
      <c r="BB8044" s="12"/>
      <c r="BC8044" s="11"/>
      <c r="BD8044" s="11"/>
      <c r="BE8044" s="11"/>
      <c r="BF8044" s="11"/>
    </row>
    <row r="8045" spans="1:58" x14ac:dyDescent="0.25">
      <c r="A8045" s="13"/>
      <c r="B8045" s="13"/>
      <c r="C8045" s="13"/>
      <c r="D8045" s="13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2"/>
      <c r="BA8045" s="12"/>
      <c r="BB8045" s="12"/>
      <c r="BC8045" s="11"/>
      <c r="BD8045" s="11"/>
      <c r="BE8045" s="11"/>
      <c r="BF8045" s="11"/>
    </row>
    <row r="8046" spans="1:58" x14ac:dyDescent="0.25">
      <c r="A8046" s="13"/>
      <c r="B8046" s="13"/>
      <c r="C8046" s="13"/>
      <c r="D8046" s="13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2"/>
      <c r="BA8046" s="12"/>
      <c r="BB8046" s="12"/>
      <c r="BC8046" s="11"/>
      <c r="BD8046" s="11"/>
      <c r="BE8046" s="11"/>
      <c r="BF8046" s="11"/>
    </row>
    <row r="8047" spans="1:58" x14ac:dyDescent="0.25">
      <c r="A8047" s="13"/>
      <c r="B8047" s="13"/>
      <c r="C8047" s="13"/>
      <c r="D8047" s="13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2"/>
      <c r="BA8047" s="12"/>
      <c r="BB8047" s="12"/>
      <c r="BC8047" s="11"/>
      <c r="BD8047" s="11"/>
      <c r="BE8047" s="11"/>
      <c r="BF8047" s="11"/>
    </row>
    <row r="8048" spans="1:58" x14ac:dyDescent="0.25">
      <c r="A8048" s="13"/>
      <c r="B8048" s="13"/>
      <c r="C8048" s="13"/>
      <c r="D8048" s="13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2"/>
      <c r="BA8048" s="12"/>
      <c r="BB8048" s="12"/>
      <c r="BC8048" s="11"/>
      <c r="BD8048" s="11"/>
      <c r="BE8048" s="11"/>
      <c r="BF8048" s="11"/>
    </row>
    <row r="8049" spans="1:58" x14ac:dyDescent="0.25">
      <c r="A8049" s="13"/>
      <c r="B8049" s="13"/>
      <c r="C8049" s="13"/>
      <c r="D8049" s="13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2"/>
      <c r="BA8049" s="12"/>
      <c r="BB8049" s="12"/>
      <c r="BC8049" s="11"/>
      <c r="BD8049" s="11"/>
      <c r="BE8049" s="11"/>
      <c r="BF8049" s="11"/>
    </row>
    <row r="8050" spans="1:58" x14ac:dyDescent="0.25">
      <c r="A8050" s="13"/>
      <c r="B8050" s="13"/>
      <c r="C8050" s="13"/>
      <c r="D8050" s="13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2"/>
      <c r="BA8050" s="12"/>
      <c r="BB8050" s="12"/>
      <c r="BC8050" s="11"/>
      <c r="BD8050" s="11"/>
      <c r="BE8050" s="11"/>
      <c r="BF8050" s="11"/>
    </row>
    <row r="8051" spans="1:58" x14ac:dyDescent="0.25">
      <c r="A8051" s="13"/>
      <c r="B8051" s="13"/>
      <c r="C8051" s="13"/>
      <c r="D8051" s="13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2"/>
      <c r="BA8051" s="12"/>
      <c r="BB8051" s="12"/>
      <c r="BC8051" s="11"/>
      <c r="BD8051" s="11"/>
      <c r="BE8051" s="11"/>
      <c r="BF8051" s="11"/>
    </row>
    <row r="8052" spans="1:58" x14ac:dyDescent="0.25">
      <c r="A8052" s="13"/>
      <c r="B8052" s="13"/>
      <c r="C8052" s="13"/>
      <c r="D8052" s="13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13"/>
      <c r="Y8052" s="13"/>
      <c r="Z8052" s="13"/>
      <c r="AA8052" s="13"/>
      <c r="AB8052" s="13"/>
      <c r="AC8052" s="13"/>
      <c r="AD8052" s="13"/>
      <c r="AE8052" s="13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2"/>
      <c r="BA8052" s="12"/>
      <c r="BB8052" s="12"/>
      <c r="BC8052" s="11"/>
      <c r="BD8052" s="11"/>
      <c r="BE8052" s="11"/>
      <c r="BF8052" s="11"/>
    </row>
    <row r="8053" spans="1:58" x14ac:dyDescent="0.25">
      <c r="A8053" s="13"/>
      <c r="B8053" s="13"/>
      <c r="C8053" s="13"/>
      <c r="D8053" s="13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2"/>
      <c r="BA8053" s="12"/>
      <c r="BB8053" s="12"/>
      <c r="BC8053" s="11"/>
      <c r="BD8053" s="11"/>
      <c r="BE8053" s="11"/>
      <c r="BF8053" s="11"/>
    </row>
    <row r="8054" spans="1:58" x14ac:dyDescent="0.25">
      <c r="A8054" s="13"/>
      <c r="B8054" s="13"/>
      <c r="C8054" s="13"/>
      <c r="D8054" s="13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13"/>
      <c r="W8054" s="13"/>
      <c r="X8054" s="13"/>
      <c r="Y8054" s="13"/>
      <c r="Z8054" s="13"/>
      <c r="AA8054" s="13"/>
      <c r="AB8054" s="13"/>
      <c r="AC8054" s="13"/>
      <c r="AD8054" s="13"/>
      <c r="AE8054" s="13"/>
      <c r="AF8054" s="13"/>
      <c r="AG8054" s="13"/>
      <c r="AH8054" s="13"/>
      <c r="AI8054" s="13"/>
      <c r="AJ8054" s="13"/>
      <c r="AK8054" s="13"/>
      <c r="AL8054" s="13"/>
      <c r="AM8054" s="13"/>
      <c r="AN8054" s="13"/>
      <c r="AO8054" s="13"/>
      <c r="AP8054" s="13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2"/>
      <c r="BA8054" s="12"/>
      <c r="BB8054" s="12"/>
      <c r="BC8054" s="11"/>
      <c r="BD8054" s="11"/>
      <c r="BE8054" s="11"/>
      <c r="BF8054" s="11"/>
    </row>
    <row r="8055" spans="1:58" x14ac:dyDescent="0.25">
      <c r="A8055" s="13"/>
      <c r="B8055" s="13"/>
      <c r="C8055" s="13"/>
      <c r="D8055" s="13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2"/>
      <c r="BA8055" s="12"/>
      <c r="BB8055" s="12"/>
      <c r="BC8055" s="11"/>
      <c r="BD8055" s="11"/>
      <c r="BE8055" s="11"/>
      <c r="BF8055" s="11"/>
    </row>
    <row r="8056" spans="1:58" x14ac:dyDescent="0.25">
      <c r="A8056" s="13"/>
      <c r="B8056" s="13"/>
      <c r="C8056" s="13"/>
      <c r="D8056" s="13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13"/>
      <c r="AJ8056" s="13"/>
      <c r="AK8056" s="13"/>
      <c r="AL8056" s="13"/>
      <c r="AM8056" s="13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2"/>
      <c r="BA8056" s="12"/>
      <c r="BB8056" s="12"/>
      <c r="BC8056" s="11"/>
      <c r="BD8056" s="11"/>
      <c r="BE8056" s="11"/>
      <c r="BF8056" s="11"/>
    </row>
    <row r="8057" spans="1:58" x14ac:dyDescent="0.25">
      <c r="A8057" s="13"/>
      <c r="B8057" s="13"/>
      <c r="C8057" s="13"/>
      <c r="D8057" s="1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2"/>
      <c r="BA8057" s="12"/>
      <c r="BB8057" s="12"/>
      <c r="BC8057" s="11"/>
      <c r="BD8057" s="11"/>
      <c r="BE8057" s="11"/>
      <c r="BF8057" s="11"/>
    </row>
    <row r="8058" spans="1:58" x14ac:dyDescent="0.25">
      <c r="A8058" s="13"/>
      <c r="B8058" s="13"/>
      <c r="C8058" s="13"/>
      <c r="D8058" s="13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2"/>
      <c r="BA8058" s="12"/>
      <c r="BB8058" s="12"/>
      <c r="BC8058" s="11"/>
      <c r="BD8058" s="11"/>
      <c r="BE8058" s="11"/>
      <c r="BF8058" s="11"/>
    </row>
    <row r="8059" spans="1:58" x14ac:dyDescent="0.25">
      <c r="A8059" s="13"/>
      <c r="B8059" s="13"/>
      <c r="C8059" s="13"/>
      <c r="D8059" s="13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2"/>
      <c r="BA8059" s="12"/>
      <c r="BB8059" s="12"/>
      <c r="BC8059" s="11"/>
      <c r="BD8059" s="11"/>
      <c r="BE8059" s="11"/>
      <c r="BF8059" s="11"/>
    </row>
    <row r="8060" spans="1:58" x14ac:dyDescent="0.25">
      <c r="A8060" s="13"/>
      <c r="B8060" s="13"/>
      <c r="C8060" s="13"/>
      <c r="D8060" s="13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13"/>
      <c r="AF8060" s="13"/>
      <c r="AG8060" s="13"/>
      <c r="AH8060" s="13"/>
      <c r="AI8060" s="13"/>
      <c r="AJ8060" s="13"/>
      <c r="AK8060" s="13"/>
      <c r="AL8060" s="13"/>
      <c r="AM8060" s="13"/>
      <c r="AN8060" s="13"/>
      <c r="AO8060" s="13"/>
      <c r="AP8060" s="13"/>
      <c r="AQ8060" s="13"/>
      <c r="AR8060" s="13"/>
      <c r="AS8060" s="13"/>
      <c r="AT8060" s="13"/>
      <c r="AU8060" s="13"/>
      <c r="AV8060" s="13"/>
      <c r="AW8060" s="13"/>
      <c r="AX8060" s="13"/>
      <c r="AY8060" s="13"/>
      <c r="AZ8060" s="12"/>
      <c r="BA8060" s="12"/>
      <c r="BB8060" s="12"/>
      <c r="BC8060" s="11"/>
      <c r="BD8060" s="11"/>
      <c r="BE8060" s="11"/>
      <c r="BF8060" s="11"/>
    </row>
    <row r="8061" spans="1:58" x14ac:dyDescent="0.25">
      <c r="A8061" s="13"/>
      <c r="B8061" s="13"/>
      <c r="C8061" s="13"/>
      <c r="D8061" s="13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2"/>
      <c r="BA8061" s="12"/>
      <c r="BB8061" s="12"/>
      <c r="BC8061" s="11"/>
      <c r="BD8061" s="11"/>
      <c r="BE8061" s="11"/>
      <c r="BF8061" s="11"/>
    </row>
    <row r="8062" spans="1:58" x14ac:dyDescent="0.25">
      <c r="A8062" s="13"/>
      <c r="B8062" s="13"/>
      <c r="C8062" s="13"/>
      <c r="D8062" s="13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2"/>
      <c r="BA8062" s="12"/>
      <c r="BB8062" s="12"/>
      <c r="BC8062" s="11"/>
      <c r="BD8062" s="11"/>
      <c r="BE8062" s="11"/>
      <c r="BF8062" s="11"/>
    </row>
    <row r="8063" spans="1:58" x14ac:dyDescent="0.25">
      <c r="A8063" s="13"/>
      <c r="B8063" s="13"/>
      <c r="C8063" s="13"/>
      <c r="D8063" s="13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2"/>
      <c r="BA8063" s="12"/>
      <c r="BB8063" s="12"/>
      <c r="BC8063" s="11"/>
      <c r="BD8063" s="11"/>
      <c r="BE8063" s="11"/>
      <c r="BF8063" s="11"/>
    </row>
    <row r="8064" spans="1:58" x14ac:dyDescent="0.25">
      <c r="A8064" s="13"/>
      <c r="B8064" s="13"/>
      <c r="C8064" s="13"/>
      <c r="D8064" s="13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2"/>
      <c r="BA8064" s="12"/>
      <c r="BB8064" s="12"/>
      <c r="BC8064" s="11"/>
      <c r="BD8064" s="11"/>
      <c r="BE8064" s="11"/>
      <c r="BF8064" s="11"/>
    </row>
    <row r="8065" spans="1:58" x14ac:dyDescent="0.25">
      <c r="A8065" s="13"/>
      <c r="B8065" s="13"/>
      <c r="C8065" s="13"/>
      <c r="D8065" s="13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2"/>
      <c r="BA8065" s="12"/>
      <c r="BB8065" s="12"/>
      <c r="BC8065" s="11"/>
      <c r="BD8065" s="11"/>
      <c r="BE8065" s="11"/>
      <c r="BF8065" s="11"/>
    </row>
    <row r="8066" spans="1:58" x14ac:dyDescent="0.25">
      <c r="A8066" s="13"/>
      <c r="B8066" s="13"/>
      <c r="C8066" s="13"/>
      <c r="D8066" s="13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2"/>
      <c r="BA8066" s="12"/>
      <c r="BB8066" s="12"/>
      <c r="BC8066" s="11"/>
      <c r="BD8066" s="11"/>
      <c r="BE8066" s="11"/>
      <c r="BF8066" s="11"/>
    </row>
    <row r="8067" spans="1:58" x14ac:dyDescent="0.25">
      <c r="A8067" s="13"/>
      <c r="B8067" s="13"/>
      <c r="C8067" s="13"/>
      <c r="D8067" s="13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2"/>
      <c r="BA8067" s="12"/>
      <c r="BB8067" s="12"/>
      <c r="BC8067" s="11"/>
      <c r="BD8067" s="11"/>
      <c r="BE8067" s="11"/>
      <c r="BF8067" s="11"/>
    </row>
    <row r="8068" spans="1:58" x14ac:dyDescent="0.25">
      <c r="A8068" s="13"/>
      <c r="B8068" s="13"/>
      <c r="C8068" s="13"/>
      <c r="D8068" s="13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2"/>
      <c r="BA8068" s="12"/>
      <c r="BB8068" s="12"/>
      <c r="BC8068" s="11"/>
      <c r="BD8068" s="11"/>
      <c r="BE8068" s="11"/>
      <c r="BF8068" s="11"/>
    </row>
    <row r="8069" spans="1:58" x14ac:dyDescent="0.25">
      <c r="A8069" s="13"/>
      <c r="B8069" s="13"/>
      <c r="C8069" s="13"/>
      <c r="D8069" s="13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2"/>
      <c r="BA8069" s="12"/>
      <c r="BB8069" s="12"/>
      <c r="BC8069" s="11"/>
      <c r="BD8069" s="11"/>
      <c r="BE8069" s="11"/>
      <c r="BF8069" s="11"/>
    </row>
    <row r="8070" spans="1:58" x14ac:dyDescent="0.25">
      <c r="A8070" s="13"/>
      <c r="B8070" s="13"/>
      <c r="C8070" s="13"/>
      <c r="D8070" s="13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2"/>
      <c r="BA8070" s="12"/>
      <c r="BB8070" s="12"/>
      <c r="BC8070" s="11"/>
      <c r="BD8070" s="11"/>
      <c r="BE8070" s="11"/>
      <c r="BF8070" s="11"/>
    </row>
    <row r="8071" spans="1:58" x14ac:dyDescent="0.25">
      <c r="A8071" s="13"/>
      <c r="B8071" s="13"/>
      <c r="C8071" s="13"/>
      <c r="D8071" s="1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2"/>
      <c r="BA8071" s="12"/>
      <c r="BB8071" s="12"/>
      <c r="BC8071" s="11"/>
      <c r="BD8071" s="11"/>
      <c r="BE8071" s="11"/>
      <c r="BF8071" s="11"/>
    </row>
    <row r="8072" spans="1:58" x14ac:dyDescent="0.25">
      <c r="A8072" s="13"/>
      <c r="B8072" s="13"/>
      <c r="C8072" s="13"/>
      <c r="D8072" s="1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2"/>
      <c r="BA8072" s="12"/>
      <c r="BB8072" s="12"/>
      <c r="BC8072" s="11"/>
      <c r="BD8072" s="11"/>
      <c r="BE8072" s="11"/>
      <c r="BF8072" s="11"/>
    </row>
    <row r="8073" spans="1:58" x14ac:dyDescent="0.25">
      <c r="A8073" s="13"/>
      <c r="B8073" s="13"/>
      <c r="C8073" s="13"/>
      <c r="D8073" s="13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2"/>
      <c r="BA8073" s="12"/>
      <c r="BB8073" s="12"/>
      <c r="BC8073" s="11"/>
      <c r="BD8073" s="11"/>
      <c r="BE8073" s="11"/>
      <c r="BF8073" s="11"/>
    </row>
    <row r="8074" spans="1:58" x14ac:dyDescent="0.25">
      <c r="A8074" s="13"/>
      <c r="B8074" s="13"/>
      <c r="C8074" s="13"/>
      <c r="D8074" s="13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2"/>
      <c r="BA8074" s="12"/>
      <c r="BB8074" s="12"/>
      <c r="BC8074" s="11"/>
      <c r="BD8074" s="11"/>
      <c r="BE8074" s="11"/>
      <c r="BF8074" s="11"/>
    </row>
    <row r="8075" spans="1:58" x14ac:dyDescent="0.25">
      <c r="A8075" s="13"/>
      <c r="B8075" s="13"/>
      <c r="C8075" s="13"/>
      <c r="D8075" s="13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2"/>
      <c r="BA8075" s="12"/>
      <c r="BB8075" s="12"/>
      <c r="BC8075" s="11"/>
      <c r="BD8075" s="11"/>
      <c r="BE8075" s="11"/>
      <c r="BF8075" s="11"/>
    </row>
    <row r="8076" spans="1:58" x14ac:dyDescent="0.25">
      <c r="A8076" s="13"/>
      <c r="B8076" s="13"/>
      <c r="C8076" s="13"/>
      <c r="D8076" s="13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2"/>
      <c r="BA8076" s="12"/>
      <c r="BB8076" s="12"/>
      <c r="BC8076" s="11"/>
      <c r="BD8076" s="11"/>
      <c r="BE8076" s="11"/>
      <c r="BF8076" s="11"/>
    </row>
    <row r="8077" spans="1:58" x14ac:dyDescent="0.25">
      <c r="A8077" s="13"/>
      <c r="B8077" s="13"/>
      <c r="C8077" s="13"/>
      <c r="D8077" s="13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3"/>
      <c r="P8077" s="13"/>
      <c r="Q8077" s="13"/>
      <c r="R8077" s="13"/>
      <c r="S8077" s="13"/>
      <c r="T8077" s="13"/>
      <c r="U8077" s="13"/>
      <c r="V8077" s="13"/>
      <c r="W8077" s="13"/>
      <c r="X8077" s="13"/>
      <c r="Y8077" s="13"/>
      <c r="Z8077" s="13"/>
      <c r="AA8077" s="13"/>
      <c r="AB8077" s="13"/>
      <c r="AC8077" s="13"/>
      <c r="AD8077" s="13"/>
      <c r="AE8077" s="13"/>
      <c r="AF8077" s="13"/>
      <c r="AG8077" s="13"/>
      <c r="AH8077" s="13"/>
      <c r="AI8077" s="13"/>
      <c r="AJ8077" s="13"/>
      <c r="AK8077" s="13"/>
      <c r="AL8077" s="13"/>
      <c r="AM8077" s="13"/>
      <c r="AN8077" s="13"/>
      <c r="AO8077" s="13"/>
      <c r="AP8077" s="13"/>
      <c r="AQ8077" s="13"/>
      <c r="AR8077" s="13"/>
      <c r="AS8077" s="13"/>
      <c r="AT8077" s="13"/>
      <c r="AU8077" s="13"/>
      <c r="AV8077" s="13"/>
      <c r="AW8077" s="13"/>
      <c r="AX8077" s="13"/>
      <c r="AY8077" s="13"/>
      <c r="AZ8077" s="12"/>
      <c r="BA8077" s="12"/>
      <c r="BB8077" s="12"/>
      <c r="BC8077" s="11"/>
      <c r="BD8077" s="11"/>
      <c r="BE8077" s="11"/>
      <c r="BF8077" s="11"/>
    </row>
    <row r="8078" spans="1:58" x14ac:dyDescent="0.25">
      <c r="A8078" s="13"/>
      <c r="B8078" s="13"/>
      <c r="C8078" s="13"/>
      <c r="D8078" s="1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2"/>
      <c r="BA8078" s="12"/>
      <c r="BB8078" s="12"/>
      <c r="BC8078" s="11"/>
      <c r="BD8078" s="11"/>
      <c r="BE8078" s="11"/>
      <c r="BF8078" s="11"/>
    </row>
    <row r="8079" spans="1:58" x14ac:dyDescent="0.25">
      <c r="A8079" s="13"/>
      <c r="B8079" s="13"/>
      <c r="C8079" s="13"/>
      <c r="D8079" s="13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2"/>
      <c r="BA8079" s="12"/>
      <c r="BB8079" s="12"/>
      <c r="BC8079" s="11"/>
      <c r="BD8079" s="11"/>
      <c r="BE8079" s="11"/>
      <c r="BF8079" s="11"/>
    </row>
    <row r="8080" spans="1:58" x14ac:dyDescent="0.25">
      <c r="A8080" s="13"/>
      <c r="B8080" s="13"/>
      <c r="C8080" s="13"/>
      <c r="D8080" s="13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2"/>
      <c r="BA8080" s="12"/>
      <c r="BB8080" s="12"/>
      <c r="BC8080" s="11"/>
      <c r="BD8080" s="11"/>
      <c r="BE8080" s="11"/>
      <c r="BF8080" s="11"/>
    </row>
    <row r="8081" spans="1:58" x14ac:dyDescent="0.25">
      <c r="A8081" s="13"/>
      <c r="B8081" s="13"/>
      <c r="C8081" s="13"/>
      <c r="D8081" s="13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2"/>
      <c r="BA8081" s="12"/>
      <c r="BB8081" s="12"/>
      <c r="BC8081" s="11"/>
      <c r="BD8081" s="11"/>
      <c r="BE8081" s="11"/>
      <c r="BF8081" s="11"/>
    </row>
    <row r="8082" spans="1:58" x14ac:dyDescent="0.25">
      <c r="A8082" s="13"/>
      <c r="B8082" s="13"/>
      <c r="C8082" s="13"/>
      <c r="D8082" s="13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2"/>
      <c r="BA8082" s="12"/>
      <c r="BB8082" s="12"/>
      <c r="BC8082" s="11"/>
      <c r="BD8082" s="11"/>
      <c r="BE8082" s="11"/>
      <c r="BF8082" s="11"/>
    </row>
    <row r="8083" spans="1:58" x14ac:dyDescent="0.25">
      <c r="A8083" s="13"/>
      <c r="B8083" s="13"/>
      <c r="C8083" s="13"/>
      <c r="D8083" s="13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2"/>
      <c r="BA8083" s="12"/>
      <c r="BB8083" s="12"/>
      <c r="BC8083" s="11"/>
      <c r="BD8083" s="11"/>
      <c r="BE8083" s="11"/>
      <c r="BF8083" s="11"/>
    </row>
    <row r="8084" spans="1:58" x14ac:dyDescent="0.25">
      <c r="A8084" s="13"/>
      <c r="B8084" s="13"/>
      <c r="C8084" s="13"/>
      <c r="D8084" s="13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2"/>
      <c r="BA8084" s="12"/>
      <c r="BB8084" s="12"/>
      <c r="BC8084" s="11"/>
      <c r="BD8084" s="11"/>
      <c r="BE8084" s="11"/>
      <c r="BF8084" s="11"/>
    </row>
    <row r="8085" spans="1:58" x14ac:dyDescent="0.25">
      <c r="A8085" s="13"/>
      <c r="B8085" s="13"/>
      <c r="C8085" s="13"/>
      <c r="D8085" s="13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2"/>
      <c r="BA8085" s="12"/>
      <c r="BB8085" s="12"/>
      <c r="BC8085" s="11"/>
      <c r="BD8085" s="11"/>
      <c r="BE8085" s="11"/>
      <c r="BF8085" s="11"/>
    </row>
    <row r="8086" spans="1:58" x14ac:dyDescent="0.25">
      <c r="A8086" s="13"/>
      <c r="B8086" s="13"/>
      <c r="C8086" s="13"/>
      <c r="D8086" s="13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2"/>
      <c r="BA8086" s="12"/>
      <c r="BB8086" s="12"/>
      <c r="BC8086" s="11"/>
      <c r="BD8086" s="11"/>
      <c r="BE8086" s="11"/>
      <c r="BF8086" s="11"/>
    </row>
    <row r="8087" spans="1:58" x14ac:dyDescent="0.25">
      <c r="A8087" s="13"/>
      <c r="B8087" s="13"/>
      <c r="C8087" s="13"/>
      <c r="D8087" s="13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2"/>
      <c r="BA8087" s="12"/>
      <c r="BB8087" s="12"/>
      <c r="BC8087" s="11"/>
      <c r="BD8087" s="11"/>
      <c r="BE8087" s="11"/>
      <c r="BF8087" s="11"/>
    </row>
    <row r="8088" spans="1:58" x14ac:dyDescent="0.25">
      <c r="A8088" s="13"/>
      <c r="B8088" s="13"/>
      <c r="C8088" s="13"/>
      <c r="D8088" s="13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2"/>
      <c r="BA8088" s="12"/>
      <c r="BB8088" s="12"/>
      <c r="BC8088" s="11"/>
      <c r="BD8088" s="11"/>
      <c r="BE8088" s="11"/>
      <c r="BF8088" s="11"/>
    </row>
    <row r="8089" spans="1:58" x14ac:dyDescent="0.25">
      <c r="A8089" s="13"/>
      <c r="B8089" s="13"/>
      <c r="C8089" s="13"/>
      <c r="D8089" s="13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2"/>
      <c r="BA8089" s="12"/>
      <c r="BB8089" s="12"/>
      <c r="BC8089" s="11"/>
      <c r="BD8089" s="11"/>
      <c r="BE8089" s="11"/>
      <c r="BF8089" s="11"/>
    </row>
    <row r="8090" spans="1:58" x14ac:dyDescent="0.25">
      <c r="A8090" s="13"/>
      <c r="B8090" s="13"/>
      <c r="C8090" s="13"/>
      <c r="D8090" s="13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2"/>
      <c r="BA8090" s="12"/>
      <c r="BB8090" s="12"/>
      <c r="BC8090" s="11"/>
      <c r="BD8090" s="11"/>
      <c r="BE8090" s="11"/>
      <c r="BF8090" s="11"/>
    </row>
    <row r="8091" spans="1:58" x14ac:dyDescent="0.25">
      <c r="A8091" s="13"/>
      <c r="B8091" s="13"/>
      <c r="C8091" s="13"/>
      <c r="D8091" s="13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13"/>
      <c r="V8091" s="13"/>
      <c r="W8091" s="13"/>
      <c r="X8091" s="13"/>
      <c r="Y8091" s="13"/>
      <c r="Z8091" s="13"/>
      <c r="AA8091" s="13"/>
      <c r="AB8091" s="13"/>
      <c r="AC8091" s="13"/>
      <c r="AD8091" s="13"/>
      <c r="AE8091" s="13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2"/>
      <c r="BA8091" s="12"/>
      <c r="BB8091" s="12"/>
      <c r="BC8091" s="11"/>
      <c r="BD8091" s="11"/>
      <c r="BE8091" s="11"/>
      <c r="BF8091" s="11"/>
    </row>
    <row r="8092" spans="1:58" x14ac:dyDescent="0.25">
      <c r="A8092" s="13"/>
      <c r="B8092" s="13"/>
      <c r="C8092" s="13"/>
      <c r="D8092" s="1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2"/>
      <c r="BA8092" s="12"/>
      <c r="BB8092" s="12"/>
      <c r="BC8092" s="11"/>
      <c r="BD8092" s="11"/>
      <c r="BE8092" s="11"/>
      <c r="BF8092" s="11"/>
    </row>
    <row r="8093" spans="1:58" x14ac:dyDescent="0.25">
      <c r="A8093" s="13"/>
      <c r="B8093" s="13"/>
      <c r="C8093" s="13"/>
      <c r="D8093" s="13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2"/>
      <c r="BA8093" s="12"/>
      <c r="BB8093" s="12"/>
      <c r="BC8093" s="11"/>
      <c r="BD8093" s="11"/>
      <c r="BE8093" s="11"/>
      <c r="BF8093" s="11"/>
    </row>
    <row r="8094" spans="1:58" x14ac:dyDescent="0.25">
      <c r="A8094" s="13"/>
      <c r="B8094" s="13"/>
      <c r="C8094" s="13"/>
      <c r="D8094" s="13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2"/>
      <c r="BA8094" s="12"/>
      <c r="BB8094" s="12"/>
      <c r="BC8094" s="11"/>
      <c r="BD8094" s="11"/>
      <c r="BE8094" s="11"/>
      <c r="BF8094" s="11"/>
    </row>
    <row r="8095" spans="1:58" x14ac:dyDescent="0.25">
      <c r="A8095" s="13"/>
      <c r="B8095" s="13"/>
      <c r="C8095" s="13"/>
      <c r="D8095" s="13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2"/>
      <c r="BA8095" s="12"/>
      <c r="BB8095" s="12"/>
      <c r="BC8095" s="11"/>
      <c r="BD8095" s="11"/>
      <c r="BE8095" s="11"/>
      <c r="BF8095" s="11"/>
    </row>
    <row r="8096" spans="1:58" x14ac:dyDescent="0.25">
      <c r="A8096" s="13"/>
      <c r="B8096" s="13"/>
      <c r="C8096" s="13"/>
      <c r="D8096" s="13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2"/>
      <c r="BA8096" s="12"/>
      <c r="BB8096" s="12"/>
      <c r="BC8096" s="11"/>
      <c r="BD8096" s="11"/>
      <c r="BE8096" s="11"/>
      <c r="BF8096" s="11"/>
    </row>
    <row r="8097" spans="1:58" x14ac:dyDescent="0.25">
      <c r="A8097" s="13"/>
      <c r="B8097" s="13"/>
      <c r="C8097" s="13"/>
      <c r="D8097" s="13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13"/>
      <c r="AJ8097" s="13"/>
      <c r="AK8097" s="13"/>
      <c r="AL8097" s="13"/>
      <c r="AM8097" s="13"/>
      <c r="AN8097" s="13"/>
      <c r="AO8097" s="13"/>
      <c r="AP8097" s="13"/>
      <c r="AQ8097" s="13"/>
      <c r="AR8097" s="13"/>
      <c r="AS8097" s="13"/>
      <c r="AT8097" s="13"/>
      <c r="AU8097" s="13"/>
      <c r="AV8097" s="13"/>
      <c r="AW8097" s="13"/>
      <c r="AX8097" s="13"/>
      <c r="AY8097" s="13"/>
      <c r="AZ8097" s="12"/>
      <c r="BA8097" s="12"/>
      <c r="BB8097" s="12"/>
      <c r="BC8097" s="11"/>
      <c r="BD8097" s="11"/>
      <c r="BE8097" s="11"/>
      <c r="BF8097" s="11"/>
    </row>
    <row r="8098" spans="1:58" x14ac:dyDescent="0.25">
      <c r="A8098" s="13"/>
      <c r="B8098" s="13"/>
      <c r="C8098" s="13"/>
      <c r="D8098" s="1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2"/>
      <c r="BA8098" s="12"/>
      <c r="BB8098" s="12"/>
      <c r="BC8098" s="11"/>
      <c r="BD8098" s="11"/>
      <c r="BE8098" s="11"/>
      <c r="BF8098" s="11"/>
    </row>
    <row r="8099" spans="1:58" x14ac:dyDescent="0.25">
      <c r="A8099" s="13"/>
      <c r="B8099" s="13"/>
      <c r="C8099" s="13"/>
      <c r="D8099" s="13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2"/>
      <c r="BA8099" s="12"/>
      <c r="BB8099" s="12"/>
      <c r="BC8099" s="11"/>
      <c r="BD8099" s="11"/>
      <c r="BE8099" s="11"/>
      <c r="BF8099" s="11"/>
    </row>
    <row r="8100" spans="1:58" x14ac:dyDescent="0.25">
      <c r="A8100" s="13"/>
      <c r="B8100" s="13"/>
      <c r="C8100" s="13"/>
      <c r="D8100" s="13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2"/>
      <c r="BA8100" s="12"/>
      <c r="BB8100" s="12"/>
      <c r="BC8100" s="11"/>
      <c r="BD8100" s="11"/>
      <c r="BE8100" s="11"/>
      <c r="BF8100" s="11"/>
    </row>
    <row r="8101" spans="1:58" x14ac:dyDescent="0.25">
      <c r="A8101" s="13"/>
      <c r="B8101" s="13"/>
      <c r="C8101" s="13"/>
      <c r="D8101" s="13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2"/>
      <c r="BA8101" s="12"/>
      <c r="BB8101" s="12"/>
      <c r="BC8101" s="11"/>
      <c r="BD8101" s="11"/>
      <c r="BE8101" s="11"/>
      <c r="BF8101" s="11"/>
    </row>
    <row r="8102" spans="1:58" x14ac:dyDescent="0.25">
      <c r="A8102" s="13"/>
      <c r="B8102" s="13"/>
      <c r="C8102" s="13"/>
      <c r="D8102" s="13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2"/>
      <c r="BA8102" s="12"/>
      <c r="BB8102" s="12"/>
      <c r="BC8102" s="11"/>
      <c r="BD8102" s="11"/>
      <c r="BE8102" s="11"/>
      <c r="BF8102" s="11"/>
    </row>
    <row r="8103" spans="1:58" x14ac:dyDescent="0.25">
      <c r="A8103" s="13"/>
      <c r="B8103" s="13"/>
      <c r="C8103" s="13"/>
      <c r="D8103" s="13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2"/>
      <c r="BA8103" s="12"/>
      <c r="BB8103" s="12"/>
      <c r="BC8103" s="11"/>
      <c r="BD8103" s="11"/>
      <c r="BE8103" s="11"/>
      <c r="BF8103" s="11"/>
    </row>
    <row r="8104" spans="1:58" x14ac:dyDescent="0.25">
      <c r="A8104" s="13"/>
      <c r="B8104" s="13"/>
      <c r="C8104" s="13"/>
      <c r="D8104" s="13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2"/>
      <c r="BA8104" s="12"/>
      <c r="BB8104" s="12"/>
      <c r="BC8104" s="11"/>
      <c r="BD8104" s="11"/>
      <c r="BE8104" s="11"/>
      <c r="BF8104" s="11"/>
    </row>
    <row r="8105" spans="1:58" x14ac:dyDescent="0.25">
      <c r="A8105" s="13"/>
      <c r="B8105" s="13"/>
      <c r="C8105" s="13"/>
      <c r="D8105" s="13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2"/>
      <c r="BA8105" s="12"/>
      <c r="BB8105" s="12"/>
      <c r="BC8105" s="11"/>
      <c r="BD8105" s="11"/>
      <c r="BE8105" s="11"/>
      <c r="BF8105" s="11"/>
    </row>
    <row r="8106" spans="1:58" x14ac:dyDescent="0.25">
      <c r="A8106" s="13"/>
      <c r="B8106" s="13"/>
      <c r="C8106" s="13"/>
      <c r="D8106" s="13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2"/>
      <c r="BA8106" s="12"/>
      <c r="BB8106" s="12"/>
      <c r="BC8106" s="11"/>
      <c r="BD8106" s="11"/>
      <c r="BE8106" s="11"/>
      <c r="BF8106" s="11"/>
    </row>
    <row r="8107" spans="1:58" x14ac:dyDescent="0.25">
      <c r="A8107" s="13"/>
      <c r="B8107" s="13"/>
      <c r="C8107" s="13"/>
      <c r="D8107" s="13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2"/>
      <c r="BA8107" s="12"/>
      <c r="BB8107" s="12"/>
      <c r="BC8107" s="11"/>
      <c r="BD8107" s="11"/>
      <c r="BE8107" s="11"/>
      <c r="BF8107" s="11"/>
    </row>
    <row r="8108" spans="1:58" x14ac:dyDescent="0.25">
      <c r="A8108" s="13"/>
      <c r="B8108" s="13"/>
      <c r="C8108" s="13"/>
      <c r="D8108" s="13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2"/>
      <c r="BA8108" s="12"/>
      <c r="BB8108" s="12"/>
      <c r="BC8108" s="11"/>
      <c r="BD8108" s="11"/>
      <c r="BE8108" s="11"/>
      <c r="BF8108" s="11"/>
    </row>
    <row r="8109" spans="1:58" x14ac:dyDescent="0.25">
      <c r="A8109" s="13"/>
      <c r="B8109" s="13"/>
      <c r="C8109" s="13"/>
      <c r="D8109" s="13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2"/>
      <c r="BA8109" s="12"/>
      <c r="BB8109" s="12"/>
      <c r="BC8109" s="11"/>
      <c r="BD8109" s="11"/>
      <c r="BE8109" s="11"/>
      <c r="BF8109" s="11"/>
    </row>
    <row r="8110" spans="1:58" x14ac:dyDescent="0.25">
      <c r="A8110" s="13"/>
      <c r="B8110" s="13"/>
      <c r="C8110" s="13"/>
      <c r="D8110" s="13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2"/>
      <c r="BA8110" s="12"/>
      <c r="BB8110" s="12"/>
      <c r="BC8110" s="11"/>
      <c r="BD8110" s="11"/>
      <c r="BE8110" s="11"/>
      <c r="BF8110" s="11"/>
    </row>
    <row r="8111" spans="1:58" x14ac:dyDescent="0.25">
      <c r="A8111" s="13"/>
      <c r="B8111" s="13"/>
      <c r="C8111" s="13"/>
      <c r="D8111" s="13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2"/>
      <c r="BA8111" s="12"/>
      <c r="BB8111" s="12"/>
      <c r="BC8111" s="11"/>
      <c r="BD8111" s="11"/>
      <c r="BE8111" s="11"/>
      <c r="BF8111" s="11"/>
    </row>
    <row r="8112" spans="1:58" x14ac:dyDescent="0.25">
      <c r="A8112" s="13"/>
      <c r="B8112" s="13"/>
      <c r="C8112" s="13"/>
      <c r="D8112" s="13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2"/>
      <c r="BA8112" s="12"/>
      <c r="BB8112" s="12"/>
      <c r="BC8112" s="11"/>
      <c r="BD8112" s="11"/>
      <c r="BE8112" s="11"/>
      <c r="BF8112" s="11"/>
    </row>
    <row r="8113" spans="1:58" x14ac:dyDescent="0.25">
      <c r="A8113" s="13"/>
      <c r="B8113" s="13"/>
      <c r="C8113" s="13"/>
      <c r="D8113" s="13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2"/>
      <c r="BA8113" s="12"/>
      <c r="BB8113" s="12"/>
      <c r="BC8113" s="11"/>
      <c r="BD8113" s="11"/>
      <c r="BE8113" s="11"/>
      <c r="BF8113" s="11"/>
    </row>
    <row r="8114" spans="1:58" x14ac:dyDescent="0.25">
      <c r="A8114" s="13"/>
      <c r="B8114" s="13"/>
      <c r="C8114" s="13"/>
      <c r="D8114" s="13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2"/>
      <c r="BA8114" s="12"/>
      <c r="BB8114" s="12"/>
      <c r="BC8114" s="11"/>
      <c r="BD8114" s="11"/>
      <c r="BE8114" s="11"/>
      <c r="BF8114" s="11"/>
    </row>
    <row r="8115" spans="1:58" x14ac:dyDescent="0.25">
      <c r="A8115" s="13"/>
      <c r="B8115" s="13"/>
      <c r="C8115" s="13"/>
      <c r="D8115" s="13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2"/>
      <c r="BA8115" s="12"/>
      <c r="BB8115" s="12"/>
      <c r="BC8115" s="11"/>
      <c r="BD8115" s="11"/>
      <c r="BE8115" s="11"/>
      <c r="BF8115" s="11"/>
    </row>
    <row r="8116" spans="1:58" x14ac:dyDescent="0.25">
      <c r="A8116" s="13"/>
      <c r="B8116" s="13"/>
      <c r="C8116" s="13"/>
      <c r="D8116" s="13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2"/>
      <c r="BA8116" s="12"/>
      <c r="BB8116" s="12"/>
      <c r="BC8116" s="11"/>
      <c r="BD8116" s="11"/>
      <c r="BE8116" s="11"/>
      <c r="BF8116" s="11"/>
    </row>
    <row r="8117" spans="1:58" x14ac:dyDescent="0.25">
      <c r="A8117" s="13"/>
      <c r="B8117" s="13"/>
      <c r="C8117" s="13"/>
      <c r="D8117" s="13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2"/>
      <c r="BA8117" s="12"/>
      <c r="BB8117" s="12"/>
      <c r="BC8117" s="11"/>
      <c r="BD8117" s="11"/>
      <c r="BE8117" s="11"/>
      <c r="BF8117" s="11"/>
    </row>
    <row r="8118" spans="1:58" x14ac:dyDescent="0.25">
      <c r="A8118" s="13"/>
      <c r="B8118" s="13"/>
      <c r="C8118" s="13"/>
      <c r="D8118" s="13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2"/>
      <c r="BA8118" s="12"/>
      <c r="BB8118" s="12"/>
      <c r="BC8118" s="11"/>
      <c r="BD8118" s="11"/>
      <c r="BE8118" s="11"/>
      <c r="BF8118" s="11"/>
    </row>
    <row r="8119" spans="1:58" x14ac:dyDescent="0.25">
      <c r="A8119" s="13"/>
      <c r="B8119" s="13"/>
      <c r="C8119" s="13"/>
      <c r="D8119" s="13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12"/>
      <c r="BA8119" s="12"/>
      <c r="BB8119" s="12"/>
      <c r="BC8119" s="11"/>
      <c r="BD8119" s="11"/>
      <c r="BE8119" s="11"/>
      <c r="BF8119" s="11"/>
    </row>
    <row r="8120" spans="1:58" x14ac:dyDescent="0.25">
      <c r="A8120" s="13"/>
      <c r="B8120" s="13"/>
      <c r="C8120" s="13"/>
      <c r="D8120" s="13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2"/>
      <c r="BA8120" s="12"/>
      <c r="BB8120" s="12"/>
      <c r="BC8120" s="11"/>
      <c r="BD8120" s="11"/>
      <c r="BE8120" s="11"/>
      <c r="BF8120" s="11"/>
    </row>
    <row r="8121" spans="1:58" x14ac:dyDescent="0.25">
      <c r="A8121" s="13"/>
      <c r="B8121" s="13"/>
      <c r="C8121" s="13"/>
      <c r="D8121" s="13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2"/>
      <c r="BA8121" s="12"/>
      <c r="BB8121" s="12"/>
      <c r="BC8121" s="11"/>
      <c r="BD8121" s="11"/>
      <c r="BE8121" s="11"/>
      <c r="BF8121" s="11"/>
    </row>
    <row r="8122" spans="1:58" x14ac:dyDescent="0.25">
      <c r="A8122" s="13"/>
      <c r="B8122" s="13"/>
      <c r="C8122" s="13"/>
      <c r="D8122" s="13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2"/>
      <c r="BA8122" s="12"/>
      <c r="BB8122" s="12"/>
      <c r="BC8122" s="11"/>
      <c r="BD8122" s="11"/>
      <c r="BE8122" s="11"/>
      <c r="BF8122" s="11"/>
    </row>
    <row r="8123" spans="1:58" x14ac:dyDescent="0.25">
      <c r="A8123" s="13"/>
      <c r="B8123" s="13"/>
      <c r="C8123" s="13"/>
      <c r="D8123" s="13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  <c r="S8123" s="13"/>
      <c r="T8123" s="13"/>
      <c r="U8123" s="13"/>
      <c r="V8123" s="13"/>
      <c r="W8123" s="13"/>
      <c r="X8123" s="13"/>
      <c r="Y8123" s="13"/>
      <c r="Z8123" s="13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2"/>
      <c r="BA8123" s="12"/>
      <c r="BB8123" s="12"/>
      <c r="BC8123" s="11"/>
      <c r="BD8123" s="11"/>
      <c r="BE8123" s="11"/>
      <c r="BF8123" s="11"/>
    </row>
    <row r="8124" spans="1:58" x14ac:dyDescent="0.25">
      <c r="A8124" s="13"/>
      <c r="B8124" s="13"/>
      <c r="C8124" s="13"/>
      <c r="D8124" s="13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2"/>
      <c r="BA8124" s="12"/>
      <c r="BB8124" s="12"/>
      <c r="BC8124" s="11"/>
      <c r="BD8124" s="11"/>
      <c r="BE8124" s="11"/>
      <c r="BF8124" s="11"/>
    </row>
    <row r="8125" spans="1:58" x14ac:dyDescent="0.25">
      <c r="A8125" s="13"/>
      <c r="B8125" s="13"/>
      <c r="C8125" s="13"/>
      <c r="D8125" s="13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2"/>
      <c r="BA8125" s="12"/>
      <c r="BB8125" s="12"/>
      <c r="BC8125" s="11"/>
      <c r="BD8125" s="11"/>
      <c r="BE8125" s="11"/>
      <c r="BF8125" s="11"/>
    </row>
    <row r="8126" spans="1:58" x14ac:dyDescent="0.25">
      <c r="A8126" s="13"/>
      <c r="B8126" s="13"/>
      <c r="C8126" s="13"/>
      <c r="D8126" s="13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2"/>
      <c r="BA8126" s="12"/>
      <c r="BB8126" s="12"/>
      <c r="BC8126" s="11"/>
      <c r="BD8126" s="11"/>
      <c r="BE8126" s="11"/>
      <c r="BF8126" s="11"/>
    </row>
    <row r="8127" spans="1:58" x14ac:dyDescent="0.25">
      <c r="A8127" s="13"/>
      <c r="B8127" s="13"/>
      <c r="C8127" s="13"/>
      <c r="D8127" s="13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2"/>
      <c r="BA8127" s="12"/>
      <c r="BB8127" s="12"/>
      <c r="BC8127" s="11"/>
      <c r="BD8127" s="11"/>
      <c r="BE8127" s="11"/>
      <c r="BF8127" s="11"/>
    </row>
    <row r="8128" spans="1:58" x14ac:dyDescent="0.25">
      <c r="A8128" s="13"/>
      <c r="B8128" s="13"/>
      <c r="C8128" s="13"/>
      <c r="D8128" s="13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2"/>
      <c r="BA8128" s="12"/>
      <c r="BB8128" s="12"/>
      <c r="BC8128" s="11"/>
      <c r="BD8128" s="11"/>
      <c r="BE8128" s="11"/>
      <c r="BF8128" s="11"/>
    </row>
    <row r="8129" spans="1:58" x14ac:dyDescent="0.25">
      <c r="A8129" s="13"/>
      <c r="B8129" s="13"/>
      <c r="C8129" s="13"/>
      <c r="D8129" s="13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2"/>
      <c r="BA8129" s="12"/>
      <c r="BB8129" s="12"/>
      <c r="BC8129" s="11"/>
      <c r="BD8129" s="11"/>
      <c r="BE8129" s="11"/>
      <c r="BF8129" s="11"/>
    </row>
    <row r="8130" spans="1:58" x14ac:dyDescent="0.25">
      <c r="A8130" s="13"/>
      <c r="B8130" s="13"/>
      <c r="C8130" s="13"/>
      <c r="D8130" s="13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2"/>
      <c r="BA8130" s="12"/>
      <c r="BB8130" s="12"/>
      <c r="BC8130" s="11"/>
      <c r="BD8130" s="11"/>
      <c r="BE8130" s="11"/>
      <c r="BF8130" s="11"/>
    </row>
    <row r="8131" spans="1:58" x14ac:dyDescent="0.25">
      <c r="A8131" s="13"/>
      <c r="B8131" s="13"/>
      <c r="C8131" s="13"/>
      <c r="D8131" s="13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2"/>
      <c r="BA8131" s="12"/>
      <c r="BB8131" s="12"/>
      <c r="BC8131" s="11"/>
      <c r="BD8131" s="11"/>
      <c r="BE8131" s="11"/>
      <c r="BF8131" s="11"/>
    </row>
    <row r="8132" spans="1:58" x14ac:dyDescent="0.25">
      <c r="A8132" s="13"/>
      <c r="B8132" s="13"/>
      <c r="C8132" s="13"/>
      <c r="D8132" s="13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2"/>
      <c r="BA8132" s="12"/>
      <c r="BB8132" s="12"/>
      <c r="BC8132" s="11"/>
      <c r="BD8132" s="11"/>
      <c r="BE8132" s="11"/>
      <c r="BF8132" s="11"/>
    </row>
    <row r="8133" spans="1:58" x14ac:dyDescent="0.25">
      <c r="A8133" s="13"/>
      <c r="B8133" s="13"/>
      <c r="C8133" s="13"/>
      <c r="D8133" s="13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2"/>
      <c r="BA8133" s="12"/>
      <c r="BB8133" s="12"/>
      <c r="BC8133" s="11"/>
      <c r="BD8133" s="11"/>
      <c r="BE8133" s="11"/>
      <c r="BF8133" s="11"/>
    </row>
    <row r="8134" spans="1:58" x14ac:dyDescent="0.25">
      <c r="A8134" s="13"/>
      <c r="B8134" s="13"/>
      <c r="C8134" s="13"/>
      <c r="D8134" s="13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2"/>
      <c r="BA8134" s="12"/>
      <c r="BB8134" s="12"/>
      <c r="BC8134" s="11"/>
      <c r="BD8134" s="11"/>
      <c r="BE8134" s="11"/>
      <c r="BF8134" s="11"/>
    </row>
    <row r="8135" spans="1:58" x14ac:dyDescent="0.25">
      <c r="A8135" s="13"/>
      <c r="B8135" s="13"/>
      <c r="C8135" s="13"/>
      <c r="D8135" s="13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2"/>
      <c r="BA8135" s="12"/>
      <c r="BB8135" s="12"/>
      <c r="BC8135" s="11"/>
      <c r="BD8135" s="11"/>
      <c r="BE8135" s="11"/>
      <c r="BF8135" s="11"/>
    </row>
    <row r="8136" spans="1:58" x14ac:dyDescent="0.25">
      <c r="A8136" s="13"/>
      <c r="B8136" s="13"/>
      <c r="C8136" s="13"/>
      <c r="D8136" s="13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2"/>
      <c r="BA8136" s="12"/>
      <c r="BB8136" s="12"/>
      <c r="BC8136" s="11"/>
      <c r="BD8136" s="11"/>
      <c r="BE8136" s="11"/>
      <c r="BF8136" s="11"/>
    </row>
    <row r="8137" spans="1:58" x14ac:dyDescent="0.25">
      <c r="A8137" s="13"/>
      <c r="B8137" s="13"/>
      <c r="C8137" s="13"/>
      <c r="D8137" s="13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2"/>
      <c r="BA8137" s="12"/>
      <c r="BB8137" s="12"/>
      <c r="BC8137" s="11"/>
      <c r="BD8137" s="11"/>
      <c r="BE8137" s="11"/>
      <c r="BF8137" s="11"/>
    </row>
    <row r="8138" spans="1:58" x14ac:dyDescent="0.25">
      <c r="A8138" s="13"/>
      <c r="B8138" s="13"/>
      <c r="C8138" s="13"/>
      <c r="D8138" s="13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2"/>
      <c r="BA8138" s="12"/>
      <c r="BB8138" s="12"/>
      <c r="BC8138" s="11"/>
      <c r="BD8138" s="11"/>
      <c r="BE8138" s="11"/>
      <c r="BF8138" s="11"/>
    </row>
    <row r="8139" spans="1:58" x14ac:dyDescent="0.25">
      <c r="A8139" s="13"/>
      <c r="B8139" s="13"/>
      <c r="C8139" s="13"/>
      <c r="D8139" s="13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2"/>
      <c r="BA8139" s="12"/>
      <c r="BB8139" s="12"/>
      <c r="BC8139" s="11"/>
      <c r="BD8139" s="11"/>
      <c r="BE8139" s="11"/>
      <c r="BF8139" s="11"/>
    </row>
    <row r="8140" spans="1:58" x14ac:dyDescent="0.25">
      <c r="A8140" s="13"/>
      <c r="B8140" s="13"/>
      <c r="C8140" s="13"/>
      <c r="D8140" s="13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2"/>
      <c r="BA8140" s="12"/>
      <c r="BB8140" s="12"/>
      <c r="BC8140" s="11"/>
      <c r="BD8140" s="11"/>
      <c r="BE8140" s="11"/>
      <c r="BF8140" s="11"/>
    </row>
    <row r="8141" spans="1:58" x14ac:dyDescent="0.25">
      <c r="A8141" s="13"/>
      <c r="B8141" s="13"/>
      <c r="C8141" s="13"/>
      <c r="D8141" s="13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2"/>
      <c r="BA8141" s="12"/>
      <c r="BB8141" s="12"/>
      <c r="BC8141" s="11"/>
      <c r="BD8141" s="11"/>
      <c r="BE8141" s="11"/>
      <c r="BF8141" s="11"/>
    </row>
    <row r="8142" spans="1:58" x14ac:dyDescent="0.25">
      <c r="A8142" s="13"/>
      <c r="B8142" s="13"/>
      <c r="C8142" s="13"/>
      <c r="D8142" s="13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13"/>
      <c r="Z8142" s="13"/>
      <c r="AA8142" s="13"/>
      <c r="AB8142" s="13"/>
      <c r="AC8142" s="13"/>
      <c r="AD8142" s="13"/>
      <c r="AE8142" s="13"/>
      <c r="AF8142" s="13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2"/>
      <c r="BA8142" s="12"/>
      <c r="BB8142" s="12"/>
      <c r="BC8142" s="11"/>
      <c r="BD8142" s="11"/>
      <c r="BE8142" s="11"/>
      <c r="BF8142" s="11"/>
    </row>
    <row r="8143" spans="1:58" x14ac:dyDescent="0.25">
      <c r="A8143" s="13"/>
      <c r="B8143" s="13"/>
      <c r="C8143" s="13"/>
      <c r="D8143" s="13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13"/>
      <c r="AN8143" s="13"/>
      <c r="AO8143" s="13"/>
      <c r="AP8143" s="13"/>
      <c r="AQ8143" s="13"/>
      <c r="AR8143" s="13"/>
      <c r="AS8143" s="13"/>
      <c r="AT8143" s="13"/>
      <c r="AU8143" s="13"/>
      <c r="AV8143" s="13"/>
      <c r="AW8143" s="13"/>
      <c r="AX8143" s="13"/>
      <c r="AY8143" s="13"/>
      <c r="AZ8143" s="12"/>
      <c r="BA8143" s="12"/>
      <c r="BB8143" s="12"/>
      <c r="BC8143" s="11"/>
      <c r="BD8143" s="11"/>
      <c r="BE8143" s="11"/>
      <c r="BF8143" s="11"/>
    </row>
    <row r="8144" spans="1:58" x14ac:dyDescent="0.25">
      <c r="A8144" s="13"/>
      <c r="B8144" s="13"/>
      <c r="C8144" s="13"/>
      <c r="D8144" s="13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13"/>
      <c r="AM8144" s="13"/>
      <c r="AN8144" s="13"/>
      <c r="AO8144" s="13"/>
      <c r="AP8144" s="13"/>
      <c r="AQ8144" s="13"/>
      <c r="AR8144" s="13"/>
      <c r="AS8144" s="13"/>
      <c r="AT8144" s="13"/>
      <c r="AU8144" s="13"/>
      <c r="AV8144" s="13"/>
      <c r="AW8144" s="13"/>
      <c r="AX8144" s="13"/>
      <c r="AY8144" s="13"/>
      <c r="AZ8144" s="12"/>
      <c r="BA8144" s="12"/>
      <c r="BB8144" s="12"/>
      <c r="BC8144" s="11"/>
      <c r="BD8144" s="11"/>
      <c r="BE8144" s="11"/>
      <c r="BF8144" s="11"/>
    </row>
    <row r="8145" spans="1:58" x14ac:dyDescent="0.25">
      <c r="A8145" s="13"/>
      <c r="B8145" s="13"/>
      <c r="C8145" s="13"/>
      <c r="D8145" s="1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2"/>
      <c r="BA8145" s="12"/>
      <c r="BB8145" s="12"/>
      <c r="BC8145" s="11"/>
      <c r="BD8145" s="11"/>
      <c r="BE8145" s="11"/>
      <c r="BF8145" s="11"/>
    </row>
    <row r="8146" spans="1:58" x14ac:dyDescent="0.25">
      <c r="A8146" s="13"/>
      <c r="B8146" s="13"/>
      <c r="C8146" s="13"/>
      <c r="D8146" s="13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2"/>
      <c r="BA8146" s="12"/>
      <c r="BB8146" s="12"/>
      <c r="BC8146" s="11"/>
      <c r="BD8146" s="11"/>
      <c r="BE8146" s="11"/>
      <c r="BF8146" s="11"/>
    </row>
    <row r="8147" spans="1:58" x14ac:dyDescent="0.25">
      <c r="A8147" s="13"/>
      <c r="B8147" s="13"/>
      <c r="C8147" s="13"/>
      <c r="D8147" s="13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2"/>
      <c r="BA8147" s="12"/>
      <c r="BB8147" s="12"/>
      <c r="BC8147" s="11"/>
      <c r="BD8147" s="11"/>
      <c r="BE8147" s="11"/>
      <c r="BF8147" s="11"/>
    </row>
    <row r="8148" spans="1:58" x14ac:dyDescent="0.25">
      <c r="A8148" s="13"/>
      <c r="B8148" s="13"/>
      <c r="C8148" s="13"/>
      <c r="D8148" s="13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2"/>
      <c r="BA8148" s="12"/>
      <c r="BB8148" s="12"/>
      <c r="BC8148" s="11"/>
      <c r="BD8148" s="11"/>
      <c r="BE8148" s="11"/>
      <c r="BF8148" s="11"/>
    </row>
    <row r="8149" spans="1:58" x14ac:dyDescent="0.25">
      <c r="A8149" s="13"/>
      <c r="B8149" s="13"/>
      <c r="C8149" s="13"/>
      <c r="D8149" s="1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2"/>
      <c r="BA8149" s="12"/>
      <c r="BB8149" s="12"/>
      <c r="BC8149" s="11"/>
      <c r="BD8149" s="11"/>
      <c r="BE8149" s="11"/>
      <c r="BF8149" s="11"/>
    </row>
    <row r="8150" spans="1:58" x14ac:dyDescent="0.25">
      <c r="A8150" s="13"/>
      <c r="B8150" s="13"/>
      <c r="C8150" s="13"/>
      <c r="D8150" s="1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2"/>
      <c r="BA8150" s="12"/>
      <c r="BB8150" s="12"/>
      <c r="BC8150" s="11"/>
      <c r="BD8150" s="11"/>
      <c r="BE8150" s="11"/>
      <c r="BF8150" s="11"/>
    </row>
    <row r="8151" spans="1:58" x14ac:dyDescent="0.25">
      <c r="A8151" s="13"/>
      <c r="B8151" s="13"/>
      <c r="C8151" s="13"/>
      <c r="D8151" s="13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2"/>
      <c r="BA8151" s="12"/>
      <c r="BB8151" s="12"/>
      <c r="BC8151" s="11"/>
      <c r="BD8151" s="11"/>
      <c r="BE8151" s="11"/>
      <c r="BF8151" s="11"/>
    </row>
    <row r="8152" spans="1:58" x14ac:dyDescent="0.25">
      <c r="A8152" s="13"/>
      <c r="B8152" s="13"/>
      <c r="C8152" s="13"/>
      <c r="D8152" s="13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2"/>
      <c r="BA8152" s="12"/>
      <c r="BB8152" s="12"/>
      <c r="BC8152" s="11"/>
      <c r="BD8152" s="11"/>
      <c r="BE8152" s="11"/>
      <c r="BF8152" s="11"/>
    </row>
    <row r="8153" spans="1:58" x14ac:dyDescent="0.25">
      <c r="A8153" s="13"/>
      <c r="B8153" s="13"/>
      <c r="C8153" s="13"/>
      <c r="D8153" s="13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2"/>
      <c r="BA8153" s="12"/>
      <c r="BB8153" s="12"/>
      <c r="BC8153" s="11"/>
      <c r="BD8153" s="11"/>
      <c r="BE8153" s="11"/>
      <c r="BF8153" s="11"/>
    </row>
    <row r="8154" spans="1:58" x14ac:dyDescent="0.25">
      <c r="A8154" s="13"/>
      <c r="B8154" s="13"/>
      <c r="C8154" s="13"/>
      <c r="D8154" s="13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2"/>
      <c r="BA8154" s="12"/>
      <c r="BB8154" s="12"/>
      <c r="BC8154" s="11"/>
      <c r="BD8154" s="11"/>
      <c r="BE8154" s="11"/>
      <c r="BF8154" s="11"/>
    </row>
    <row r="8155" spans="1:58" x14ac:dyDescent="0.25">
      <c r="A8155" s="13"/>
      <c r="B8155" s="13"/>
      <c r="C8155" s="13"/>
      <c r="D8155" s="1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2"/>
      <c r="BA8155" s="12"/>
      <c r="BB8155" s="12"/>
      <c r="BC8155" s="11"/>
      <c r="BD8155" s="11"/>
      <c r="BE8155" s="11"/>
      <c r="BF8155" s="11"/>
    </row>
    <row r="8156" spans="1:58" x14ac:dyDescent="0.25">
      <c r="A8156" s="13"/>
      <c r="B8156" s="13"/>
      <c r="C8156" s="13"/>
      <c r="D8156" s="13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2"/>
      <c r="BA8156" s="12"/>
      <c r="BB8156" s="12"/>
      <c r="BC8156" s="11"/>
      <c r="BD8156" s="11"/>
      <c r="BE8156" s="11"/>
      <c r="BF8156" s="11"/>
    </row>
    <row r="8157" spans="1:58" x14ac:dyDescent="0.25">
      <c r="A8157" s="13"/>
      <c r="B8157" s="13"/>
      <c r="C8157" s="13"/>
      <c r="D8157" s="13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2"/>
      <c r="BA8157" s="12"/>
      <c r="BB8157" s="12"/>
      <c r="BC8157" s="11"/>
      <c r="BD8157" s="11"/>
      <c r="BE8157" s="11"/>
      <c r="BF8157" s="11"/>
    </row>
    <row r="8158" spans="1:58" x14ac:dyDescent="0.25">
      <c r="A8158" s="13"/>
      <c r="B8158" s="13"/>
      <c r="C8158" s="13"/>
      <c r="D8158" s="13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2"/>
      <c r="BA8158" s="12"/>
      <c r="BB8158" s="12"/>
      <c r="BC8158" s="11"/>
      <c r="BD8158" s="11"/>
      <c r="BE8158" s="11"/>
      <c r="BF8158" s="11"/>
    </row>
    <row r="8159" spans="1:58" x14ac:dyDescent="0.25">
      <c r="A8159" s="13"/>
      <c r="B8159" s="13"/>
      <c r="C8159" s="13"/>
      <c r="D8159" s="1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2"/>
      <c r="BA8159" s="12"/>
      <c r="BB8159" s="12"/>
      <c r="BC8159" s="11"/>
      <c r="BD8159" s="11"/>
      <c r="BE8159" s="11"/>
      <c r="BF8159" s="11"/>
    </row>
    <row r="8160" spans="1:58" x14ac:dyDescent="0.25">
      <c r="A8160" s="13"/>
      <c r="B8160" s="13"/>
      <c r="C8160" s="13"/>
      <c r="D8160" s="13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2"/>
      <c r="BA8160" s="12"/>
      <c r="BB8160" s="12"/>
      <c r="BC8160" s="11"/>
      <c r="BD8160" s="11"/>
      <c r="BE8160" s="11"/>
      <c r="BF8160" s="11"/>
    </row>
    <row r="8161" spans="1:58" x14ac:dyDescent="0.25">
      <c r="A8161" s="13"/>
      <c r="B8161" s="13"/>
      <c r="C8161" s="13"/>
      <c r="D8161" s="13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2"/>
      <c r="BA8161" s="12"/>
      <c r="BB8161" s="12"/>
      <c r="BC8161" s="11"/>
      <c r="BD8161" s="11"/>
      <c r="BE8161" s="11"/>
      <c r="BF8161" s="11"/>
    </row>
    <row r="8162" spans="1:58" x14ac:dyDescent="0.25">
      <c r="A8162" s="13"/>
      <c r="B8162" s="13"/>
      <c r="C8162" s="13"/>
      <c r="D8162" s="13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2"/>
      <c r="BA8162" s="12"/>
      <c r="BB8162" s="12"/>
      <c r="BC8162" s="11"/>
      <c r="BD8162" s="11"/>
      <c r="BE8162" s="11"/>
      <c r="BF8162" s="11"/>
    </row>
    <row r="8163" spans="1:58" x14ac:dyDescent="0.25">
      <c r="A8163" s="13"/>
      <c r="B8163" s="13"/>
      <c r="C8163" s="13"/>
      <c r="D8163" s="13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2"/>
      <c r="BA8163" s="12"/>
      <c r="BB8163" s="12"/>
      <c r="BC8163" s="11"/>
      <c r="BD8163" s="11"/>
      <c r="BE8163" s="11"/>
      <c r="BF8163" s="11"/>
    </row>
    <row r="8164" spans="1:58" x14ac:dyDescent="0.25">
      <c r="A8164" s="13"/>
      <c r="B8164" s="13"/>
      <c r="C8164" s="13"/>
      <c r="D8164" s="13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2"/>
      <c r="BA8164" s="12"/>
      <c r="BB8164" s="12"/>
      <c r="BC8164" s="11"/>
      <c r="BD8164" s="11"/>
      <c r="BE8164" s="11"/>
      <c r="BF8164" s="11"/>
    </row>
    <row r="8165" spans="1:58" x14ac:dyDescent="0.25">
      <c r="A8165" s="13"/>
      <c r="B8165" s="13"/>
      <c r="C8165" s="13"/>
      <c r="D8165" s="13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13"/>
      <c r="W8165" s="13"/>
      <c r="X8165" s="13"/>
      <c r="Y8165" s="13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2"/>
      <c r="BA8165" s="12"/>
      <c r="BB8165" s="12"/>
      <c r="BC8165" s="11"/>
      <c r="BD8165" s="11"/>
      <c r="BE8165" s="11"/>
      <c r="BF8165" s="11"/>
    </row>
    <row r="8166" spans="1:58" x14ac:dyDescent="0.25">
      <c r="A8166" s="13"/>
      <c r="B8166" s="13"/>
      <c r="C8166" s="13"/>
      <c r="D8166" s="13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2"/>
      <c r="BA8166" s="12"/>
      <c r="BB8166" s="12"/>
      <c r="BC8166" s="11"/>
      <c r="BD8166" s="11"/>
      <c r="BE8166" s="11"/>
      <c r="BF8166" s="11"/>
    </row>
    <row r="8167" spans="1:58" x14ac:dyDescent="0.25">
      <c r="A8167" s="13"/>
      <c r="B8167" s="13"/>
      <c r="C8167" s="13"/>
      <c r="D8167" s="13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2"/>
      <c r="BA8167" s="12"/>
      <c r="BB8167" s="12"/>
      <c r="BC8167" s="11"/>
      <c r="BD8167" s="11"/>
      <c r="BE8167" s="11"/>
      <c r="BF8167" s="11"/>
    </row>
    <row r="8168" spans="1:58" x14ac:dyDescent="0.25">
      <c r="A8168" s="13"/>
      <c r="B8168" s="13"/>
      <c r="C8168" s="13"/>
      <c r="D8168" s="13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2"/>
      <c r="BA8168" s="12"/>
      <c r="BB8168" s="12"/>
      <c r="BC8168" s="11"/>
      <c r="BD8168" s="11"/>
      <c r="BE8168" s="11"/>
      <c r="BF8168" s="11"/>
    </row>
    <row r="8169" spans="1:58" x14ac:dyDescent="0.25">
      <c r="A8169" s="13"/>
      <c r="B8169" s="13"/>
      <c r="C8169" s="13"/>
      <c r="D8169" s="13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2"/>
      <c r="BA8169" s="12"/>
      <c r="BB8169" s="12"/>
      <c r="BC8169" s="11"/>
      <c r="BD8169" s="11"/>
      <c r="BE8169" s="11"/>
      <c r="BF8169" s="11"/>
    </row>
    <row r="8170" spans="1:58" x14ac:dyDescent="0.25">
      <c r="A8170" s="13"/>
      <c r="B8170" s="13"/>
      <c r="C8170" s="13"/>
      <c r="D8170" s="13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2"/>
      <c r="BA8170" s="12"/>
      <c r="BB8170" s="12"/>
      <c r="BC8170" s="11"/>
      <c r="BD8170" s="11"/>
      <c r="BE8170" s="11"/>
      <c r="BF8170" s="11"/>
    </row>
    <row r="8171" spans="1:58" x14ac:dyDescent="0.25">
      <c r="A8171" s="13"/>
      <c r="B8171" s="13"/>
      <c r="C8171" s="13"/>
      <c r="D8171" s="13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2"/>
      <c r="BA8171" s="12"/>
      <c r="BB8171" s="12"/>
      <c r="BC8171" s="11"/>
      <c r="BD8171" s="11"/>
      <c r="BE8171" s="11"/>
      <c r="BF8171" s="11"/>
    </row>
    <row r="8172" spans="1:58" x14ac:dyDescent="0.25">
      <c r="A8172" s="13"/>
      <c r="B8172" s="13"/>
      <c r="C8172" s="13"/>
      <c r="D8172" s="13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2"/>
      <c r="BA8172" s="12"/>
      <c r="BB8172" s="12"/>
      <c r="BC8172" s="11"/>
      <c r="BD8172" s="11"/>
      <c r="BE8172" s="11"/>
      <c r="BF8172" s="11"/>
    </row>
    <row r="8173" spans="1:58" x14ac:dyDescent="0.25">
      <c r="A8173" s="13"/>
      <c r="B8173" s="13"/>
      <c r="C8173" s="13"/>
      <c r="D8173" s="13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2"/>
      <c r="BA8173" s="12"/>
      <c r="BB8173" s="12"/>
      <c r="BC8173" s="11"/>
      <c r="BD8173" s="11"/>
      <c r="BE8173" s="11"/>
      <c r="BF8173" s="11"/>
    </row>
    <row r="8174" spans="1:58" x14ac:dyDescent="0.25">
      <c r="A8174" s="13"/>
      <c r="B8174" s="13"/>
      <c r="C8174" s="13"/>
      <c r="D8174" s="13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2"/>
      <c r="BA8174" s="12"/>
      <c r="BB8174" s="12"/>
      <c r="BC8174" s="11"/>
      <c r="BD8174" s="11"/>
      <c r="BE8174" s="11"/>
      <c r="BF8174" s="11"/>
    </row>
    <row r="8175" spans="1:58" x14ac:dyDescent="0.25">
      <c r="A8175" s="13"/>
      <c r="B8175" s="13"/>
      <c r="C8175" s="13"/>
      <c r="D8175" s="13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2"/>
      <c r="BA8175" s="12"/>
      <c r="BB8175" s="12"/>
      <c r="BC8175" s="11"/>
      <c r="BD8175" s="11"/>
      <c r="BE8175" s="11"/>
      <c r="BF8175" s="11"/>
    </row>
    <row r="8176" spans="1:58" x14ac:dyDescent="0.25">
      <c r="A8176" s="13"/>
      <c r="B8176" s="13"/>
      <c r="C8176" s="13"/>
      <c r="D8176" s="13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2"/>
      <c r="BA8176" s="12"/>
      <c r="BB8176" s="12"/>
      <c r="BC8176" s="11"/>
      <c r="BD8176" s="11"/>
      <c r="BE8176" s="11"/>
      <c r="BF8176" s="11"/>
    </row>
    <row r="8177" spans="1:58" x14ac:dyDescent="0.25">
      <c r="A8177" s="13"/>
      <c r="B8177" s="13"/>
      <c r="C8177" s="13"/>
      <c r="D8177" s="13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13"/>
      <c r="AR8177" s="13"/>
      <c r="AS8177" s="13"/>
      <c r="AT8177" s="13"/>
      <c r="AU8177" s="13"/>
      <c r="AV8177" s="13"/>
      <c r="AW8177" s="13"/>
      <c r="AX8177" s="13"/>
      <c r="AY8177" s="13"/>
      <c r="AZ8177" s="12"/>
      <c r="BA8177" s="12"/>
      <c r="BB8177" s="12"/>
      <c r="BC8177" s="11"/>
      <c r="BD8177" s="11"/>
      <c r="BE8177" s="11"/>
      <c r="BF8177" s="11"/>
    </row>
    <row r="8178" spans="1:58" x14ac:dyDescent="0.25">
      <c r="A8178" s="13"/>
      <c r="B8178" s="13"/>
      <c r="C8178" s="13"/>
      <c r="D8178" s="13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13"/>
      <c r="AC8178" s="13"/>
      <c r="AD8178" s="13"/>
      <c r="AE8178" s="13"/>
      <c r="AF8178" s="13"/>
      <c r="AG8178" s="13"/>
      <c r="AH8178" s="13"/>
      <c r="AI8178" s="13"/>
      <c r="AJ8178" s="13"/>
      <c r="AK8178" s="13"/>
      <c r="AL8178" s="13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2"/>
      <c r="BA8178" s="12"/>
      <c r="BB8178" s="12"/>
      <c r="BC8178" s="11"/>
      <c r="BD8178" s="11"/>
      <c r="BE8178" s="11"/>
      <c r="BF8178" s="11"/>
    </row>
    <row r="8179" spans="1:58" x14ac:dyDescent="0.25">
      <c r="A8179" s="13"/>
      <c r="B8179" s="13"/>
      <c r="C8179" s="13"/>
      <c r="D8179" s="13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2"/>
      <c r="BA8179" s="12"/>
      <c r="BB8179" s="12"/>
      <c r="BC8179" s="11"/>
      <c r="BD8179" s="11"/>
      <c r="BE8179" s="11"/>
      <c r="BF8179" s="11"/>
    </row>
    <row r="8180" spans="1:58" x14ac:dyDescent="0.25">
      <c r="A8180" s="13"/>
      <c r="B8180" s="13"/>
      <c r="C8180" s="13"/>
      <c r="D8180" s="13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2"/>
      <c r="BA8180" s="12"/>
      <c r="BB8180" s="12"/>
      <c r="BC8180" s="11"/>
      <c r="BD8180" s="11"/>
      <c r="BE8180" s="11"/>
      <c r="BF8180" s="11"/>
    </row>
    <row r="8181" spans="1:58" x14ac:dyDescent="0.25">
      <c r="A8181" s="13"/>
      <c r="B8181" s="13"/>
      <c r="C8181" s="13"/>
      <c r="D8181" s="13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2"/>
      <c r="BA8181" s="12"/>
      <c r="BB8181" s="12"/>
      <c r="BC8181" s="11"/>
      <c r="BD8181" s="11"/>
      <c r="BE8181" s="11"/>
      <c r="BF8181" s="11"/>
    </row>
    <row r="8182" spans="1:58" x14ac:dyDescent="0.25">
      <c r="A8182" s="13"/>
      <c r="B8182" s="13"/>
      <c r="C8182" s="13"/>
      <c r="D8182" s="13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2"/>
      <c r="BA8182" s="12"/>
      <c r="BB8182" s="12"/>
      <c r="BC8182" s="11"/>
      <c r="BD8182" s="11"/>
      <c r="BE8182" s="11"/>
      <c r="BF8182" s="11"/>
    </row>
    <row r="8183" spans="1:58" x14ac:dyDescent="0.25">
      <c r="A8183" s="13"/>
      <c r="B8183" s="13"/>
      <c r="C8183" s="13"/>
      <c r="D8183" s="13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2"/>
      <c r="BA8183" s="12"/>
      <c r="BB8183" s="12"/>
      <c r="BC8183" s="11"/>
      <c r="BD8183" s="11"/>
      <c r="BE8183" s="11"/>
      <c r="BF8183" s="11"/>
    </row>
    <row r="8184" spans="1:58" x14ac:dyDescent="0.25">
      <c r="A8184" s="13"/>
      <c r="B8184" s="13"/>
      <c r="C8184" s="13"/>
      <c r="D8184" s="13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2"/>
      <c r="BA8184" s="12"/>
      <c r="BB8184" s="12"/>
      <c r="BC8184" s="11"/>
      <c r="BD8184" s="11"/>
      <c r="BE8184" s="11"/>
      <c r="BF8184" s="11"/>
    </row>
    <row r="8185" spans="1:58" x14ac:dyDescent="0.25">
      <c r="A8185" s="13"/>
      <c r="B8185" s="13"/>
      <c r="C8185" s="13"/>
      <c r="D8185" s="13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2"/>
      <c r="BA8185" s="12"/>
      <c r="BB8185" s="12"/>
      <c r="BC8185" s="11"/>
      <c r="BD8185" s="11"/>
      <c r="BE8185" s="11"/>
      <c r="BF8185" s="11"/>
    </row>
    <row r="8186" spans="1:58" x14ac:dyDescent="0.25">
      <c r="A8186" s="13"/>
      <c r="B8186" s="13"/>
      <c r="C8186" s="13"/>
      <c r="D8186" s="13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2"/>
      <c r="BA8186" s="12"/>
      <c r="BB8186" s="12"/>
      <c r="BC8186" s="11"/>
      <c r="BD8186" s="11"/>
      <c r="BE8186" s="11"/>
      <c r="BF8186" s="11"/>
    </row>
    <row r="8187" spans="1:58" x14ac:dyDescent="0.25">
      <c r="A8187" s="13"/>
      <c r="B8187" s="13"/>
      <c r="C8187" s="13"/>
      <c r="D8187" s="13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2"/>
      <c r="BA8187" s="12"/>
      <c r="BB8187" s="12"/>
      <c r="BC8187" s="11"/>
      <c r="BD8187" s="11"/>
      <c r="BE8187" s="11"/>
      <c r="BF8187" s="11"/>
    </row>
    <row r="8188" spans="1:58" x14ac:dyDescent="0.25">
      <c r="A8188" s="13"/>
      <c r="B8188" s="13"/>
      <c r="C8188" s="13"/>
      <c r="D8188" s="13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2"/>
      <c r="BA8188" s="12"/>
      <c r="BB8188" s="12"/>
      <c r="BC8188" s="11"/>
      <c r="BD8188" s="11"/>
      <c r="BE8188" s="11"/>
      <c r="BF8188" s="11"/>
    </row>
    <row r="8189" spans="1:58" x14ac:dyDescent="0.25">
      <c r="A8189" s="13"/>
      <c r="B8189" s="13"/>
      <c r="C8189" s="13"/>
      <c r="D8189" s="13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2"/>
      <c r="BA8189" s="12"/>
      <c r="BB8189" s="12"/>
      <c r="BC8189" s="11"/>
      <c r="BD8189" s="11"/>
      <c r="BE8189" s="11"/>
      <c r="BF8189" s="11"/>
    </row>
    <row r="8190" spans="1:58" x14ac:dyDescent="0.25">
      <c r="A8190" s="13"/>
      <c r="B8190" s="13"/>
      <c r="C8190" s="13"/>
      <c r="D8190" s="13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2"/>
      <c r="BA8190" s="12"/>
      <c r="BB8190" s="12"/>
      <c r="BC8190" s="11"/>
      <c r="BD8190" s="11"/>
      <c r="BE8190" s="11"/>
      <c r="BF8190" s="11"/>
    </row>
    <row r="8191" spans="1:58" x14ac:dyDescent="0.25">
      <c r="A8191" s="13"/>
      <c r="B8191" s="13"/>
      <c r="C8191" s="13"/>
      <c r="D8191" s="13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2"/>
      <c r="BA8191" s="12"/>
      <c r="BB8191" s="12"/>
      <c r="BC8191" s="11"/>
      <c r="BD8191" s="11"/>
      <c r="BE8191" s="11"/>
      <c r="BF8191" s="11"/>
    </row>
    <row r="8192" spans="1:58" x14ac:dyDescent="0.25">
      <c r="A8192" s="13"/>
      <c r="B8192" s="13"/>
      <c r="C8192" s="13"/>
      <c r="D8192" s="13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2"/>
      <c r="BA8192" s="12"/>
      <c r="BB8192" s="12"/>
      <c r="BC8192" s="11"/>
      <c r="BD8192" s="11"/>
      <c r="BE8192" s="11"/>
      <c r="BF8192" s="11"/>
    </row>
    <row r="8193" spans="1:58" x14ac:dyDescent="0.25">
      <c r="A8193" s="13"/>
      <c r="B8193" s="13"/>
      <c r="C8193" s="13"/>
      <c r="D8193" s="13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2"/>
      <c r="BA8193" s="12"/>
      <c r="BB8193" s="12"/>
      <c r="BC8193" s="11"/>
      <c r="BD8193" s="11"/>
      <c r="BE8193" s="11"/>
      <c r="BF8193" s="11"/>
    </row>
    <row r="8194" spans="1:58" x14ac:dyDescent="0.25">
      <c r="A8194" s="13"/>
      <c r="B8194" s="13"/>
      <c r="C8194" s="13"/>
      <c r="D8194" s="13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2"/>
      <c r="BA8194" s="12"/>
      <c r="BB8194" s="12"/>
      <c r="BC8194" s="11"/>
      <c r="BD8194" s="11"/>
      <c r="BE8194" s="11"/>
      <c r="BF8194" s="11"/>
    </row>
    <row r="8195" spans="1:58" x14ac:dyDescent="0.25">
      <c r="A8195" s="13"/>
      <c r="B8195" s="13"/>
      <c r="C8195" s="13"/>
      <c r="D8195" s="13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2"/>
      <c r="BA8195" s="12"/>
      <c r="BB8195" s="12"/>
      <c r="BC8195" s="11"/>
      <c r="BD8195" s="11"/>
      <c r="BE8195" s="11"/>
      <c r="BF8195" s="11"/>
    </row>
    <row r="8196" spans="1:58" x14ac:dyDescent="0.25">
      <c r="A8196" s="13"/>
      <c r="B8196" s="13"/>
      <c r="C8196" s="13"/>
      <c r="D8196" s="13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2"/>
      <c r="BA8196" s="12"/>
      <c r="BB8196" s="12"/>
      <c r="BC8196" s="11"/>
      <c r="BD8196" s="11"/>
      <c r="BE8196" s="11"/>
      <c r="BF8196" s="11"/>
    </row>
    <row r="8197" spans="1:58" x14ac:dyDescent="0.25">
      <c r="A8197" s="13"/>
      <c r="B8197" s="13"/>
      <c r="C8197" s="13"/>
      <c r="D8197" s="13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2"/>
      <c r="BA8197" s="12"/>
      <c r="BB8197" s="12"/>
      <c r="BC8197" s="11"/>
      <c r="BD8197" s="11"/>
      <c r="BE8197" s="11"/>
      <c r="BF8197" s="11"/>
    </row>
    <row r="8198" spans="1:58" x14ac:dyDescent="0.25">
      <c r="A8198" s="13"/>
      <c r="B8198" s="13"/>
      <c r="C8198" s="13"/>
      <c r="D8198" s="13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2"/>
      <c r="BA8198" s="12"/>
      <c r="BB8198" s="12"/>
      <c r="BC8198" s="11"/>
      <c r="BD8198" s="11"/>
      <c r="BE8198" s="11"/>
      <c r="BF8198" s="11"/>
    </row>
    <row r="8199" spans="1:58" x14ac:dyDescent="0.25">
      <c r="A8199" s="13"/>
      <c r="B8199" s="13"/>
      <c r="C8199" s="13"/>
      <c r="D8199" s="13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2"/>
      <c r="BA8199" s="12"/>
      <c r="BB8199" s="12"/>
      <c r="BC8199" s="11"/>
      <c r="BD8199" s="11"/>
      <c r="BE8199" s="11"/>
      <c r="BF8199" s="11"/>
    </row>
    <row r="8200" spans="1:58" x14ac:dyDescent="0.25">
      <c r="A8200" s="13"/>
      <c r="B8200" s="13"/>
      <c r="C8200" s="13"/>
      <c r="D8200" s="13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2"/>
      <c r="BA8200" s="12"/>
      <c r="BB8200" s="12"/>
      <c r="BC8200" s="11"/>
      <c r="BD8200" s="11"/>
      <c r="BE8200" s="11"/>
      <c r="BF8200" s="11"/>
    </row>
    <row r="8201" spans="1:58" x14ac:dyDescent="0.25">
      <c r="A8201" s="13"/>
      <c r="B8201" s="13"/>
      <c r="C8201" s="13"/>
      <c r="D8201" s="13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2"/>
      <c r="BA8201" s="12"/>
      <c r="BB8201" s="12"/>
      <c r="BC8201" s="11"/>
      <c r="BD8201" s="11"/>
      <c r="BE8201" s="11"/>
      <c r="BF8201" s="11"/>
    </row>
    <row r="8202" spans="1:58" x14ac:dyDescent="0.25">
      <c r="A8202" s="13"/>
      <c r="B8202" s="13"/>
      <c r="C8202" s="13"/>
      <c r="D8202" s="13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2"/>
      <c r="BA8202" s="12"/>
      <c r="BB8202" s="12"/>
      <c r="BC8202" s="11"/>
      <c r="BD8202" s="11"/>
      <c r="BE8202" s="11"/>
      <c r="BF8202" s="11"/>
    </row>
    <row r="8203" spans="1:58" x14ac:dyDescent="0.25">
      <c r="A8203" s="13"/>
      <c r="B8203" s="13"/>
      <c r="C8203" s="13"/>
      <c r="D8203" s="13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2"/>
      <c r="BA8203" s="12"/>
      <c r="BB8203" s="12"/>
      <c r="BC8203" s="11"/>
      <c r="BD8203" s="11"/>
      <c r="BE8203" s="11"/>
      <c r="BF8203" s="11"/>
    </row>
    <row r="8204" spans="1:58" x14ac:dyDescent="0.25">
      <c r="A8204" s="13"/>
      <c r="B8204" s="13"/>
      <c r="C8204" s="13"/>
      <c r="D8204" s="13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2"/>
      <c r="BA8204" s="12"/>
      <c r="BB8204" s="12"/>
      <c r="BC8204" s="11"/>
      <c r="BD8204" s="11"/>
      <c r="BE8204" s="11"/>
      <c r="BF8204" s="11"/>
    </row>
    <row r="8205" spans="1:58" x14ac:dyDescent="0.25">
      <c r="A8205" s="13"/>
      <c r="B8205" s="13"/>
      <c r="C8205" s="13"/>
      <c r="D8205" s="13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2"/>
      <c r="BA8205" s="12"/>
      <c r="BB8205" s="12"/>
      <c r="BC8205" s="11"/>
      <c r="BD8205" s="11"/>
      <c r="BE8205" s="11"/>
      <c r="BF8205" s="11"/>
    </row>
    <row r="8206" spans="1:58" x14ac:dyDescent="0.25">
      <c r="A8206" s="13"/>
      <c r="B8206" s="13"/>
      <c r="C8206" s="13"/>
      <c r="D8206" s="1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2"/>
      <c r="BA8206" s="12"/>
      <c r="BB8206" s="12"/>
      <c r="BC8206" s="11"/>
      <c r="BD8206" s="11"/>
      <c r="BE8206" s="11"/>
      <c r="BF8206" s="11"/>
    </row>
    <row r="8207" spans="1:58" x14ac:dyDescent="0.25">
      <c r="A8207" s="13"/>
      <c r="B8207" s="13"/>
      <c r="C8207" s="13"/>
      <c r="D8207" s="13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2"/>
      <c r="BA8207" s="12"/>
      <c r="BB8207" s="12"/>
      <c r="BC8207" s="11"/>
      <c r="BD8207" s="11"/>
      <c r="BE8207" s="11"/>
      <c r="BF8207" s="11"/>
    </row>
    <row r="8208" spans="1:58" x14ac:dyDescent="0.25">
      <c r="A8208" s="13"/>
      <c r="B8208" s="13"/>
      <c r="C8208" s="13"/>
      <c r="D8208" s="13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2"/>
      <c r="BA8208" s="12"/>
      <c r="BB8208" s="12"/>
      <c r="BC8208" s="11"/>
      <c r="BD8208" s="11"/>
      <c r="BE8208" s="11"/>
      <c r="BF8208" s="11"/>
    </row>
    <row r="8209" spans="1:58" x14ac:dyDescent="0.25">
      <c r="A8209" s="13"/>
      <c r="B8209" s="13"/>
      <c r="C8209" s="13"/>
      <c r="D8209" s="13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2"/>
      <c r="BA8209" s="12"/>
      <c r="BB8209" s="12"/>
      <c r="BC8209" s="11"/>
      <c r="BD8209" s="11"/>
      <c r="BE8209" s="11"/>
      <c r="BF8209" s="11"/>
    </row>
    <row r="8210" spans="1:58" x14ac:dyDescent="0.25">
      <c r="A8210" s="13"/>
      <c r="B8210" s="13"/>
      <c r="C8210" s="13"/>
      <c r="D8210" s="13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2"/>
      <c r="BA8210" s="12"/>
      <c r="BB8210" s="12"/>
      <c r="BC8210" s="11"/>
      <c r="BD8210" s="11"/>
      <c r="BE8210" s="11"/>
      <c r="BF8210" s="11"/>
    </row>
    <row r="8211" spans="1:58" x14ac:dyDescent="0.25">
      <c r="A8211" s="13"/>
      <c r="B8211" s="13"/>
      <c r="C8211" s="13"/>
      <c r="D8211" s="13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2"/>
      <c r="BA8211" s="12"/>
      <c r="BB8211" s="12"/>
      <c r="BC8211" s="11"/>
      <c r="BD8211" s="11"/>
      <c r="BE8211" s="11"/>
      <c r="BF8211" s="11"/>
    </row>
    <row r="8212" spans="1:58" x14ac:dyDescent="0.25">
      <c r="A8212" s="13"/>
      <c r="B8212" s="13"/>
      <c r="C8212" s="13"/>
      <c r="D8212" s="13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2"/>
      <c r="BA8212" s="12"/>
      <c r="BB8212" s="12"/>
      <c r="BC8212" s="11"/>
      <c r="BD8212" s="11"/>
      <c r="BE8212" s="11"/>
      <c r="BF8212" s="11"/>
    </row>
    <row r="8213" spans="1:58" x14ac:dyDescent="0.25">
      <c r="A8213" s="13"/>
      <c r="B8213" s="13"/>
      <c r="C8213" s="13"/>
      <c r="D8213" s="13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2"/>
      <c r="BA8213" s="12"/>
      <c r="BB8213" s="12"/>
      <c r="BC8213" s="11"/>
      <c r="BD8213" s="11"/>
      <c r="BE8213" s="11"/>
      <c r="BF8213" s="11"/>
    </row>
    <row r="8214" spans="1:58" x14ac:dyDescent="0.25">
      <c r="A8214" s="13"/>
      <c r="B8214" s="13"/>
      <c r="C8214" s="13"/>
      <c r="D8214" s="13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2"/>
      <c r="BA8214" s="12"/>
      <c r="BB8214" s="12"/>
      <c r="BC8214" s="11"/>
      <c r="BD8214" s="11"/>
      <c r="BE8214" s="11"/>
      <c r="BF8214" s="11"/>
    </row>
    <row r="8215" spans="1:58" x14ac:dyDescent="0.25">
      <c r="A8215" s="13"/>
      <c r="B8215" s="13"/>
      <c r="C8215" s="13"/>
      <c r="D8215" s="13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  <c r="S8215" s="13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2"/>
      <c r="BA8215" s="12"/>
      <c r="BB8215" s="12"/>
      <c r="BC8215" s="11"/>
      <c r="BD8215" s="11"/>
      <c r="BE8215" s="11"/>
      <c r="BF8215" s="11"/>
    </row>
    <row r="8216" spans="1:58" x14ac:dyDescent="0.25">
      <c r="A8216" s="13"/>
      <c r="B8216" s="13"/>
      <c r="C8216" s="13"/>
      <c r="D8216" s="13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2"/>
      <c r="BA8216" s="12"/>
      <c r="BB8216" s="12"/>
      <c r="BC8216" s="11"/>
      <c r="BD8216" s="11"/>
      <c r="BE8216" s="11"/>
      <c r="BF8216" s="11"/>
    </row>
    <row r="8217" spans="1:58" x14ac:dyDescent="0.25">
      <c r="A8217" s="13"/>
      <c r="B8217" s="13"/>
      <c r="C8217" s="13"/>
      <c r="D8217" s="13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2"/>
      <c r="BA8217" s="12"/>
      <c r="BB8217" s="12"/>
      <c r="BC8217" s="11"/>
      <c r="BD8217" s="11"/>
      <c r="BE8217" s="11"/>
      <c r="BF8217" s="11"/>
    </row>
    <row r="8218" spans="1:58" x14ac:dyDescent="0.25">
      <c r="A8218" s="13"/>
      <c r="B8218" s="13"/>
      <c r="C8218" s="13"/>
      <c r="D8218" s="13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2"/>
      <c r="BA8218" s="12"/>
      <c r="BB8218" s="12"/>
      <c r="BC8218" s="11"/>
      <c r="BD8218" s="11"/>
      <c r="BE8218" s="11"/>
      <c r="BF8218" s="11"/>
    </row>
    <row r="8219" spans="1:58" x14ac:dyDescent="0.25">
      <c r="A8219" s="13"/>
      <c r="B8219" s="13"/>
      <c r="C8219" s="13"/>
      <c r="D8219" s="13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2"/>
      <c r="BA8219" s="12"/>
      <c r="BB8219" s="12"/>
      <c r="BC8219" s="11"/>
      <c r="BD8219" s="11"/>
      <c r="BE8219" s="11"/>
      <c r="BF8219" s="11"/>
    </row>
    <row r="8220" spans="1:58" x14ac:dyDescent="0.25">
      <c r="A8220" s="13"/>
      <c r="B8220" s="13"/>
      <c r="C8220" s="13"/>
      <c r="D8220" s="13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2"/>
      <c r="BA8220" s="12"/>
      <c r="BB8220" s="12"/>
      <c r="BC8220" s="11"/>
      <c r="BD8220" s="11"/>
      <c r="BE8220" s="11"/>
      <c r="BF8220" s="11"/>
    </row>
    <row r="8221" spans="1:58" x14ac:dyDescent="0.25">
      <c r="A8221" s="13"/>
      <c r="B8221" s="13"/>
      <c r="C8221" s="13"/>
      <c r="D8221" s="13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2"/>
      <c r="BA8221" s="12"/>
      <c r="BB8221" s="12"/>
      <c r="BC8221" s="11"/>
      <c r="BD8221" s="11"/>
      <c r="BE8221" s="11"/>
      <c r="BF8221" s="11"/>
    </row>
    <row r="8222" spans="1:58" x14ac:dyDescent="0.25">
      <c r="A8222" s="13"/>
      <c r="B8222" s="13"/>
      <c r="C8222" s="13"/>
      <c r="D8222" s="13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2"/>
      <c r="BA8222" s="12"/>
      <c r="BB8222" s="12"/>
      <c r="BC8222" s="11"/>
      <c r="BD8222" s="11"/>
      <c r="BE8222" s="11"/>
      <c r="BF8222" s="11"/>
    </row>
    <row r="8223" spans="1:58" x14ac:dyDescent="0.25">
      <c r="A8223" s="13"/>
      <c r="B8223" s="13"/>
      <c r="C8223" s="13"/>
      <c r="D8223" s="13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2"/>
      <c r="BA8223" s="12"/>
      <c r="BB8223" s="12"/>
      <c r="BC8223" s="11"/>
      <c r="BD8223" s="11"/>
      <c r="BE8223" s="11"/>
      <c r="BF8223" s="11"/>
    </row>
    <row r="8224" spans="1:58" x14ac:dyDescent="0.25">
      <c r="A8224" s="13"/>
      <c r="B8224" s="13"/>
      <c r="C8224" s="13"/>
      <c r="D8224" s="13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2"/>
      <c r="BA8224" s="12"/>
      <c r="BB8224" s="12"/>
      <c r="BC8224" s="11"/>
      <c r="BD8224" s="11"/>
      <c r="BE8224" s="11"/>
      <c r="BF8224" s="11"/>
    </row>
    <row r="8225" spans="1:58" x14ac:dyDescent="0.25">
      <c r="A8225" s="13"/>
      <c r="B8225" s="13"/>
      <c r="C8225" s="13"/>
      <c r="D8225" s="13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13"/>
      <c r="AY8225" s="13"/>
      <c r="AZ8225" s="12"/>
      <c r="BA8225" s="12"/>
      <c r="BB8225" s="12"/>
      <c r="BC8225" s="11"/>
      <c r="BD8225" s="11"/>
      <c r="BE8225" s="11"/>
      <c r="BF8225" s="11"/>
    </row>
    <row r="8226" spans="1:58" x14ac:dyDescent="0.25">
      <c r="A8226" s="13"/>
      <c r="B8226" s="13"/>
      <c r="C8226" s="13"/>
      <c r="D8226" s="13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3"/>
      <c r="P8226" s="13"/>
      <c r="Q8226" s="13"/>
      <c r="R8226" s="13"/>
      <c r="S8226" s="13"/>
      <c r="T8226" s="13"/>
      <c r="U8226" s="13"/>
      <c r="V8226" s="13"/>
      <c r="W8226" s="13"/>
      <c r="X8226" s="13"/>
      <c r="Y8226" s="13"/>
      <c r="Z8226" s="13"/>
      <c r="AA8226" s="13"/>
      <c r="AB8226" s="13"/>
      <c r="AC8226" s="13"/>
      <c r="AD8226" s="13"/>
      <c r="AE8226" s="13"/>
      <c r="AF8226" s="13"/>
      <c r="AG8226" s="13"/>
      <c r="AH8226" s="13"/>
      <c r="AI8226" s="13"/>
      <c r="AJ8226" s="13"/>
      <c r="AK8226" s="13"/>
      <c r="AL8226" s="13"/>
      <c r="AM8226" s="13"/>
      <c r="AN8226" s="13"/>
      <c r="AO8226" s="13"/>
      <c r="AP8226" s="13"/>
      <c r="AQ8226" s="13"/>
      <c r="AR8226" s="13"/>
      <c r="AS8226" s="13"/>
      <c r="AT8226" s="13"/>
      <c r="AU8226" s="13"/>
      <c r="AV8226" s="13"/>
      <c r="AW8226" s="13"/>
      <c r="AX8226" s="13"/>
      <c r="AY8226" s="13"/>
      <c r="AZ8226" s="12"/>
      <c r="BA8226" s="12"/>
      <c r="BB8226" s="12"/>
      <c r="BC8226" s="11"/>
      <c r="BD8226" s="11"/>
      <c r="BE8226" s="11"/>
      <c r="BF8226" s="11"/>
    </row>
    <row r="8227" spans="1:58" x14ac:dyDescent="0.25">
      <c r="A8227" s="13"/>
      <c r="B8227" s="13"/>
      <c r="C8227" s="13"/>
      <c r="D8227" s="13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2"/>
      <c r="BA8227" s="12"/>
      <c r="BB8227" s="12"/>
      <c r="BC8227" s="11"/>
      <c r="BD8227" s="11"/>
      <c r="BE8227" s="11"/>
      <c r="BF8227" s="11"/>
    </row>
    <row r="8228" spans="1:58" x14ac:dyDescent="0.25">
      <c r="A8228" s="13"/>
      <c r="B8228" s="13"/>
      <c r="C8228" s="13"/>
      <c r="D8228" s="13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2"/>
      <c r="BA8228" s="12"/>
      <c r="BB8228" s="12"/>
      <c r="BC8228" s="11"/>
      <c r="BD8228" s="11"/>
      <c r="BE8228" s="11"/>
      <c r="BF8228" s="11"/>
    </row>
    <row r="8229" spans="1:58" x14ac:dyDescent="0.25">
      <c r="A8229" s="13"/>
      <c r="B8229" s="13"/>
      <c r="C8229" s="13"/>
      <c r="D8229" s="13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13"/>
      <c r="AF8229" s="13"/>
      <c r="AG8229" s="13"/>
      <c r="AH8229" s="13"/>
      <c r="AI8229" s="13"/>
      <c r="AJ8229" s="13"/>
      <c r="AK8229" s="13"/>
      <c r="AL8229" s="13"/>
      <c r="AM8229" s="13"/>
      <c r="AN8229" s="13"/>
      <c r="AO8229" s="13"/>
      <c r="AP8229" s="13"/>
      <c r="AQ8229" s="13"/>
      <c r="AR8229" s="13"/>
      <c r="AS8229" s="13"/>
      <c r="AT8229" s="13"/>
      <c r="AU8229" s="13"/>
      <c r="AV8229" s="13"/>
      <c r="AW8229" s="13"/>
      <c r="AX8229" s="13"/>
      <c r="AY8229" s="13"/>
      <c r="AZ8229" s="12"/>
      <c r="BA8229" s="12"/>
      <c r="BB8229" s="12"/>
      <c r="BC8229" s="11"/>
      <c r="BD8229" s="11"/>
      <c r="BE8229" s="11"/>
      <c r="BF8229" s="11"/>
    </row>
    <row r="8230" spans="1:58" x14ac:dyDescent="0.25">
      <c r="A8230" s="13"/>
      <c r="B8230" s="13"/>
      <c r="C8230" s="13"/>
      <c r="D8230" s="13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13"/>
      <c r="T8230" s="13"/>
      <c r="U8230" s="13"/>
      <c r="V8230" s="13"/>
      <c r="W8230" s="13"/>
      <c r="X8230" s="13"/>
      <c r="Y8230" s="13"/>
      <c r="Z8230" s="13"/>
      <c r="AA8230" s="13"/>
      <c r="AB8230" s="13"/>
      <c r="AC8230" s="13"/>
      <c r="AD8230" s="13"/>
      <c r="AE8230" s="13"/>
      <c r="AF8230" s="13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2"/>
      <c r="BA8230" s="12"/>
      <c r="BB8230" s="12"/>
      <c r="BC8230" s="11"/>
      <c r="BD8230" s="11"/>
      <c r="BE8230" s="11"/>
      <c r="BF8230" s="11"/>
    </row>
    <row r="8231" spans="1:58" x14ac:dyDescent="0.25">
      <c r="A8231" s="13"/>
      <c r="B8231" s="13"/>
      <c r="C8231" s="13"/>
      <c r="D8231" s="13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2"/>
      <c r="BA8231" s="12"/>
      <c r="BB8231" s="12"/>
      <c r="BC8231" s="11"/>
      <c r="BD8231" s="11"/>
      <c r="BE8231" s="11"/>
      <c r="BF8231" s="11"/>
    </row>
    <row r="8232" spans="1:58" x14ac:dyDescent="0.25">
      <c r="A8232" s="13"/>
      <c r="B8232" s="13"/>
      <c r="C8232" s="13"/>
      <c r="D8232" s="13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2"/>
      <c r="BA8232" s="12"/>
      <c r="BB8232" s="12"/>
      <c r="BC8232" s="11"/>
      <c r="BD8232" s="11"/>
      <c r="BE8232" s="11"/>
      <c r="BF8232" s="11"/>
    </row>
    <row r="8233" spans="1:58" x14ac:dyDescent="0.25">
      <c r="A8233" s="13"/>
      <c r="B8233" s="13"/>
      <c r="C8233" s="13"/>
      <c r="D8233" s="13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2"/>
      <c r="BA8233" s="12"/>
      <c r="BB8233" s="12"/>
      <c r="BC8233" s="11"/>
      <c r="BD8233" s="11"/>
      <c r="BE8233" s="11"/>
      <c r="BF8233" s="11"/>
    </row>
    <row r="8234" spans="1:58" x14ac:dyDescent="0.25">
      <c r="A8234" s="13"/>
      <c r="B8234" s="13"/>
      <c r="C8234" s="13"/>
      <c r="D8234" s="1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2"/>
      <c r="BA8234" s="12"/>
      <c r="BB8234" s="12"/>
      <c r="BC8234" s="11"/>
      <c r="BD8234" s="11"/>
      <c r="BE8234" s="11"/>
      <c r="BF8234" s="11"/>
    </row>
    <row r="8235" spans="1:58" x14ac:dyDescent="0.25">
      <c r="A8235" s="13"/>
      <c r="B8235" s="13"/>
      <c r="C8235" s="13"/>
      <c r="D8235" s="1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2"/>
      <c r="BA8235" s="12"/>
      <c r="BB8235" s="12"/>
      <c r="BC8235" s="11"/>
      <c r="BD8235" s="11"/>
      <c r="BE8235" s="11"/>
      <c r="BF8235" s="11"/>
    </row>
    <row r="8236" spans="1:58" x14ac:dyDescent="0.25">
      <c r="A8236" s="13"/>
      <c r="B8236" s="13"/>
      <c r="C8236" s="13"/>
      <c r="D8236" s="13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2"/>
      <c r="BA8236" s="12"/>
      <c r="BB8236" s="12"/>
      <c r="BC8236" s="11"/>
      <c r="BD8236" s="11"/>
      <c r="BE8236" s="11"/>
      <c r="BF8236" s="11"/>
    </row>
    <row r="8237" spans="1:58" x14ac:dyDescent="0.25">
      <c r="A8237" s="13"/>
      <c r="B8237" s="13"/>
      <c r="C8237" s="13"/>
      <c r="D8237" s="13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2"/>
      <c r="BA8237" s="12"/>
      <c r="BB8237" s="12"/>
      <c r="BC8237" s="11"/>
      <c r="BD8237" s="11"/>
      <c r="BE8237" s="11"/>
      <c r="BF8237" s="11"/>
    </row>
    <row r="8238" spans="1:58" x14ac:dyDescent="0.25">
      <c r="A8238" s="13"/>
      <c r="B8238" s="13"/>
      <c r="C8238" s="13"/>
      <c r="D8238" s="13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13"/>
      <c r="AA8238" s="13"/>
      <c r="AB8238" s="13"/>
      <c r="AC8238" s="13"/>
      <c r="AD8238" s="13"/>
      <c r="AE8238" s="13"/>
      <c r="AF8238" s="13"/>
      <c r="AG8238" s="13"/>
      <c r="AH8238" s="13"/>
      <c r="AI8238" s="13"/>
      <c r="AJ8238" s="13"/>
      <c r="AK8238" s="13"/>
      <c r="AL8238" s="13"/>
      <c r="AM8238" s="13"/>
      <c r="AN8238" s="13"/>
      <c r="AO8238" s="13"/>
      <c r="AP8238" s="13"/>
      <c r="AQ8238" s="13"/>
      <c r="AR8238" s="13"/>
      <c r="AS8238" s="13"/>
      <c r="AT8238" s="13"/>
      <c r="AU8238" s="13"/>
      <c r="AV8238" s="13"/>
      <c r="AW8238" s="13"/>
      <c r="AX8238" s="13"/>
      <c r="AY8238" s="13"/>
      <c r="AZ8238" s="12"/>
      <c r="BA8238" s="12"/>
      <c r="BB8238" s="12"/>
      <c r="BC8238" s="11"/>
      <c r="BD8238" s="11"/>
      <c r="BE8238" s="11"/>
      <c r="BF8238" s="11"/>
    </row>
    <row r="8239" spans="1:58" x14ac:dyDescent="0.25">
      <c r="A8239" s="13"/>
      <c r="B8239" s="13"/>
      <c r="C8239" s="13"/>
      <c r="D8239" s="13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2"/>
      <c r="BA8239" s="12"/>
      <c r="BB8239" s="12"/>
      <c r="BC8239" s="11"/>
      <c r="BD8239" s="11"/>
      <c r="BE8239" s="11"/>
      <c r="BF8239" s="11"/>
    </row>
    <row r="8240" spans="1:58" x14ac:dyDescent="0.25">
      <c r="A8240" s="13"/>
      <c r="B8240" s="13"/>
      <c r="C8240" s="13"/>
      <c r="D8240" s="1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2"/>
      <c r="BA8240" s="12"/>
      <c r="BB8240" s="12"/>
      <c r="BC8240" s="11"/>
      <c r="BD8240" s="11"/>
      <c r="BE8240" s="11"/>
      <c r="BF8240" s="11"/>
    </row>
    <row r="8241" spans="1:58" x14ac:dyDescent="0.25">
      <c r="A8241" s="13"/>
      <c r="B8241" s="13"/>
      <c r="C8241" s="13"/>
      <c r="D8241" s="13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2"/>
      <c r="BA8241" s="12"/>
      <c r="BB8241" s="12"/>
      <c r="BC8241" s="11"/>
      <c r="BD8241" s="11"/>
      <c r="BE8241" s="11"/>
      <c r="BF8241" s="11"/>
    </row>
    <row r="8242" spans="1:58" x14ac:dyDescent="0.25">
      <c r="A8242" s="13"/>
      <c r="B8242" s="13"/>
      <c r="C8242" s="13"/>
      <c r="D8242" s="13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2"/>
      <c r="BA8242" s="12"/>
      <c r="BB8242" s="12"/>
      <c r="BC8242" s="11"/>
      <c r="BD8242" s="11"/>
      <c r="BE8242" s="11"/>
      <c r="BF8242" s="11"/>
    </row>
    <row r="8243" spans="1:58" x14ac:dyDescent="0.25">
      <c r="A8243" s="13"/>
      <c r="B8243" s="13"/>
      <c r="C8243" s="13"/>
      <c r="D8243" s="13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2"/>
      <c r="BA8243" s="12"/>
      <c r="BB8243" s="12"/>
      <c r="BC8243" s="11"/>
      <c r="BD8243" s="11"/>
      <c r="BE8243" s="11"/>
      <c r="BF8243" s="11"/>
    </row>
    <row r="8244" spans="1:58" x14ac:dyDescent="0.25">
      <c r="A8244" s="13"/>
      <c r="B8244" s="13"/>
      <c r="C8244" s="13"/>
      <c r="D8244" s="13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2"/>
      <c r="BA8244" s="12"/>
      <c r="BB8244" s="12"/>
      <c r="BC8244" s="11"/>
      <c r="BD8244" s="11"/>
      <c r="BE8244" s="11"/>
      <c r="BF8244" s="11"/>
    </row>
    <row r="8245" spans="1:58" x14ac:dyDescent="0.25">
      <c r="A8245" s="13"/>
      <c r="B8245" s="13"/>
      <c r="C8245" s="13"/>
      <c r="D8245" s="13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2"/>
      <c r="BA8245" s="12"/>
      <c r="BB8245" s="12"/>
      <c r="BC8245" s="11"/>
      <c r="BD8245" s="11"/>
      <c r="BE8245" s="11"/>
      <c r="BF8245" s="11"/>
    </row>
    <row r="8246" spans="1:58" x14ac:dyDescent="0.25">
      <c r="A8246" s="13"/>
      <c r="B8246" s="13"/>
      <c r="C8246" s="13"/>
      <c r="D8246" s="13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2"/>
      <c r="BA8246" s="12"/>
      <c r="BB8246" s="12"/>
      <c r="BC8246" s="11"/>
      <c r="BD8246" s="11"/>
      <c r="BE8246" s="11"/>
      <c r="BF8246" s="11"/>
    </row>
    <row r="8247" spans="1:58" x14ac:dyDescent="0.25">
      <c r="A8247" s="13"/>
      <c r="B8247" s="13"/>
      <c r="C8247" s="13"/>
      <c r="D8247" s="13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2"/>
      <c r="BA8247" s="12"/>
      <c r="BB8247" s="12"/>
      <c r="BC8247" s="11"/>
      <c r="BD8247" s="11"/>
      <c r="BE8247" s="11"/>
      <c r="BF8247" s="11"/>
    </row>
    <row r="8248" spans="1:58" x14ac:dyDescent="0.25">
      <c r="A8248" s="13"/>
      <c r="B8248" s="13"/>
      <c r="C8248" s="13"/>
      <c r="D8248" s="13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13"/>
      <c r="AD8248" s="13"/>
      <c r="AE8248" s="13"/>
      <c r="AF8248" s="13"/>
      <c r="AG8248" s="13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2"/>
      <c r="BA8248" s="12"/>
      <c r="BB8248" s="12"/>
      <c r="BC8248" s="11"/>
      <c r="BD8248" s="11"/>
      <c r="BE8248" s="11"/>
      <c r="BF8248" s="11"/>
    </row>
    <row r="8249" spans="1:58" x14ac:dyDescent="0.25">
      <c r="A8249" s="13"/>
      <c r="B8249" s="13"/>
      <c r="C8249" s="13"/>
      <c r="D8249" s="13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2"/>
      <c r="BA8249" s="12"/>
      <c r="BB8249" s="12"/>
      <c r="BC8249" s="11"/>
      <c r="BD8249" s="11"/>
      <c r="BE8249" s="11"/>
      <c r="BF8249" s="11"/>
    </row>
    <row r="8250" spans="1:58" x14ac:dyDescent="0.25">
      <c r="A8250" s="13"/>
      <c r="B8250" s="13"/>
      <c r="C8250" s="13"/>
      <c r="D8250" s="13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12"/>
      <c r="BA8250" s="12"/>
      <c r="BB8250" s="12"/>
      <c r="BC8250" s="11"/>
      <c r="BD8250" s="11"/>
      <c r="BE8250" s="11"/>
      <c r="BF8250" s="11"/>
    </row>
    <row r="8251" spans="1:58" x14ac:dyDescent="0.25">
      <c r="A8251" s="13"/>
      <c r="B8251" s="13"/>
      <c r="C8251" s="13"/>
      <c r="D8251" s="13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  <c r="S8251" s="13"/>
      <c r="T8251" s="13"/>
      <c r="U8251" s="13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2"/>
      <c r="BA8251" s="12"/>
      <c r="BB8251" s="12"/>
      <c r="BC8251" s="11"/>
      <c r="BD8251" s="11"/>
      <c r="BE8251" s="11"/>
      <c r="BF8251" s="11"/>
    </row>
    <row r="8252" spans="1:58" x14ac:dyDescent="0.25">
      <c r="A8252" s="13"/>
      <c r="B8252" s="13"/>
      <c r="C8252" s="13"/>
      <c r="D8252" s="13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  <c r="S8252" s="13"/>
      <c r="T8252" s="13"/>
      <c r="U8252" s="13"/>
      <c r="V8252" s="13"/>
      <c r="W8252" s="13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2"/>
      <c r="BA8252" s="12"/>
      <c r="BB8252" s="12"/>
      <c r="BC8252" s="11"/>
      <c r="BD8252" s="11"/>
      <c r="BE8252" s="11"/>
      <c r="BF8252" s="11"/>
    </row>
    <row r="8253" spans="1:58" x14ac:dyDescent="0.25">
      <c r="A8253" s="13"/>
      <c r="B8253" s="13"/>
      <c r="C8253" s="13"/>
      <c r="D8253" s="1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2"/>
      <c r="BA8253" s="12"/>
      <c r="BB8253" s="12"/>
      <c r="BC8253" s="11"/>
      <c r="BD8253" s="11"/>
      <c r="BE8253" s="11"/>
      <c r="BF8253" s="11"/>
    </row>
    <row r="8254" spans="1:58" x14ac:dyDescent="0.25">
      <c r="A8254" s="13"/>
      <c r="B8254" s="13"/>
      <c r="C8254" s="13"/>
      <c r="D8254" s="13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2"/>
      <c r="BA8254" s="12"/>
      <c r="BB8254" s="12"/>
      <c r="BC8254" s="11"/>
      <c r="BD8254" s="11"/>
      <c r="BE8254" s="11"/>
      <c r="BF8254" s="11"/>
    </row>
    <row r="8255" spans="1:58" x14ac:dyDescent="0.25">
      <c r="A8255" s="13"/>
      <c r="B8255" s="13"/>
      <c r="C8255" s="13"/>
      <c r="D8255" s="13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2"/>
      <c r="BA8255" s="12"/>
      <c r="BB8255" s="12"/>
      <c r="BC8255" s="11"/>
      <c r="BD8255" s="11"/>
      <c r="BE8255" s="11"/>
      <c r="BF8255" s="11"/>
    </row>
    <row r="8256" spans="1:58" x14ac:dyDescent="0.25">
      <c r="A8256" s="13"/>
      <c r="B8256" s="13"/>
      <c r="C8256" s="13"/>
      <c r="D8256" s="13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13"/>
      <c r="AO8256" s="13"/>
      <c r="AP8256" s="13"/>
      <c r="AQ8256" s="13"/>
      <c r="AR8256" s="13"/>
      <c r="AS8256" s="13"/>
      <c r="AT8256" s="13"/>
      <c r="AU8256" s="13"/>
      <c r="AV8256" s="13"/>
      <c r="AW8256" s="13"/>
      <c r="AX8256" s="13"/>
      <c r="AY8256" s="13"/>
      <c r="AZ8256" s="12"/>
      <c r="BA8256" s="12"/>
      <c r="BB8256" s="12"/>
      <c r="BC8256" s="11"/>
      <c r="BD8256" s="11"/>
      <c r="BE8256" s="11"/>
      <c r="BF8256" s="11"/>
    </row>
    <row r="8257" spans="1:58" x14ac:dyDescent="0.25">
      <c r="A8257" s="13"/>
      <c r="B8257" s="13"/>
      <c r="C8257" s="13"/>
      <c r="D8257" s="13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13"/>
      <c r="U8257" s="13"/>
      <c r="V8257" s="13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13"/>
      <c r="AP8257" s="13"/>
      <c r="AQ8257" s="13"/>
      <c r="AR8257" s="13"/>
      <c r="AS8257" s="13"/>
      <c r="AT8257" s="13"/>
      <c r="AU8257" s="13"/>
      <c r="AV8257" s="13"/>
      <c r="AW8257" s="13"/>
      <c r="AX8257" s="13"/>
      <c r="AY8257" s="13"/>
      <c r="AZ8257" s="12"/>
      <c r="BA8257" s="12"/>
      <c r="BB8257" s="12"/>
      <c r="BC8257" s="11"/>
      <c r="BD8257" s="11"/>
      <c r="BE8257" s="11"/>
      <c r="BF8257" s="11"/>
    </row>
    <row r="8258" spans="1:58" x14ac:dyDescent="0.25">
      <c r="A8258" s="13"/>
      <c r="B8258" s="13"/>
      <c r="C8258" s="13"/>
      <c r="D8258" s="13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2"/>
      <c r="BA8258" s="12"/>
      <c r="BB8258" s="12"/>
      <c r="BC8258" s="11"/>
      <c r="BD8258" s="11"/>
      <c r="BE8258" s="11"/>
      <c r="BF8258" s="11"/>
    </row>
    <row r="8259" spans="1:58" x14ac:dyDescent="0.25">
      <c r="A8259" s="13"/>
      <c r="B8259" s="13"/>
      <c r="C8259" s="13"/>
      <c r="D8259" s="13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2"/>
      <c r="BA8259" s="12"/>
      <c r="BB8259" s="12"/>
      <c r="BC8259" s="11"/>
      <c r="BD8259" s="11"/>
      <c r="BE8259" s="11"/>
      <c r="BF8259" s="11"/>
    </row>
    <row r="8260" spans="1:58" x14ac:dyDescent="0.25">
      <c r="A8260" s="13"/>
      <c r="B8260" s="13"/>
      <c r="C8260" s="13"/>
      <c r="D8260" s="13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2"/>
      <c r="BA8260" s="12"/>
      <c r="BB8260" s="12"/>
      <c r="BC8260" s="11"/>
      <c r="BD8260" s="11"/>
      <c r="BE8260" s="11"/>
      <c r="BF8260" s="11"/>
    </row>
    <row r="8261" spans="1:58" x14ac:dyDescent="0.25">
      <c r="A8261" s="13"/>
      <c r="B8261" s="13"/>
      <c r="C8261" s="13"/>
      <c r="D8261" s="13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2"/>
      <c r="BA8261" s="12"/>
      <c r="BB8261" s="12"/>
      <c r="BC8261" s="11"/>
      <c r="BD8261" s="11"/>
      <c r="BE8261" s="11"/>
      <c r="BF8261" s="11"/>
    </row>
    <row r="8262" spans="1:58" x14ac:dyDescent="0.25">
      <c r="A8262" s="13"/>
      <c r="B8262" s="13"/>
      <c r="C8262" s="13"/>
      <c r="D8262" s="13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3"/>
      <c r="P8262" s="13"/>
      <c r="Q8262" s="13"/>
      <c r="R8262" s="13"/>
      <c r="S8262" s="13"/>
      <c r="T8262" s="13"/>
      <c r="U8262" s="13"/>
      <c r="V8262" s="13"/>
      <c r="W8262" s="13"/>
      <c r="X8262" s="13"/>
      <c r="Y8262" s="13"/>
      <c r="Z8262" s="13"/>
      <c r="AA8262" s="13"/>
      <c r="AB8262" s="13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2"/>
      <c r="BA8262" s="12"/>
      <c r="BB8262" s="12"/>
      <c r="BC8262" s="11"/>
      <c r="BD8262" s="11"/>
      <c r="BE8262" s="11"/>
      <c r="BF8262" s="11"/>
    </row>
    <row r="8263" spans="1:58" x14ac:dyDescent="0.25">
      <c r="A8263" s="13"/>
      <c r="B8263" s="13"/>
      <c r="C8263" s="13"/>
      <c r="D8263" s="13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2"/>
      <c r="BA8263" s="12"/>
      <c r="BB8263" s="12"/>
      <c r="BC8263" s="11"/>
      <c r="BD8263" s="11"/>
      <c r="BE8263" s="11"/>
      <c r="BF8263" s="11"/>
    </row>
    <row r="8264" spans="1:58" x14ac:dyDescent="0.25">
      <c r="A8264" s="13"/>
      <c r="B8264" s="13"/>
      <c r="C8264" s="13"/>
      <c r="D8264" s="13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2"/>
      <c r="BA8264" s="12"/>
      <c r="BB8264" s="12"/>
      <c r="BC8264" s="11"/>
      <c r="BD8264" s="11"/>
      <c r="BE8264" s="11"/>
      <c r="BF8264" s="11"/>
    </row>
    <row r="8265" spans="1:58" x14ac:dyDescent="0.25">
      <c r="A8265" s="13"/>
      <c r="B8265" s="13"/>
      <c r="C8265" s="13"/>
      <c r="D8265" s="13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2"/>
      <c r="BA8265" s="12"/>
      <c r="BB8265" s="12"/>
      <c r="BC8265" s="11"/>
      <c r="BD8265" s="11"/>
      <c r="BE8265" s="11"/>
      <c r="BF8265" s="11"/>
    </row>
    <row r="8266" spans="1:58" x14ac:dyDescent="0.25">
      <c r="A8266" s="13"/>
      <c r="B8266" s="13"/>
      <c r="C8266" s="13"/>
      <c r="D8266" s="13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2"/>
      <c r="BA8266" s="12"/>
      <c r="BB8266" s="12"/>
      <c r="BC8266" s="11"/>
      <c r="BD8266" s="11"/>
      <c r="BE8266" s="11"/>
      <c r="BF8266" s="11"/>
    </row>
    <row r="8267" spans="1:58" x14ac:dyDescent="0.25">
      <c r="A8267" s="13"/>
      <c r="B8267" s="13"/>
      <c r="C8267" s="13"/>
      <c r="D8267" s="13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2"/>
      <c r="BA8267" s="12"/>
      <c r="BB8267" s="12"/>
      <c r="BC8267" s="11"/>
      <c r="BD8267" s="11"/>
      <c r="BE8267" s="11"/>
      <c r="BF8267" s="11"/>
    </row>
    <row r="8268" spans="1:58" x14ac:dyDescent="0.25">
      <c r="A8268" s="13"/>
      <c r="B8268" s="13"/>
      <c r="C8268" s="13"/>
      <c r="D8268" s="13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2"/>
      <c r="BA8268" s="12"/>
      <c r="BB8268" s="12"/>
      <c r="BC8268" s="11"/>
      <c r="BD8268" s="11"/>
      <c r="BE8268" s="11"/>
      <c r="BF8268" s="11"/>
    </row>
    <row r="8269" spans="1:58" x14ac:dyDescent="0.25">
      <c r="A8269" s="13"/>
      <c r="B8269" s="13"/>
      <c r="C8269" s="13"/>
      <c r="D8269" s="13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2"/>
      <c r="BA8269" s="12"/>
      <c r="BB8269" s="12"/>
      <c r="BC8269" s="11"/>
      <c r="BD8269" s="11"/>
      <c r="BE8269" s="11"/>
      <c r="BF8269" s="11"/>
    </row>
    <row r="8270" spans="1:58" x14ac:dyDescent="0.25">
      <c r="A8270" s="13"/>
      <c r="B8270" s="13"/>
      <c r="C8270" s="13"/>
      <c r="D8270" s="13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2"/>
      <c r="BA8270" s="12"/>
      <c r="BB8270" s="12"/>
      <c r="BC8270" s="11"/>
      <c r="BD8270" s="11"/>
      <c r="BE8270" s="11"/>
      <c r="BF8270" s="11"/>
    </row>
    <row r="8271" spans="1:58" x14ac:dyDescent="0.25">
      <c r="A8271" s="13"/>
      <c r="B8271" s="13"/>
      <c r="C8271" s="13"/>
      <c r="D8271" s="13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2"/>
      <c r="BA8271" s="12"/>
      <c r="BB8271" s="12"/>
      <c r="BC8271" s="11"/>
      <c r="BD8271" s="11"/>
      <c r="BE8271" s="11"/>
      <c r="BF8271" s="11"/>
    </row>
    <row r="8272" spans="1:58" x14ac:dyDescent="0.25">
      <c r="A8272" s="13"/>
      <c r="B8272" s="13"/>
      <c r="C8272" s="13"/>
      <c r="D8272" s="13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2"/>
      <c r="BA8272" s="12"/>
      <c r="BB8272" s="12"/>
      <c r="BC8272" s="11"/>
      <c r="BD8272" s="11"/>
      <c r="BE8272" s="11"/>
      <c r="BF8272" s="11"/>
    </row>
    <row r="8273" spans="1:58" x14ac:dyDescent="0.25">
      <c r="A8273" s="13"/>
      <c r="B8273" s="13"/>
      <c r="C8273" s="13"/>
      <c r="D8273" s="13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2"/>
      <c r="BA8273" s="12"/>
      <c r="BB8273" s="12"/>
      <c r="BC8273" s="11"/>
      <c r="BD8273" s="11"/>
      <c r="BE8273" s="11"/>
      <c r="BF8273" s="11"/>
    </row>
    <row r="8274" spans="1:58" x14ac:dyDescent="0.25">
      <c r="A8274" s="13"/>
      <c r="B8274" s="13"/>
      <c r="C8274" s="13"/>
      <c r="D8274" s="13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2"/>
      <c r="BA8274" s="12"/>
      <c r="BB8274" s="12"/>
      <c r="BC8274" s="11"/>
      <c r="BD8274" s="11"/>
      <c r="BE8274" s="11"/>
      <c r="BF8274" s="11"/>
    </row>
    <row r="8275" spans="1:58" x14ac:dyDescent="0.25">
      <c r="A8275" s="13"/>
      <c r="B8275" s="13"/>
      <c r="C8275" s="13"/>
      <c r="D8275" s="13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2"/>
      <c r="BA8275" s="12"/>
      <c r="BB8275" s="12"/>
      <c r="BC8275" s="11"/>
      <c r="BD8275" s="11"/>
      <c r="BE8275" s="11"/>
      <c r="BF8275" s="11"/>
    </row>
    <row r="8276" spans="1:58" x14ac:dyDescent="0.25">
      <c r="A8276" s="13"/>
      <c r="B8276" s="13"/>
      <c r="C8276" s="13"/>
      <c r="D8276" s="13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2"/>
      <c r="BA8276" s="12"/>
      <c r="BB8276" s="12"/>
      <c r="BC8276" s="11"/>
      <c r="BD8276" s="11"/>
      <c r="BE8276" s="11"/>
      <c r="BF8276" s="11"/>
    </row>
    <row r="8277" spans="1:58" x14ac:dyDescent="0.25">
      <c r="A8277" s="13"/>
      <c r="B8277" s="13"/>
      <c r="C8277" s="13"/>
      <c r="D8277" s="13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2"/>
      <c r="BA8277" s="12"/>
      <c r="BB8277" s="12"/>
      <c r="BC8277" s="11"/>
      <c r="BD8277" s="11"/>
      <c r="BE8277" s="11"/>
      <c r="BF8277" s="11"/>
    </row>
    <row r="8278" spans="1:58" x14ac:dyDescent="0.25">
      <c r="A8278" s="13"/>
      <c r="B8278" s="13"/>
      <c r="C8278" s="13"/>
      <c r="D8278" s="13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2"/>
      <c r="BA8278" s="12"/>
      <c r="BB8278" s="12"/>
      <c r="BC8278" s="11"/>
      <c r="BD8278" s="11"/>
      <c r="BE8278" s="11"/>
      <c r="BF8278" s="11"/>
    </row>
    <row r="8279" spans="1:58" x14ac:dyDescent="0.25">
      <c r="A8279" s="13"/>
      <c r="B8279" s="13"/>
      <c r="C8279" s="13"/>
      <c r="D8279" s="13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2"/>
      <c r="BA8279" s="12"/>
      <c r="BB8279" s="12"/>
      <c r="BC8279" s="11"/>
      <c r="BD8279" s="11"/>
      <c r="BE8279" s="11"/>
      <c r="BF8279" s="11"/>
    </row>
    <row r="8280" spans="1:58" x14ac:dyDescent="0.25">
      <c r="A8280" s="13"/>
      <c r="B8280" s="13"/>
      <c r="C8280" s="13"/>
      <c r="D8280" s="13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2"/>
      <c r="BA8280" s="12"/>
      <c r="BB8280" s="12"/>
      <c r="BC8280" s="11"/>
      <c r="BD8280" s="11"/>
      <c r="BE8280" s="11"/>
      <c r="BF8280" s="11"/>
    </row>
    <row r="8281" spans="1:58" x14ac:dyDescent="0.25">
      <c r="A8281" s="13"/>
      <c r="B8281" s="13"/>
      <c r="C8281" s="13"/>
      <c r="D8281" s="13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2"/>
      <c r="BA8281" s="12"/>
      <c r="BB8281" s="12"/>
      <c r="BC8281" s="11"/>
      <c r="BD8281" s="11"/>
      <c r="BE8281" s="11"/>
      <c r="BF8281" s="11"/>
    </row>
    <row r="8282" spans="1:58" x14ac:dyDescent="0.25">
      <c r="A8282" s="13"/>
      <c r="B8282" s="13"/>
      <c r="C8282" s="13"/>
      <c r="D8282" s="13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2"/>
      <c r="BA8282" s="12"/>
      <c r="BB8282" s="12"/>
      <c r="BC8282" s="11"/>
      <c r="BD8282" s="11"/>
      <c r="BE8282" s="11"/>
      <c r="BF8282" s="11"/>
    </row>
    <row r="8283" spans="1:58" x14ac:dyDescent="0.25">
      <c r="A8283" s="13"/>
      <c r="B8283" s="13"/>
      <c r="C8283" s="13"/>
      <c r="D8283" s="13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2"/>
      <c r="BA8283" s="12"/>
      <c r="BB8283" s="12"/>
      <c r="BC8283" s="11"/>
      <c r="BD8283" s="11"/>
      <c r="BE8283" s="11"/>
      <c r="BF8283" s="11"/>
    </row>
    <row r="8284" spans="1:58" x14ac:dyDescent="0.25">
      <c r="A8284" s="13"/>
      <c r="B8284" s="13"/>
      <c r="C8284" s="13"/>
      <c r="D8284" s="13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2"/>
      <c r="BA8284" s="12"/>
      <c r="BB8284" s="12"/>
      <c r="BC8284" s="11"/>
      <c r="BD8284" s="11"/>
      <c r="BE8284" s="11"/>
      <c r="BF8284" s="11"/>
    </row>
    <row r="8285" spans="1:58" x14ac:dyDescent="0.25">
      <c r="A8285" s="13"/>
      <c r="B8285" s="13"/>
      <c r="C8285" s="13"/>
      <c r="D8285" s="1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2"/>
      <c r="BA8285" s="12"/>
      <c r="BB8285" s="12"/>
      <c r="BC8285" s="11"/>
      <c r="BD8285" s="11"/>
      <c r="BE8285" s="11"/>
      <c r="BF8285" s="11"/>
    </row>
    <row r="8286" spans="1:58" x14ac:dyDescent="0.25">
      <c r="A8286" s="13"/>
      <c r="B8286" s="13"/>
      <c r="C8286" s="13"/>
      <c r="D8286" s="13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2"/>
      <c r="BA8286" s="12"/>
      <c r="BB8286" s="12"/>
      <c r="BC8286" s="11"/>
      <c r="BD8286" s="11"/>
      <c r="BE8286" s="11"/>
      <c r="BF8286" s="11"/>
    </row>
    <row r="8287" spans="1:58" x14ac:dyDescent="0.25">
      <c r="A8287" s="13"/>
      <c r="B8287" s="13"/>
      <c r="C8287" s="13"/>
      <c r="D8287" s="13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2"/>
      <c r="BA8287" s="12"/>
      <c r="BB8287" s="12"/>
      <c r="BC8287" s="11"/>
      <c r="BD8287" s="11"/>
      <c r="BE8287" s="11"/>
      <c r="BF8287" s="11"/>
    </row>
    <row r="8288" spans="1:58" x14ac:dyDescent="0.25">
      <c r="A8288" s="13"/>
      <c r="B8288" s="13"/>
      <c r="C8288" s="13"/>
      <c r="D8288" s="13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2"/>
      <c r="BA8288" s="12"/>
      <c r="BB8288" s="12"/>
      <c r="BC8288" s="11"/>
      <c r="BD8288" s="11"/>
      <c r="BE8288" s="11"/>
      <c r="BF8288" s="11"/>
    </row>
    <row r="8289" spans="1:58" x14ac:dyDescent="0.25">
      <c r="A8289" s="13"/>
      <c r="B8289" s="13"/>
      <c r="C8289" s="13"/>
      <c r="D8289" s="13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2"/>
      <c r="BA8289" s="12"/>
      <c r="BB8289" s="12"/>
      <c r="BC8289" s="11"/>
      <c r="BD8289" s="11"/>
      <c r="BE8289" s="11"/>
      <c r="BF8289" s="11"/>
    </row>
    <row r="8290" spans="1:58" x14ac:dyDescent="0.25">
      <c r="A8290" s="13"/>
      <c r="B8290" s="13"/>
      <c r="C8290" s="13"/>
      <c r="D8290" s="13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2"/>
      <c r="BA8290" s="12"/>
      <c r="BB8290" s="12"/>
      <c r="BC8290" s="11"/>
      <c r="BD8290" s="11"/>
      <c r="BE8290" s="11"/>
      <c r="BF8290" s="11"/>
    </row>
    <row r="8291" spans="1:58" x14ac:dyDescent="0.25">
      <c r="A8291" s="13"/>
      <c r="B8291" s="13"/>
      <c r="C8291" s="13"/>
      <c r="D8291" s="13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2"/>
      <c r="BA8291" s="12"/>
      <c r="BB8291" s="12"/>
      <c r="BC8291" s="11"/>
      <c r="BD8291" s="11"/>
      <c r="BE8291" s="11"/>
      <c r="BF8291" s="11"/>
    </row>
    <row r="8292" spans="1:58" x14ac:dyDescent="0.25">
      <c r="A8292" s="13"/>
      <c r="B8292" s="13"/>
      <c r="C8292" s="13"/>
      <c r="D8292" s="13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2"/>
      <c r="BA8292" s="12"/>
      <c r="BB8292" s="12"/>
      <c r="BC8292" s="11"/>
      <c r="BD8292" s="11"/>
      <c r="BE8292" s="11"/>
      <c r="BF8292" s="11"/>
    </row>
    <row r="8293" spans="1:58" x14ac:dyDescent="0.25">
      <c r="A8293" s="13"/>
      <c r="B8293" s="13"/>
      <c r="C8293" s="13"/>
      <c r="D8293" s="13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3"/>
      <c r="P8293" s="13"/>
      <c r="Q8293" s="13"/>
      <c r="R8293" s="13"/>
      <c r="S8293" s="13"/>
      <c r="T8293" s="13"/>
      <c r="U8293" s="13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2"/>
      <c r="BA8293" s="12"/>
      <c r="BB8293" s="12"/>
      <c r="BC8293" s="11"/>
      <c r="BD8293" s="11"/>
      <c r="BE8293" s="11"/>
      <c r="BF8293" s="11"/>
    </row>
    <row r="8294" spans="1:58" x14ac:dyDescent="0.25">
      <c r="A8294" s="13"/>
      <c r="B8294" s="13"/>
      <c r="C8294" s="13"/>
      <c r="D8294" s="13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2"/>
      <c r="BA8294" s="12"/>
      <c r="BB8294" s="12"/>
      <c r="BC8294" s="11"/>
      <c r="BD8294" s="11"/>
      <c r="BE8294" s="11"/>
      <c r="BF8294" s="11"/>
    </row>
    <row r="8295" spans="1:58" x14ac:dyDescent="0.25">
      <c r="A8295" s="13"/>
      <c r="B8295" s="13"/>
      <c r="C8295" s="13"/>
      <c r="D8295" s="13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2"/>
      <c r="BA8295" s="12"/>
      <c r="BB8295" s="12"/>
      <c r="BC8295" s="11"/>
      <c r="BD8295" s="11"/>
      <c r="BE8295" s="11"/>
      <c r="BF8295" s="11"/>
    </row>
    <row r="8296" spans="1:58" x14ac:dyDescent="0.25">
      <c r="A8296" s="13"/>
      <c r="B8296" s="13"/>
      <c r="C8296" s="13"/>
      <c r="D8296" s="13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2"/>
      <c r="BA8296" s="12"/>
      <c r="BB8296" s="12"/>
      <c r="BC8296" s="11"/>
      <c r="BD8296" s="11"/>
      <c r="BE8296" s="11"/>
      <c r="BF8296" s="11"/>
    </row>
    <row r="8297" spans="1:58" x14ac:dyDescent="0.25">
      <c r="A8297" s="13"/>
      <c r="B8297" s="13"/>
      <c r="C8297" s="13"/>
      <c r="D8297" s="13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2"/>
      <c r="BA8297" s="12"/>
      <c r="BB8297" s="12"/>
      <c r="BC8297" s="11"/>
      <c r="BD8297" s="11"/>
      <c r="BE8297" s="11"/>
      <c r="BF8297" s="11"/>
    </row>
    <row r="8298" spans="1:58" x14ac:dyDescent="0.25">
      <c r="A8298" s="13"/>
      <c r="B8298" s="13"/>
      <c r="C8298" s="13"/>
      <c r="D8298" s="13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2"/>
      <c r="BA8298" s="12"/>
      <c r="BB8298" s="12"/>
      <c r="BC8298" s="11"/>
      <c r="BD8298" s="11"/>
      <c r="BE8298" s="11"/>
      <c r="BF8298" s="11"/>
    </row>
    <row r="8299" spans="1:58" x14ac:dyDescent="0.25">
      <c r="A8299" s="13"/>
      <c r="B8299" s="13"/>
      <c r="C8299" s="13"/>
      <c r="D8299" s="13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2"/>
      <c r="BA8299" s="12"/>
      <c r="BB8299" s="12"/>
      <c r="BC8299" s="11"/>
      <c r="BD8299" s="11"/>
      <c r="BE8299" s="11"/>
      <c r="BF8299" s="11"/>
    </row>
    <row r="8300" spans="1:58" x14ac:dyDescent="0.25">
      <c r="A8300" s="13"/>
      <c r="B8300" s="13"/>
      <c r="C8300" s="13"/>
      <c r="D8300" s="13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2"/>
      <c r="BA8300" s="12"/>
      <c r="BB8300" s="12"/>
      <c r="BC8300" s="11"/>
      <c r="BD8300" s="11"/>
      <c r="BE8300" s="11"/>
      <c r="BF8300" s="11"/>
    </row>
    <row r="8301" spans="1:58" x14ac:dyDescent="0.25">
      <c r="A8301" s="13"/>
      <c r="B8301" s="13"/>
      <c r="C8301" s="13"/>
      <c r="D8301" s="13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2"/>
      <c r="BA8301" s="12"/>
      <c r="BB8301" s="12"/>
      <c r="BC8301" s="11"/>
      <c r="BD8301" s="11"/>
      <c r="BE8301" s="11"/>
      <c r="BF8301" s="11"/>
    </row>
    <row r="8302" spans="1:58" x14ac:dyDescent="0.25">
      <c r="A8302" s="13"/>
      <c r="B8302" s="13"/>
      <c r="C8302" s="13"/>
      <c r="D8302" s="13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2"/>
      <c r="BA8302" s="12"/>
      <c r="BB8302" s="12"/>
      <c r="BC8302" s="11"/>
      <c r="BD8302" s="11"/>
      <c r="BE8302" s="11"/>
      <c r="BF8302" s="11"/>
    </row>
    <row r="8303" spans="1:58" x14ac:dyDescent="0.25">
      <c r="A8303" s="13"/>
      <c r="B8303" s="13"/>
      <c r="C8303" s="13"/>
      <c r="D8303" s="13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2"/>
      <c r="BA8303" s="12"/>
      <c r="BB8303" s="12"/>
      <c r="BC8303" s="11"/>
      <c r="BD8303" s="11"/>
      <c r="BE8303" s="11"/>
      <c r="BF8303" s="11"/>
    </row>
    <row r="8304" spans="1:58" x14ac:dyDescent="0.25">
      <c r="A8304" s="13"/>
      <c r="B8304" s="13"/>
      <c r="C8304" s="13"/>
      <c r="D8304" s="13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2"/>
      <c r="BA8304" s="12"/>
      <c r="BB8304" s="12"/>
      <c r="BC8304" s="11"/>
      <c r="BD8304" s="11"/>
      <c r="BE8304" s="11"/>
      <c r="BF8304" s="11"/>
    </row>
    <row r="8305" spans="1:58" x14ac:dyDescent="0.25">
      <c r="A8305" s="13"/>
      <c r="B8305" s="13"/>
      <c r="C8305" s="13"/>
      <c r="D8305" s="13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2"/>
      <c r="BA8305" s="12"/>
      <c r="BB8305" s="12"/>
      <c r="BC8305" s="11"/>
      <c r="BD8305" s="11"/>
      <c r="BE8305" s="11"/>
      <c r="BF8305" s="11"/>
    </row>
    <row r="8306" spans="1:58" x14ac:dyDescent="0.25">
      <c r="A8306" s="13"/>
      <c r="B8306" s="13"/>
      <c r="C8306" s="13"/>
      <c r="D8306" s="13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3"/>
      <c r="P8306" s="13"/>
      <c r="Q8306" s="13"/>
      <c r="R8306" s="13"/>
      <c r="S8306" s="13"/>
      <c r="T8306" s="13"/>
      <c r="U8306" s="13"/>
      <c r="V8306" s="13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2"/>
      <c r="BA8306" s="12"/>
      <c r="BB8306" s="12"/>
      <c r="BC8306" s="11"/>
      <c r="BD8306" s="11"/>
      <c r="BE8306" s="11"/>
      <c r="BF8306" s="11"/>
    </row>
    <row r="8307" spans="1:58" x14ac:dyDescent="0.25">
      <c r="A8307" s="13"/>
      <c r="B8307" s="13"/>
      <c r="C8307" s="13"/>
      <c r="D8307" s="13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2"/>
      <c r="BA8307" s="12"/>
      <c r="BB8307" s="12"/>
      <c r="BC8307" s="11"/>
      <c r="BD8307" s="11"/>
      <c r="BE8307" s="11"/>
      <c r="BF8307" s="11"/>
    </row>
    <row r="8308" spans="1:58" x14ac:dyDescent="0.25">
      <c r="A8308" s="13"/>
      <c r="B8308" s="13"/>
      <c r="C8308" s="13"/>
      <c r="D8308" s="13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2"/>
      <c r="BA8308" s="12"/>
      <c r="BB8308" s="12"/>
      <c r="BC8308" s="11"/>
      <c r="BD8308" s="11"/>
      <c r="BE8308" s="11"/>
      <c r="BF8308" s="11"/>
    </row>
    <row r="8309" spans="1:58" x14ac:dyDescent="0.25">
      <c r="A8309" s="13"/>
      <c r="B8309" s="13"/>
      <c r="C8309" s="13"/>
      <c r="D8309" s="13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2"/>
      <c r="BA8309" s="12"/>
      <c r="BB8309" s="12"/>
      <c r="BC8309" s="11"/>
      <c r="BD8309" s="11"/>
      <c r="BE8309" s="11"/>
      <c r="BF8309" s="11"/>
    </row>
    <row r="8310" spans="1:58" x14ac:dyDescent="0.25">
      <c r="A8310" s="13"/>
      <c r="B8310" s="13"/>
      <c r="C8310" s="13"/>
      <c r="D8310" s="1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2"/>
      <c r="BA8310" s="12"/>
      <c r="BB8310" s="12"/>
      <c r="BC8310" s="11"/>
      <c r="BD8310" s="11"/>
      <c r="BE8310" s="11"/>
      <c r="BF8310" s="11"/>
    </row>
    <row r="8311" spans="1:58" x14ac:dyDescent="0.25">
      <c r="A8311" s="13"/>
      <c r="B8311" s="13"/>
      <c r="C8311" s="13"/>
      <c r="D8311" s="13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2"/>
      <c r="BA8311" s="12"/>
      <c r="BB8311" s="12"/>
      <c r="BC8311" s="11"/>
      <c r="BD8311" s="11"/>
      <c r="BE8311" s="11"/>
      <c r="BF8311" s="11"/>
    </row>
    <row r="8312" spans="1:58" x14ac:dyDescent="0.25">
      <c r="A8312" s="13"/>
      <c r="B8312" s="13"/>
      <c r="C8312" s="13"/>
      <c r="D8312" s="13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2"/>
      <c r="BA8312" s="12"/>
      <c r="BB8312" s="12"/>
      <c r="BC8312" s="11"/>
      <c r="BD8312" s="11"/>
      <c r="BE8312" s="11"/>
      <c r="BF8312" s="11"/>
    </row>
    <row r="8313" spans="1:58" x14ac:dyDescent="0.25">
      <c r="A8313" s="13"/>
      <c r="B8313" s="13"/>
      <c r="C8313" s="13"/>
      <c r="D8313" s="13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2"/>
      <c r="BA8313" s="12"/>
      <c r="BB8313" s="12"/>
      <c r="BC8313" s="11"/>
      <c r="BD8313" s="11"/>
      <c r="BE8313" s="11"/>
      <c r="BF8313" s="11"/>
    </row>
    <row r="8314" spans="1:58" x14ac:dyDescent="0.25">
      <c r="A8314" s="13"/>
      <c r="B8314" s="13"/>
      <c r="C8314" s="13"/>
      <c r="D8314" s="13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2"/>
      <c r="BA8314" s="12"/>
      <c r="BB8314" s="12"/>
      <c r="BC8314" s="11"/>
      <c r="BD8314" s="11"/>
      <c r="BE8314" s="11"/>
      <c r="BF8314" s="11"/>
    </row>
    <row r="8315" spans="1:58" x14ac:dyDescent="0.25">
      <c r="A8315" s="13"/>
      <c r="B8315" s="13"/>
      <c r="C8315" s="13"/>
      <c r="D8315" s="13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2"/>
      <c r="BA8315" s="12"/>
      <c r="BB8315" s="12"/>
      <c r="BC8315" s="11"/>
      <c r="BD8315" s="11"/>
      <c r="BE8315" s="11"/>
      <c r="BF8315" s="11"/>
    </row>
    <row r="8316" spans="1:58" x14ac:dyDescent="0.25">
      <c r="A8316" s="13"/>
      <c r="B8316" s="13"/>
      <c r="C8316" s="13"/>
      <c r="D8316" s="13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2"/>
      <c r="BA8316" s="12"/>
      <c r="BB8316" s="12"/>
      <c r="BC8316" s="11"/>
      <c r="BD8316" s="11"/>
      <c r="BE8316" s="11"/>
      <c r="BF8316" s="11"/>
    </row>
    <row r="8317" spans="1:58" x14ac:dyDescent="0.25">
      <c r="A8317" s="13"/>
      <c r="B8317" s="13"/>
      <c r="C8317" s="13"/>
      <c r="D8317" s="13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2"/>
      <c r="BA8317" s="12"/>
      <c r="BB8317" s="12"/>
      <c r="BC8317" s="11"/>
      <c r="BD8317" s="11"/>
      <c r="BE8317" s="11"/>
      <c r="BF8317" s="11"/>
    </row>
    <row r="8318" spans="1:58" x14ac:dyDescent="0.25">
      <c r="A8318" s="13"/>
      <c r="B8318" s="13"/>
      <c r="C8318" s="13"/>
      <c r="D8318" s="13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2"/>
      <c r="BA8318" s="12"/>
      <c r="BB8318" s="12"/>
      <c r="BC8318" s="11"/>
      <c r="BD8318" s="11"/>
      <c r="BE8318" s="11"/>
      <c r="BF8318" s="11"/>
    </row>
    <row r="8319" spans="1:58" x14ac:dyDescent="0.25">
      <c r="A8319" s="13"/>
      <c r="B8319" s="13"/>
      <c r="C8319" s="13"/>
      <c r="D8319" s="13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2"/>
      <c r="BA8319" s="12"/>
      <c r="BB8319" s="12"/>
      <c r="BC8319" s="11"/>
      <c r="BD8319" s="11"/>
      <c r="BE8319" s="11"/>
      <c r="BF8319" s="11"/>
    </row>
    <row r="8320" spans="1:58" x14ac:dyDescent="0.25">
      <c r="A8320" s="13"/>
      <c r="B8320" s="13"/>
      <c r="C8320" s="13"/>
      <c r="D8320" s="13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2"/>
      <c r="BA8320" s="12"/>
      <c r="BB8320" s="12"/>
      <c r="BC8320" s="11"/>
      <c r="BD8320" s="11"/>
      <c r="BE8320" s="11"/>
      <c r="BF8320" s="11"/>
    </row>
    <row r="8321" spans="1:58" x14ac:dyDescent="0.25">
      <c r="A8321" s="13"/>
      <c r="B8321" s="13"/>
      <c r="C8321" s="13"/>
      <c r="D8321" s="13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2"/>
      <c r="BA8321" s="12"/>
      <c r="BB8321" s="12"/>
      <c r="BC8321" s="11"/>
      <c r="BD8321" s="11"/>
      <c r="BE8321" s="11"/>
      <c r="BF8321" s="11"/>
    </row>
    <row r="8322" spans="1:58" x14ac:dyDescent="0.25">
      <c r="A8322" s="13"/>
      <c r="B8322" s="13"/>
      <c r="C8322" s="13"/>
      <c r="D8322" s="13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2"/>
      <c r="BA8322" s="12"/>
      <c r="BB8322" s="12"/>
      <c r="BC8322" s="11"/>
      <c r="BD8322" s="11"/>
      <c r="BE8322" s="11"/>
      <c r="BF8322" s="11"/>
    </row>
    <row r="8323" spans="1:58" x14ac:dyDescent="0.25">
      <c r="A8323" s="13"/>
      <c r="B8323" s="13"/>
      <c r="C8323" s="13"/>
      <c r="D8323" s="13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2"/>
      <c r="BA8323" s="12"/>
      <c r="BB8323" s="12"/>
      <c r="BC8323" s="11"/>
      <c r="BD8323" s="11"/>
      <c r="BE8323" s="11"/>
      <c r="BF8323" s="11"/>
    </row>
    <row r="8324" spans="1:58" x14ac:dyDescent="0.25">
      <c r="A8324" s="13"/>
      <c r="B8324" s="13"/>
      <c r="C8324" s="13"/>
      <c r="D8324" s="13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2"/>
      <c r="BA8324" s="12"/>
      <c r="BB8324" s="12"/>
      <c r="BC8324" s="11"/>
      <c r="BD8324" s="11"/>
      <c r="BE8324" s="11"/>
      <c r="BF8324" s="11"/>
    </row>
    <row r="8325" spans="1:58" x14ac:dyDescent="0.25">
      <c r="A8325" s="13"/>
      <c r="B8325" s="13"/>
      <c r="C8325" s="13"/>
      <c r="D8325" s="13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2"/>
      <c r="BA8325" s="12"/>
      <c r="BB8325" s="12"/>
      <c r="BC8325" s="11"/>
      <c r="BD8325" s="11"/>
      <c r="BE8325" s="11"/>
      <c r="BF8325" s="11"/>
    </row>
    <row r="8326" spans="1:58" x14ac:dyDescent="0.25">
      <c r="A8326" s="13"/>
      <c r="B8326" s="13"/>
      <c r="C8326" s="13"/>
      <c r="D8326" s="13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2"/>
      <c r="BA8326" s="12"/>
      <c r="BB8326" s="12"/>
      <c r="BC8326" s="11"/>
      <c r="BD8326" s="11"/>
      <c r="BE8326" s="11"/>
      <c r="BF8326" s="11"/>
    </row>
    <row r="8327" spans="1:58" x14ac:dyDescent="0.25">
      <c r="A8327" s="13"/>
      <c r="B8327" s="13"/>
      <c r="C8327" s="13"/>
      <c r="D8327" s="13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2"/>
      <c r="BA8327" s="12"/>
      <c r="BB8327" s="12"/>
      <c r="BC8327" s="11"/>
      <c r="BD8327" s="11"/>
      <c r="BE8327" s="11"/>
      <c r="BF8327" s="11"/>
    </row>
    <row r="8328" spans="1:58" x14ac:dyDescent="0.25">
      <c r="A8328" s="13"/>
      <c r="B8328" s="13"/>
      <c r="C8328" s="13"/>
      <c r="D8328" s="13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  <c r="S8328" s="13"/>
      <c r="T8328" s="13"/>
      <c r="U8328" s="13"/>
      <c r="V8328" s="13"/>
      <c r="W8328" s="13"/>
      <c r="X8328" s="13"/>
      <c r="Y8328" s="13"/>
      <c r="Z8328" s="13"/>
      <c r="AA8328" s="13"/>
      <c r="AB8328" s="13"/>
      <c r="AC8328" s="13"/>
      <c r="AD8328" s="13"/>
      <c r="AE8328" s="13"/>
      <c r="AF8328" s="13"/>
      <c r="AG8328" s="13"/>
      <c r="AH8328" s="13"/>
      <c r="AI8328" s="13"/>
      <c r="AJ8328" s="13"/>
      <c r="AK8328" s="13"/>
      <c r="AL8328" s="13"/>
      <c r="AM8328" s="13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2"/>
      <c r="BA8328" s="12"/>
      <c r="BB8328" s="12"/>
      <c r="BC8328" s="11"/>
      <c r="BD8328" s="11"/>
      <c r="BE8328" s="11"/>
      <c r="BF8328" s="11"/>
    </row>
    <row r="8329" spans="1:58" x14ac:dyDescent="0.25">
      <c r="A8329" s="13"/>
      <c r="B8329" s="13"/>
      <c r="C8329" s="13"/>
      <c r="D8329" s="13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2"/>
      <c r="BA8329" s="12"/>
      <c r="BB8329" s="12"/>
      <c r="BC8329" s="11"/>
      <c r="BD8329" s="11"/>
      <c r="BE8329" s="11"/>
      <c r="BF8329" s="11"/>
    </row>
    <row r="8330" spans="1:58" x14ac:dyDescent="0.25">
      <c r="A8330" s="13"/>
      <c r="B8330" s="13"/>
      <c r="C8330" s="13"/>
      <c r="D8330" s="13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2"/>
      <c r="BA8330" s="12"/>
      <c r="BB8330" s="12"/>
      <c r="BC8330" s="11"/>
      <c r="BD8330" s="11"/>
      <c r="BE8330" s="11"/>
      <c r="BF8330" s="11"/>
    </row>
    <row r="8331" spans="1:58" x14ac:dyDescent="0.25">
      <c r="A8331" s="13"/>
      <c r="B8331" s="13"/>
      <c r="C8331" s="13"/>
      <c r="D8331" s="13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2"/>
      <c r="BA8331" s="12"/>
      <c r="BB8331" s="12"/>
      <c r="BC8331" s="11"/>
      <c r="BD8331" s="11"/>
      <c r="BE8331" s="11"/>
      <c r="BF8331" s="11"/>
    </row>
    <row r="8332" spans="1:58" x14ac:dyDescent="0.25">
      <c r="A8332" s="13"/>
      <c r="B8332" s="13"/>
      <c r="C8332" s="13"/>
      <c r="D8332" s="13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2"/>
      <c r="BA8332" s="12"/>
      <c r="BB8332" s="12"/>
      <c r="BC8332" s="11"/>
      <c r="BD8332" s="11"/>
      <c r="BE8332" s="11"/>
      <c r="BF8332" s="11"/>
    </row>
    <row r="8333" spans="1:58" x14ac:dyDescent="0.25">
      <c r="A8333" s="13"/>
      <c r="B8333" s="13"/>
      <c r="C8333" s="13"/>
      <c r="D8333" s="13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2"/>
      <c r="BA8333" s="12"/>
      <c r="BB8333" s="12"/>
      <c r="BC8333" s="11"/>
      <c r="BD8333" s="11"/>
      <c r="BE8333" s="11"/>
      <c r="BF8333" s="11"/>
    </row>
    <row r="8334" spans="1:58" x14ac:dyDescent="0.25">
      <c r="A8334" s="13"/>
      <c r="B8334" s="13"/>
      <c r="C8334" s="13"/>
      <c r="D8334" s="13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2"/>
      <c r="BA8334" s="12"/>
      <c r="BB8334" s="12"/>
      <c r="BC8334" s="11"/>
      <c r="BD8334" s="11"/>
      <c r="BE8334" s="11"/>
      <c r="BF8334" s="11"/>
    </row>
    <row r="8335" spans="1:58" x14ac:dyDescent="0.25">
      <c r="A8335" s="13"/>
      <c r="B8335" s="13"/>
      <c r="C8335" s="13"/>
      <c r="D8335" s="13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2"/>
      <c r="BA8335" s="12"/>
      <c r="BB8335" s="12"/>
      <c r="BC8335" s="11"/>
      <c r="BD8335" s="11"/>
      <c r="BE8335" s="11"/>
      <c r="BF8335" s="11"/>
    </row>
    <row r="8336" spans="1:58" x14ac:dyDescent="0.25">
      <c r="A8336" s="13"/>
      <c r="B8336" s="13"/>
      <c r="C8336" s="13"/>
      <c r="D8336" s="13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2"/>
      <c r="BA8336" s="12"/>
      <c r="BB8336" s="12"/>
      <c r="BC8336" s="11"/>
      <c r="BD8336" s="11"/>
      <c r="BE8336" s="11"/>
      <c r="BF8336" s="11"/>
    </row>
    <row r="8337" spans="1:58" x14ac:dyDescent="0.25">
      <c r="A8337" s="13"/>
      <c r="B8337" s="13"/>
      <c r="C8337" s="13"/>
      <c r="D8337" s="13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2"/>
      <c r="BA8337" s="12"/>
      <c r="BB8337" s="12"/>
      <c r="BC8337" s="11"/>
      <c r="BD8337" s="11"/>
      <c r="BE8337" s="11"/>
      <c r="BF8337" s="11"/>
    </row>
    <row r="8338" spans="1:58" x14ac:dyDescent="0.25">
      <c r="A8338" s="13"/>
      <c r="B8338" s="13"/>
      <c r="C8338" s="13"/>
      <c r="D8338" s="13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2"/>
      <c r="BA8338" s="12"/>
      <c r="BB8338" s="12"/>
      <c r="BC8338" s="11"/>
      <c r="BD8338" s="11"/>
      <c r="BE8338" s="11"/>
      <c r="BF8338" s="11"/>
    </row>
    <row r="8339" spans="1:58" x14ac:dyDescent="0.25">
      <c r="A8339" s="13"/>
      <c r="B8339" s="13"/>
      <c r="C8339" s="13"/>
      <c r="D8339" s="13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2"/>
      <c r="BA8339" s="12"/>
      <c r="BB8339" s="12"/>
      <c r="BC8339" s="11"/>
      <c r="BD8339" s="11"/>
      <c r="BE8339" s="11"/>
      <c r="BF8339" s="11"/>
    </row>
    <row r="8340" spans="1:58" x14ac:dyDescent="0.25">
      <c r="A8340" s="13"/>
      <c r="B8340" s="13"/>
      <c r="C8340" s="13"/>
      <c r="D8340" s="13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2"/>
      <c r="BA8340" s="12"/>
      <c r="BB8340" s="12"/>
      <c r="BC8340" s="11"/>
      <c r="BD8340" s="11"/>
      <c r="BE8340" s="11"/>
      <c r="BF8340" s="11"/>
    </row>
    <row r="8341" spans="1:58" x14ac:dyDescent="0.25">
      <c r="A8341" s="13"/>
      <c r="B8341" s="13"/>
      <c r="C8341" s="13"/>
      <c r="D8341" s="13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2"/>
      <c r="BA8341" s="12"/>
      <c r="BB8341" s="12"/>
      <c r="BC8341" s="11"/>
      <c r="BD8341" s="11"/>
      <c r="BE8341" s="11"/>
      <c r="BF8341" s="11"/>
    </row>
    <row r="8342" spans="1:58" x14ac:dyDescent="0.25">
      <c r="A8342" s="13"/>
      <c r="B8342" s="13"/>
      <c r="C8342" s="13"/>
      <c r="D8342" s="13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2"/>
      <c r="BA8342" s="12"/>
      <c r="BB8342" s="12"/>
      <c r="BC8342" s="11"/>
      <c r="BD8342" s="11"/>
      <c r="BE8342" s="11"/>
      <c r="BF8342" s="11"/>
    </row>
    <row r="8343" spans="1:58" x14ac:dyDescent="0.25">
      <c r="A8343" s="13"/>
      <c r="B8343" s="13"/>
      <c r="C8343" s="13"/>
      <c r="D8343" s="13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2"/>
      <c r="BA8343" s="12"/>
      <c r="BB8343" s="12"/>
      <c r="BC8343" s="11"/>
      <c r="BD8343" s="11"/>
      <c r="BE8343" s="11"/>
      <c r="BF8343" s="11"/>
    </row>
    <row r="8344" spans="1:58" x14ac:dyDescent="0.25">
      <c r="A8344" s="13"/>
      <c r="B8344" s="13"/>
      <c r="C8344" s="13"/>
      <c r="D8344" s="13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2"/>
      <c r="BA8344" s="12"/>
      <c r="BB8344" s="12"/>
      <c r="BC8344" s="11"/>
      <c r="BD8344" s="11"/>
      <c r="BE8344" s="11"/>
      <c r="BF8344" s="11"/>
    </row>
    <row r="8345" spans="1:58" x14ac:dyDescent="0.25">
      <c r="A8345" s="13"/>
      <c r="B8345" s="13"/>
      <c r="C8345" s="13"/>
      <c r="D8345" s="13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2"/>
      <c r="BA8345" s="12"/>
      <c r="BB8345" s="12"/>
      <c r="BC8345" s="11"/>
      <c r="BD8345" s="11"/>
      <c r="BE8345" s="11"/>
      <c r="BF8345" s="11"/>
    </row>
    <row r="8346" spans="1:58" x14ac:dyDescent="0.25">
      <c r="A8346" s="13"/>
      <c r="B8346" s="13"/>
      <c r="C8346" s="13"/>
      <c r="D8346" s="13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2"/>
      <c r="BA8346" s="12"/>
      <c r="BB8346" s="12"/>
      <c r="BC8346" s="11"/>
      <c r="BD8346" s="11"/>
      <c r="BE8346" s="11"/>
      <c r="BF8346" s="11"/>
    </row>
    <row r="8347" spans="1:58" x14ac:dyDescent="0.25">
      <c r="A8347" s="13"/>
      <c r="B8347" s="13"/>
      <c r="C8347" s="13"/>
      <c r="D8347" s="13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2"/>
      <c r="BA8347" s="12"/>
      <c r="BB8347" s="12"/>
      <c r="BC8347" s="11"/>
      <c r="BD8347" s="11"/>
      <c r="BE8347" s="11"/>
      <c r="BF8347" s="11"/>
    </row>
    <row r="8348" spans="1:58" x14ac:dyDescent="0.25">
      <c r="A8348" s="13"/>
      <c r="B8348" s="13"/>
      <c r="C8348" s="13"/>
      <c r="D8348" s="13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2"/>
      <c r="BA8348" s="12"/>
      <c r="BB8348" s="12"/>
      <c r="BC8348" s="11"/>
      <c r="BD8348" s="11"/>
      <c r="BE8348" s="11"/>
      <c r="BF8348" s="11"/>
    </row>
    <row r="8349" spans="1:58" x14ac:dyDescent="0.25">
      <c r="A8349" s="13"/>
      <c r="B8349" s="13"/>
      <c r="C8349" s="13"/>
      <c r="D8349" s="13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2"/>
      <c r="BA8349" s="12"/>
      <c r="BB8349" s="12"/>
      <c r="BC8349" s="11"/>
      <c r="BD8349" s="11"/>
      <c r="BE8349" s="11"/>
      <c r="BF8349" s="11"/>
    </row>
    <row r="8350" spans="1:58" x14ac:dyDescent="0.25">
      <c r="A8350" s="13"/>
      <c r="B8350" s="13"/>
      <c r="C8350" s="13"/>
      <c r="D8350" s="13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2"/>
      <c r="BA8350" s="12"/>
      <c r="BB8350" s="12"/>
      <c r="BC8350" s="11"/>
      <c r="BD8350" s="11"/>
      <c r="BE8350" s="11"/>
      <c r="BF8350" s="11"/>
    </row>
    <row r="8351" spans="1:58" x14ac:dyDescent="0.25">
      <c r="A8351" s="13"/>
      <c r="B8351" s="13"/>
      <c r="C8351" s="13"/>
      <c r="D8351" s="13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2"/>
      <c r="BA8351" s="12"/>
      <c r="BB8351" s="12"/>
      <c r="BC8351" s="11"/>
      <c r="BD8351" s="11"/>
      <c r="BE8351" s="11"/>
      <c r="BF8351" s="11"/>
    </row>
    <row r="8352" spans="1:58" x14ac:dyDescent="0.25">
      <c r="A8352" s="13"/>
      <c r="B8352" s="13"/>
      <c r="C8352" s="13"/>
      <c r="D8352" s="13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2"/>
      <c r="BA8352" s="12"/>
      <c r="BB8352" s="12"/>
      <c r="BC8352" s="11"/>
      <c r="BD8352" s="11"/>
      <c r="BE8352" s="11"/>
      <c r="BF8352" s="11"/>
    </row>
    <row r="8353" spans="1:58" x14ac:dyDescent="0.25">
      <c r="A8353" s="13"/>
      <c r="B8353" s="13"/>
      <c r="C8353" s="13"/>
      <c r="D8353" s="13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2"/>
      <c r="BA8353" s="12"/>
      <c r="BB8353" s="12"/>
      <c r="BC8353" s="11"/>
      <c r="BD8353" s="11"/>
      <c r="BE8353" s="11"/>
      <c r="BF8353" s="11"/>
    </row>
    <row r="8354" spans="1:58" x14ac:dyDescent="0.25">
      <c r="A8354" s="13"/>
      <c r="B8354" s="13"/>
      <c r="C8354" s="13"/>
      <c r="D8354" s="13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2"/>
      <c r="BA8354" s="12"/>
      <c r="BB8354" s="12"/>
      <c r="BC8354" s="11"/>
      <c r="BD8354" s="11"/>
      <c r="BE8354" s="11"/>
      <c r="BF8354" s="11"/>
    </row>
    <row r="8355" spans="1:58" x14ac:dyDescent="0.25">
      <c r="A8355" s="13"/>
      <c r="B8355" s="13"/>
      <c r="C8355" s="13"/>
      <c r="D8355" s="13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2"/>
      <c r="BA8355" s="12"/>
      <c r="BB8355" s="12"/>
      <c r="BC8355" s="11"/>
      <c r="BD8355" s="11"/>
      <c r="BE8355" s="11"/>
      <c r="BF8355" s="11"/>
    </row>
    <row r="8356" spans="1:58" x14ac:dyDescent="0.25">
      <c r="A8356" s="13"/>
      <c r="B8356" s="13"/>
      <c r="C8356" s="13"/>
      <c r="D8356" s="13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2"/>
      <c r="BA8356" s="12"/>
      <c r="BB8356" s="12"/>
      <c r="BC8356" s="11"/>
      <c r="BD8356" s="11"/>
      <c r="BE8356" s="11"/>
      <c r="BF8356" s="11"/>
    </row>
    <row r="8357" spans="1:58" x14ac:dyDescent="0.25">
      <c r="A8357" s="13"/>
      <c r="B8357" s="13"/>
      <c r="C8357" s="13"/>
      <c r="D8357" s="13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2"/>
      <c r="BA8357" s="12"/>
      <c r="BB8357" s="12"/>
      <c r="BC8357" s="11"/>
      <c r="BD8357" s="11"/>
      <c r="BE8357" s="11"/>
      <c r="BF8357" s="11"/>
    </row>
    <row r="8358" spans="1:58" x14ac:dyDescent="0.25">
      <c r="A8358" s="13"/>
      <c r="B8358" s="13"/>
      <c r="C8358" s="13"/>
      <c r="D8358" s="13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3"/>
      <c r="P8358" s="13"/>
      <c r="Q8358" s="13"/>
      <c r="R8358" s="13"/>
      <c r="S8358" s="13"/>
      <c r="T8358" s="13"/>
      <c r="U8358" s="13"/>
      <c r="V8358" s="13"/>
      <c r="W8358" s="13"/>
      <c r="X8358" s="13"/>
      <c r="Y8358" s="13"/>
      <c r="Z8358" s="13"/>
      <c r="AA8358" s="13"/>
      <c r="AB8358" s="13"/>
      <c r="AC8358" s="13"/>
      <c r="AD8358" s="13"/>
      <c r="AE8358" s="13"/>
      <c r="AF8358" s="13"/>
      <c r="AG8358" s="13"/>
      <c r="AH8358" s="13"/>
      <c r="AI8358" s="13"/>
      <c r="AJ8358" s="13"/>
      <c r="AK8358" s="13"/>
      <c r="AL8358" s="13"/>
      <c r="AM8358" s="13"/>
      <c r="AN8358" s="13"/>
      <c r="AO8358" s="13"/>
      <c r="AP8358" s="13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2"/>
      <c r="BA8358" s="12"/>
      <c r="BB8358" s="12"/>
      <c r="BC8358" s="11"/>
      <c r="BD8358" s="11"/>
      <c r="BE8358" s="11"/>
      <c r="BF8358" s="11"/>
    </row>
    <row r="8359" spans="1:58" x14ac:dyDescent="0.25">
      <c r="A8359" s="13"/>
      <c r="B8359" s="13"/>
      <c r="C8359" s="13"/>
      <c r="D8359" s="13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2"/>
      <c r="BA8359" s="12"/>
      <c r="BB8359" s="12"/>
      <c r="BC8359" s="11"/>
      <c r="BD8359" s="11"/>
      <c r="BE8359" s="11"/>
      <c r="BF8359" s="11"/>
    </row>
    <row r="8360" spans="1:58" x14ac:dyDescent="0.25">
      <c r="A8360" s="13"/>
      <c r="B8360" s="13"/>
      <c r="C8360" s="13"/>
      <c r="D8360" s="13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2"/>
      <c r="BA8360" s="12"/>
      <c r="BB8360" s="12"/>
      <c r="BC8360" s="11"/>
      <c r="BD8360" s="11"/>
      <c r="BE8360" s="11"/>
      <c r="BF8360" s="11"/>
    </row>
    <row r="8361" spans="1:58" x14ac:dyDescent="0.25">
      <c r="A8361" s="13"/>
      <c r="B8361" s="13"/>
      <c r="C8361" s="13"/>
      <c r="D8361" s="13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2"/>
      <c r="BA8361" s="12"/>
      <c r="BB8361" s="12"/>
      <c r="BC8361" s="11"/>
      <c r="BD8361" s="11"/>
      <c r="BE8361" s="11"/>
      <c r="BF8361" s="11"/>
    </row>
    <row r="8362" spans="1:58" x14ac:dyDescent="0.25">
      <c r="A8362" s="13"/>
      <c r="B8362" s="13"/>
      <c r="C8362" s="13"/>
      <c r="D8362" s="13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2"/>
      <c r="BA8362" s="12"/>
      <c r="BB8362" s="12"/>
      <c r="BC8362" s="11"/>
      <c r="BD8362" s="11"/>
      <c r="BE8362" s="11"/>
      <c r="BF8362" s="11"/>
    </row>
    <row r="8363" spans="1:58" x14ac:dyDescent="0.25">
      <c r="A8363" s="13"/>
      <c r="B8363" s="13"/>
      <c r="C8363" s="13"/>
      <c r="D8363" s="13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2"/>
      <c r="BA8363" s="12"/>
      <c r="BB8363" s="12"/>
      <c r="BC8363" s="11"/>
      <c r="BD8363" s="11"/>
      <c r="BE8363" s="11"/>
      <c r="BF8363" s="11"/>
    </row>
    <row r="8364" spans="1:58" x14ac:dyDescent="0.25">
      <c r="A8364" s="13"/>
      <c r="B8364" s="13"/>
      <c r="C8364" s="13"/>
      <c r="D8364" s="13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2"/>
      <c r="BA8364" s="12"/>
      <c r="BB8364" s="12"/>
      <c r="BC8364" s="11"/>
      <c r="BD8364" s="11"/>
      <c r="BE8364" s="11"/>
      <c r="BF8364" s="11"/>
    </row>
    <row r="8365" spans="1:58" x14ac:dyDescent="0.25">
      <c r="A8365" s="13"/>
      <c r="B8365" s="13"/>
      <c r="C8365" s="13"/>
      <c r="D8365" s="13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2"/>
      <c r="BA8365" s="12"/>
      <c r="BB8365" s="12"/>
      <c r="BC8365" s="11"/>
      <c r="BD8365" s="11"/>
      <c r="BE8365" s="11"/>
      <c r="BF8365" s="11"/>
    </row>
    <row r="8366" spans="1:58" x14ac:dyDescent="0.25">
      <c r="A8366" s="13"/>
      <c r="B8366" s="13"/>
      <c r="C8366" s="13"/>
      <c r="D8366" s="13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2"/>
      <c r="BA8366" s="12"/>
      <c r="BB8366" s="12"/>
      <c r="BC8366" s="11"/>
      <c r="BD8366" s="11"/>
      <c r="BE8366" s="11"/>
      <c r="BF8366" s="11"/>
    </row>
    <row r="8367" spans="1:58" x14ac:dyDescent="0.25">
      <c r="A8367" s="13"/>
      <c r="B8367" s="13"/>
      <c r="C8367" s="13"/>
      <c r="D8367" s="13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  <c r="S8367" s="13"/>
      <c r="T8367" s="13"/>
      <c r="U8367" s="13"/>
      <c r="V8367" s="13"/>
      <c r="W8367" s="13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13"/>
      <c r="AV8367" s="13"/>
      <c r="AW8367" s="13"/>
      <c r="AX8367" s="13"/>
      <c r="AY8367" s="13"/>
      <c r="AZ8367" s="12"/>
      <c r="BA8367" s="12"/>
      <c r="BB8367" s="12"/>
      <c r="BC8367" s="11"/>
      <c r="BD8367" s="11"/>
      <c r="BE8367" s="11"/>
      <c r="BF8367" s="11"/>
    </row>
    <row r="8368" spans="1:58" x14ac:dyDescent="0.25">
      <c r="A8368" s="13"/>
      <c r="B8368" s="13"/>
      <c r="C8368" s="13"/>
      <c r="D8368" s="13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2"/>
      <c r="BA8368" s="12"/>
      <c r="BB8368" s="12"/>
      <c r="BC8368" s="11"/>
      <c r="BD8368" s="11"/>
      <c r="BE8368" s="11"/>
      <c r="BF8368" s="11"/>
    </row>
    <row r="8369" spans="1:58" x14ac:dyDescent="0.25">
      <c r="A8369" s="13"/>
      <c r="B8369" s="13"/>
      <c r="C8369" s="13"/>
      <c r="D8369" s="13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2"/>
      <c r="BA8369" s="12"/>
      <c r="BB8369" s="12"/>
      <c r="BC8369" s="11"/>
      <c r="BD8369" s="11"/>
      <c r="BE8369" s="11"/>
      <c r="BF8369" s="11"/>
    </row>
    <row r="8370" spans="1:58" x14ac:dyDescent="0.25">
      <c r="A8370" s="13"/>
      <c r="B8370" s="13"/>
      <c r="C8370" s="13"/>
      <c r="D8370" s="13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2"/>
      <c r="BA8370" s="12"/>
      <c r="BB8370" s="12"/>
      <c r="BC8370" s="11"/>
      <c r="BD8370" s="11"/>
      <c r="BE8370" s="11"/>
      <c r="BF8370" s="11"/>
    </row>
    <row r="8371" spans="1:58" x14ac:dyDescent="0.25">
      <c r="A8371" s="13"/>
      <c r="B8371" s="13"/>
      <c r="C8371" s="13"/>
      <c r="D8371" s="13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2"/>
      <c r="BA8371" s="12"/>
      <c r="BB8371" s="12"/>
      <c r="BC8371" s="11"/>
      <c r="BD8371" s="11"/>
      <c r="BE8371" s="11"/>
      <c r="BF8371" s="11"/>
    </row>
    <row r="8372" spans="1:58" x14ac:dyDescent="0.25">
      <c r="A8372" s="13"/>
      <c r="B8372" s="13"/>
      <c r="C8372" s="13"/>
      <c r="D8372" s="13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2"/>
      <c r="BA8372" s="12"/>
      <c r="BB8372" s="12"/>
      <c r="BC8372" s="11"/>
      <c r="BD8372" s="11"/>
      <c r="BE8372" s="11"/>
      <c r="BF8372" s="11"/>
    </row>
    <row r="8373" spans="1:58" x14ac:dyDescent="0.25">
      <c r="A8373" s="13"/>
      <c r="B8373" s="13"/>
      <c r="C8373" s="13"/>
      <c r="D8373" s="13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2"/>
      <c r="BA8373" s="12"/>
      <c r="BB8373" s="12"/>
      <c r="BC8373" s="11"/>
      <c r="BD8373" s="11"/>
      <c r="BE8373" s="11"/>
      <c r="BF8373" s="11"/>
    </row>
    <row r="8374" spans="1:58" x14ac:dyDescent="0.25">
      <c r="A8374" s="13"/>
      <c r="B8374" s="13"/>
      <c r="C8374" s="13"/>
      <c r="D8374" s="13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2"/>
      <c r="BA8374" s="12"/>
      <c r="BB8374" s="12"/>
      <c r="BC8374" s="11"/>
      <c r="BD8374" s="11"/>
      <c r="BE8374" s="11"/>
      <c r="BF8374" s="11"/>
    </row>
    <row r="8375" spans="1:58" x14ac:dyDescent="0.25">
      <c r="A8375" s="13"/>
      <c r="B8375" s="13"/>
      <c r="C8375" s="13"/>
      <c r="D8375" s="13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2"/>
      <c r="BA8375" s="12"/>
      <c r="BB8375" s="12"/>
      <c r="BC8375" s="11"/>
      <c r="BD8375" s="11"/>
      <c r="BE8375" s="11"/>
      <c r="BF8375" s="11"/>
    </row>
    <row r="8376" spans="1:58" x14ac:dyDescent="0.25">
      <c r="A8376" s="13"/>
      <c r="B8376" s="13"/>
      <c r="C8376" s="13"/>
      <c r="D8376" s="13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2"/>
      <c r="BA8376" s="12"/>
      <c r="BB8376" s="12"/>
      <c r="BC8376" s="11"/>
      <c r="BD8376" s="11"/>
      <c r="BE8376" s="11"/>
      <c r="BF8376" s="11"/>
    </row>
    <row r="8377" spans="1:58" x14ac:dyDescent="0.25">
      <c r="A8377" s="13"/>
      <c r="B8377" s="13"/>
      <c r="C8377" s="13"/>
      <c r="D8377" s="13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2"/>
      <c r="BA8377" s="12"/>
      <c r="BB8377" s="12"/>
      <c r="BC8377" s="11"/>
      <c r="BD8377" s="11"/>
      <c r="BE8377" s="11"/>
      <c r="BF8377" s="11"/>
    </row>
    <row r="8378" spans="1:58" x14ac:dyDescent="0.25">
      <c r="A8378" s="13"/>
      <c r="B8378" s="13"/>
      <c r="C8378" s="13"/>
      <c r="D8378" s="13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2"/>
      <c r="BA8378" s="12"/>
      <c r="BB8378" s="12"/>
      <c r="BC8378" s="11"/>
      <c r="BD8378" s="11"/>
      <c r="BE8378" s="11"/>
      <c r="BF8378" s="11"/>
    </row>
    <row r="8379" spans="1:58" x14ac:dyDescent="0.25">
      <c r="A8379" s="13"/>
      <c r="B8379" s="13"/>
      <c r="C8379" s="13"/>
      <c r="D8379" s="13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2"/>
      <c r="BA8379" s="12"/>
      <c r="BB8379" s="12"/>
      <c r="BC8379" s="11"/>
      <c r="BD8379" s="11"/>
      <c r="BE8379" s="11"/>
      <c r="BF8379" s="11"/>
    </row>
    <row r="8380" spans="1:58" x14ac:dyDescent="0.25">
      <c r="A8380" s="13"/>
      <c r="B8380" s="13"/>
      <c r="C8380" s="13"/>
      <c r="D8380" s="13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2"/>
      <c r="BA8380" s="12"/>
      <c r="BB8380" s="12"/>
      <c r="BC8380" s="11"/>
      <c r="BD8380" s="11"/>
      <c r="BE8380" s="11"/>
      <c r="BF8380" s="11"/>
    </row>
    <row r="8381" spans="1:58" x14ac:dyDescent="0.25">
      <c r="A8381" s="13"/>
      <c r="B8381" s="13"/>
      <c r="C8381" s="13"/>
      <c r="D8381" s="13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2"/>
      <c r="BA8381" s="12"/>
      <c r="BB8381" s="12"/>
      <c r="BC8381" s="11"/>
      <c r="BD8381" s="11"/>
      <c r="BE8381" s="11"/>
      <c r="BF8381" s="11"/>
    </row>
    <row r="8382" spans="1:58" x14ac:dyDescent="0.25">
      <c r="A8382" s="13"/>
      <c r="B8382" s="13"/>
      <c r="C8382" s="13"/>
      <c r="D8382" s="13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2"/>
      <c r="BA8382" s="12"/>
      <c r="BB8382" s="12"/>
      <c r="BC8382" s="11"/>
      <c r="BD8382" s="11"/>
      <c r="BE8382" s="11"/>
      <c r="BF8382" s="11"/>
    </row>
    <row r="8383" spans="1:58" x14ac:dyDescent="0.25">
      <c r="A8383" s="13"/>
      <c r="B8383" s="13"/>
      <c r="C8383" s="13"/>
      <c r="D8383" s="13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2"/>
      <c r="BA8383" s="12"/>
      <c r="BB8383" s="12"/>
      <c r="BC8383" s="11"/>
      <c r="BD8383" s="11"/>
      <c r="BE8383" s="11"/>
      <c r="BF8383" s="11"/>
    </row>
    <row r="8384" spans="1:58" x14ac:dyDescent="0.25">
      <c r="A8384" s="13"/>
      <c r="B8384" s="13"/>
      <c r="C8384" s="13"/>
      <c r="D8384" s="13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2"/>
      <c r="BA8384" s="12"/>
      <c r="BB8384" s="12"/>
      <c r="BC8384" s="11"/>
      <c r="BD8384" s="11"/>
      <c r="BE8384" s="11"/>
      <c r="BF8384" s="11"/>
    </row>
    <row r="8385" spans="1:58" x14ac:dyDescent="0.25">
      <c r="A8385" s="13"/>
      <c r="B8385" s="13"/>
      <c r="C8385" s="13"/>
      <c r="D8385" s="13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2"/>
      <c r="BA8385" s="12"/>
      <c r="BB8385" s="12"/>
      <c r="BC8385" s="11"/>
      <c r="BD8385" s="11"/>
      <c r="BE8385" s="11"/>
      <c r="BF8385" s="11"/>
    </row>
    <row r="8386" spans="1:58" x14ac:dyDescent="0.25">
      <c r="A8386" s="13"/>
      <c r="B8386" s="13"/>
      <c r="C8386" s="13"/>
      <c r="D8386" s="13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2"/>
      <c r="BA8386" s="12"/>
      <c r="BB8386" s="12"/>
      <c r="BC8386" s="11"/>
      <c r="BD8386" s="11"/>
      <c r="BE8386" s="11"/>
      <c r="BF8386" s="11"/>
    </row>
    <row r="8387" spans="1:58" x14ac:dyDescent="0.25">
      <c r="A8387" s="13"/>
      <c r="B8387" s="13"/>
      <c r="C8387" s="13"/>
      <c r="D8387" s="13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2"/>
      <c r="BA8387" s="12"/>
      <c r="BB8387" s="12"/>
      <c r="BC8387" s="11"/>
      <c r="BD8387" s="11"/>
      <c r="BE8387" s="11"/>
      <c r="BF8387" s="11"/>
    </row>
    <row r="8388" spans="1:58" x14ac:dyDescent="0.25">
      <c r="A8388" s="13"/>
      <c r="B8388" s="13"/>
      <c r="C8388" s="13"/>
      <c r="D8388" s="13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2"/>
      <c r="BA8388" s="12"/>
      <c r="BB8388" s="12"/>
      <c r="BC8388" s="11"/>
      <c r="BD8388" s="11"/>
      <c r="BE8388" s="11"/>
      <c r="BF8388" s="11"/>
    </row>
    <row r="8389" spans="1:58" x14ac:dyDescent="0.25">
      <c r="A8389" s="13"/>
      <c r="B8389" s="13"/>
      <c r="C8389" s="13"/>
      <c r="D8389" s="13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2"/>
      <c r="BA8389" s="12"/>
      <c r="BB8389" s="12"/>
      <c r="BC8389" s="11"/>
      <c r="BD8389" s="11"/>
      <c r="BE8389" s="11"/>
      <c r="BF8389" s="11"/>
    </row>
    <row r="8390" spans="1:58" x14ac:dyDescent="0.25">
      <c r="A8390" s="13"/>
      <c r="B8390" s="13"/>
      <c r="C8390" s="13"/>
      <c r="D8390" s="13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2"/>
      <c r="BA8390" s="12"/>
      <c r="BB8390" s="12"/>
      <c r="BC8390" s="11"/>
      <c r="BD8390" s="11"/>
      <c r="BE8390" s="11"/>
      <c r="BF8390" s="11"/>
    </row>
    <row r="8391" spans="1:58" x14ac:dyDescent="0.25">
      <c r="A8391" s="13"/>
      <c r="B8391" s="13"/>
      <c r="C8391" s="13"/>
      <c r="D8391" s="1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2"/>
      <c r="BA8391" s="12"/>
      <c r="BB8391" s="12"/>
      <c r="BC8391" s="11"/>
      <c r="BD8391" s="11"/>
      <c r="BE8391" s="11"/>
      <c r="BF8391" s="11"/>
    </row>
    <row r="8392" spans="1:58" x14ac:dyDescent="0.25">
      <c r="A8392" s="13"/>
      <c r="B8392" s="13"/>
      <c r="C8392" s="13"/>
      <c r="D8392" s="13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2"/>
      <c r="BA8392" s="12"/>
      <c r="BB8392" s="12"/>
      <c r="BC8392" s="11"/>
      <c r="BD8392" s="11"/>
      <c r="BE8392" s="11"/>
      <c r="BF8392" s="11"/>
    </row>
    <row r="8393" spans="1:58" x14ac:dyDescent="0.25">
      <c r="A8393" s="13"/>
      <c r="B8393" s="13"/>
      <c r="C8393" s="13"/>
      <c r="D8393" s="13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2"/>
      <c r="BA8393" s="12"/>
      <c r="BB8393" s="12"/>
      <c r="BC8393" s="11"/>
      <c r="BD8393" s="11"/>
      <c r="BE8393" s="11"/>
      <c r="BF8393" s="11"/>
    </row>
    <row r="8394" spans="1:58" x14ac:dyDescent="0.25">
      <c r="A8394" s="13"/>
      <c r="B8394" s="13"/>
      <c r="C8394" s="13"/>
      <c r="D8394" s="13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2"/>
      <c r="BA8394" s="12"/>
      <c r="BB8394" s="12"/>
      <c r="BC8394" s="11"/>
      <c r="BD8394" s="11"/>
      <c r="BE8394" s="11"/>
      <c r="BF8394" s="11"/>
    </row>
    <row r="8395" spans="1:58" x14ac:dyDescent="0.25">
      <c r="A8395" s="13"/>
      <c r="B8395" s="13"/>
      <c r="C8395" s="13"/>
      <c r="D8395" s="13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13"/>
      <c r="Y8395" s="13"/>
      <c r="Z8395" s="13"/>
      <c r="AA8395" s="13"/>
      <c r="AB8395" s="13"/>
      <c r="AC8395" s="13"/>
      <c r="AD8395" s="13"/>
      <c r="AE8395" s="13"/>
      <c r="AF8395" s="13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2"/>
      <c r="BA8395" s="12"/>
      <c r="BB8395" s="12"/>
      <c r="BC8395" s="11"/>
      <c r="BD8395" s="11"/>
      <c r="BE8395" s="11"/>
      <c r="BF8395" s="11"/>
    </row>
    <row r="8396" spans="1:58" x14ac:dyDescent="0.25">
      <c r="A8396" s="13"/>
      <c r="B8396" s="13"/>
      <c r="C8396" s="13"/>
      <c r="D8396" s="13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2"/>
      <c r="BA8396" s="12"/>
      <c r="BB8396" s="12"/>
      <c r="BC8396" s="11"/>
      <c r="BD8396" s="11"/>
      <c r="BE8396" s="11"/>
      <c r="BF8396" s="11"/>
    </row>
    <row r="8397" spans="1:58" x14ac:dyDescent="0.25">
      <c r="A8397" s="13"/>
      <c r="B8397" s="13"/>
      <c r="C8397" s="13"/>
      <c r="D8397" s="1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2"/>
      <c r="BA8397" s="12"/>
      <c r="BB8397" s="12"/>
      <c r="BC8397" s="11"/>
      <c r="BD8397" s="11"/>
      <c r="BE8397" s="11"/>
      <c r="BF8397" s="11"/>
    </row>
    <row r="8398" spans="1:58" x14ac:dyDescent="0.25">
      <c r="A8398" s="13"/>
      <c r="B8398" s="13"/>
      <c r="C8398" s="13"/>
      <c r="D8398" s="13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2"/>
      <c r="BA8398" s="12"/>
      <c r="BB8398" s="12"/>
      <c r="BC8398" s="11"/>
      <c r="BD8398" s="11"/>
      <c r="BE8398" s="11"/>
      <c r="BF8398" s="11"/>
    </row>
    <row r="8399" spans="1:58" x14ac:dyDescent="0.25">
      <c r="A8399" s="13"/>
      <c r="B8399" s="13"/>
      <c r="C8399" s="13"/>
      <c r="D8399" s="13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2"/>
      <c r="BA8399" s="12"/>
      <c r="BB8399" s="12"/>
      <c r="BC8399" s="11"/>
      <c r="BD8399" s="11"/>
      <c r="BE8399" s="11"/>
      <c r="BF8399" s="11"/>
    </row>
    <row r="8400" spans="1:58" x14ac:dyDescent="0.25">
      <c r="A8400" s="13"/>
      <c r="B8400" s="13"/>
      <c r="C8400" s="13"/>
      <c r="D8400" s="13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2"/>
      <c r="BA8400" s="12"/>
      <c r="BB8400" s="12"/>
      <c r="BC8400" s="11"/>
      <c r="BD8400" s="11"/>
      <c r="BE8400" s="11"/>
      <c r="BF8400" s="11"/>
    </row>
    <row r="8401" spans="1:58" x14ac:dyDescent="0.25">
      <c r="A8401" s="13"/>
      <c r="B8401" s="13"/>
      <c r="C8401" s="13"/>
      <c r="D8401" s="13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2"/>
      <c r="BA8401" s="12"/>
      <c r="BB8401" s="12"/>
      <c r="BC8401" s="11"/>
      <c r="BD8401" s="11"/>
      <c r="BE8401" s="11"/>
      <c r="BF8401" s="11"/>
    </row>
    <row r="8402" spans="1:58" x14ac:dyDescent="0.25">
      <c r="A8402" s="13"/>
      <c r="B8402" s="13"/>
      <c r="C8402" s="13"/>
      <c r="D8402" s="13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2"/>
      <c r="BA8402" s="12"/>
      <c r="BB8402" s="12"/>
      <c r="BC8402" s="11"/>
      <c r="BD8402" s="11"/>
      <c r="BE8402" s="11"/>
      <c r="BF8402" s="11"/>
    </row>
    <row r="8403" spans="1:58" x14ac:dyDescent="0.25">
      <c r="A8403" s="13"/>
      <c r="B8403" s="13"/>
      <c r="C8403" s="13"/>
      <c r="D8403" s="13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2"/>
      <c r="BA8403" s="12"/>
      <c r="BB8403" s="12"/>
      <c r="BC8403" s="11"/>
      <c r="BD8403" s="11"/>
      <c r="BE8403" s="11"/>
      <c r="BF8403" s="11"/>
    </row>
    <row r="8404" spans="1:58" x14ac:dyDescent="0.25">
      <c r="A8404" s="13"/>
      <c r="B8404" s="13"/>
      <c r="C8404" s="13"/>
      <c r="D8404" s="13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2"/>
      <c r="BA8404" s="12"/>
      <c r="BB8404" s="12"/>
      <c r="BC8404" s="11"/>
      <c r="BD8404" s="11"/>
      <c r="BE8404" s="11"/>
      <c r="BF8404" s="11"/>
    </row>
    <row r="8405" spans="1:58" x14ac:dyDescent="0.25">
      <c r="A8405" s="13"/>
      <c r="B8405" s="13"/>
      <c r="C8405" s="13"/>
      <c r="D8405" s="1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2"/>
      <c r="BA8405" s="12"/>
      <c r="BB8405" s="12"/>
      <c r="BC8405" s="11"/>
      <c r="BD8405" s="11"/>
      <c r="BE8405" s="11"/>
      <c r="BF8405" s="11"/>
    </row>
    <row r="8406" spans="1:58" x14ac:dyDescent="0.25">
      <c r="A8406" s="13"/>
      <c r="B8406" s="13"/>
      <c r="C8406" s="13"/>
      <c r="D8406" s="1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2"/>
      <c r="BA8406" s="12"/>
      <c r="BB8406" s="12"/>
      <c r="BC8406" s="11"/>
      <c r="BD8406" s="11"/>
      <c r="BE8406" s="11"/>
      <c r="BF8406" s="11"/>
    </row>
    <row r="8407" spans="1:58" x14ac:dyDescent="0.25">
      <c r="A8407" s="13"/>
      <c r="B8407" s="13"/>
      <c r="C8407" s="13"/>
      <c r="D8407" s="13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2"/>
      <c r="BA8407" s="12"/>
      <c r="BB8407" s="12"/>
      <c r="BC8407" s="11"/>
      <c r="BD8407" s="11"/>
      <c r="BE8407" s="11"/>
      <c r="BF8407" s="11"/>
    </row>
    <row r="8408" spans="1:58" x14ac:dyDescent="0.25">
      <c r="A8408" s="13"/>
      <c r="B8408" s="13"/>
      <c r="C8408" s="13"/>
      <c r="D8408" s="13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2"/>
      <c r="BA8408" s="12"/>
      <c r="BB8408" s="12"/>
      <c r="BC8408" s="11"/>
      <c r="BD8408" s="11"/>
      <c r="BE8408" s="11"/>
      <c r="BF8408" s="11"/>
    </row>
    <row r="8409" spans="1:58" x14ac:dyDescent="0.25">
      <c r="A8409" s="13"/>
      <c r="B8409" s="13"/>
      <c r="C8409" s="13"/>
      <c r="D8409" s="13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2"/>
      <c r="BA8409" s="12"/>
      <c r="BB8409" s="12"/>
      <c r="BC8409" s="11"/>
      <c r="BD8409" s="11"/>
      <c r="BE8409" s="11"/>
      <c r="BF8409" s="11"/>
    </row>
    <row r="8410" spans="1:58" x14ac:dyDescent="0.25">
      <c r="A8410" s="13"/>
      <c r="B8410" s="13"/>
      <c r="C8410" s="13"/>
      <c r="D8410" s="13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2"/>
      <c r="BA8410" s="12"/>
      <c r="BB8410" s="12"/>
      <c r="BC8410" s="11"/>
      <c r="BD8410" s="11"/>
      <c r="BE8410" s="11"/>
      <c r="BF8410" s="11"/>
    </row>
    <row r="8411" spans="1:58" x14ac:dyDescent="0.25">
      <c r="A8411" s="13"/>
      <c r="B8411" s="13"/>
      <c r="C8411" s="13"/>
      <c r="D8411" s="13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2"/>
      <c r="BA8411" s="12"/>
      <c r="BB8411" s="12"/>
      <c r="BC8411" s="11"/>
      <c r="BD8411" s="11"/>
      <c r="BE8411" s="11"/>
      <c r="BF8411" s="11"/>
    </row>
    <row r="8412" spans="1:58" x14ac:dyDescent="0.25">
      <c r="A8412" s="13"/>
      <c r="B8412" s="13"/>
      <c r="C8412" s="13"/>
      <c r="D8412" s="13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2"/>
      <c r="BA8412" s="12"/>
      <c r="BB8412" s="12"/>
      <c r="BC8412" s="11"/>
      <c r="BD8412" s="11"/>
      <c r="BE8412" s="11"/>
      <c r="BF8412" s="11"/>
    </row>
    <row r="8413" spans="1:58" x14ac:dyDescent="0.25">
      <c r="A8413" s="13"/>
      <c r="B8413" s="13"/>
      <c r="C8413" s="13"/>
      <c r="D8413" s="13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2"/>
      <c r="BA8413" s="12"/>
      <c r="BB8413" s="12"/>
      <c r="BC8413" s="11"/>
      <c r="BD8413" s="11"/>
      <c r="BE8413" s="11"/>
      <c r="BF8413" s="11"/>
    </row>
    <row r="8414" spans="1:58" x14ac:dyDescent="0.25">
      <c r="A8414" s="13"/>
      <c r="B8414" s="13"/>
      <c r="C8414" s="13"/>
      <c r="D8414" s="13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2"/>
      <c r="BA8414" s="12"/>
      <c r="BB8414" s="12"/>
      <c r="BC8414" s="11"/>
      <c r="BD8414" s="11"/>
      <c r="BE8414" s="11"/>
      <c r="BF8414" s="11"/>
    </row>
    <row r="8415" spans="1:58" x14ac:dyDescent="0.25">
      <c r="A8415" s="13"/>
      <c r="B8415" s="13"/>
      <c r="C8415" s="13"/>
      <c r="D8415" s="13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2"/>
      <c r="BA8415" s="12"/>
      <c r="BB8415" s="12"/>
      <c r="BC8415" s="11"/>
      <c r="BD8415" s="11"/>
      <c r="BE8415" s="11"/>
      <c r="BF8415" s="11"/>
    </row>
    <row r="8416" spans="1:58" x14ac:dyDescent="0.25">
      <c r="A8416" s="13"/>
      <c r="B8416" s="13"/>
      <c r="C8416" s="13"/>
      <c r="D8416" s="13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13"/>
      <c r="AS8416" s="13"/>
      <c r="AT8416" s="13"/>
      <c r="AU8416" s="13"/>
      <c r="AV8416" s="13"/>
      <c r="AW8416" s="13"/>
      <c r="AX8416" s="13"/>
      <c r="AY8416" s="13"/>
      <c r="AZ8416" s="12"/>
      <c r="BA8416" s="12"/>
      <c r="BB8416" s="12"/>
      <c r="BC8416" s="11"/>
      <c r="BD8416" s="11"/>
      <c r="BE8416" s="11"/>
      <c r="BF8416" s="11"/>
    </row>
    <row r="8417" spans="1:58" x14ac:dyDescent="0.25">
      <c r="A8417" s="13"/>
      <c r="B8417" s="13"/>
      <c r="C8417" s="13"/>
      <c r="D8417" s="13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2"/>
      <c r="BA8417" s="12"/>
      <c r="BB8417" s="12"/>
      <c r="BC8417" s="11"/>
      <c r="BD8417" s="11"/>
      <c r="BE8417" s="11"/>
      <c r="BF8417" s="11"/>
    </row>
    <row r="8418" spans="1:58" x14ac:dyDescent="0.25">
      <c r="A8418" s="13"/>
      <c r="B8418" s="13"/>
      <c r="C8418" s="13"/>
      <c r="D8418" s="13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2"/>
      <c r="BA8418" s="12"/>
      <c r="BB8418" s="12"/>
      <c r="BC8418" s="11"/>
      <c r="BD8418" s="11"/>
      <c r="BE8418" s="11"/>
      <c r="BF8418" s="11"/>
    </row>
    <row r="8419" spans="1:58" x14ac:dyDescent="0.25">
      <c r="A8419" s="13"/>
      <c r="B8419" s="13"/>
      <c r="C8419" s="13"/>
      <c r="D8419" s="13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2"/>
      <c r="BA8419" s="12"/>
      <c r="BB8419" s="12"/>
      <c r="BC8419" s="11"/>
      <c r="BD8419" s="11"/>
      <c r="BE8419" s="11"/>
      <c r="BF8419" s="11"/>
    </row>
    <row r="8420" spans="1:58" x14ac:dyDescent="0.25">
      <c r="A8420" s="13"/>
      <c r="B8420" s="13"/>
      <c r="C8420" s="13"/>
      <c r="D8420" s="13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2"/>
      <c r="BA8420" s="12"/>
      <c r="BB8420" s="12"/>
      <c r="BC8420" s="11"/>
      <c r="BD8420" s="11"/>
      <c r="BE8420" s="11"/>
      <c r="BF8420" s="11"/>
    </row>
    <row r="8421" spans="1:58" x14ac:dyDescent="0.25">
      <c r="A8421" s="13"/>
      <c r="B8421" s="13"/>
      <c r="C8421" s="13"/>
      <c r="D8421" s="13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2"/>
      <c r="BA8421" s="12"/>
      <c r="BB8421" s="12"/>
      <c r="BC8421" s="11"/>
      <c r="BD8421" s="11"/>
      <c r="BE8421" s="11"/>
      <c r="BF8421" s="11"/>
    </row>
    <row r="8422" spans="1:58" x14ac:dyDescent="0.25">
      <c r="A8422" s="13"/>
      <c r="B8422" s="13"/>
      <c r="C8422" s="13"/>
      <c r="D8422" s="13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3"/>
      <c r="P8422" s="13"/>
      <c r="Q8422" s="13"/>
      <c r="R8422" s="13"/>
      <c r="S8422" s="13"/>
      <c r="T8422" s="13"/>
      <c r="U8422" s="13"/>
      <c r="V8422" s="13"/>
      <c r="W8422" s="13"/>
      <c r="X8422" s="13"/>
      <c r="Y8422" s="13"/>
      <c r="Z8422" s="13"/>
      <c r="AA8422" s="13"/>
      <c r="AB8422" s="13"/>
      <c r="AC8422" s="13"/>
      <c r="AD8422" s="13"/>
      <c r="AE8422" s="13"/>
      <c r="AF8422" s="13"/>
      <c r="AG8422" s="13"/>
      <c r="AH8422" s="13"/>
      <c r="AI8422" s="13"/>
      <c r="AJ8422" s="13"/>
      <c r="AK8422" s="13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2"/>
      <c r="BA8422" s="12"/>
      <c r="BB8422" s="12"/>
      <c r="BC8422" s="11"/>
      <c r="BD8422" s="11"/>
      <c r="BE8422" s="11"/>
      <c r="BF8422" s="11"/>
    </row>
    <row r="8423" spans="1:58" x14ac:dyDescent="0.25">
      <c r="A8423" s="13"/>
      <c r="B8423" s="13"/>
      <c r="C8423" s="13"/>
      <c r="D8423" s="13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  <c r="S8423" s="13"/>
      <c r="T8423" s="13"/>
      <c r="U8423" s="13"/>
      <c r="V8423" s="13"/>
      <c r="W8423" s="13"/>
      <c r="X8423" s="13"/>
      <c r="Y8423" s="13"/>
      <c r="Z8423" s="13"/>
      <c r="AA8423" s="13"/>
      <c r="AB8423" s="13"/>
      <c r="AC8423" s="13"/>
      <c r="AD8423" s="13"/>
      <c r="AE8423" s="13"/>
      <c r="AF8423" s="13"/>
      <c r="AG8423" s="13"/>
      <c r="AH8423" s="13"/>
      <c r="AI8423" s="13"/>
      <c r="AJ8423" s="13"/>
      <c r="AK8423" s="13"/>
      <c r="AL8423" s="13"/>
      <c r="AM8423" s="13"/>
      <c r="AN8423" s="13"/>
      <c r="AO8423" s="13"/>
      <c r="AP8423" s="13"/>
      <c r="AQ8423" s="13"/>
      <c r="AR8423" s="13"/>
      <c r="AS8423" s="13"/>
      <c r="AT8423" s="13"/>
      <c r="AU8423" s="13"/>
      <c r="AV8423" s="13"/>
      <c r="AW8423" s="13"/>
      <c r="AX8423" s="13"/>
      <c r="AY8423" s="13"/>
      <c r="AZ8423" s="12"/>
      <c r="BA8423" s="12"/>
      <c r="BB8423" s="12"/>
      <c r="BC8423" s="11"/>
      <c r="BD8423" s="11"/>
      <c r="BE8423" s="11"/>
      <c r="BF8423" s="11"/>
    </row>
    <row r="8424" spans="1:58" x14ac:dyDescent="0.25">
      <c r="A8424" s="13"/>
      <c r="B8424" s="13"/>
      <c r="C8424" s="13"/>
      <c r="D8424" s="13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  <c r="S8424" s="13"/>
      <c r="T8424" s="13"/>
      <c r="U8424" s="13"/>
      <c r="V8424" s="13"/>
      <c r="W8424" s="13"/>
      <c r="X8424" s="13"/>
      <c r="Y8424" s="13"/>
      <c r="Z8424" s="13"/>
      <c r="AA8424" s="13"/>
      <c r="AB8424" s="13"/>
      <c r="AC8424" s="13"/>
      <c r="AD8424" s="13"/>
      <c r="AE8424" s="13"/>
      <c r="AF8424" s="13"/>
      <c r="AG8424" s="13"/>
      <c r="AH8424" s="13"/>
      <c r="AI8424" s="13"/>
      <c r="AJ8424" s="13"/>
      <c r="AK8424" s="13"/>
      <c r="AL8424" s="13"/>
      <c r="AM8424" s="13"/>
      <c r="AN8424" s="13"/>
      <c r="AO8424" s="13"/>
      <c r="AP8424" s="13"/>
      <c r="AQ8424" s="13"/>
      <c r="AR8424" s="13"/>
      <c r="AS8424" s="13"/>
      <c r="AT8424" s="13"/>
      <c r="AU8424" s="13"/>
      <c r="AV8424" s="13"/>
      <c r="AW8424" s="13"/>
      <c r="AX8424" s="13"/>
      <c r="AY8424" s="13"/>
      <c r="AZ8424" s="12"/>
      <c r="BA8424" s="12"/>
      <c r="BB8424" s="12"/>
      <c r="BC8424" s="11"/>
      <c r="BD8424" s="11"/>
      <c r="BE8424" s="11"/>
      <c r="BF8424" s="11"/>
    </row>
    <row r="8425" spans="1:58" x14ac:dyDescent="0.25">
      <c r="A8425" s="13"/>
      <c r="B8425" s="13"/>
      <c r="C8425" s="13"/>
      <c r="D8425" s="13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3"/>
      <c r="P8425" s="13"/>
      <c r="Q8425" s="13"/>
      <c r="R8425" s="13"/>
      <c r="S8425" s="13"/>
      <c r="T8425" s="13"/>
      <c r="U8425" s="13"/>
      <c r="V8425" s="13"/>
      <c r="W8425" s="13"/>
      <c r="X8425" s="13"/>
      <c r="Y8425" s="13"/>
      <c r="Z8425" s="13"/>
      <c r="AA8425" s="13"/>
      <c r="AB8425" s="13"/>
      <c r="AC8425" s="13"/>
      <c r="AD8425" s="13"/>
      <c r="AE8425" s="13"/>
      <c r="AF8425" s="13"/>
      <c r="AG8425" s="13"/>
      <c r="AH8425" s="13"/>
      <c r="AI8425" s="13"/>
      <c r="AJ8425" s="13"/>
      <c r="AK8425" s="13"/>
      <c r="AL8425" s="13"/>
      <c r="AM8425" s="13"/>
      <c r="AN8425" s="13"/>
      <c r="AO8425" s="13"/>
      <c r="AP8425" s="13"/>
      <c r="AQ8425" s="13"/>
      <c r="AR8425" s="13"/>
      <c r="AS8425" s="13"/>
      <c r="AT8425" s="13"/>
      <c r="AU8425" s="13"/>
      <c r="AV8425" s="13"/>
      <c r="AW8425" s="13"/>
      <c r="AX8425" s="13"/>
      <c r="AY8425" s="13"/>
      <c r="AZ8425" s="12"/>
      <c r="BA8425" s="12"/>
      <c r="BB8425" s="12"/>
      <c r="BC8425" s="11"/>
      <c r="BD8425" s="11"/>
      <c r="BE8425" s="11"/>
      <c r="BF8425" s="11"/>
    </row>
    <row r="8426" spans="1:58" x14ac:dyDescent="0.25">
      <c r="A8426" s="13"/>
      <c r="B8426" s="13"/>
      <c r="C8426" s="13"/>
      <c r="D8426" s="13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3"/>
      <c r="P8426" s="13"/>
      <c r="Q8426" s="13"/>
      <c r="R8426" s="13"/>
      <c r="S8426" s="13"/>
      <c r="T8426" s="13"/>
      <c r="U8426" s="13"/>
      <c r="V8426" s="13"/>
      <c r="W8426" s="13"/>
      <c r="X8426" s="13"/>
      <c r="Y8426" s="13"/>
      <c r="Z8426" s="13"/>
      <c r="AA8426" s="13"/>
      <c r="AB8426" s="13"/>
      <c r="AC8426" s="13"/>
      <c r="AD8426" s="13"/>
      <c r="AE8426" s="13"/>
      <c r="AF8426" s="13"/>
      <c r="AG8426" s="13"/>
      <c r="AH8426" s="13"/>
      <c r="AI8426" s="13"/>
      <c r="AJ8426" s="13"/>
      <c r="AK8426" s="13"/>
      <c r="AL8426" s="13"/>
      <c r="AM8426" s="13"/>
      <c r="AN8426" s="13"/>
      <c r="AO8426" s="13"/>
      <c r="AP8426" s="13"/>
      <c r="AQ8426" s="13"/>
      <c r="AR8426" s="13"/>
      <c r="AS8426" s="13"/>
      <c r="AT8426" s="13"/>
      <c r="AU8426" s="13"/>
      <c r="AV8426" s="13"/>
      <c r="AW8426" s="13"/>
      <c r="AX8426" s="13"/>
      <c r="AY8426" s="13"/>
      <c r="AZ8426" s="12"/>
      <c r="BA8426" s="12"/>
      <c r="BB8426" s="12"/>
      <c r="BC8426" s="11"/>
      <c r="BD8426" s="11"/>
      <c r="BE8426" s="11"/>
      <c r="BF8426" s="11"/>
    </row>
    <row r="8427" spans="1:58" x14ac:dyDescent="0.25">
      <c r="A8427" s="13"/>
      <c r="B8427" s="13"/>
      <c r="C8427" s="13"/>
      <c r="D8427" s="13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  <c r="S8427" s="13"/>
      <c r="T8427" s="13"/>
      <c r="U8427" s="13"/>
      <c r="V8427" s="13"/>
      <c r="W8427" s="13"/>
      <c r="X8427" s="13"/>
      <c r="Y8427" s="13"/>
      <c r="Z8427" s="13"/>
      <c r="AA8427" s="13"/>
      <c r="AB8427" s="13"/>
      <c r="AC8427" s="13"/>
      <c r="AD8427" s="13"/>
      <c r="AE8427" s="13"/>
      <c r="AF8427" s="13"/>
      <c r="AG8427" s="13"/>
      <c r="AH8427" s="13"/>
      <c r="AI8427" s="13"/>
      <c r="AJ8427" s="13"/>
      <c r="AK8427" s="13"/>
      <c r="AL8427" s="13"/>
      <c r="AM8427" s="13"/>
      <c r="AN8427" s="13"/>
      <c r="AO8427" s="13"/>
      <c r="AP8427" s="13"/>
      <c r="AQ8427" s="13"/>
      <c r="AR8427" s="13"/>
      <c r="AS8427" s="13"/>
      <c r="AT8427" s="13"/>
      <c r="AU8427" s="13"/>
      <c r="AV8427" s="13"/>
      <c r="AW8427" s="13"/>
      <c r="AX8427" s="13"/>
      <c r="AY8427" s="13"/>
      <c r="AZ8427" s="12"/>
      <c r="BA8427" s="12"/>
      <c r="BB8427" s="12"/>
      <c r="BC8427" s="11"/>
      <c r="BD8427" s="11"/>
      <c r="BE8427" s="11"/>
      <c r="BF8427" s="11"/>
    </row>
    <row r="8428" spans="1:58" x14ac:dyDescent="0.25">
      <c r="A8428" s="13"/>
      <c r="B8428" s="13"/>
      <c r="C8428" s="13"/>
      <c r="D8428" s="13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  <c r="S8428" s="13"/>
      <c r="T8428" s="13"/>
      <c r="U8428" s="13"/>
      <c r="V8428" s="13"/>
      <c r="W8428" s="13"/>
      <c r="X8428" s="13"/>
      <c r="Y8428" s="13"/>
      <c r="Z8428" s="13"/>
      <c r="AA8428" s="13"/>
      <c r="AB8428" s="13"/>
      <c r="AC8428" s="13"/>
      <c r="AD8428" s="13"/>
      <c r="AE8428" s="13"/>
      <c r="AF8428" s="13"/>
      <c r="AG8428" s="13"/>
      <c r="AH8428" s="13"/>
      <c r="AI8428" s="13"/>
      <c r="AJ8428" s="13"/>
      <c r="AK8428" s="13"/>
      <c r="AL8428" s="13"/>
      <c r="AM8428" s="13"/>
      <c r="AN8428" s="13"/>
      <c r="AO8428" s="13"/>
      <c r="AP8428" s="13"/>
      <c r="AQ8428" s="13"/>
      <c r="AR8428" s="13"/>
      <c r="AS8428" s="13"/>
      <c r="AT8428" s="13"/>
      <c r="AU8428" s="13"/>
      <c r="AV8428" s="13"/>
      <c r="AW8428" s="13"/>
      <c r="AX8428" s="13"/>
      <c r="AY8428" s="13"/>
      <c r="AZ8428" s="12"/>
      <c r="BA8428" s="12"/>
      <c r="BB8428" s="12"/>
      <c r="BC8428" s="11"/>
      <c r="BD8428" s="11"/>
      <c r="BE8428" s="11"/>
      <c r="BF8428" s="11"/>
    </row>
    <row r="8429" spans="1:58" x14ac:dyDescent="0.25">
      <c r="A8429" s="13"/>
      <c r="B8429" s="13"/>
      <c r="C8429" s="13"/>
      <c r="D8429" s="13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3"/>
      <c r="P8429" s="13"/>
      <c r="Q8429" s="13"/>
      <c r="R8429" s="13"/>
      <c r="S8429" s="13"/>
      <c r="T8429" s="13"/>
      <c r="U8429" s="13"/>
      <c r="V8429" s="13"/>
      <c r="W8429" s="13"/>
      <c r="X8429" s="13"/>
      <c r="Y8429" s="13"/>
      <c r="Z8429" s="13"/>
      <c r="AA8429" s="13"/>
      <c r="AB8429" s="13"/>
      <c r="AC8429" s="13"/>
      <c r="AD8429" s="13"/>
      <c r="AE8429" s="13"/>
      <c r="AF8429" s="13"/>
      <c r="AG8429" s="13"/>
      <c r="AH8429" s="13"/>
      <c r="AI8429" s="13"/>
      <c r="AJ8429" s="13"/>
      <c r="AK8429" s="13"/>
      <c r="AL8429" s="13"/>
      <c r="AM8429" s="13"/>
      <c r="AN8429" s="13"/>
      <c r="AO8429" s="13"/>
      <c r="AP8429" s="13"/>
      <c r="AQ8429" s="13"/>
      <c r="AR8429" s="13"/>
      <c r="AS8429" s="13"/>
      <c r="AT8429" s="13"/>
      <c r="AU8429" s="13"/>
      <c r="AV8429" s="13"/>
      <c r="AW8429" s="13"/>
      <c r="AX8429" s="13"/>
      <c r="AY8429" s="13"/>
      <c r="AZ8429" s="12"/>
      <c r="BA8429" s="12"/>
      <c r="BB8429" s="12"/>
      <c r="BC8429" s="11"/>
      <c r="BD8429" s="11"/>
      <c r="BE8429" s="11"/>
      <c r="BF8429" s="11"/>
    </row>
    <row r="8430" spans="1:58" x14ac:dyDescent="0.25">
      <c r="A8430" s="13"/>
      <c r="B8430" s="13"/>
      <c r="C8430" s="13"/>
      <c r="D8430" s="13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3"/>
      <c r="P8430" s="13"/>
      <c r="Q8430" s="13"/>
      <c r="R8430" s="13"/>
      <c r="S8430" s="13"/>
      <c r="T8430" s="13"/>
      <c r="U8430" s="13"/>
      <c r="V8430" s="13"/>
      <c r="W8430" s="13"/>
      <c r="X8430" s="13"/>
      <c r="Y8430" s="13"/>
      <c r="Z8430" s="13"/>
      <c r="AA8430" s="13"/>
      <c r="AB8430" s="13"/>
      <c r="AC8430" s="13"/>
      <c r="AD8430" s="13"/>
      <c r="AE8430" s="13"/>
      <c r="AF8430" s="13"/>
      <c r="AG8430" s="13"/>
      <c r="AH8430" s="13"/>
      <c r="AI8430" s="13"/>
      <c r="AJ8430" s="13"/>
      <c r="AK8430" s="13"/>
      <c r="AL8430" s="13"/>
      <c r="AM8430" s="13"/>
      <c r="AN8430" s="13"/>
      <c r="AO8430" s="13"/>
      <c r="AP8430" s="13"/>
      <c r="AQ8430" s="13"/>
      <c r="AR8430" s="13"/>
      <c r="AS8430" s="13"/>
      <c r="AT8430" s="13"/>
      <c r="AU8430" s="13"/>
      <c r="AV8430" s="13"/>
      <c r="AW8430" s="13"/>
      <c r="AX8430" s="13"/>
      <c r="AY8430" s="13"/>
      <c r="AZ8430" s="12"/>
      <c r="BA8430" s="12"/>
      <c r="BB8430" s="12"/>
      <c r="BC8430" s="11"/>
      <c r="BD8430" s="11"/>
      <c r="BE8430" s="11"/>
      <c r="BF8430" s="11"/>
    </row>
    <row r="8431" spans="1:58" x14ac:dyDescent="0.25">
      <c r="A8431" s="13"/>
      <c r="B8431" s="13"/>
      <c r="C8431" s="13"/>
      <c r="D8431" s="13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  <c r="S8431" s="13"/>
      <c r="T8431" s="13"/>
      <c r="U8431" s="13"/>
      <c r="V8431" s="13"/>
      <c r="W8431" s="13"/>
      <c r="X8431" s="13"/>
      <c r="Y8431" s="13"/>
      <c r="Z8431" s="13"/>
      <c r="AA8431" s="13"/>
      <c r="AB8431" s="13"/>
      <c r="AC8431" s="13"/>
      <c r="AD8431" s="13"/>
      <c r="AE8431" s="13"/>
      <c r="AF8431" s="13"/>
      <c r="AG8431" s="13"/>
      <c r="AH8431" s="13"/>
      <c r="AI8431" s="13"/>
      <c r="AJ8431" s="13"/>
      <c r="AK8431" s="13"/>
      <c r="AL8431" s="13"/>
      <c r="AM8431" s="13"/>
      <c r="AN8431" s="13"/>
      <c r="AO8431" s="13"/>
      <c r="AP8431" s="13"/>
      <c r="AQ8431" s="13"/>
      <c r="AR8431" s="13"/>
      <c r="AS8431" s="13"/>
      <c r="AT8431" s="13"/>
      <c r="AU8431" s="13"/>
      <c r="AV8431" s="13"/>
      <c r="AW8431" s="13"/>
      <c r="AX8431" s="13"/>
      <c r="AY8431" s="13"/>
      <c r="AZ8431" s="12"/>
      <c r="BA8431" s="12"/>
      <c r="BB8431" s="12"/>
      <c r="BC8431" s="11"/>
      <c r="BD8431" s="11"/>
      <c r="BE8431" s="11"/>
      <c r="BF8431" s="11"/>
    </row>
    <row r="8432" spans="1:58" x14ac:dyDescent="0.25">
      <c r="A8432" s="13"/>
      <c r="B8432" s="13"/>
      <c r="C8432" s="13"/>
      <c r="D8432" s="13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  <c r="S8432" s="13"/>
      <c r="T8432" s="13"/>
      <c r="U8432" s="13"/>
      <c r="V8432" s="13"/>
      <c r="W8432" s="13"/>
      <c r="X8432" s="13"/>
      <c r="Y8432" s="13"/>
      <c r="Z8432" s="13"/>
      <c r="AA8432" s="13"/>
      <c r="AB8432" s="13"/>
      <c r="AC8432" s="13"/>
      <c r="AD8432" s="13"/>
      <c r="AE8432" s="13"/>
      <c r="AF8432" s="13"/>
      <c r="AG8432" s="13"/>
      <c r="AH8432" s="13"/>
      <c r="AI8432" s="13"/>
      <c r="AJ8432" s="13"/>
      <c r="AK8432" s="13"/>
      <c r="AL8432" s="13"/>
      <c r="AM8432" s="13"/>
      <c r="AN8432" s="13"/>
      <c r="AO8432" s="13"/>
      <c r="AP8432" s="13"/>
      <c r="AQ8432" s="13"/>
      <c r="AR8432" s="13"/>
      <c r="AS8432" s="13"/>
      <c r="AT8432" s="13"/>
      <c r="AU8432" s="13"/>
      <c r="AV8432" s="13"/>
      <c r="AW8432" s="13"/>
      <c r="AX8432" s="13"/>
      <c r="AY8432" s="13"/>
      <c r="AZ8432" s="12"/>
      <c r="BA8432" s="12"/>
      <c r="BB8432" s="12"/>
      <c r="BC8432" s="11"/>
      <c r="BD8432" s="11"/>
      <c r="BE8432" s="11"/>
      <c r="BF8432" s="11"/>
    </row>
    <row r="8433" spans="1:58" x14ac:dyDescent="0.25">
      <c r="A8433" s="13"/>
      <c r="B8433" s="13"/>
      <c r="C8433" s="13"/>
      <c r="D8433" s="13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3"/>
      <c r="P8433" s="13"/>
      <c r="Q8433" s="13"/>
      <c r="R8433" s="13"/>
      <c r="S8433" s="13"/>
      <c r="T8433" s="13"/>
      <c r="U8433" s="13"/>
      <c r="V8433" s="13"/>
      <c r="W8433" s="13"/>
      <c r="X8433" s="13"/>
      <c r="Y8433" s="13"/>
      <c r="Z8433" s="13"/>
      <c r="AA8433" s="13"/>
      <c r="AB8433" s="13"/>
      <c r="AC8433" s="13"/>
      <c r="AD8433" s="13"/>
      <c r="AE8433" s="13"/>
      <c r="AF8433" s="13"/>
      <c r="AG8433" s="13"/>
      <c r="AH8433" s="13"/>
      <c r="AI8433" s="13"/>
      <c r="AJ8433" s="13"/>
      <c r="AK8433" s="13"/>
      <c r="AL8433" s="13"/>
      <c r="AM8433" s="13"/>
      <c r="AN8433" s="13"/>
      <c r="AO8433" s="13"/>
      <c r="AP8433" s="13"/>
      <c r="AQ8433" s="13"/>
      <c r="AR8433" s="13"/>
      <c r="AS8433" s="13"/>
      <c r="AT8433" s="13"/>
      <c r="AU8433" s="13"/>
      <c r="AV8433" s="13"/>
      <c r="AW8433" s="13"/>
      <c r="AX8433" s="13"/>
      <c r="AY8433" s="13"/>
      <c r="AZ8433" s="12"/>
      <c r="BA8433" s="12"/>
      <c r="BB8433" s="12"/>
      <c r="BC8433" s="11"/>
      <c r="BD8433" s="11"/>
      <c r="BE8433" s="11"/>
      <c r="BF8433" s="11"/>
    </row>
    <row r="8434" spans="1:58" x14ac:dyDescent="0.25">
      <c r="A8434" s="13"/>
      <c r="B8434" s="13"/>
      <c r="C8434" s="13"/>
      <c r="D8434" s="13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3"/>
      <c r="P8434" s="13"/>
      <c r="Q8434" s="13"/>
      <c r="R8434" s="13"/>
      <c r="S8434" s="13"/>
      <c r="T8434" s="13"/>
      <c r="U8434" s="13"/>
      <c r="V8434" s="13"/>
      <c r="W8434" s="13"/>
      <c r="X8434" s="13"/>
      <c r="Y8434" s="13"/>
      <c r="Z8434" s="13"/>
      <c r="AA8434" s="13"/>
      <c r="AB8434" s="13"/>
      <c r="AC8434" s="13"/>
      <c r="AD8434" s="13"/>
      <c r="AE8434" s="13"/>
      <c r="AF8434" s="13"/>
      <c r="AG8434" s="13"/>
      <c r="AH8434" s="13"/>
      <c r="AI8434" s="13"/>
      <c r="AJ8434" s="13"/>
      <c r="AK8434" s="13"/>
      <c r="AL8434" s="13"/>
      <c r="AM8434" s="13"/>
      <c r="AN8434" s="13"/>
      <c r="AO8434" s="13"/>
      <c r="AP8434" s="13"/>
      <c r="AQ8434" s="13"/>
      <c r="AR8434" s="13"/>
      <c r="AS8434" s="13"/>
      <c r="AT8434" s="13"/>
      <c r="AU8434" s="13"/>
      <c r="AV8434" s="13"/>
      <c r="AW8434" s="13"/>
      <c r="AX8434" s="13"/>
      <c r="AY8434" s="13"/>
      <c r="AZ8434" s="12"/>
      <c r="BA8434" s="12"/>
      <c r="BB8434" s="12"/>
      <c r="BC8434" s="11"/>
      <c r="BD8434" s="11"/>
      <c r="BE8434" s="11"/>
      <c r="BF8434" s="11"/>
    </row>
    <row r="8435" spans="1:58" x14ac:dyDescent="0.25">
      <c r="A8435" s="13"/>
      <c r="B8435" s="13"/>
      <c r="C8435" s="13"/>
      <c r="D8435" s="13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  <c r="S8435" s="13"/>
      <c r="T8435" s="13"/>
      <c r="U8435" s="13"/>
      <c r="V8435" s="13"/>
      <c r="W8435" s="13"/>
      <c r="X8435" s="13"/>
      <c r="Y8435" s="13"/>
      <c r="Z8435" s="13"/>
      <c r="AA8435" s="13"/>
      <c r="AB8435" s="13"/>
      <c r="AC8435" s="13"/>
      <c r="AD8435" s="13"/>
      <c r="AE8435" s="13"/>
      <c r="AF8435" s="13"/>
      <c r="AG8435" s="13"/>
      <c r="AH8435" s="13"/>
      <c r="AI8435" s="13"/>
      <c r="AJ8435" s="13"/>
      <c r="AK8435" s="13"/>
      <c r="AL8435" s="13"/>
      <c r="AM8435" s="13"/>
      <c r="AN8435" s="13"/>
      <c r="AO8435" s="13"/>
      <c r="AP8435" s="13"/>
      <c r="AQ8435" s="13"/>
      <c r="AR8435" s="13"/>
      <c r="AS8435" s="13"/>
      <c r="AT8435" s="13"/>
      <c r="AU8435" s="13"/>
      <c r="AV8435" s="13"/>
      <c r="AW8435" s="13"/>
      <c r="AX8435" s="13"/>
      <c r="AY8435" s="13"/>
      <c r="AZ8435" s="12"/>
      <c r="BA8435" s="12"/>
      <c r="BB8435" s="12"/>
      <c r="BC8435" s="11"/>
      <c r="BD8435" s="11"/>
      <c r="BE8435" s="11"/>
      <c r="BF8435" s="11"/>
    </row>
    <row r="8436" spans="1:58" x14ac:dyDescent="0.25">
      <c r="A8436" s="13"/>
      <c r="B8436" s="13"/>
      <c r="C8436" s="13"/>
      <c r="D8436" s="13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  <c r="S8436" s="13"/>
      <c r="T8436" s="13"/>
      <c r="U8436" s="13"/>
      <c r="V8436" s="13"/>
      <c r="W8436" s="13"/>
      <c r="X8436" s="13"/>
      <c r="Y8436" s="13"/>
      <c r="Z8436" s="13"/>
      <c r="AA8436" s="13"/>
      <c r="AB8436" s="13"/>
      <c r="AC8436" s="13"/>
      <c r="AD8436" s="13"/>
      <c r="AE8436" s="13"/>
      <c r="AF8436" s="13"/>
      <c r="AG8436" s="13"/>
      <c r="AH8436" s="13"/>
      <c r="AI8436" s="13"/>
      <c r="AJ8436" s="13"/>
      <c r="AK8436" s="13"/>
      <c r="AL8436" s="13"/>
      <c r="AM8436" s="13"/>
      <c r="AN8436" s="13"/>
      <c r="AO8436" s="13"/>
      <c r="AP8436" s="13"/>
      <c r="AQ8436" s="13"/>
      <c r="AR8436" s="13"/>
      <c r="AS8436" s="13"/>
      <c r="AT8436" s="13"/>
      <c r="AU8436" s="13"/>
      <c r="AV8436" s="13"/>
      <c r="AW8436" s="13"/>
      <c r="AX8436" s="13"/>
      <c r="AY8436" s="13"/>
      <c r="AZ8436" s="12"/>
      <c r="BA8436" s="12"/>
      <c r="BB8436" s="12"/>
      <c r="BC8436" s="11"/>
      <c r="BD8436" s="11"/>
      <c r="BE8436" s="11"/>
      <c r="BF8436" s="11"/>
    </row>
    <row r="8437" spans="1:58" x14ac:dyDescent="0.25">
      <c r="A8437" s="13"/>
      <c r="B8437" s="13"/>
      <c r="C8437" s="13"/>
      <c r="D8437" s="13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3"/>
      <c r="P8437" s="13"/>
      <c r="Q8437" s="13"/>
      <c r="R8437" s="13"/>
      <c r="S8437" s="13"/>
      <c r="T8437" s="13"/>
      <c r="U8437" s="13"/>
      <c r="V8437" s="13"/>
      <c r="W8437" s="13"/>
      <c r="X8437" s="13"/>
      <c r="Y8437" s="13"/>
      <c r="Z8437" s="13"/>
      <c r="AA8437" s="13"/>
      <c r="AB8437" s="13"/>
      <c r="AC8437" s="13"/>
      <c r="AD8437" s="13"/>
      <c r="AE8437" s="13"/>
      <c r="AF8437" s="13"/>
      <c r="AG8437" s="13"/>
      <c r="AH8437" s="13"/>
      <c r="AI8437" s="13"/>
      <c r="AJ8437" s="13"/>
      <c r="AK8437" s="13"/>
      <c r="AL8437" s="13"/>
      <c r="AM8437" s="13"/>
      <c r="AN8437" s="13"/>
      <c r="AO8437" s="13"/>
      <c r="AP8437" s="13"/>
      <c r="AQ8437" s="13"/>
      <c r="AR8437" s="13"/>
      <c r="AS8437" s="13"/>
      <c r="AT8437" s="13"/>
      <c r="AU8437" s="13"/>
      <c r="AV8437" s="13"/>
      <c r="AW8437" s="13"/>
      <c r="AX8437" s="13"/>
      <c r="AY8437" s="13"/>
      <c r="AZ8437" s="12"/>
      <c r="BA8437" s="12"/>
      <c r="BB8437" s="12"/>
      <c r="BC8437" s="11"/>
      <c r="BD8437" s="11"/>
      <c r="BE8437" s="11"/>
      <c r="BF8437" s="11"/>
    </row>
    <row r="8438" spans="1:58" x14ac:dyDescent="0.25">
      <c r="A8438" s="13"/>
      <c r="B8438" s="13"/>
      <c r="C8438" s="13"/>
      <c r="D8438" s="13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3"/>
      <c r="P8438" s="13"/>
      <c r="Q8438" s="13"/>
      <c r="R8438" s="13"/>
      <c r="S8438" s="13"/>
      <c r="T8438" s="13"/>
      <c r="U8438" s="13"/>
      <c r="V8438" s="13"/>
      <c r="W8438" s="13"/>
      <c r="X8438" s="13"/>
      <c r="Y8438" s="13"/>
      <c r="Z8438" s="13"/>
      <c r="AA8438" s="13"/>
      <c r="AB8438" s="13"/>
      <c r="AC8438" s="13"/>
      <c r="AD8438" s="13"/>
      <c r="AE8438" s="13"/>
      <c r="AF8438" s="13"/>
      <c r="AG8438" s="13"/>
      <c r="AH8438" s="13"/>
      <c r="AI8438" s="13"/>
      <c r="AJ8438" s="13"/>
      <c r="AK8438" s="13"/>
      <c r="AL8438" s="13"/>
      <c r="AM8438" s="13"/>
      <c r="AN8438" s="13"/>
      <c r="AO8438" s="13"/>
      <c r="AP8438" s="13"/>
      <c r="AQ8438" s="13"/>
      <c r="AR8438" s="13"/>
      <c r="AS8438" s="13"/>
      <c r="AT8438" s="13"/>
      <c r="AU8438" s="13"/>
      <c r="AV8438" s="13"/>
      <c r="AW8438" s="13"/>
      <c r="AX8438" s="13"/>
      <c r="AY8438" s="13"/>
      <c r="AZ8438" s="12"/>
      <c r="BA8438" s="12"/>
      <c r="BB8438" s="12"/>
      <c r="BC8438" s="11"/>
      <c r="BD8438" s="11"/>
      <c r="BE8438" s="11"/>
      <c r="BF8438" s="11"/>
    </row>
    <row r="8439" spans="1:58" x14ac:dyDescent="0.25">
      <c r="A8439" s="13"/>
      <c r="B8439" s="13"/>
      <c r="C8439" s="13"/>
      <c r="D8439" s="13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  <c r="S8439" s="13"/>
      <c r="T8439" s="13"/>
      <c r="U8439" s="13"/>
      <c r="V8439" s="13"/>
      <c r="W8439" s="13"/>
      <c r="X8439" s="13"/>
      <c r="Y8439" s="13"/>
      <c r="Z8439" s="13"/>
      <c r="AA8439" s="13"/>
      <c r="AB8439" s="13"/>
      <c r="AC8439" s="13"/>
      <c r="AD8439" s="13"/>
      <c r="AE8439" s="13"/>
      <c r="AF8439" s="13"/>
      <c r="AG8439" s="13"/>
      <c r="AH8439" s="13"/>
      <c r="AI8439" s="13"/>
      <c r="AJ8439" s="13"/>
      <c r="AK8439" s="13"/>
      <c r="AL8439" s="13"/>
      <c r="AM8439" s="13"/>
      <c r="AN8439" s="13"/>
      <c r="AO8439" s="13"/>
      <c r="AP8439" s="13"/>
      <c r="AQ8439" s="13"/>
      <c r="AR8439" s="13"/>
      <c r="AS8439" s="13"/>
      <c r="AT8439" s="13"/>
      <c r="AU8439" s="13"/>
      <c r="AV8439" s="13"/>
      <c r="AW8439" s="13"/>
      <c r="AX8439" s="13"/>
      <c r="AY8439" s="13"/>
      <c r="AZ8439" s="12"/>
      <c r="BA8439" s="12"/>
      <c r="BB8439" s="12"/>
      <c r="BC8439" s="11"/>
      <c r="BD8439" s="11"/>
      <c r="BE8439" s="11"/>
      <c r="BF8439" s="11"/>
    </row>
    <row r="8440" spans="1:58" x14ac:dyDescent="0.25">
      <c r="A8440" s="13"/>
      <c r="B8440" s="13"/>
      <c r="C8440" s="13"/>
      <c r="D8440" s="13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  <c r="S8440" s="13"/>
      <c r="T8440" s="13"/>
      <c r="U8440" s="13"/>
      <c r="V8440" s="13"/>
      <c r="W8440" s="13"/>
      <c r="X8440" s="13"/>
      <c r="Y8440" s="13"/>
      <c r="Z8440" s="13"/>
      <c r="AA8440" s="13"/>
      <c r="AB8440" s="13"/>
      <c r="AC8440" s="13"/>
      <c r="AD8440" s="13"/>
      <c r="AE8440" s="13"/>
      <c r="AF8440" s="13"/>
      <c r="AG8440" s="13"/>
      <c r="AH8440" s="13"/>
      <c r="AI8440" s="13"/>
      <c r="AJ8440" s="13"/>
      <c r="AK8440" s="13"/>
      <c r="AL8440" s="13"/>
      <c r="AM8440" s="13"/>
      <c r="AN8440" s="13"/>
      <c r="AO8440" s="13"/>
      <c r="AP8440" s="13"/>
      <c r="AQ8440" s="13"/>
      <c r="AR8440" s="13"/>
      <c r="AS8440" s="13"/>
      <c r="AT8440" s="13"/>
      <c r="AU8440" s="13"/>
      <c r="AV8440" s="13"/>
      <c r="AW8440" s="13"/>
      <c r="AX8440" s="13"/>
      <c r="AY8440" s="13"/>
      <c r="AZ8440" s="12"/>
      <c r="BA8440" s="12"/>
      <c r="BB8440" s="12"/>
      <c r="BC8440" s="11"/>
      <c r="BD8440" s="11"/>
      <c r="BE8440" s="11"/>
      <c r="BF8440" s="11"/>
    </row>
    <row r="8441" spans="1:58" x14ac:dyDescent="0.25">
      <c r="A8441" s="13"/>
      <c r="B8441" s="13"/>
      <c r="C8441" s="13"/>
      <c r="D8441" s="13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3"/>
      <c r="P8441" s="13"/>
      <c r="Q8441" s="13"/>
      <c r="R8441" s="13"/>
      <c r="S8441" s="13"/>
      <c r="T8441" s="13"/>
      <c r="U8441" s="13"/>
      <c r="V8441" s="13"/>
      <c r="W8441" s="13"/>
      <c r="X8441" s="13"/>
      <c r="Y8441" s="13"/>
      <c r="Z8441" s="13"/>
      <c r="AA8441" s="13"/>
      <c r="AB8441" s="13"/>
      <c r="AC8441" s="13"/>
      <c r="AD8441" s="13"/>
      <c r="AE8441" s="13"/>
      <c r="AF8441" s="13"/>
      <c r="AG8441" s="13"/>
      <c r="AH8441" s="13"/>
      <c r="AI8441" s="13"/>
      <c r="AJ8441" s="13"/>
      <c r="AK8441" s="13"/>
      <c r="AL8441" s="13"/>
      <c r="AM8441" s="13"/>
      <c r="AN8441" s="13"/>
      <c r="AO8441" s="13"/>
      <c r="AP8441" s="13"/>
      <c r="AQ8441" s="13"/>
      <c r="AR8441" s="13"/>
      <c r="AS8441" s="13"/>
      <c r="AT8441" s="13"/>
      <c r="AU8441" s="13"/>
      <c r="AV8441" s="13"/>
      <c r="AW8441" s="13"/>
      <c r="AX8441" s="13"/>
      <c r="AY8441" s="13"/>
      <c r="AZ8441" s="12"/>
      <c r="BA8441" s="12"/>
      <c r="BB8441" s="12"/>
      <c r="BC8441" s="11"/>
      <c r="BD8441" s="11"/>
      <c r="BE8441" s="11"/>
      <c r="BF8441" s="11"/>
    </row>
    <row r="8442" spans="1:58" x14ac:dyDescent="0.25">
      <c r="A8442" s="13"/>
      <c r="B8442" s="13"/>
      <c r="C8442" s="13"/>
      <c r="D8442" s="13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3"/>
      <c r="P8442" s="13"/>
      <c r="Q8442" s="13"/>
      <c r="R8442" s="13"/>
      <c r="S8442" s="13"/>
      <c r="T8442" s="13"/>
      <c r="U8442" s="13"/>
      <c r="V8442" s="13"/>
      <c r="W8442" s="13"/>
      <c r="X8442" s="13"/>
      <c r="Y8442" s="13"/>
      <c r="Z8442" s="13"/>
      <c r="AA8442" s="13"/>
      <c r="AB8442" s="13"/>
      <c r="AC8442" s="13"/>
      <c r="AD8442" s="13"/>
      <c r="AE8442" s="13"/>
      <c r="AF8442" s="13"/>
      <c r="AG8442" s="13"/>
      <c r="AH8442" s="13"/>
      <c r="AI8442" s="13"/>
      <c r="AJ8442" s="13"/>
      <c r="AK8442" s="13"/>
      <c r="AL8442" s="13"/>
      <c r="AM8442" s="13"/>
      <c r="AN8442" s="13"/>
      <c r="AO8442" s="13"/>
      <c r="AP8442" s="13"/>
      <c r="AQ8442" s="13"/>
      <c r="AR8442" s="13"/>
      <c r="AS8442" s="13"/>
      <c r="AT8442" s="13"/>
      <c r="AU8442" s="13"/>
      <c r="AV8442" s="13"/>
      <c r="AW8442" s="13"/>
      <c r="AX8442" s="13"/>
      <c r="AY8442" s="13"/>
      <c r="AZ8442" s="12"/>
      <c r="BA8442" s="12"/>
      <c r="BB8442" s="12"/>
      <c r="BC8442" s="11"/>
      <c r="BD8442" s="11"/>
      <c r="BE8442" s="11"/>
      <c r="BF8442" s="11"/>
    </row>
    <row r="8443" spans="1:58" x14ac:dyDescent="0.25">
      <c r="A8443" s="13"/>
      <c r="B8443" s="13"/>
      <c r="C8443" s="13"/>
      <c r="D8443" s="13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  <c r="S8443" s="13"/>
      <c r="T8443" s="13"/>
      <c r="U8443" s="13"/>
      <c r="V8443" s="13"/>
      <c r="W8443" s="13"/>
      <c r="X8443" s="13"/>
      <c r="Y8443" s="13"/>
      <c r="Z8443" s="13"/>
      <c r="AA8443" s="13"/>
      <c r="AB8443" s="13"/>
      <c r="AC8443" s="13"/>
      <c r="AD8443" s="13"/>
      <c r="AE8443" s="13"/>
      <c r="AF8443" s="13"/>
      <c r="AG8443" s="13"/>
      <c r="AH8443" s="13"/>
      <c r="AI8443" s="13"/>
      <c r="AJ8443" s="13"/>
      <c r="AK8443" s="13"/>
      <c r="AL8443" s="13"/>
      <c r="AM8443" s="13"/>
      <c r="AN8443" s="13"/>
      <c r="AO8443" s="13"/>
      <c r="AP8443" s="13"/>
      <c r="AQ8443" s="13"/>
      <c r="AR8443" s="13"/>
      <c r="AS8443" s="13"/>
      <c r="AT8443" s="13"/>
      <c r="AU8443" s="13"/>
      <c r="AV8443" s="13"/>
      <c r="AW8443" s="13"/>
      <c r="AX8443" s="13"/>
      <c r="AY8443" s="13"/>
      <c r="AZ8443" s="12"/>
      <c r="BA8443" s="12"/>
      <c r="BB8443" s="12"/>
      <c r="BC8443" s="11"/>
      <c r="BD8443" s="11"/>
      <c r="BE8443" s="11"/>
      <c r="BF8443" s="11"/>
    </row>
    <row r="8444" spans="1:58" x14ac:dyDescent="0.25">
      <c r="A8444" s="13"/>
      <c r="B8444" s="13"/>
      <c r="C8444" s="13"/>
      <c r="D8444" s="13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  <c r="S8444" s="13"/>
      <c r="T8444" s="13"/>
      <c r="U8444" s="13"/>
      <c r="V8444" s="13"/>
      <c r="W8444" s="13"/>
      <c r="X8444" s="13"/>
      <c r="Y8444" s="13"/>
      <c r="Z8444" s="13"/>
      <c r="AA8444" s="13"/>
      <c r="AB8444" s="13"/>
      <c r="AC8444" s="13"/>
      <c r="AD8444" s="13"/>
      <c r="AE8444" s="13"/>
      <c r="AF8444" s="13"/>
      <c r="AG8444" s="13"/>
      <c r="AH8444" s="13"/>
      <c r="AI8444" s="13"/>
      <c r="AJ8444" s="13"/>
      <c r="AK8444" s="13"/>
      <c r="AL8444" s="13"/>
      <c r="AM8444" s="13"/>
      <c r="AN8444" s="13"/>
      <c r="AO8444" s="13"/>
      <c r="AP8444" s="13"/>
      <c r="AQ8444" s="13"/>
      <c r="AR8444" s="13"/>
      <c r="AS8444" s="13"/>
      <c r="AT8444" s="13"/>
      <c r="AU8444" s="13"/>
      <c r="AV8444" s="13"/>
      <c r="AW8444" s="13"/>
      <c r="AX8444" s="13"/>
      <c r="AY8444" s="13"/>
      <c r="AZ8444" s="12"/>
      <c r="BA8444" s="12"/>
      <c r="BB8444" s="12"/>
      <c r="BC8444" s="11"/>
      <c r="BD8444" s="11"/>
      <c r="BE8444" s="11"/>
      <c r="BF8444" s="11"/>
    </row>
    <row r="8445" spans="1:58" x14ac:dyDescent="0.25">
      <c r="A8445" s="13"/>
      <c r="B8445" s="13"/>
      <c r="C8445" s="13"/>
      <c r="D8445" s="13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3"/>
      <c r="P8445" s="13"/>
      <c r="Q8445" s="13"/>
      <c r="R8445" s="13"/>
      <c r="S8445" s="13"/>
      <c r="T8445" s="13"/>
      <c r="U8445" s="13"/>
      <c r="V8445" s="13"/>
      <c r="W8445" s="13"/>
      <c r="X8445" s="13"/>
      <c r="Y8445" s="13"/>
      <c r="Z8445" s="13"/>
      <c r="AA8445" s="13"/>
      <c r="AB8445" s="13"/>
      <c r="AC8445" s="13"/>
      <c r="AD8445" s="13"/>
      <c r="AE8445" s="13"/>
      <c r="AF8445" s="13"/>
      <c r="AG8445" s="13"/>
      <c r="AH8445" s="13"/>
      <c r="AI8445" s="13"/>
      <c r="AJ8445" s="13"/>
      <c r="AK8445" s="13"/>
      <c r="AL8445" s="13"/>
      <c r="AM8445" s="13"/>
      <c r="AN8445" s="13"/>
      <c r="AO8445" s="13"/>
      <c r="AP8445" s="13"/>
      <c r="AQ8445" s="13"/>
      <c r="AR8445" s="13"/>
      <c r="AS8445" s="13"/>
      <c r="AT8445" s="13"/>
      <c r="AU8445" s="13"/>
      <c r="AV8445" s="13"/>
      <c r="AW8445" s="13"/>
      <c r="AX8445" s="13"/>
      <c r="AY8445" s="13"/>
      <c r="AZ8445" s="12"/>
      <c r="BA8445" s="12"/>
      <c r="BB8445" s="12"/>
      <c r="BC8445" s="11"/>
      <c r="BD8445" s="11"/>
      <c r="BE8445" s="11"/>
      <c r="BF8445" s="11"/>
    </row>
    <row r="8446" spans="1:58" x14ac:dyDescent="0.25">
      <c r="A8446" s="13"/>
      <c r="B8446" s="13"/>
      <c r="C8446" s="13"/>
      <c r="D8446" s="13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3"/>
      <c r="P8446" s="13"/>
      <c r="Q8446" s="13"/>
      <c r="R8446" s="13"/>
      <c r="S8446" s="13"/>
      <c r="T8446" s="13"/>
      <c r="U8446" s="13"/>
      <c r="V8446" s="13"/>
      <c r="W8446" s="13"/>
      <c r="X8446" s="13"/>
      <c r="Y8446" s="13"/>
      <c r="Z8446" s="13"/>
      <c r="AA8446" s="13"/>
      <c r="AB8446" s="13"/>
      <c r="AC8446" s="13"/>
      <c r="AD8446" s="13"/>
      <c r="AE8446" s="13"/>
      <c r="AF8446" s="13"/>
      <c r="AG8446" s="13"/>
      <c r="AH8446" s="13"/>
      <c r="AI8446" s="13"/>
      <c r="AJ8446" s="13"/>
      <c r="AK8446" s="13"/>
      <c r="AL8446" s="13"/>
      <c r="AM8446" s="13"/>
      <c r="AN8446" s="13"/>
      <c r="AO8446" s="13"/>
      <c r="AP8446" s="13"/>
      <c r="AQ8446" s="13"/>
      <c r="AR8446" s="13"/>
      <c r="AS8446" s="13"/>
      <c r="AT8446" s="13"/>
      <c r="AU8446" s="13"/>
      <c r="AV8446" s="13"/>
      <c r="AW8446" s="13"/>
      <c r="AX8446" s="13"/>
      <c r="AY8446" s="13"/>
      <c r="AZ8446" s="12"/>
      <c r="BA8446" s="12"/>
      <c r="BB8446" s="12"/>
      <c r="BC8446" s="11"/>
      <c r="BD8446" s="11"/>
      <c r="BE8446" s="11"/>
      <c r="BF8446" s="11"/>
    </row>
    <row r="8447" spans="1:58" x14ac:dyDescent="0.25">
      <c r="A8447" s="13"/>
      <c r="B8447" s="13"/>
      <c r="C8447" s="13"/>
      <c r="D8447" s="13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  <c r="S8447" s="13"/>
      <c r="T8447" s="13"/>
      <c r="U8447" s="13"/>
      <c r="V8447" s="13"/>
      <c r="W8447" s="13"/>
      <c r="X8447" s="13"/>
      <c r="Y8447" s="13"/>
      <c r="Z8447" s="13"/>
      <c r="AA8447" s="13"/>
      <c r="AB8447" s="13"/>
      <c r="AC8447" s="13"/>
      <c r="AD8447" s="13"/>
      <c r="AE8447" s="13"/>
      <c r="AF8447" s="13"/>
      <c r="AG8447" s="13"/>
      <c r="AH8447" s="13"/>
      <c r="AI8447" s="13"/>
      <c r="AJ8447" s="13"/>
      <c r="AK8447" s="13"/>
      <c r="AL8447" s="13"/>
      <c r="AM8447" s="13"/>
      <c r="AN8447" s="13"/>
      <c r="AO8447" s="13"/>
      <c r="AP8447" s="13"/>
      <c r="AQ8447" s="13"/>
      <c r="AR8447" s="13"/>
      <c r="AS8447" s="13"/>
      <c r="AT8447" s="13"/>
      <c r="AU8447" s="13"/>
      <c r="AV8447" s="13"/>
      <c r="AW8447" s="13"/>
      <c r="AX8447" s="13"/>
      <c r="AY8447" s="13"/>
      <c r="AZ8447" s="12"/>
      <c r="BA8447" s="12"/>
      <c r="BB8447" s="12"/>
      <c r="BC8447" s="11"/>
      <c r="BD8447" s="11"/>
      <c r="BE8447" s="11"/>
      <c r="BF8447" s="11"/>
    </row>
    <row r="8448" spans="1:58" x14ac:dyDescent="0.25">
      <c r="A8448" s="13"/>
      <c r="B8448" s="13"/>
      <c r="C8448" s="13"/>
      <c r="D8448" s="13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  <c r="S8448" s="13"/>
      <c r="T8448" s="13"/>
      <c r="U8448" s="13"/>
      <c r="V8448" s="13"/>
      <c r="W8448" s="13"/>
      <c r="X8448" s="13"/>
      <c r="Y8448" s="13"/>
      <c r="Z8448" s="13"/>
      <c r="AA8448" s="13"/>
      <c r="AB8448" s="13"/>
      <c r="AC8448" s="13"/>
      <c r="AD8448" s="13"/>
      <c r="AE8448" s="13"/>
      <c r="AF8448" s="13"/>
      <c r="AG8448" s="13"/>
      <c r="AH8448" s="13"/>
      <c r="AI8448" s="13"/>
      <c r="AJ8448" s="13"/>
      <c r="AK8448" s="13"/>
      <c r="AL8448" s="13"/>
      <c r="AM8448" s="13"/>
      <c r="AN8448" s="13"/>
      <c r="AO8448" s="13"/>
      <c r="AP8448" s="13"/>
      <c r="AQ8448" s="13"/>
      <c r="AR8448" s="13"/>
      <c r="AS8448" s="13"/>
      <c r="AT8448" s="13"/>
      <c r="AU8448" s="13"/>
      <c r="AV8448" s="13"/>
      <c r="AW8448" s="13"/>
      <c r="AX8448" s="13"/>
      <c r="AY8448" s="13"/>
      <c r="AZ8448" s="12"/>
      <c r="BA8448" s="12"/>
      <c r="BB8448" s="12"/>
      <c r="BC8448" s="11"/>
      <c r="BD8448" s="11"/>
      <c r="BE8448" s="11"/>
      <c r="BF8448" s="11"/>
    </row>
    <row r="8449" spans="1:58" x14ac:dyDescent="0.25">
      <c r="A8449" s="13"/>
      <c r="B8449" s="13"/>
      <c r="C8449" s="13"/>
      <c r="D8449" s="13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3"/>
      <c r="P8449" s="13"/>
      <c r="Q8449" s="13"/>
      <c r="R8449" s="13"/>
      <c r="S8449" s="13"/>
      <c r="T8449" s="13"/>
      <c r="U8449" s="13"/>
      <c r="V8449" s="13"/>
      <c r="W8449" s="13"/>
      <c r="X8449" s="13"/>
      <c r="Y8449" s="13"/>
      <c r="Z8449" s="13"/>
      <c r="AA8449" s="13"/>
      <c r="AB8449" s="13"/>
      <c r="AC8449" s="13"/>
      <c r="AD8449" s="13"/>
      <c r="AE8449" s="13"/>
      <c r="AF8449" s="13"/>
      <c r="AG8449" s="13"/>
      <c r="AH8449" s="13"/>
      <c r="AI8449" s="13"/>
      <c r="AJ8449" s="13"/>
      <c r="AK8449" s="13"/>
      <c r="AL8449" s="13"/>
      <c r="AM8449" s="13"/>
      <c r="AN8449" s="13"/>
      <c r="AO8449" s="13"/>
      <c r="AP8449" s="13"/>
      <c r="AQ8449" s="13"/>
      <c r="AR8449" s="13"/>
      <c r="AS8449" s="13"/>
      <c r="AT8449" s="13"/>
      <c r="AU8449" s="13"/>
      <c r="AV8449" s="13"/>
      <c r="AW8449" s="13"/>
      <c r="AX8449" s="13"/>
      <c r="AY8449" s="13"/>
      <c r="AZ8449" s="12"/>
      <c r="BA8449" s="12"/>
      <c r="BB8449" s="12"/>
      <c r="BC8449" s="11"/>
      <c r="BD8449" s="11"/>
      <c r="BE8449" s="11"/>
      <c r="BF8449" s="11"/>
    </row>
    <row r="8450" spans="1:58" x14ac:dyDescent="0.25">
      <c r="A8450" s="13"/>
      <c r="B8450" s="13"/>
      <c r="C8450" s="13"/>
      <c r="D8450" s="13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3"/>
      <c r="P8450" s="13"/>
      <c r="Q8450" s="13"/>
      <c r="R8450" s="13"/>
      <c r="S8450" s="13"/>
      <c r="T8450" s="13"/>
      <c r="U8450" s="13"/>
      <c r="V8450" s="13"/>
      <c r="W8450" s="13"/>
      <c r="X8450" s="13"/>
      <c r="Y8450" s="13"/>
      <c r="Z8450" s="13"/>
      <c r="AA8450" s="13"/>
      <c r="AB8450" s="13"/>
      <c r="AC8450" s="13"/>
      <c r="AD8450" s="13"/>
      <c r="AE8450" s="13"/>
      <c r="AF8450" s="13"/>
      <c r="AG8450" s="13"/>
      <c r="AH8450" s="13"/>
      <c r="AI8450" s="13"/>
      <c r="AJ8450" s="13"/>
      <c r="AK8450" s="13"/>
      <c r="AL8450" s="13"/>
      <c r="AM8450" s="13"/>
      <c r="AN8450" s="13"/>
      <c r="AO8450" s="13"/>
      <c r="AP8450" s="13"/>
      <c r="AQ8450" s="13"/>
      <c r="AR8450" s="13"/>
      <c r="AS8450" s="13"/>
      <c r="AT8450" s="13"/>
      <c r="AU8450" s="13"/>
      <c r="AV8450" s="13"/>
      <c r="AW8450" s="13"/>
      <c r="AX8450" s="13"/>
      <c r="AY8450" s="13"/>
      <c r="AZ8450" s="12"/>
      <c r="BA8450" s="12"/>
      <c r="BB8450" s="12"/>
      <c r="BC8450" s="11"/>
      <c r="BD8450" s="11"/>
      <c r="BE8450" s="11"/>
      <c r="BF8450" s="11"/>
    </row>
    <row r="8451" spans="1:58" x14ac:dyDescent="0.25">
      <c r="A8451" s="13"/>
      <c r="B8451" s="13"/>
      <c r="C8451" s="13"/>
      <c r="D8451" s="13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  <c r="S8451" s="13"/>
      <c r="T8451" s="13"/>
      <c r="U8451" s="13"/>
      <c r="V8451" s="13"/>
      <c r="W8451" s="13"/>
      <c r="X8451" s="13"/>
      <c r="Y8451" s="13"/>
      <c r="Z8451" s="13"/>
      <c r="AA8451" s="13"/>
      <c r="AB8451" s="13"/>
      <c r="AC8451" s="13"/>
      <c r="AD8451" s="13"/>
      <c r="AE8451" s="13"/>
      <c r="AF8451" s="13"/>
      <c r="AG8451" s="13"/>
      <c r="AH8451" s="13"/>
      <c r="AI8451" s="13"/>
      <c r="AJ8451" s="13"/>
      <c r="AK8451" s="13"/>
      <c r="AL8451" s="13"/>
      <c r="AM8451" s="13"/>
      <c r="AN8451" s="13"/>
      <c r="AO8451" s="13"/>
      <c r="AP8451" s="13"/>
      <c r="AQ8451" s="13"/>
      <c r="AR8451" s="13"/>
      <c r="AS8451" s="13"/>
      <c r="AT8451" s="13"/>
      <c r="AU8451" s="13"/>
      <c r="AV8451" s="13"/>
      <c r="AW8451" s="13"/>
      <c r="AX8451" s="13"/>
      <c r="AY8451" s="13"/>
      <c r="AZ8451" s="12"/>
      <c r="BA8451" s="12"/>
      <c r="BB8451" s="12"/>
      <c r="BC8451" s="11"/>
      <c r="BD8451" s="11"/>
      <c r="BE8451" s="11"/>
      <c r="BF8451" s="11"/>
    </row>
    <row r="8452" spans="1:58" x14ac:dyDescent="0.25">
      <c r="A8452" s="13"/>
      <c r="B8452" s="13"/>
      <c r="C8452" s="13"/>
      <c r="D8452" s="13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  <c r="S8452" s="13"/>
      <c r="T8452" s="13"/>
      <c r="U8452" s="13"/>
      <c r="V8452" s="13"/>
      <c r="W8452" s="13"/>
      <c r="X8452" s="13"/>
      <c r="Y8452" s="13"/>
      <c r="Z8452" s="13"/>
      <c r="AA8452" s="13"/>
      <c r="AB8452" s="13"/>
      <c r="AC8452" s="13"/>
      <c r="AD8452" s="13"/>
      <c r="AE8452" s="13"/>
      <c r="AF8452" s="13"/>
      <c r="AG8452" s="13"/>
      <c r="AH8452" s="13"/>
      <c r="AI8452" s="13"/>
      <c r="AJ8452" s="13"/>
      <c r="AK8452" s="13"/>
      <c r="AL8452" s="13"/>
      <c r="AM8452" s="13"/>
      <c r="AN8452" s="13"/>
      <c r="AO8452" s="13"/>
      <c r="AP8452" s="13"/>
      <c r="AQ8452" s="13"/>
      <c r="AR8452" s="13"/>
      <c r="AS8452" s="13"/>
      <c r="AT8452" s="13"/>
      <c r="AU8452" s="13"/>
      <c r="AV8452" s="13"/>
      <c r="AW8452" s="13"/>
      <c r="AX8452" s="13"/>
      <c r="AY8452" s="13"/>
      <c r="AZ8452" s="12"/>
      <c r="BA8452" s="12"/>
      <c r="BB8452" s="12"/>
      <c r="BC8452" s="11"/>
      <c r="BD8452" s="11"/>
      <c r="BE8452" s="11"/>
      <c r="BF8452" s="11"/>
    </row>
    <row r="8453" spans="1:58" x14ac:dyDescent="0.25">
      <c r="A8453" s="13"/>
      <c r="B8453" s="13"/>
      <c r="C8453" s="13"/>
      <c r="D8453" s="13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3"/>
      <c r="P8453" s="13"/>
      <c r="Q8453" s="13"/>
      <c r="R8453" s="13"/>
      <c r="S8453" s="13"/>
      <c r="T8453" s="13"/>
      <c r="U8453" s="13"/>
      <c r="V8453" s="13"/>
      <c r="W8453" s="13"/>
      <c r="X8453" s="13"/>
      <c r="Y8453" s="13"/>
      <c r="Z8453" s="13"/>
      <c r="AA8453" s="13"/>
      <c r="AB8453" s="13"/>
      <c r="AC8453" s="13"/>
      <c r="AD8453" s="13"/>
      <c r="AE8453" s="13"/>
      <c r="AF8453" s="13"/>
      <c r="AG8453" s="13"/>
      <c r="AH8453" s="13"/>
      <c r="AI8453" s="13"/>
      <c r="AJ8453" s="13"/>
      <c r="AK8453" s="13"/>
      <c r="AL8453" s="13"/>
      <c r="AM8453" s="13"/>
      <c r="AN8453" s="13"/>
      <c r="AO8453" s="13"/>
      <c r="AP8453" s="13"/>
      <c r="AQ8453" s="13"/>
      <c r="AR8453" s="13"/>
      <c r="AS8453" s="13"/>
      <c r="AT8453" s="13"/>
      <c r="AU8453" s="13"/>
      <c r="AV8453" s="13"/>
      <c r="AW8453" s="13"/>
      <c r="AX8453" s="13"/>
      <c r="AY8453" s="13"/>
      <c r="AZ8453" s="12"/>
      <c r="BA8453" s="12"/>
      <c r="BB8453" s="12"/>
      <c r="BC8453" s="11"/>
      <c r="BD8453" s="11"/>
      <c r="BE8453" s="11"/>
      <c r="BF8453" s="11"/>
    </row>
    <row r="8454" spans="1:58" x14ac:dyDescent="0.25">
      <c r="A8454" s="13"/>
      <c r="B8454" s="13"/>
      <c r="C8454" s="13"/>
      <c r="D8454" s="13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3"/>
      <c r="P8454" s="13"/>
      <c r="Q8454" s="13"/>
      <c r="R8454" s="13"/>
      <c r="S8454" s="13"/>
      <c r="T8454" s="13"/>
      <c r="U8454" s="13"/>
      <c r="V8454" s="13"/>
      <c r="W8454" s="13"/>
      <c r="X8454" s="13"/>
      <c r="Y8454" s="13"/>
      <c r="Z8454" s="13"/>
      <c r="AA8454" s="13"/>
      <c r="AB8454" s="13"/>
      <c r="AC8454" s="13"/>
      <c r="AD8454" s="13"/>
      <c r="AE8454" s="13"/>
      <c r="AF8454" s="13"/>
      <c r="AG8454" s="13"/>
      <c r="AH8454" s="13"/>
      <c r="AI8454" s="13"/>
      <c r="AJ8454" s="13"/>
      <c r="AK8454" s="13"/>
      <c r="AL8454" s="13"/>
      <c r="AM8454" s="13"/>
      <c r="AN8454" s="13"/>
      <c r="AO8454" s="13"/>
      <c r="AP8454" s="13"/>
      <c r="AQ8454" s="13"/>
      <c r="AR8454" s="13"/>
      <c r="AS8454" s="13"/>
      <c r="AT8454" s="13"/>
      <c r="AU8454" s="13"/>
      <c r="AV8454" s="13"/>
      <c r="AW8454" s="13"/>
      <c r="AX8454" s="13"/>
      <c r="AY8454" s="13"/>
      <c r="AZ8454" s="12"/>
      <c r="BA8454" s="12"/>
      <c r="BB8454" s="12"/>
      <c r="BC8454" s="11"/>
      <c r="BD8454" s="11"/>
      <c r="BE8454" s="11"/>
      <c r="BF8454" s="11"/>
    </row>
    <row r="8455" spans="1:58" x14ac:dyDescent="0.25">
      <c r="A8455" s="13"/>
      <c r="B8455" s="13"/>
      <c r="C8455" s="13"/>
      <c r="D8455" s="13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  <c r="S8455" s="13"/>
      <c r="T8455" s="13"/>
      <c r="U8455" s="13"/>
      <c r="V8455" s="13"/>
      <c r="W8455" s="13"/>
      <c r="X8455" s="13"/>
      <c r="Y8455" s="13"/>
      <c r="Z8455" s="13"/>
      <c r="AA8455" s="13"/>
      <c r="AB8455" s="13"/>
      <c r="AC8455" s="13"/>
      <c r="AD8455" s="13"/>
      <c r="AE8455" s="13"/>
      <c r="AF8455" s="13"/>
      <c r="AG8455" s="13"/>
      <c r="AH8455" s="13"/>
      <c r="AI8455" s="13"/>
      <c r="AJ8455" s="13"/>
      <c r="AK8455" s="13"/>
      <c r="AL8455" s="13"/>
      <c r="AM8455" s="13"/>
      <c r="AN8455" s="13"/>
      <c r="AO8455" s="13"/>
      <c r="AP8455" s="13"/>
      <c r="AQ8455" s="13"/>
      <c r="AR8455" s="13"/>
      <c r="AS8455" s="13"/>
      <c r="AT8455" s="13"/>
      <c r="AU8455" s="13"/>
      <c r="AV8455" s="13"/>
      <c r="AW8455" s="13"/>
      <c r="AX8455" s="13"/>
      <c r="AY8455" s="13"/>
      <c r="AZ8455" s="12"/>
      <c r="BA8455" s="12"/>
      <c r="BB8455" s="12"/>
      <c r="BC8455" s="11"/>
      <c r="BD8455" s="11"/>
      <c r="BE8455" s="11"/>
      <c r="BF8455" s="11"/>
    </row>
    <row r="8456" spans="1:58" x14ac:dyDescent="0.25">
      <c r="A8456" s="13"/>
      <c r="B8456" s="13"/>
      <c r="C8456" s="13"/>
      <c r="D8456" s="13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  <c r="S8456" s="13"/>
      <c r="T8456" s="13"/>
      <c r="U8456" s="13"/>
      <c r="V8456" s="13"/>
      <c r="W8456" s="13"/>
      <c r="X8456" s="13"/>
      <c r="Y8456" s="13"/>
      <c r="Z8456" s="13"/>
      <c r="AA8456" s="13"/>
      <c r="AB8456" s="13"/>
      <c r="AC8456" s="13"/>
      <c r="AD8456" s="13"/>
      <c r="AE8456" s="13"/>
      <c r="AF8456" s="13"/>
      <c r="AG8456" s="13"/>
      <c r="AH8456" s="13"/>
      <c r="AI8456" s="13"/>
      <c r="AJ8456" s="13"/>
      <c r="AK8456" s="13"/>
      <c r="AL8456" s="13"/>
      <c r="AM8456" s="13"/>
      <c r="AN8456" s="13"/>
      <c r="AO8456" s="13"/>
      <c r="AP8456" s="13"/>
      <c r="AQ8456" s="13"/>
      <c r="AR8456" s="13"/>
      <c r="AS8456" s="13"/>
      <c r="AT8456" s="13"/>
      <c r="AU8456" s="13"/>
      <c r="AV8456" s="13"/>
      <c r="AW8456" s="13"/>
      <c r="AX8456" s="13"/>
      <c r="AY8456" s="13"/>
      <c r="AZ8456" s="12"/>
      <c r="BA8456" s="12"/>
      <c r="BB8456" s="12"/>
      <c r="BC8456" s="11"/>
      <c r="BD8456" s="11"/>
      <c r="BE8456" s="11"/>
      <c r="BF8456" s="11"/>
    </row>
    <row r="8457" spans="1:58" x14ac:dyDescent="0.25">
      <c r="A8457" s="13"/>
      <c r="B8457" s="13"/>
      <c r="C8457" s="13"/>
      <c r="D8457" s="13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3"/>
      <c r="P8457" s="13"/>
      <c r="Q8457" s="13"/>
      <c r="R8457" s="13"/>
      <c r="S8457" s="13"/>
      <c r="T8457" s="13"/>
      <c r="U8457" s="13"/>
      <c r="V8457" s="13"/>
      <c r="W8457" s="13"/>
      <c r="X8457" s="13"/>
      <c r="Y8457" s="13"/>
      <c r="Z8457" s="13"/>
      <c r="AA8457" s="13"/>
      <c r="AB8457" s="13"/>
      <c r="AC8457" s="13"/>
      <c r="AD8457" s="13"/>
      <c r="AE8457" s="13"/>
      <c r="AF8457" s="13"/>
      <c r="AG8457" s="13"/>
      <c r="AH8457" s="13"/>
      <c r="AI8457" s="13"/>
      <c r="AJ8457" s="13"/>
      <c r="AK8457" s="13"/>
      <c r="AL8457" s="13"/>
      <c r="AM8457" s="13"/>
      <c r="AN8457" s="13"/>
      <c r="AO8457" s="13"/>
      <c r="AP8457" s="13"/>
      <c r="AQ8457" s="13"/>
      <c r="AR8457" s="13"/>
      <c r="AS8457" s="13"/>
      <c r="AT8457" s="13"/>
      <c r="AU8457" s="13"/>
      <c r="AV8457" s="13"/>
      <c r="AW8457" s="13"/>
      <c r="AX8457" s="13"/>
      <c r="AY8457" s="13"/>
      <c r="AZ8457" s="12"/>
      <c r="BA8457" s="12"/>
      <c r="BB8457" s="12"/>
      <c r="BC8457" s="11"/>
      <c r="BD8457" s="11"/>
      <c r="BE8457" s="11"/>
      <c r="BF8457" s="11"/>
    </row>
    <row r="8458" spans="1:58" x14ac:dyDescent="0.25">
      <c r="A8458" s="13"/>
      <c r="B8458" s="13"/>
      <c r="C8458" s="13"/>
      <c r="D8458" s="13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3"/>
      <c r="P8458" s="13"/>
      <c r="Q8458" s="13"/>
      <c r="R8458" s="13"/>
      <c r="S8458" s="13"/>
      <c r="T8458" s="13"/>
      <c r="U8458" s="13"/>
      <c r="V8458" s="13"/>
      <c r="W8458" s="13"/>
      <c r="X8458" s="13"/>
      <c r="Y8458" s="13"/>
      <c r="Z8458" s="13"/>
      <c r="AA8458" s="13"/>
      <c r="AB8458" s="13"/>
      <c r="AC8458" s="13"/>
      <c r="AD8458" s="13"/>
      <c r="AE8458" s="13"/>
      <c r="AF8458" s="13"/>
      <c r="AG8458" s="13"/>
      <c r="AH8458" s="13"/>
      <c r="AI8458" s="13"/>
      <c r="AJ8458" s="13"/>
      <c r="AK8458" s="13"/>
      <c r="AL8458" s="13"/>
      <c r="AM8458" s="13"/>
      <c r="AN8458" s="13"/>
      <c r="AO8458" s="13"/>
      <c r="AP8458" s="13"/>
      <c r="AQ8458" s="13"/>
      <c r="AR8458" s="13"/>
      <c r="AS8458" s="13"/>
      <c r="AT8458" s="13"/>
      <c r="AU8458" s="13"/>
      <c r="AV8458" s="13"/>
      <c r="AW8458" s="13"/>
      <c r="AX8458" s="13"/>
      <c r="AY8458" s="13"/>
      <c r="AZ8458" s="12"/>
      <c r="BA8458" s="12"/>
      <c r="BB8458" s="12"/>
      <c r="BC8458" s="11"/>
      <c r="BD8458" s="11"/>
      <c r="BE8458" s="11"/>
      <c r="BF8458" s="11"/>
    </row>
    <row r="8459" spans="1:58" x14ac:dyDescent="0.25">
      <c r="A8459" s="13"/>
      <c r="B8459" s="13"/>
      <c r="C8459" s="13"/>
      <c r="D8459" s="13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  <c r="S8459" s="13"/>
      <c r="T8459" s="13"/>
      <c r="U8459" s="13"/>
      <c r="V8459" s="13"/>
      <c r="W8459" s="13"/>
      <c r="X8459" s="13"/>
      <c r="Y8459" s="13"/>
      <c r="Z8459" s="13"/>
      <c r="AA8459" s="13"/>
      <c r="AB8459" s="13"/>
      <c r="AC8459" s="13"/>
      <c r="AD8459" s="13"/>
      <c r="AE8459" s="13"/>
      <c r="AF8459" s="13"/>
      <c r="AG8459" s="13"/>
      <c r="AH8459" s="13"/>
      <c r="AI8459" s="13"/>
      <c r="AJ8459" s="13"/>
      <c r="AK8459" s="13"/>
      <c r="AL8459" s="13"/>
      <c r="AM8459" s="13"/>
      <c r="AN8459" s="13"/>
      <c r="AO8459" s="13"/>
      <c r="AP8459" s="13"/>
      <c r="AQ8459" s="13"/>
      <c r="AR8459" s="13"/>
      <c r="AS8459" s="13"/>
      <c r="AT8459" s="13"/>
      <c r="AU8459" s="13"/>
      <c r="AV8459" s="13"/>
      <c r="AW8459" s="13"/>
      <c r="AX8459" s="13"/>
      <c r="AY8459" s="13"/>
      <c r="AZ8459" s="12"/>
      <c r="BA8459" s="12"/>
      <c r="BB8459" s="12"/>
      <c r="BC8459" s="11"/>
      <c r="BD8459" s="11"/>
      <c r="BE8459" s="11"/>
      <c r="BF8459" s="11"/>
    </row>
    <row r="8460" spans="1:58" x14ac:dyDescent="0.25">
      <c r="A8460" s="13"/>
      <c r="B8460" s="13"/>
      <c r="C8460" s="13"/>
      <c r="D8460" s="13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  <c r="S8460" s="13"/>
      <c r="T8460" s="13"/>
      <c r="U8460" s="13"/>
      <c r="V8460" s="13"/>
      <c r="W8460" s="13"/>
      <c r="X8460" s="13"/>
      <c r="Y8460" s="13"/>
      <c r="Z8460" s="13"/>
      <c r="AA8460" s="13"/>
      <c r="AB8460" s="13"/>
      <c r="AC8460" s="13"/>
      <c r="AD8460" s="13"/>
      <c r="AE8460" s="13"/>
      <c r="AF8460" s="13"/>
      <c r="AG8460" s="13"/>
      <c r="AH8460" s="13"/>
      <c r="AI8460" s="13"/>
      <c r="AJ8460" s="13"/>
      <c r="AK8460" s="13"/>
      <c r="AL8460" s="13"/>
      <c r="AM8460" s="13"/>
      <c r="AN8460" s="13"/>
      <c r="AO8460" s="13"/>
      <c r="AP8460" s="13"/>
      <c r="AQ8460" s="13"/>
      <c r="AR8460" s="13"/>
      <c r="AS8460" s="13"/>
      <c r="AT8460" s="13"/>
      <c r="AU8460" s="13"/>
      <c r="AV8460" s="13"/>
      <c r="AW8460" s="13"/>
      <c r="AX8460" s="13"/>
      <c r="AY8460" s="13"/>
      <c r="AZ8460" s="12"/>
      <c r="BA8460" s="12"/>
      <c r="BB8460" s="12"/>
      <c r="BC8460" s="11"/>
      <c r="BD8460" s="11"/>
      <c r="BE8460" s="11"/>
      <c r="BF8460" s="11"/>
    </row>
    <row r="8461" spans="1:58" x14ac:dyDescent="0.25">
      <c r="A8461" s="13"/>
      <c r="B8461" s="13"/>
      <c r="C8461" s="13"/>
      <c r="D8461" s="13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3"/>
      <c r="P8461" s="13"/>
      <c r="Q8461" s="13"/>
      <c r="R8461" s="13"/>
      <c r="S8461" s="13"/>
      <c r="T8461" s="13"/>
      <c r="U8461" s="13"/>
      <c r="V8461" s="13"/>
      <c r="W8461" s="13"/>
      <c r="X8461" s="13"/>
      <c r="Y8461" s="13"/>
      <c r="Z8461" s="13"/>
      <c r="AA8461" s="13"/>
      <c r="AB8461" s="13"/>
      <c r="AC8461" s="13"/>
      <c r="AD8461" s="13"/>
      <c r="AE8461" s="13"/>
      <c r="AF8461" s="13"/>
      <c r="AG8461" s="13"/>
      <c r="AH8461" s="13"/>
      <c r="AI8461" s="13"/>
      <c r="AJ8461" s="13"/>
      <c r="AK8461" s="13"/>
      <c r="AL8461" s="13"/>
      <c r="AM8461" s="13"/>
      <c r="AN8461" s="13"/>
      <c r="AO8461" s="13"/>
      <c r="AP8461" s="13"/>
      <c r="AQ8461" s="13"/>
      <c r="AR8461" s="13"/>
      <c r="AS8461" s="13"/>
      <c r="AT8461" s="13"/>
      <c r="AU8461" s="13"/>
      <c r="AV8461" s="13"/>
      <c r="AW8461" s="13"/>
      <c r="AX8461" s="13"/>
      <c r="AY8461" s="13"/>
      <c r="AZ8461" s="12"/>
      <c r="BA8461" s="12"/>
      <c r="BB8461" s="12"/>
      <c r="BC8461" s="11"/>
      <c r="BD8461" s="11"/>
      <c r="BE8461" s="11"/>
      <c r="BF8461" s="11"/>
    </row>
    <row r="8462" spans="1:58" x14ac:dyDescent="0.25">
      <c r="A8462" s="13"/>
      <c r="B8462" s="13"/>
      <c r="C8462" s="13"/>
      <c r="D8462" s="13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3"/>
      <c r="P8462" s="13"/>
      <c r="Q8462" s="13"/>
      <c r="R8462" s="13"/>
      <c r="S8462" s="13"/>
      <c r="T8462" s="13"/>
      <c r="U8462" s="13"/>
      <c r="V8462" s="13"/>
      <c r="W8462" s="13"/>
      <c r="X8462" s="13"/>
      <c r="Y8462" s="13"/>
      <c r="Z8462" s="13"/>
      <c r="AA8462" s="13"/>
      <c r="AB8462" s="13"/>
      <c r="AC8462" s="13"/>
      <c r="AD8462" s="13"/>
      <c r="AE8462" s="13"/>
      <c r="AF8462" s="13"/>
      <c r="AG8462" s="13"/>
      <c r="AH8462" s="13"/>
      <c r="AI8462" s="13"/>
      <c r="AJ8462" s="13"/>
      <c r="AK8462" s="13"/>
      <c r="AL8462" s="13"/>
      <c r="AM8462" s="13"/>
      <c r="AN8462" s="13"/>
      <c r="AO8462" s="13"/>
      <c r="AP8462" s="13"/>
      <c r="AQ8462" s="13"/>
      <c r="AR8462" s="13"/>
      <c r="AS8462" s="13"/>
      <c r="AT8462" s="13"/>
      <c r="AU8462" s="13"/>
      <c r="AV8462" s="13"/>
      <c r="AW8462" s="13"/>
      <c r="AX8462" s="13"/>
      <c r="AY8462" s="13"/>
      <c r="AZ8462" s="12"/>
      <c r="BA8462" s="12"/>
      <c r="BB8462" s="12"/>
      <c r="BC8462" s="11"/>
      <c r="BD8462" s="11"/>
      <c r="BE8462" s="11"/>
      <c r="BF8462" s="11"/>
    </row>
    <row r="8463" spans="1:58" x14ac:dyDescent="0.25">
      <c r="A8463" s="13"/>
      <c r="B8463" s="13"/>
      <c r="C8463" s="13"/>
      <c r="D8463" s="13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  <c r="S8463" s="13"/>
      <c r="T8463" s="13"/>
      <c r="U8463" s="13"/>
      <c r="V8463" s="13"/>
      <c r="W8463" s="13"/>
      <c r="X8463" s="13"/>
      <c r="Y8463" s="13"/>
      <c r="Z8463" s="13"/>
      <c r="AA8463" s="13"/>
      <c r="AB8463" s="13"/>
      <c r="AC8463" s="13"/>
      <c r="AD8463" s="13"/>
      <c r="AE8463" s="13"/>
      <c r="AF8463" s="13"/>
      <c r="AG8463" s="13"/>
      <c r="AH8463" s="13"/>
      <c r="AI8463" s="13"/>
      <c r="AJ8463" s="13"/>
      <c r="AK8463" s="13"/>
      <c r="AL8463" s="13"/>
      <c r="AM8463" s="13"/>
      <c r="AN8463" s="13"/>
      <c r="AO8463" s="13"/>
      <c r="AP8463" s="13"/>
      <c r="AQ8463" s="13"/>
      <c r="AR8463" s="13"/>
      <c r="AS8463" s="13"/>
      <c r="AT8463" s="13"/>
      <c r="AU8463" s="13"/>
      <c r="AV8463" s="13"/>
      <c r="AW8463" s="13"/>
      <c r="AX8463" s="13"/>
      <c r="AY8463" s="13"/>
      <c r="AZ8463" s="12"/>
      <c r="BA8463" s="12"/>
      <c r="BB8463" s="12"/>
      <c r="BC8463" s="11"/>
      <c r="BD8463" s="11"/>
      <c r="BE8463" s="11"/>
      <c r="BF8463" s="11"/>
    </row>
    <row r="8464" spans="1:58" x14ac:dyDescent="0.25">
      <c r="A8464" s="13"/>
      <c r="B8464" s="13"/>
      <c r="C8464" s="13"/>
      <c r="D8464" s="13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  <c r="S8464" s="13"/>
      <c r="T8464" s="13"/>
      <c r="U8464" s="13"/>
      <c r="V8464" s="13"/>
      <c r="W8464" s="13"/>
      <c r="X8464" s="13"/>
      <c r="Y8464" s="13"/>
      <c r="Z8464" s="13"/>
      <c r="AA8464" s="13"/>
      <c r="AB8464" s="13"/>
      <c r="AC8464" s="13"/>
      <c r="AD8464" s="13"/>
      <c r="AE8464" s="13"/>
      <c r="AF8464" s="13"/>
      <c r="AG8464" s="13"/>
      <c r="AH8464" s="13"/>
      <c r="AI8464" s="13"/>
      <c r="AJ8464" s="13"/>
      <c r="AK8464" s="13"/>
      <c r="AL8464" s="13"/>
      <c r="AM8464" s="13"/>
      <c r="AN8464" s="13"/>
      <c r="AO8464" s="13"/>
      <c r="AP8464" s="13"/>
      <c r="AQ8464" s="13"/>
      <c r="AR8464" s="13"/>
      <c r="AS8464" s="13"/>
      <c r="AT8464" s="13"/>
      <c r="AU8464" s="13"/>
      <c r="AV8464" s="13"/>
      <c r="AW8464" s="13"/>
      <c r="AX8464" s="13"/>
      <c r="AY8464" s="13"/>
      <c r="AZ8464" s="12"/>
      <c r="BA8464" s="12"/>
      <c r="BB8464" s="12"/>
      <c r="BC8464" s="11"/>
      <c r="BD8464" s="11"/>
      <c r="BE8464" s="11"/>
      <c r="BF8464" s="11"/>
    </row>
    <row r="8465" spans="1:58" x14ac:dyDescent="0.25">
      <c r="A8465" s="13"/>
      <c r="B8465" s="13"/>
      <c r="C8465" s="13"/>
      <c r="D8465" s="13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3"/>
      <c r="P8465" s="13"/>
      <c r="Q8465" s="13"/>
      <c r="R8465" s="13"/>
      <c r="S8465" s="13"/>
      <c r="T8465" s="13"/>
      <c r="U8465" s="13"/>
      <c r="V8465" s="13"/>
      <c r="W8465" s="13"/>
      <c r="X8465" s="13"/>
      <c r="Y8465" s="13"/>
      <c r="Z8465" s="13"/>
      <c r="AA8465" s="13"/>
      <c r="AB8465" s="13"/>
      <c r="AC8465" s="13"/>
      <c r="AD8465" s="13"/>
      <c r="AE8465" s="13"/>
      <c r="AF8465" s="13"/>
      <c r="AG8465" s="13"/>
      <c r="AH8465" s="13"/>
      <c r="AI8465" s="13"/>
      <c r="AJ8465" s="13"/>
      <c r="AK8465" s="13"/>
      <c r="AL8465" s="13"/>
      <c r="AM8465" s="13"/>
      <c r="AN8465" s="13"/>
      <c r="AO8465" s="13"/>
      <c r="AP8465" s="13"/>
      <c r="AQ8465" s="13"/>
      <c r="AR8465" s="13"/>
      <c r="AS8465" s="13"/>
      <c r="AT8465" s="13"/>
      <c r="AU8465" s="13"/>
      <c r="AV8465" s="13"/>
      <c r="AW8465" s="13"/>
      <c r="AX8465" s="13"/>
      <c r="AY8465" s="13"/>
      <c r="AZ8465" s="12"/>
      <c r="BA8465" s="12"/>
      <c r="BB8465" s="12"/>
      <c r="BC8465" s="11"/>
      <c r="BD8465" s="11"/>
      <c r="BE8465" s="11"/>
      <c r="BF8465" s="11"/>
    </row>
    <row r="8466" spans="1:58" x14ac:dyDescent="0.25">
      <c r="A8466" s="13"/>
      <c r="B8466" s="13"/>
      <c r="C8466" s="13"/>
      <c r="D8466" s="13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3"/>
      <c r="P8466" s="13"/>
      <c r="Q8466" s="13"/>
      <c r="R8466" s="13"/>
      <c r="S8466" s="13"/>
      <c r="T8466" s="13"/>
      <c r="U8466" s="13"/>
      <c r="V8466" s="13"/>
      <c r="W8466" s="13"/>
      <c r="X8466" s="13"/>
      <c r="Y8466" s="13"/>
      <c r="Z8466" s="13"/>
      <c r="AA8466" s="13"/>
      <c r="AB8466" s="13"/>
      <c r="AC8466" s="13"/>
      <c r="AD8466" s="13"/>
      <c r="AE8466" s="13"/>
      <c r="AF8466" s="13"/>
      <c r="AG8466" s="13"/>
      <c r="AH8466" s="13"/>
      <c r="AI8466" s="13"/>
      <c r="AJ8466" s="13"/>
      <c r="AK8466" s="13"/>
      <c r="AL8466" s="13"/>
      <c r="AM8466" s="13"/>
      <c r="AN8466" s="13"/>
      <c r="AO8466" s="13"/>
      <c r="AP8466" s="13"/>
      <c r="AQ8466" s="13"/>
      <c r="AR8466" s="13"/>
      <c r="AS8466" s="13"/>
      <c r="AT8466" s="13"/>
      <c r="AU8466" s="13"/>
      <c r="AV8466" s="13"/>
      <c r="AW8466" s="13"/>
      <c r="AX8466" s="13"/>
      <c r="AY8466" s="13"/>
      <c r="AZ8466" s="12"/>
      <c r="BA8466" s="12"/>
      <c r="BB8466" s="12"/>
      <c r="BC8466" s="11"/>
      <c r="BD8466" s="11"/>
      <c r="BE8466" s="11"/>
      <c r="BF8466" s="11"/>
    </row>
    <row r="8467" spans="1:58" x14ac:dyDescent="0.25">
      <c r="A8467" s="13"/>
      <c r="B8467" s="13"/>
      <c r="C8467" s="13"/>
      <c r="D8467" s="13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  <c r="S8467" s="13"/>
      <c r="T8467" s="13"/>
      <c r="U8467" s="13"/>
      <c r="V8467" s="13"/>
      <c r="W8467" s="13"/>
      <c r="X8467" s="13"/>
      <c r="Y8467" s="13"/>
      <c r="Z8467" s="13"/>
      <c r="AA8467" s="13"/>
      <c r="AB8467" s="13"/>
      <c r="AC8467" s="13"/>
      <c r="AD8467" s="13"/>
      <c r="AE8467" s="13"/>
      <c r="AF8467" s="13"/>
      <c r="AG8467" s="13"/>
      <c r="AH8467" s="13"/>
      <c r="AI8467" s="13"/>
      <c r="AJ8467" s="13"/>
      <c r="AK8467" s="13"/>
      <c r="AL8467" s="13"/>
      <c r="AM8467" s="13"/>
      <c r="AN8467" s="13"/>
      <c r="AO8467" s="13"/>
      <c r="AP8467" s="13"/>
      <c r="AQ8467" s="13"/>
      <c r="AR8467" s="13"/>
      <c r="AS8467" s="13"/>
      <c r="AT8467" s="13"/>
      <c r="AU8467" s="13"/>
      <c r="AV8467" s="13"/>
      <c r="AW8467" s="13"/>
      <c r="AX8467" s="13"/>
      <c r="AY8467" s="13"/>
      <c r="AZ8467" s="12"/>
      <c r="BA8467" s="12"/>
      <c r="BB8467" s="12"/>
      <c r="BC8467" s="11"/>
      <c r="BD8467" s="11"/>
      <c r="BE8467" s="11"/>
      <c r="BF8467" s="11"/>
    </row>
    <row r="8468" spans="1:58" x14ac:dyDescent="0.25">
      <c r="A8468" s="13"/>
      <c r="B8468" s="13"/>
      <c r="C8468" s="13"/>
      <c r="D8468" s="13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  <c r="S8468" s="13"/>
      <c r="T8468" s="13"/>
      <c r="U8468" s="13"/>
      <c r="V8468" s="13"/>
      <c r="W8468" s="13"/>
      <c r="X8468" s="13"/>
      <c r="Y8468" s="13"/>
      <c r="Z8468" s="13"/>
      <c r="AA8468" s="13"/>
      <c r="AB8468" s="13"/>
      <c r="AC8468" s="13"/>
      <c r="AD8468" s="13"/>
      <c r="AE8468" s="13"/>
      <c r="AF8468" s="13"/>
      <c r="AG8468" s="13"/>
      <c r="AH8468" s="13"/>
      <c r="AI8468" s="13"/>
      <c r="AJ8468" s="13"/>
      <c r="AK8468" s="13"/>
      <c r="AL8468" s="13"/>
      <c r="AM8468" s="13"/>
      <c r="AN8468" s="13"/>
      <c r="AO8468" s="13"/>
      <c r="AP8468" s="13"/>
      <c r="AQ8468" s="13"/>
      <c r="AR8468" s="13"/>
      <c r="AS8468" s="13"/>
      <c r="AT8468" s="13"/>
      <c r="AU8468" s="13"/>
      <c r="AV8468" s="13"/>
      <c r="AW8468" s="13"/>
      <c r="AX8468" s="13"/>
      <c r="AY8468" s="13"/>
      <c r="AZ8468" s="12"/>
      <c r="BA8468" s="12"/>
      <c r="BB8468" s="12"/>
      <c r="BC8468" s="11"/>
      <c r="BD8468" s="11"/>
      <c r="BE8468" s="11"/>
      <c r="BF8468" s="11"/>
    </row>
    <row r="8469" spans="1:58" x14ac:dyDescent="0.25">
      <c r="A8469" s="13"/>
      <c r="B8469" s="13"/>
      <c r="C8469" s="13"/>
      <c r="D8469" s="13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3"/>
      <c r="P8469" s="13"/>
      <c r="Q8469" s="13"/>
      <c r="R8469" s="13"/>
      <c r="S8469" s="13"/>
      <c r="T8469" s="13"/>
      <c r="U8469" s="13"/>
      <c r="V8469" s="13"/>
      <c r="W8469" s="13"/>
      <c r="X8469" s="13"/>
      <c r="Y8469" s="13"/>
      <c r="Z8469" s="13"/>
      <c r="AA8469" s="13"/>
      <c r="AB8469" s="13"/>
      <c r="AC8469" s="13"/>
      <c r="AD8469" s="13"/>
      <c r="AE8469" s="13"/>
      <c r="AF8469" s="13"/>
      <c r="AG8469" s="13"/>
      <c r="AH8469" s="13"/>
      <c r="AI8469" s="13"/>
      <c r="AJ8469" s="13"/>
      <c r="AK8469" s="13"/>
      <c r="AL8469" s="13"/>
      <c r="AM8469" s="13"/>
      <c r="AN8469" s="13"/>
      <c r="AO8469" s="13"/>
      <c r="AP8469" s="13"/>
      <c r="AQ8469" s="13"/>
      <c r="AR8469" s="13"/>
      <c r="AS8469" s="13"/>
      <c r="AT8469" s="13"/>
      <c r="AU8469" s="13"/>
      <c r="AV8469" s="13"/>
      <c r="AW8469" s="13"/>
      <c r="AX8469" s="13"/>
      <c r="AY8469" s="13"/>
      <c r="AZ8469" s="12"/>
      <c r="BA8469" s="12"/>
      <c r="BB8469" s="12"/>
      <c r="BC8469" s="11"/>
      <c r="BD8469" s="11"/>
      <c r="BE8469" s="11"/>
      <c r="BF8469" s="11"/>
    </row>
    <row r="8470" spans="1:58" x14ac:dyDescent="0.25">
      <c r="A8470" s="13"/>
      <c r="B8470" s="13"/>
      <c r="C8470" s="13"/>
      <c r="D8470" s="13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3"/>
      <c r="P8470" s="13"/>
      <c r="Q8470" s="13"/>
      <c r="R8470" s="13"/>
      <c r="S8470" s="13"/>
      <c r="T8470" s="13"/>
      <c r="U8470" s="13"/>
      <c r="V8470" s="13"/>
      <c r="W8470" s="13"/>
      <c r="X8470" s="13"/>
      <c r="Y8470" s="13"/>
      <c r="Z8470" s="13"/>
      <c r="AA8470" s="13"/>
      <c r="AB8470" s="13"/>
      <c r="AC8470" s="13"/>
      <c r="AD8470" s="13"/>
      <c r="AE8470" s="13"/>
      <c r="AF8470" s="13"/>
      <c r="AG8470" s="13"/>
      <c r="AH8470" s="13"/>
      <c r="AI8470" s="13"/>
      <c r="AJ8470" s="13"/>
      <c r="AK8470" s="13"/>
      <c r="AL8470" s="13"/>
      <c r="AM8470" s="13"/>
      <c r="AN8470" s="13"/>
      <c r="AO8470" s="13"/>
      <c r="AP8470" s="13"/>
      <c r="AQ8470" s="13"/>
      <c r="AR8470" s="13"/>
      <c r="AS8470" s="13"/>
      <c r="AT8470" s="13"/>
      <c r="AU8470" s="13"/>
      <c r="AV8470" s="13"/>
      <c r="AW8470" s="13"/>
      <c r="AX8470" s="13"/>
      <c r="AY8470" s="13"/>
      <c r="AZ8470" s="12"/>
      <c r="BA8470" s="12"/>
      <c r="BB8470" s="12"/>
      <c r="BC8470" s="11"/>
      <c r="BD8470" s="11"/>
      <c r="BE8470" s="11"/>
      <c r="BF8470" s="11"/>
    </row>
    <row r="8471" spans="1:58" x14ac:dyDescent="0.25">
      <c r="A8471" s="13"/>
      <c r="B8471" s="13"/>
      <c r="C8471" s="13"/>
      <c r="D8471" s="13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2"/>
      <c r="BA8471" s="12"/>
      <c r="BB8471" s="12"/>
      <c r="BC8471" s="11"/>
      <c r="BD8471" s="11"/>
      <c r="BE8471" s="11"/>
      <c r="BF8471" s="11"/>
    </row>
    <row r="8472" spans="1:58" x14ac:dyDescent="0.25">
      <c r="A8472" s="13"/>
      <c r="B8472" s="13"/>
      <c r="C8472" s="13"/>
      <c r="D8472" s="13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2"/>
      <c r="BA8472" s="12"/>
      <c r="BB8472" s="12"/>
      <c r="BC8472" s="11"/>
      <c r="BD8472" s="11"/>
      <c r="BE8472" s="11"/>
      <c r="BF8472" s="11"/>
    </row>
    <row r="8473" spans="1:58" x14ac:dyDescent="0.25">
      <c r="A8473" s="13"/>
      <c r="B8473" s="13"/>
      <c r="C8473" s="13"/>
      <c r="D8473" s="13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2"/>
      <c r="BA8473" s="12"/>
      <c r="BB8473" s="12"/>
      <c r="BC8473" s="11"/>
      <c r="BD8473" s="11"/>
      <c r="BE8473" s="11"/>
      <c r="BF8473" s="11"/>
    </row>
    <row r="8474" spans="1:58" x14ac:dyDescent="0.25">
      <c r="A8474" s="13"/>
      <c r="B8474" s="13"/>
      <c r="C8474" s="13"/>
      <c r="D8474" s="13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2"/>
      <c r="BA8474" s="12"/>
      <c r="BB8474" s="12"/>
      <c r="BC8474" s="11"/>
      <c r="BD8474" s="11"/>
      <c r="BE8474" s="11"/>
      <c r="BF8474" s="11"/>
    </row>
    <row r="8475" spans="1:58" x14ac:dyDescent="0.25">
      <c r="A8475" s="13"/>
      <c r="B8475" s="13"/>
      <c r="C8475" s="13"/>
      <c r="D8475" s="13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2"/>
      <c r="BA8475" s="12"/>
      <c r="BB8475" s="12"/>
      <c r="BC8475" s="11"/>
      <c r="BD8475" s="11"/>
      <c r="BE8475" s="11"/>
      <c r="BF8475" s="11"/>
    </row>
    <row r="8476" spans="1:58" x14ac:dyDescent="0.25">
      <c r="A8476" s="13"/>
      <c r="B8476" s="13"/>
      <c r="C8476" s="13"/>
      <c r="D8476" s="13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2"/>
      <c r="BA8476" s="12"/>
      <c r="BB8476" s="12"/>
      <c r="BC8476" s="11"/>
      <c r="BD8476" s="11"/>
      <c r="BE8476" s="11"/>
      <c r="BF8476" s="11"/>
    </row>
    <row r="8477" spans="1:58" x14ac:dyDescent="0.25">
      <c r="A8477" s="13"/>
      <c r="B8477" s="13"/>
      <c r="C8477" s="13"/>
      <c r="D8477" s="13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2"/>
      <c r="BA8477" s="12"/>
      <c r="BB8477" s="12"/>
      <c r="BC8477" s="11"/>
      <c r="BD8477" s="11"/>
      <c r="BE8477" s="11"/>
      <c r="BF8477" s="11"/>
    </row>
    <row r="8478" spans="1:58" x14ac:dyDescent="0.25">
      <c r="A8478" s="13"/>
      <c r="B8478" s="13"/>
      <c r="C8478" s="13"/>
      <c r="D8478" s="13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2"/>
      <c r="BA8478" s="12"/>
      <c r="BB8478" s="12"/>
      <c r="BC8478" s="11"/>
      <c r="BD8478" s="11"/>
      <c r="BE8478" s="11"/>
      <c r="BF8478" s="11"/>
    </row>
    <row r="8479" spans="1:58" x14ac:dyDescent="0.25">
      <c r="A8479" s="13"/>
      <c r="B8479" s="13"/>
      <c r="C8479" s="13"/>
      <c r="D8479" s="13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2"/>
      <c r="BA8479" s="12"/>
      <c r="BB8479" s="12"/>
      <c r="BC8479" s="11"/>
      <c r="BD8479" s="11"/>
      <c r="BE8479" s="11"/>
      <c r="BF8479" s="11"/>
    </row>
    <row r="8480" spans="1:58" x14ac:dyDescent="0.25">
      <c r="A8480" s="13"/>
      <c r="B8480" s="13"/>
      <c r="C8480" s="13"/>
      <c r="D8480" s="13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2"/>
      <c r="BA8480" s="12"/>
      <c r="BB8480" s="12"/>
      <c r="BC8480" s="11"/>
      <c r="BD8480" s="11"/>
      <c r="BE8480" s="11"/>
      <c r="BF8480" s="11"/>
    </row>
    <row r="8481" spans="1:58" x14ac:dyDescent="0.25">
      <c r="A8481" s="13"/>
      <c r="B8481" s="13"/>
      <c r="C8481" s="13"/>
      <c r="D8481" s="13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3"/>
      <c r="P8481" s="13"/>
      <c r="Q8481" s="13"/>
      <c r="R8481" s="13"/>
      <c r="S8481" s="13"/>
      <c r="T8481" s="13"/>
      <c r="U8481" s="13"/>
      <c r="V8481" s="13"/>
      <c r="W8481" s="13"/>
      <c r="X8481" s="13"/>
      <c r="Y8481" s="13"/>
      <c r="Z8481" s="13"/>
      <c r="AA8481" s="13"/>
      <c r="AB8481" s="13"/>
      <c r="AC8481" s="13"/>
      <c r="AD8481" s="13"/>
      <c r="AE8481" s="13"/>
      <c r="AF8481" s="13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2"/>
      <c r="BA8481" s="12"/>
      <c r="BB8481" s="12"/>
      <c r="BC8481" s="11"/>
      <c r="BD8481" s="11"/>
      <c r="BE8481" s="11"/>
      <c r="BF8481" s="11"/>
    </row>
    <row r="8482" spans="1:58" x14ac:dyDescent="0.25">
      <c r="A8482" s="13"/>
      <c r="B8482" s="13"/>
      <c r="C8482" s="13"/>
      <c r="D8482" s="13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2"/>
      <c r="BA8482" s="12"/>
      <c r="BB8482" s="12"/>
      <c r="BC8482" s="11"/>
      <c r="BD8482" s="11"/>
      <c r="BE8482" s="11"/>
      <c r="BF8482" s="11"/>
    </row>
    <row r="8483" spans="1:58" x14ac:dyDescent="0.25">
      <c r="A8483" s="13"/>
      <c r="B8483" s="13"/>
      <c r="C8483" s="13"/>
      <c r="D8483" s="13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2"/>
      <c r="BA8483" s="12"/>
      <c r="BB8483" s="12"/>
      <c r="BC8483" s="11"/>
      <c r="BD8483" s="11"/>
      <c r="BE8483" s="11"/>
      <c r="BF8483" s="11"/>
    </row>
    <row r="8484" spans="1:58" x14ac:dyDescent="0.25">
      <c r="A8484" s="13"/>
      <c r="B8484" s="13"/>
      <c r="C8484" s="13"/>
      <c r="D8484" s="13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2"/>
      <c r="BA8484" s="12"/>
      <c r="BB8484" s="12"/>
      <c r="BC8484" s="11"/>
      <c r="BD8484" s="11"/>
      <c r="BE8484" s="11"/>
      <c r="BF8484" s="11"/>
    </row>
    <row r="8485" spans="1:58" x14ac:dyDescent="0.25">
      <c r="A8485" s="13"/>
      <c r="B8485" s="13"/>
      <c r="C8485" s="13"/>
      <c r="D8485" s="13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2"/>
      <c r="BA8485" s="12"/>
      <c r="BB8485" s="12"/>
      <c r="BC8485" s="11"/>
      <c r="BD8485" s="11"/>
      <c r="BE8485" s="11"/>
      <c r="BF8485" s="11"/>
    </row>
    <row r="8486" spans="1:58" x14ac:dyDescent="0.25">
      <c r="A8486" s="13"/>
      <c r="B8486" s="13"/>
      <c r="C8486" s="13"/>
      <c r="D8486" s="13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2"/>
      <c r="BA8486" s="12"/>
      <c r="BB8486" s="12"/>
      <c r="BC8486" s="11"/>
      <c r="BD8486" s="11"/>
      <c r="BE8486" s="11"/>
      <c r="BF8486" s="11"/>
    </row>
    <row r="8487" spans="1:58" x14ac:dyDescent="0.25">
      <c r="A8487" s="13"/>
      <c r="B8487" s="13"/>
      <c r="C8487" s="13"/>
      <c r="D8487" s="13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2"/>
      <c r="BA8487" s="12"/>
      <c r="BB8487" s="12"/>
      <c r="BC8487" s="11"/>
      <c r="BD8487" s="11"/>
      <c r="BE8487" s="11"/>
      <c r="BF8487" s="11"/>
    </row>
    <row r="8488" spans="1:58" x14ac:dyDescent="0.25">
      <c r="A8488" s="13"/>
      <c r="B8488" s="13"/>
      <c r="C8488" s="13"/>
      <c r="D8488" s="13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2"/>
      <c r="BA8488" s="12"/>
      <c r="BB8488" s="12"/>
      <c r="BC8488" s="11"/>
      <c r="BD8488" s="11"/>
      <c r="BE8488" s="11"/>
      <c r="BF8488" s="11"/>
    </row>
    <row r="8489" spans="1:58" x14ac:dyDescent="0.25">
      <c r="A8489" s="13"/>
      <c r="B8489" s="13"/>
      <c r="C8489" s="13"/>
      <c r="D8489" s="13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2"/>
      <c r="BA8489" s="12"/>
      <c r="BB8489" s="12"/>
      <c r="BC8489" s="11"/>
      <c r="BD8489" s="11"/>
      <c r="BE8489" s="11"/>
      <c r="BF8489" s="11"/>
    </row>
    <row r="8490" spans="1:58" x14ac:dyDescent="0.25">
      <c r="A8490" s="13"/>
      <c r="B8490" s="13"/>
      <c r="C8490" s="13"/>
      <c r="D8490" s="13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2"/>
      <c r="BA8490" s="12"/>
      <c r="BB8490" s="12"/>
      <c r="BC8490" s="11"/>
      <c r="BD8490" s="11"/>
      <c r="BE8490" s="11"/>
      <c r="BF8490" s="11"/>
    </row>
    <row r="8491" spans="1:58" x14ac:dyDescent="0.25">
      <c r="A8491" s="13"/>
      <c r="B8491" s="13"/>
      <c r="C8491" s="13"/>
      <c r="D8491" s="13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2"/>
      <c r="BA8491" s="12"/>
      <c r="BB8491" s="12"/>
      <c r="BC8491" s="11"/>
      <c r="BD8491" s="11"/>
      <c r="BE8491" s="11"/>
      <c r="BF8491" s="11"/>
    </row>
    <row r="8492" spans="1:58" x14ac:dyDescent="0.25">
      <c r="A8492" s="13"/>
      <c r="B8492" s="13"/>
      <c r="C8492" s="13"/>
      <c r="D8492" s="13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2"/>
      <c r="BA8492" s="12"/>
      <c r="BB8492" s="12"/>
      <c r="BC8492" s="11"/>
      <c r="BD8492" s="11"/>
      <c r="BE8492" s="11"/>
      <c r="BF8492" s="11"/>
    </row>
    <row r="8493" spans="1:58" x14ac:dyDescent="0.25">
      <c r="A8493" s="13"/>
      <c r="B8493" s="13"/>
      <c r="C8493" s="13"/>
      <c r="D8493" s="13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2"/>
      <c r="BA8493" s="12"/>
      <c r="BB8493" s="12"/>
      <c r="BC8493" s="11"/>
      <c r="BD8493" s="11"/>
      <c r="BE8493" s="11"/>
      <c r="BF8493" s="11"/>
    </row>
    <row r="8494" spans="1:58" x14ac:dyDescent="0.25">
      <c r="A8494" s="13"/>
      <c r="B8494" s="13"/>
      <c r="C8494" s="13"/>
      <c r="D8494" s="13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2"/>
      <c r="BA8494" s="12"/>
      <c r="BB8494" s="12"/>
      <c r="BC8494" s="11"/>
      <c r="BD8494" s="11"/>
      <c r="BE8494" s="11"/>
      <c r="BF8494" s="11"/>
    </row>
    <row r="8495" spans="1:58" x14ac:dyDescent="0.25">
      <c r="A8495" s="13"/>
      <c r="B8495" s="13"/>
      <c r="C8495" s="13"/>
      <c r="D8495" s="13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2"/>
      <c r="BA8495" s="12"/>
      <c r="BB8495" s="12"/>
      <c r="BC8495" s="11"/>
      <c r="BD8495" s="11"/>
      <c r="BE8495" s="11"/>
      <c r="BF8495" s="11"/>
    </row>
    <row r="8496" spans="1:58" x14ac:dyDescent="0.25">
      <c r="A8496" s="13"/>
      <c r="B8496" s="13"/>
      <c r="C8496" s="13"/>
      <c r="D8496" s="13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2"/>
      <c r="BA8496" s="12"/>
      <c r="BB8496" s="12"/>
      <c r="BC8496" s="11"/>
      <c r="BD8496" s="11"/>
      <c r="BE8496" s="11"/>
      <c r="BF8496" s="11"/>
    </row>
    <row r="8497" spans="1:58" x14ac:dyDescent="0.25">
      <c r="A8497" s="13"/>
      <c r="B8497" s="13"/>
      <c r="C8497" s="13"/>
      <c r="D8497" s="13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2"/>
      <c r="BA8497" s="12"/>
      <c r="BB8497" s="12"/>
      <c r="BC8497" s="11"/>
      <c r="BD8497" s="11"/>
      <c r="BE8497" s="11"/>
      <c r="BF8497" s="11"/>
    </row>
    <row r="8498" spans="1:58" x14ac:dyDescent="0.25">
      <c r="A8498" s="13"/>
      <c r="B8498" s="13"/>
      <c r="C8498" s="13"/>
      <c r="D8498" s="13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2"/>
      <c r="BA8498" s="12"/>
      <c r="BB8498" s="12"/>
      <c r="BC8498" s="11"/>
      <c r="BD8498" s="11"/>
      <c r="BE8498" s="11"/>
      <c r="BF8498" s="11"/>
    </row>
    <row r="8499" spans="1:58" x14ac:dyDescent="0.25">
      <c r="A8499" s="13"/>
      <c r="B8499" s="13"/>
      <c r="C8499" s="13"/>
      <c r="D8499" s="13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2"/>
      <c r="BA8499" s="12"/>
      <c r="BB8499" s="12"/>
      <c r="BC8499" s="11"/>
      <c r="BD8499" s="11"/>
      <c r="BE8499" s="11"/>
      <c r="BF8499" s="11"/>
    </row>
    <row r="8500" spans="1:58" x14ac:dyDescent="0.25">
      <c r="A8500" s="13"/>
      <c r="B8500" s="13"/>
      <c r="C8500" s="13"/>
      <c r="D8500" s="13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2"/>
      <c r="BA8500" s="12"/>
      <c r="BB8500" s="12"/>
      <c r="BC8500" s="11"/>
      <c r="BD8500" s="11"/>
      <c r="BE8500" s="11"/>
      <c r="BF8500" s="11"/>
    </row>
    <row r="8501" spans="1:58" x14ac:dyDescent="0.25">
      <c r="A8501" s="13"/>
      <c r="B8501" s="13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2"/>
      <c r="BA8501" s="12"/>
      <c r="BB8501" s="12"/>
      <c r="BC8501" s="11"/>
      <c r="BD8501" s="11"/>
      <c r="BE8501" s="11"/>
      <c r="BF8501" s="11"/>
    </row>
    <row r="8502" spans="1:58" x14ac:dyDescent="0.25">
      <c r="A8502" s="13"/>
      <c r="B8502" s="13"/>
      <c r="C8502" s="13"/>
      <c r="D8502" s="13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2"/>
      <c r="BA8502" s="12"/>
      <c r="BB8502" s="12"/>
      <c r="BC8502" s="11"/>
      <c r="BD8502" s="11"/>
      <c r="BE8502" s="11"/>
      <c r="BF8502" s="11"/>
    </row>
    <row r="8503" spans="1:58" x14ac:dyDescent="0.25">
      <c r="A8503" s="13"/>
      <c r="B8503" s="13"/>
      <c r="C8503" s="13"/>
      <c r="D8503" s="13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2"/>
      <c r="BA8503" s="12"/>
      <c r="BB8503" s="12"/>
      <c r="BC8503" s="11"/>
      <c r="BD8503" s="11"/>
      <c r="BE8503" s="11"/>
      <c r="BF8503" s="11"/>
    </row>
    <row r="8504" spans="1:58" x14ac:dyDescent="0.25">
      <c r="A8504" s="13"/>
      <c r="B8504" s="13"/>
      <c r="C8504" s="13"/>
      <c r="D8504" s="13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2"/>
      <c r="BA8504" s="12"/>
      <c r="BB8504" s="12"/>
      <c r="BC8504" s="11"/>
      <c r="BD8504" s="11"/>
      <c r="BE8504" s="11"/>
      <c r="BF8504" s="11"/>
    </row>
    <row r="8505" spans="1:58" x14ac:dyDescent="0.25">
      <c r="A8505" s="13"/>
      <c r="B8505" s="13"/>
      <c r="C8505" s="13"/>
      <c r="D8505" s="13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13"/>
      <c r="T8505" s="13"/>
      <c r="U8505" s="13"/>
      <c r="V8505" s="13"/>
      <c r="W8505" s="13"/>
      <c r="X8505" s="13"/>
      <c r="Y8505" s="13"/>
      <c r="Z8505" s="13"/>
      <c r="AA8505" s="13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2"/>
      <c r="BA8505" s="12"/>
      <c r="BB8505" s="12"/>
      <c r="BC8505" s="11"/>
      <c r="BD8505" s="11"/>
      <c r="BE8505" s="11"/>
      <c r="BF8505" s="11"/>
    </row>
    <row r="8506" spans="1:58" x14ac:dyDescent="0.25">
      <c r="A8506" s="13"/>
      <c r="B8506" s="13"/>
      <c r="C8506" s="13"/>
      <c r="D8506" s="13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3"/>
      <c r="P8506" s="13"/>
      <c r="Q8506" s="13"/>
      <c r="R8506" s="13"/>
      <c r="S8506" s="13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2"/>
      <c r="BA8506" s="12"/>
      <c r="BB8506" s="12"/>
      <c r="BC8506" s="11"/>
      <c r="BD8506" s="11"/>
      <c r="BE8506" s="11"/>
      <c r="BF8506" s="11"/>
    </row>
    <row r="8507" spans="1:58" x14ac:dyDescent="0.25">
      <c r="A8507" s="13"/>
      <c r="B8507" s="13"/>
      <c r="C8507" s="13"/>
      <c r="D8507" s="13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2"/>
      <c r="BA8507" s="12"/>
      <c r="BB8507" s="12"/>
      <c r="BC8507" s="11"/>
      <c r="BD8507" s="11"/>
      <c r="BE8507" s="11"/>
      <c r="BF8507" s="11"/>
    </row>
    <row r="8508" spans="1:58" x14ac:dyDescent="0.25">
      <c r="A8508" s="13"/>
      <c r="B8508" s="13"/>
      <c r="C8508" s="13"/>
      <c r="D8508" s="13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2"/>
      <c r="BA8508" s="12"/>
      <c r="BB8508" s="12"/>
      <c r="BC8508" s="11"/>
      <c r="BD8508" s="11"/>
      <c r="BE8508" s="11"/>
      <c r="BF8508" s="11"/>
    </row>
    <row r="8509" spans="1:58" x14ac:dyDescent="0.25">
      <c r="A8509" s="13"/>
      <c r="B8509" s="13"/>
      <c r="C8509" s="13"/>
      <c r="D8509" s="13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2"/>
      <c r="BA8509" s="12"/>
      <c r="BB8509" s="12"/>
      <c r="BC8509" s="11"/>
      <c r="BD8509" s="11"/>
      <c r="BE8509" s="11"/>
      <c r="BF8509" s="11"/>
    </row>
    <row r="8510" spans="1:58" x14ac:dyDescent="0.25">
      <c r="A8510" s="13"/>
      <c r="B8510" s="13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2"/>
      <c r="BA8510" s="12"/>
      <c r="BB8510" s="12"/>
      <c r="BC8510" s="11"/>
      <c r="BD8510" s="11"/>
      <c r="BE8510" s="11"/>
      <c r="BF8510" s="11"/>
    </row>
    <row r="8511" spans="1:58" x14ac:dyDescent="0.25">
      <c r="A8511" s="13"/>
      <c r="B8511" s="13"/>
      <c r="C8511" s="13"/>
      <c r="D8511" s="13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2"/>
      <c r="BA8511" s="12"/>
      <c r="BB8511" s="12"/>
      <c r="BC8511" s="11"/>
      <c r="BD8511" s="11"/>
      <c r="BE8511" s="11"/>
      <c r="BF8511" s="11"/>
    </row>
    <row r="8512" spans="1:58" x14ac:dyDescent="0.25">
      <c r="A8512" s="13"/>
      <c r="B8512" s="13"/>
      <c r="C8512" s="13"/>
      <c r="D8512" s="13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2"/>
      <c r="BA8512" s="12"/>
      <c r="BB8512" s="12"/>
      <c r="BC8512" s="11"/>
      <c r="BD8512" s="11"/>
      <c r="BE8512" s="11"/>
      <c r="BF8512" s="11"/>
    </row>
    <row r="8513" spans="1:58" x14ac:dyDescent="0.25">
      <c r="A8513" s="13"/>
      <c r="B8513" s="13"/>
      <c r="C8513" s="13"/>
      <c r="D8513" s="13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2"/>
      <c r="BA8513" s="12"/>
      <c r="BB8513" s="12"/>
      <c r="BC8513" s="11"/>
      <c r="BD8513" s="11"/>
      <c r="BE8513" s="11"/>
      <c r="BF8513" s="11"/>
    </row>
    <row r="8514" spans="1:58" x14ac:dyDescent="0.25">
      <c r="A8514" s="13"/>
      <c r="B8514" s="13"/>
      <c r="C8514" s="13"/>
      <c r="D8514" s="13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2"/>
      <c r="BA8514" s="12"/>
      <c r="BB8514" s="12"/>
      <c r="BC8514" s="11"/>
      <c r="BD8514" s="11"/>
      <c r="BE8514" s="11"/>
      <c r="BF8514" s="11"/>
    </row>
    <row r="8515" spans="1:58" x14ac:dyDescent="0.25">
      <c r="A8515" s="13"/>
      <c r="B8515" s="13"/>
      <c r="C8515" s="13"/>
      <c r="D8515" s="13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2"/>
      <c r="BA8515" s="12"/>
      <c r="BB8515" s="12"/>
      <c r="BC8515" s="11"/>
      <c r="BD8515" s="11"/>
      <c r="BE8515" s="11"/>
      <c r="BF8515" s="11"/>
    </row>
    <row r="8516" spans="1:58" x14ac:dyDescent="0.25">
      <c r="A8516" s="13"/>
      <c r="B8516" s="13"/>
      <c r="C8516" s="13"/>
      <c r="D8516" s="13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2"/>
      <c r="BA8516" s="12"/>
      <c r="BB8516" s="12"/>
      <c r="BC8516" s="11"/>
      <c r="BD8516" s="11"/>
      <c r="BE8516" s="11"/>
      <c r="BF8516" s="11"/>
    </row>
    <row r="8517" spans="1:58" x14ac:dyDescent="0.25">
      <c r="A8517" s="13"/>
      <c r="B8517" s="13"/>
      <c r="C8517" s="13"/>
      <c r="D8517" s="13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2"/>
      <c r="BA8517" s="12"/>
      <c r="BB8517" s="12"/>
      <c r="BC8517" s="11"/>
      <c r="BD8517" s="11"/>
      <c r="BE8517" s="11"/>
      <c r="BF8517" s="11"/>
    </row>
    <row r="8518" spans="1:58" x14ac:dyDescent="0.25">
      <c r="A8518" s="13"/>
      <c r="B8518" s="13"/>
      <c r="C8518" s="13"/>
      <c r="D8518" s="13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3"/>
      <c r="P8518" s="13"/>
      <c r="Q8518" s="13"/>
      <c r="R8518" s="13"/>
      <c r="S8518" s="13"/>
      <c r="T8518" s="13"/>
      <c r="U8518" s="13"/>
      <c r="V8518" s="13"/>
      <c r="W8518" s="13"/>
      <c r="X8518" s="13"/>
      <c r="Y8518" s="13"/>
      <c r="Z8518" s="13"/>
      <c r="AA8518" s="13"/>
      <c r="AB8518" s="13"/>
      <c r="AC8518" s="13"/>
      <c r="AD8518" s="13"/>
      <c r="AE8518" s="13"/>
      <c r="AF8518" s="13"/>
      <c r="AG8518" s="13"/>
      <c r="AH8518" s="13"/>
      <c r="AI8518" s="13"/>
      <c r="AJ8518" s="13"/>
      <c r="AK8518" s="13"/>
      <c r="AL8518" s="13"/>
      <c r="AM8518" s="13"/>
      <c r="AN8518" s="13"/>
      <c r="AO8518" s="13"/>
      <c r="AP8518" s="13"/>
      <c r="AQ8518" s="13"/>
      <c r="AR8518" s="13"/>
      <c r="AS8518" s="13"/>
      <c r="AT8518" s="13"/>
      <c r="AU8518" s="13"/>
      <c r="AV8518" s="13"/>
      <c r="AW8518" s="13"/>
      <c r="AX8518" s="13"/>
      <c r="AY8518" s="13"/>
      <c r="AZ8518" s="12"/>
      <c r="BA8518" s="12"/>
      <c r="BB8518" s="12"/>
      <c r="BC8518" s="11"/>
      <c r="BD8518" s="11"/>
      <c r="BE8518" s="11"/>
      <c r="BF8518" s="11"/>
    </row>
    <row r="8519" spans="1:58" x14ac:dyDescent="0.25">
      <c r="A8519" s="13"/>
      <c r="B8519" s="13"/>
      <c r="C8519" s="13"/>
      <c r="D8519" s="13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  <c r="S8519" s="13"/>
      <c r="T8519" s="13"/>
      <c r="U8519" s="13"/>
      <c r="V8519" s="13"/>
      <c r="W8519" s="13"/>
      <c r="X8519" s="13"/>
      <c r="Y8519" s="13"/>
      <c r="Z8519" s="13"/>
      <c r="AA8519" s="13"/>
      <c r="AB8519" s="13"/>
      <c r="AC8519" s="13"/>
      <c r="AD8519" s="13"/>
      <c r="AE8519" s="13"/>
      <c r="AF8519" s="13"/>
      <c r="AG8519" s="13"/>
      <c r="AH8519" s="13"/>
      <c r="AI8519" s="13"/>
      <c r="AJ8519" s="13"/>
      <c r="AK8519" s="13"/>
      <c r="AL8519" s="13"/>
      <c r="AM8519" s="13"/>
      <c r="AN8519" s="13"/>
      <c r="AO8519" s="13"/>
      <c r="AP8519" s="13"/>
      <c r="AQ8519" s="13"/>
      <c r="AR8519" s="13"/>
      <c r="AS8519" s="13"/>
      <c r="AT8519" s="13"/>
      <c r="AU8519" s="13"/>
      <c r="AV8519" s="13"/>
      <c r="AW8519" s="13"/>
      <c r="AX8519" s="13"/>
      <c r="AY8519" s="13"/>
      <c r="AZ8519" s="12"/>
      <c r="BA8519" s="12"/>
      <c r="BB8519" s="12"/>
      <c r="BC8519" s="11"/>
      <c r="BD8519" s="11"/>
      <c r="BE8519" s="11"/>
      <c r="BF8519" s="11"/>
    </row>
    <row r="8520" spans="1:58" x14ac:dyDescent="0.25">
      <c r="A8520" s="13"/>
      <c r="B8520" s="13"/>
      <c r="C8520" s="13"/>
      <c r="D8520" s="13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  <c r="S8520" s="13"/>
      <c r="T8520" s="13"/>
      <c r="U8520" s="13"/>
      <c r="V8520" s="13"/>
      <c r="W8520" s="13"/>
      <c r="X8520" s="13"/>
      <c r="Y8520" s="13"/>
      <c r="Z8520" s="13"/>
      <c r="AA8520" s="13"/>
      <c r="AB8520" s="13"/>
      <c r="AC8520" s="13"/>
      <c r="AD8520" s="13"/>
      <c r="AE8520" s="13"/>
      <c r="AF8520" s="13"/>
      <c r="AG8520" s="13"/>
      <c r="AH8520" s="13"/>
      <c r="AI8520" s="13"/>
      <c r="AJ8520" s="13"/>
      <c r="AK8520" s="13"/>
      <c r="AL8520" s="13"/>
      <c r="AM8520" s="13"/>
      <c r="AN8520" s="13"/>
      <c r="AO8520" s="13"/>
      <c r="AP8520" s="13"/>
      <c r="AQ8520" s="13"/>
      <c r="AR8520" s="13"/>
      <c r="AS8520" s="13"/>
      <c r="AT8520" s="13"/>
      <c r="AU8520" s="13"/>
      <c r="AV8520" s="13"/>
      <c r="AW8520" s="13"/>
      <c r="AX8520" s="13"/>
      <c r="AY8520" s="13"/>
      <c r="AZ8520" s="12"/>
      <c r="BA8520" s="12"/>
      <c r="BB8520" s="12"/>
      <c r="BC8520" s="11"/>
      <c r="BD8520" s="11"/>
      <c r="BE8520" s="11"/>
      <c r="BF8520" s="11"/>
    </row>
    <row r="8521" spans="1:58" x14ac:dyDescent="0.25">
      <c r="A8521" s="13"/>
      <c r="B8521" s="13"/>
      <c r="C8521" s="13"/>
      <c r="D8521" s="13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3"/>
      <c r="P8521" s="13"/>
      <c r="Q8521" s="13"/>
      <c r="R8521" s="13"/>
      <c r="S8521" s="13"/>
      <c r="T8521" s="13"/>
      <c r="U8521" s="13"/>
      <c r="V8521" s="13"/>
      <c r="W8521" s="13"/>
      <c r="X8521" s="13"/>
      <c r="Y8521" s="13"/>
      <c r="Z8521" s="13"/>
      <c r="AA8521" s="13"/>
      <c r="AB8521" s="13"/>
      <c r="AC8521" s="13"/>
      <c r="AD8521" s="13"/>
      <c r="AE8521" s="13"/>
      <c r="AF8521" s="13"/>
      <c r="AG8521" s="13"/>
      <c r="AH8521" s="13"/>
      <c r="AI8521" s="13"/>
      <c r="AJ8521" s="13"/>
      <c r="AK8521" s="13"/>
      <c r="AL8521" s="13"/>
      <c r="AM8521" s="13"/>
      <c r="AN8521" s="13"/>
      <c r="AO8521" s="13"/>
      <c r="AP8521" s="13"/>
      <c r="AQ8521" s="13"/>
      <c r="AR8521" s="13"/>
      <c r="AS8521" s="13"/>
      <c r="AT8521" s="13"/>
      <c r="AU8521" s="13"/>
      <c r="AV8521" s="13"/>
      <c r="AW8521" s="13"/>
      <c r="AX8521" s="13"/>
      <c r="AY8521" s="13"/>
      <c r="AZ8521" s="12"/>
      <c r="BA8521" s="12"/>
      <c r="BB8521" s="12"/>
      <c r="BC8521" s="11"/>
      <c r="BD8521" s="11"/>
      <c r="BE8521" s="11"/>
      <c r="BF8521" s="11"/>
    </row>
    <row r="8522" spans="1:58" x14ac:dyDescent="0.25">
      <c r="A8522" s="13"/>
      <c r="B8522" s="13"/>
      <c r="C8522" s="13"/>
      <c r="D8522" s="13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3"/>
      <c r="P8522" s="13"/>
      <c r="Q8522" s="13"/>
      <c r="R8522" s="13"/>
      <c r="S8522" s="13"/>
      <c r="T8522" s="13"/>
      <c r="U8522" s="13"/>
      <c r="V8522" s="13"/>
      <c r="W8522" s="13"/>
      <c r="X8522" s="13"/>
      <c r="Y8522" s="13"/>
      <c r="Z8522" s="13"/>
      <c r="AA8522" s="13"/>
      <c r="AB8522" s="13"/>
      <c r="AC8522" s="13"/>
      <c r="AD8522" s="13"/>
      <c r="AE8522" s="13"/>
      <c r="AF8522" s="13"/>
      <c r="AG8522" s="13"/>
      <c r="AH8522" s="13"/>
      <c r="AI8522" s="13"/>
      <c r="AJ8522" s="13"/>
      <c r="AK8522" s="13"/>
      <c r="AL8522" s="13"/>
      <c r="AM8522" s="13"/>
      <c r="AN8522" s="13"/>
      <c r="AO8522" s="13"/>
      <c r="AP8522" s="13"/>
      <c r="AQ8522" s="13"/>
      <c r="AR8522" s="13"/>
      <c r="AS8522" s="13"/>
      <c r="AT8522" s="13"/>
      <c r="AU8522" s="13"/>
      <c r="AV8522" s="13"/>
      <c r="AW8522" s="13"/>
      <c r="AX8522" s="13"/>
      <c r="AY8522" s="13"/>
      <c r="AZ8522" s="12"/>
      <c r="BA8522" s="12"/>
      <c r="BB8522" s="12"/>
      <c r="BC8522" s="11"/>
      <c r="BD8522" s="11"/>
      <c r="BE8522" s="11"/>
      <c r="BF8522" s="11"/>
    </row>
    <row r="8523" spans="1:58" x14ac:dyDescent="0.25">
      <c r="A8523" s="13"/>
      <c r="B8523" s="13"/>
      <c r="C8523" s="13"/>
      <c r="D8523" s="13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  <c r="S8523" s="13"/>
      <c r="T8523" s="13"/>
      <c r="U8523" s="13"/>
      <c r="V8523" s="13"/>
      <c r="W8523" s="13"/>
      <c r="X8523" s="13"/>
      <c r="Y8523" s="13"/>
      <c r="Z8523" s="13"/>
      <c r="AA8523" s="13"/>
      <c r="AB8523" s="13"/>
      <c r="AC8523" s="13"/>
      <c r="AD8523" s="13"/>
      <c r="AE8523" s="13"/>
      <c r="AF8523" s="13"/>
      <c r="AG8523" s="13"/>
      <c r="AH8523" s="13"/>
      <c r="AI8523" s="13"/>
      <c r="AJ8523" s="13"/>
      <c r="AK8523" s="13"/>
      <c r="AL8523" s="13"/>
      <c r="AM8523" s="13"/>
      <c r="AN8523" s="13"/>
      <c r="AO8523" s="13"/>
      <c r="AP8523" s="13"/>
      <c r="AQ8523" s="13"/>
      <c r="AR8523" s="13"/>
      <c r="AS8523" s="13"/>
      <c r="AT8523" s="13"/>
      <c r="AU8523" s="13"/>
      <c r="AV8523" s="13"/>
      <c r="AW8523" s="13"/>
      <c r="AX8523" s="13"/>
      <c r="AY8523" s="13"/>
      <c r="AZ8523" s="12"/>
      <c r="BA8523" s="12"/>
      <c r="BB8523" s="12"/>
      <c r="BC8523" s="11"/>
      <c r="BD8523" s="11"/>
      <c r="BE8523" s="11"/>
      <c r="BF8523" s="11"/>
    </row>
    <row r="8524" spans="1:58" x14ac:dyDescent="0.25">
      <c r="A8524" s="13"/>
      <c r="B8524" s="13"/>
      <c r="C8524" s="13"/>
      <c r="D8524" s="13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  <c r="S8524" s="13"/>
      <c r="T8524" s="13"/>
      <c r="U8524" s="13"/>
      <c r="V8524" s="13"/>
      <c r="W8524" s="13"/>
      <c r="X8524" s="13"/>
      <c r="Y8524" s="13"/>
      <c r="Z8524" s="13"/>
      <c r="AA8524" s="13"/>
      <c r="AB8524" s="13"/>
      <c r="AC8524" s="13"/>
      <c r="AD8524" s="13"/>
      <c r="AE8524" s="13"/>
      <c r="AF8524" s="13"/>
      <c r="AG8524" s="13"/>
      <c r="AH8524" s="13"/>
      <c r="AI8524" s="13"/>
      <c r="AJ8524" s="13"/>
      <c r="AK8524" s="13"/>
      <c r="AL8524" s="13"/>
      <c r="AM8524" s="13"/>
      <c r="AN8524" s="13"/>
      <c r="AO8524" s="13"/>
      <c r="AP8524" s="13"/>
      <c r="AQ8524" s="13"/>
      <c r="AR8524" s="13"/>
      <c r="AS8524" s="13"/>
      <c r="AT8524" s="13"/>
      <c r="AU8524" s="13"/>
      <c r="AV8524" s="13"/>
      <c r="AW8524" s="13"/>
      <c r="AX8524" s="13"/>
      <c r="AY8524" s="13"/>
      <c r="AZ8524" s="12"/>
      <c r="BA8524" s="12"/>
      <c r="BB8524" s="12"/>
      <c r="BC8524" s="11"/>
      <c r="BD8524" s="11"/>
      <c r="BE8524" s="11"/>
      <c r="BF8524" s="11"/>
    </row>
    <row r="8525" spans="1:58" x14ac:dyDescent="0.25">
      <c r="A8525" s="13"/>
      <c r="B8525" s="13"/>
      <c r="C8525" s="13"/>
      <c r="D8525" s="13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3"/>
      <c r="P8525" s="13"/>
      <c r="Q8525" s="13"/>
      <c r="R8525" s="13"/>
      <c r="S8525" s="13"/>
      <c r="T8525" s="13"/>
      <c r="U8525" s="13"/>
      <c r="V8525" s="13"/>
      <c r="W8525" s="13"/>
      <c r="X8525" s="13"/>
      <c r="Y8525" s="13"/>
      <c r="Z8525" s="13"/>
      <c r="AA8525" s="13"/>
      <c r="AB8525" s="13"/>
      <c r="AC8525" s="13"/>
      <c r="AD8525" s="13"/>
      <c r="AE8525" s="13"/>
      <c r="AF8525" s="13"/>
      <c r="AG8525" s="13"/>
      <c r="AH8525" s="13"/>
      <c r="AI8525" s="13"/>
      <c r="AJ8525" s="13"/>
      <c r="AK8525" s="13"/>
      <c r="AL8525" s="13"/>
      <c r="AM8525" s="13"/>
      <c r="AN8525" s="13"/>
      <c r="AO8525" s="13"/>
      <c r="AP8525" s="13"/>
      <c r="AQ8525" s="13"/>
      <c r="AR8525" s="13"/>
      <c r="AS8525" s="13"/>
      <c r="AT8525" s="13"/>
      <c r="AU8525" s="13"/>
      <c r="AV8525" s="13"/>
      <c r="AW8525" s="13"/>
      <c r="AX8525" s="13"/>
      <c r="AY8525" s="13"/>
      <c r="AZ8525" s="12"/>
      <c r="BA8525" s="12"/>
      <c r="BB8525" s="12"/>
      <c r="BC8525" s="11"/>
      <c r="BD8525" s="11"/>
      <c r="BE8525" s="11"/>
      <c r="BF8525" s="11"/>
    </row>
    <row r="8526" spans="1:58" x14ac:dyDescent="0.25">
      <c r="A8526" s="13"/>
      <c r="B8526" s="13"/>
      <c r="C8526" s="13"/>
      <c r="D8526" s="13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3"/>
      <c r="P8526" s="13"/>
      <c r="Q8526" s="13"/>
      <c r="R8526" s="13"/>
      <c r="S8526" s="13"/>
      <c r="T8526" s="13"/>
      <c r="U8526" s="13"/>
      <c r="V8526" s="13"/>
      <c r="W8526" s="13"/>
      <c r="X8526" s="13"/>
      <c r="Y8526" s="13"/>
      <c r="Z8526" s="13"/>
      <c r="AA8526" s="13"/>
      <c r="AB8526" s="13"/>
      <c r="AC8526" s="13"/>
      <c r="AD8526" s="13"/>
      <c r="AE8526" s="13"/>
      <c r="AF8526" s="13"/>
      <c r="AG8526" s="13"/>
      <c r="AH8526" s="13"/>
      <c r="AI8526" s="13"/>
      <c r="AJ8526" s="13"/>
      <c r="AK8526" s="13"/>
      <c r="AL8526" s="13"/>
      <c r="AM8526" s="13"/>
      <c r="AN8526" s="13"/>
      <c r="AO8526" s="13"/>
      <c r="AP8526" s="13"/>
      <c r="AQ8526" s="13"/>
      <c r="AR8526" s="13"/>
      <c r="AS8526" s="13"/>
      <c r="AT8526" s="13"/>
      <c r="AU8526" s="13"/>
      <c r="AV8526" s="13"/>
      <c r="AW8526" s="13"/>
      <c r="AX8526" s="13"/>
      <c r="AY8526" s="13"/>
      <c r="AZ8526" s="12"/>
      <c r="BA8526" s="12"/>
      <c r="BB8526" s="12"/>
      <c r="BC8526" s="11"/>
      <c r="BD8526" s="11"/>
      <c r="BE8526" s="11"/>
      <c r="BF8526" s="11"/>
    </row>
    <row r="8527" spans="1:58" x14ac:dyDescent="0.25">
      <c r="A8527" s="13"/>
      <c r="B8527" s="13"/>
      <c r="C8527" s="13"/>
      <c r="D8527" s="13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  <c r="S8527" s="13"/>
      <c r="T8527" s="13"/>
      <c r="U8527" s="13"/>
      <c r="V8527" s="13"/>
      <c r="W8527" s="13"/>
      <c r="X8527" s="13"/>
      <c r="Y8527" s="13"/>
      <c r="Z8527" s="13"/>
      <c r="AA8527" s="13"/>
      <c r="AB8527" s="13"/>
      <c r="AC8527" s="13"/>
      <c r="AD8527" s="13"/>
      <c r="AE8527" s="13"/>
      <c r="AF8527" s="13"/>
      <c r="AG8527" s="13"/>
      <c r="AH8527" s="13"/>
      <c r="AI8527" s="13"/>
      <c r="AJ8527" s="13"/>
      <c r="AK8527" s="13"/>
      <c r="AL8527" s="13"/>
      <c r="AM8527" s="13"/>
      <c r="AN8527" s="13"/>
      <c r="AO8527" s="13"/>
      <c r="AP8527" s="13"/>
      <c r="AQ8527" s="13"/>
      <c r="AR8527" s="13"/>
      <c r="AS8527" s="13"/>
      <c r="AT8527" s="13"/>
      <c r="AU8527" s="13"/>
      <c r="AV8527" s="13"/>
      <c r="AW8527" s="13"/>
      <c r="AX8527" s="13"/>
      <c r="AY8527" s="13"/>
      <c r="AZ8527" s="12"/>
      <c r="BA8527" s="12"/>
      <c r="BB8527" s="12"/>
      <c r="BC8527" s="11"/>
      <c r="BD8527" s="11"/>
      <c r="BE8527" s="11"/>
      <c r="BF8527" s="11"/>
    </row>
    <row r="8528" spans="1:58" x14ac:dyDescent="0.25">
      <c r="A8528" s="13"/>
      <c r="B8528" s="13"/>
      <c r="C8528" s="13"/>
      <c r="D8528" s="13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  <c r="S8528" s="13"/>
      <c r="T8528" s="13"/>
      <c r="U8528" s="13"/>
      <c r="V8528" s="13"/>
      <c r="W8528" s="13"/>
      <c r="X8528" s="13"/>
      <c r="Y8528" s="13"/>
      <c r="Z8528" s="13"/>
      <c r="AA8528" s="13"/>
      <c r="AB8528" s="13"/>
      <c r="AC8528" s="13"/>
      <c r="AD8528" s="13"/>
      <c r="AE8528" s="13"/>
      <c r="AF8528" s="13"/>
      <c r="AG8528" s="13"/>
      <c r="AH8528" s="13"/>
      <c r="AI8528" s="13"/>
      <c r="AJ8528" s="13"/>
      <c r="AK8528" s="13"/>
      <c r="AL8528" s="13"/>
      <c r="AM8528" s="13"/>
      <c r="AN8528" s="13"/>
      <c r="AO8528" s="13"/>
      <c r="AP8528" s="13"/>
      <c r="AQ8528" s="13"/>
      <c r="AR8528" s="13"/>
      <c r="AS8528" s="13"/>
      <c r="AT8528" s="13"/>
      <c r="AU8528" s="13"/>
      <c r="AV8528" s="13"/>
      <c r="AW8528" s="13"/>
      <c r="AX8528" s="13"/>
      <c r="AY8528" s="13"/>
      <c r="AZ8528" s="12"/>
      <c r="BA8528" s="12"/>
      <c r="BB8528" s="12"/>
      <c r="BC8528" s="11"/>
      <c r="BD8528" s="11"/>
      <c r="BE8528" s="11"/>
      <c r="BF8528" s="11"/>
    </row>
    <row r="8529" spans="1:58" x14ac:dyDescent="0.25">
      <c r="A8529" s="13"/>
      <c r="B8529" s="13"/>
      <c r="C8529" s="13"/>
      <c r="D8529" s="13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3"/>
      <c r="P8529" s="13"/>
      <c r="Q8529" s="13"/>
      <c r="R8529" s="13"/>
      <c r="S8529" s="13"/>
      <c r="T8529" s="13"/>
      <c r="U8529" s="13"/>
      <c r="V8529" s="13"/>
      <c r="W8529" s="13"/>
      <c r="X8529" s="13"/>
      <c r="Y8529" s="13"/>
      <c r="Z8529" s="13"/>
      <c r="AA8529" s="13"/>
      <c r="AB8529" s="13"/>
      <c r="AC8529" s="13"/>
      <c r="AD8529" s="13"/>
      <c r="AE8529" s="13"/>
      <c r="AF8529" s="13"/>
      <c r="AG8529" s="13"/>
      <c r="AH8529" s="13"/>
      <c r="AI8529" s="13"/>
      <c r="AJ8529" s="13"/>
      <c r="AK8529" s="13"/>
      <c r="AL8529" s="13"/>
      <c r="AM8529" s="13"/>
      <c r="AN8529" s="13"/>
      <c r="AO8529" s="13"/>
      <c r="AP8529" s="13"/>
      <c r="AQ8529" s="13"/>
      <c r="AR8529" s="13"/>
      <c r="AS8529" s="13"/>
      <c r="AT8529" s="13"/>
      <c r="AU8529" s="13"/>
      <c r="AV8529" s="13"/>
      <c r="AW8529" s="13"/>
      <c r="AX8529" s="13"/>
      <c r="AY8529" s="13"/>
      <c r="AZ8529" s="12"/>
      <c r="BA8529" s="12"/>
      <c r="BB8529" s="12"/>
      <c r="BC8529" s="11"/>
      <c r="BD8529" s="11"/>
      <c r="BE8529" s="11"/>
      <c r="BF8529" s="11"/>
    </row>
    <row r="8530" spans="1:58" x14ac:dyDescent="0.25">
      <c r="A8530" s="13"/>
      <c r="B8530" s="13"/>
      <c r="C8530" s="13"/>
      <c r="D8530" s="13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3"/>
      <c r="P8530" s="13"/>
      <c r="Q8530" s="13"/>
      <c r="R8530" s="13"/>
      <c r="S8530" s="13"/>
      <c r="T8530" s="13"/>
      <c r="U8530" s="13"/>
      <c r="V8530" s="13"/>
      <c r="W8530" s="13"/>
      <c r="X8530" s="13"/>
      <c r="Y8530" s="13"/>
      <c r="Z8530" s="13"/>
      <c r="AA8530" s="13"/>
      <c r="AB8530" s="13"/>
      <c r="AC8530" s="13"/>
      <c r="AD8530" s="13"/>
      <c r="AE8530" s="13"/>
      <c r="AF8530" s="13"/>
      <c r="AG8530" s="13"/>
      <c r="AH8530" s="13"/>
      <c r="AI8530" s="13"/>
      <c r="AJ8530" s="13"/>
      <c r="AK8530" s="13"/>
      <c r="AL8530" s="13"/>
      <c r="AM8530" s="13"/>
      <c r="AN8530" s="13"/>
      <c r="AO8530" s="13"/>
      <c r="AP8530" s="13"/>
      <c r="AQ8530" s="13"/>
      <c r="AR8530" s="13"/>
      <c r="AS8530" s="13"/>
      <c r="AT8530" s="13"/>
      <c r="AU8530" s="13"/>
      <c r="AV8530" s="13"/>
      <c r="AW8530" s="13"/>
      <c r="AX8530" s="13"/>
      <c r="AY8530" s="13"/>
      <c r="AZ8530" s="12"/>
      <c r="BA8530" s="12"/>
      <c r="BB8530" s="12"/>
      <c r="BC8530" s="11"/>
      <c r="BD8530" s="11"/>
      <c r="BE8530" s="11"/>
      <c r="BF8530" s="11"/>
    </row>
    <row r="8531" spans="1:58" x14ac:dyDescent="0.25">
      <c r="A8531" s="13"/>
      <c r="B8531" s="13"/>
      <c r="C8531" s="13"/>
      <c r="D8531" s="13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  <c r="S8531" s="13"/>
      <c r="T8531" s="13"/>
      <c r="U8531" s="13"/>
      <c r="V8531" s="13"/>
      <c r="W8531" s="13"/>
      <c r="X8531" s="13"/>
      <c r="Y8531" s="13"/>
      <c r="Z8531" s="13"/>
      <c r="AA8531" s="13"/>
      <c r="AB8531" s="13"/>
      <c r="AC8531" s="13"/>
      <c r="AD8531" s="13"/>
      <c r="AE8531" s="13"/>
      <c r="AF8531" s="13"/>
      <c r="AG8531" s="13"/>
      <c r="AH8531" s="13"/>
      <c r="AI8531" s="13"/>
      <c r="AJ8531" s="13"/>
      <c r="AK8531" s="13"/>
      <c r="AL8531" s="13"/>
      <c r="AM8531" s="13"/>
      <c r="AN8531" s="13"/>
      <c r="AO8531" s="13"/>
      <c r="AP8531" s="13"/>
      <c r="AQ8531" s="13"/>
      <c r="AR8531" s="13"/>
      <c r="AS8531" s="13"/>
      <c r="AT8531" s="13"/>
      <c r="AU8531" s="13"/>
      <c r="AV8531" s="13"/>
      <c r="AW8531" s="13"/>
      <c r="AX8531" s="13"/>
      <c r="AY8531" s="13"/>
      <c r="AZ8531" s="12"/>
      <c r="BA8531" s="12"/>
      <c r="BB8531" s="12"/>
      <c r="BC8531" s="11"/>
      <c r="BD8531" s="11"/>
      <c r="BE8531" s="11"/>
      <c r="BF8531" s="11"/>
    </row>
    <row r="8532" spans="1:58" x14ac:dyDescent="0.25">
      <c r="A8532" s="13"/>
      <c r="B8532" s="13"/>
      <c r="C8532" s="13"/>
      <c r="D8532" s="13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3"/>
      <c r="AB8532" s="13"/>
      <c r="AC8532" s="13"/>
      <c r="AD8532" s="13"/>
      <c r="AE8532" s="13"/>
      <c r="AF8532" s="13"/>
      <c r="AG8532" s="13"/>
      <c r="AH8532" s="13"/>
      <c r="AI8532" s="13"/>
      <c r="AJ8532" s="13"/>
      <c r="AK8532" s="13"/>
      <c r="AL8532" s="13"/>
      <c r="AM8532" s="13"/>
      <c r="AN8532" s="13"/>
      <c r="AO8532" s="13"/>
      <c r="AP8532" s="13"/>
      <c r="AQ8532" s="13"/>
      <c r="AR8532" s="13"/>
      <c r="AS8532" s="13"/>
      <c r="AT8532" s="13"/>
      <c r="AU8532" s="13"/>
      <c r="AV8532" s="13"/>
      <c r="AW8532" s="13"/>
      <c r="AX8532" s="13"/>
      <c r="AY8532" s="13"/>
      <c r="AZ8532" s="12"/>
      <c r="BA8532" s="12"/>
      <c r="BB8532" s="12"/>
      <c r="BC8532" s="11"/>
      <c r="BD8532" s="11"/>
      <c r="BE8532" s="11"/>
      <c r="BF8532" s="11"/>
    </row>
    <row r="8533" spans="1:58" x14ac:dyDescent="0.25">
      <c r="A8533" s="13"/>
      <c r="B8533" s="13"/>
      <c r="C8533" s="13"/>
      <c r="D8533" s="13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3"/>
      <c r="P8533" s="13"/>
      <c r="Q8533" s="13"/>
      <c r="R8533" s="13"/>
      <c r="S8533" s="13"/>
      <c r="T8533" s="13"/>
      <c r="U8533" s="13"/>
      <c r="V8533" s="13"/>
      <c r="W8533" s="13"/>
      <c r="X8533" s="13"/>
      <c r="Y8533" s="13"/>
      <c r="Z8533" s="13"/>
      <c r="AA8533" s="13"/>
      <c r="AB8533" s="13"/>
      <c r="AC8533" s="13"/>
      <c r="AD8533" s="13"/>
      <c r="AE8533" s="13"/>
      <c r="AF8533" s="13"/>
      <c r="AG8533" s="13"/>
      <c r="AH8533" s="13"/>
      <c r="AI8533" s="13"/>
      <c r="AJ8533" s="13"/>
      <c r="AK8533" s="13"/>
      <c r="AL8533" s="13"/>
      <c r="AM8533" s="13"/>
      <c r="AN8533" s="13"/>
      <c r="AO8533" s="13"/>
      <c r="AP8533" s="13"/>
      <c r="AQ8533" s="13"/>
      <c r="AR8533" s="13"/>
      <c r="AS8533" s="13"/>
      <c r="AT8533" s="13"/>
      <c r="AU8533" s="13"/>
      <c r="AV8533" s="13"/>
      <c r="AW8533" s="13"/>
      <c r="AX8533" s="13"/>
      <c r="AY8533" s="13"/>
      <c r="AZ8533" s="12"/>
      <c r="BA8533" s="12"/>
      <c r="BB8533" s="12"/>
      <c r="BC8533" s="11"/>
      <c r="BD8533" s="11"/>
      <c r="BE8533" s="11"/>
      <c r="BF8533" s="11"/>
    </row>
    <row r="8534" spans="1:58" x14ac:dyDescent="0.25">
      <c r="A8534" s="13"/>
      <c r="B8534" s="13"/>
      <c r="C8534" s="13"/>
      <c r="D8534" s="13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3"/>
      <c r="P8534" s="13"/>
      <c r="Q8534" s="13"/>
      <c r="R8534" s="13"/>
      <c r="S8534" s="13"/>
      <c r="T8534" s="13"/>
      <c r="U8534" s="13"/>
      <c r="V8534" s="13"/>
      <c r="W8534" s="13"/>
      <c r="X8534" s="13"/>
      <c r="Y8534" s="13"/>
      <c r="Z8534" s="13"/>
      <c r="AA8534" s="13"/>
      <c r="AB8534" s="13"/>
      <c r="AC8534" s="13"/>
      <c r="AD8534" s="13"/>
      <c r="AE8534" s="13"/>
      <c r="AF8534" s="13"/>
      <c r="AG8534" s="13"/>
      <c r="AH8534" s="13"/>
      <c r="AI8534" s="13"/>
      <c r="AJ8534" s="13"/>
      <c r="AK8534" s="13"/>
      <c r="AL8534" s="13"/>
      <c r="AM8534" s="13"/>
      <c r="AN8534" s="13"/>
      <c r="AO8534" s="13"/>
      <c r="AP8534" s="13"/>
      <c r="AQ8534" s="13"/>
      <c r="AR8534" s="13"/>
      <c r="AS8534" s="13"/>
      <c r="AT8534" s="13"/>
      <c r="AU8534" s="13"/>
      <c r="AV8534" s="13"/>
      <c r="AW8534" s="13"/>
      <c r="AX8534" s="13"/>
      <c r="AY8534" s="13"/>
      <c r="AZ8534" s="12"/>
      <c r="BA8534" s="12"/>
      <c r="BB8534" s="12"/>
      <c r="BC8534" s="11"/>
      <c r="BD8534" s="11"/>
      <c r="BE8534" s="11"/>
      <c r="BF8534" s="11"/>
    </row>
    <row r="8535" spans="1:58" x14ac:dyDescent="0.25">
      <c r="A8535" s="13"/>
      <c r="B8535" s="13"/>
      <c r="C8535" s="13"/>
      <c r="D8535" s="13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  <c r="S8535" s="13"/>
      <c r="T8535" s="13"/>
      <c r="U8535" s="13"/>
      <c r="V8535" s="13"/>
      <c r="W8535" s="13"/>
      <c r="X8535" s="13"/>
      <c r="Y8535" s="13"/>
      <c r="Z8535" s="13"/>
      <c r="AA8535" s="13"/>
      <c r="AB8535" s="13"/>
      <c r="AC8535" s="13"/>
      <c r="AD8535" s="13"/>
      <c r="AE8535" s="13"/>
      <c r="AF8535" s="13"/>
      <c r="AG8535" s="13"/>
      <c r="AH8535" s="13"/>
      <c r="AI8535" s="13"/>
      <c r="AJ8535" s="13"/>
      <c r="AK8535" s="13"/>
      <c r="AL8535" s="13"/>
      <c r="AM8535" s="13"/>
      <c r="AN8535" s="13"/>
      <c r="AO8535" s="13"/>
      <c r="AP8535" s="13"/>
      <c r="AQ8535" s="13"/>
      <c r="AR8535" s="13"/>
      <c r="AS8535" s="13"/>
      <c r="AT8535" s="13"/>
      <c r="AU8535" s="13"/>
      <c r="AV8535" s="13"/>
      <c r="AW8535" s="13"/>
      <c r="AX8535" s="13"/>
      <c r="AY8535" s="13"/>
      <c r="AZ8535" s="12"/>
      <c r="BA8535" s="12"/>
      <c r="BB8535" s="12"/>
      <c r="BC8535" s="11"/>
      <c r="BD8535" s="11"/>
      <c r="BE8535" s="11"/>
      <c r="BF8535" s="11"/>
    </row>
    <row r="8536" spans="1:58" x14ac:dyDescent="0.25">
      <c r="A8536" s="13"/>
      <c r="B8536" s="13"/>
      <c r="C8536" s="13"/>
      <c r="D8536" s="13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  <c r="S8536" s="13"/>
      <c r="T8536" s="13"/>
      <c r="U8536" s="13"/>
      <c r="V8536" s="13"/>
      <c r="W8536" s="13"/>
      <c r="X8536" s="13"/>
      <c r="Y8536" s="13"/>
      <c r="Z8536" s="13"/>
      <c r="AA8536" s="13"/>
      <c r="AB8536" s="13"/>
      <c r="AC8536" s="13"/>
      <c r="AD8536" s="13"/>
      <c r="AE8536" s="13"/>
      <c r="AF8536" s="13"/>
      <c r="AG8536" s="13"/>
      <c r="AH8536" s="13"/>
      <c r="AI8536" s="13"/>
      <c r="AJ8536" s="13"/>
      <c r="AK8536" s="13"/>
      <c r="AL8536" s="13"/>
      <c r="AM8536" s="13"/>
      <c r="AN8536" s="13"/>
      <c r="AO8536" s="13"/>
      <c r="AP8536" s="13"/>
      <c r="AQ8536" s="13"/>
      <c r="AR8536" s="13"/>
      <c r="AS8536" s="13"/>
      <c r="AT8536" s="13"/>
      <c r="AU8536" s="13"/>
      <c r="AV8536" s="13"/>
      <c r="AW8536" s="13"/>
      <c r="AX8536" s="13"/>
      <c r="AY8536" s="13"/>
      <c r="AZ8536" s="12"/>
      <c r="BA8536" s="12"/>
      <c r="BB8536" s="12"/>
      <c r="BC8536" s="11"/>
      <c r="BD8536" s="11"/>
      <c r="BE8536" s="11"/>
      <c r="BF8536" s="11"/>
    </row>
    <row r="8537" spans="1:58" x14ac:dyDescent="0.25">
      <c r="A8537" s="13"/>
      <c r="B8537" s="13"/>
      <c r="C8537" s="13"/>
      <c r="D8537" s="13"/>
      <c r="E8537" s="13"/>
      <c r="F8537" s="13"/>
      <c r="G8537" s="13"/>
      <c r="H8537" s="13"/>
      <c r="I8537" s="13"/>
      <c r="J8537" s="13"/>
      <c r="K8537" s="13"/>
      <c r="L8537" s="13"/>
      <c r="M8537" s="13"/>
      <c r="N8537" s="13"/>
      <c r="O8537" s="13"/>
      <c r="P8537" s="13"/>
      <c r="Q8537" s="13"/>
      <c r="R8537" s="13"/>
      <c r="S8537" s="13"/>
      <c r="T8537" s="13"/>
      <c r="U8537" s="13"/>
      <c r="V8537" s="13"/>
      <c r="W8537" s="13"/>
      <c r="X8537" s="13"/>
      <c r="Y8537" s="13"/>
      <c r="Z8537" s="13"/>
      <c r="AA8537" s="13"/>
      <c r="AB8537" s="13"/>
      <c r="AC8537" s="13"/>
      <c r="AD8537" s="13"/>
      <c r="AE8537" s="13"/>
      <c r="AF8537" s="13"/>
      <c r="AG8537" s="13"/>
      <c r="AH8537" s="13"/>
      <c r="AI8537" s="13"/>
      <c r="AJ8537" s="13"/>
      <c r="AK8537" s="13"/>
      <c r="AL8537" s="13"/>
      <c r="AM8537" s="13"/>
      <c r="AN8537" s="13"/>
      <c r="AO8537" s="13"/>
      <c r="AP8537" s="13"/>
      <c r="AQ8537" s="13"/>
      <c r="AR8537" s="13"/>
      <c r="AS8537" s="13"/>
      <c r="AT8537" s="13"/>
      <c r="AU8537" s="13"/>
      <c r="AV8537" s="13"/>
      <c r="AW8537" s="13"/>
      <c r="AX8537" s="13"/>
      <c r="AY8537" s="13"/>
      <c r="AZ8537" s="12"/>
      <c r="BA8537" s="12"/>
      <c r="BB8537" s="12"/>
      <c r="BC8537" s="11"/>
      <c r="BD8537" s="11"/>
      <c r="BE8537" s="11"/>
      <c r="BF8537" s="11"/>
    </row>
    <row r="8538" spans="1:58" x14ac:dyDescent="0.25">
      <c r="A8538" s="13"/>
      <c r="B8538" s="13"/>
      <c r="C8538" s="13"/>
      <c r="D8538" s="13"/>
      <c r="E8538" s="13"/>
      <c r="F8538" s="13"/>
      <c r="G8538" s="13"/>
      <c r="H8538" s="13"/>
      <c r="I8538" s="13"/>
      <c r="J8538" s="13"/>
      <c r="K8538" s="13"/>
      <c r="L8538" s="13"/>
      <c r="M8538" s="13"/>
      <c r="N8538" s="13"/>
      <c r="O8538" s="13"/>
      <c r="P8538" s="13"/>
      <c r="Q8538" s="13"/>
      <c r="R8538" s="13"/>
      <c r="S8538" s="13"/>
      <c r="T8538" s="13"/>
      <c r="U8538" s="13"/>
      <c r="V8538" s="13"/>
      <c r="W8538" s="13"/>
      <c r="X8538" s="13"/>
      <c r="Y8538" s="13"/>
      <c r="Z8538" s="13"/>
      <c r="AA8538" s="13"/>
      <c r="AB8538" s="13"/>
      <c r="AC8538" s="13"/>
      <c r="AD8538" s="13"/>
      <c r="AE8538" s="13"/>
      <c r="AF8538" s="13"/>
      <c r="AG8538" s="13"/>
      <c r="AH8538" s="13"/>
      <c r="AI8538" s="13"/>
      <c r="AJ8538" s="13"/>
      <c r="AK8538" s="13"/>
      <c r="AL8538" s="13"/>
      <c r="AM8538" s="13"/>
      <c r="AN8538" s="13"/>
      <c r="AO8538" s="13"/>
      <c r="AP8538" s="13"/>
      <c r="AQ8538" s="13"/>
      <c r="AR8538" s="13"/>
      <c r="AS8538" s="13"/>
      <c r="AT8538" s="13"/>
      <c r="AU8538" s="13"/>
      <c r="AV8538" s="13"/>
      <c r="AW8538" s="13"/>
      <c r="AX8538" s="13"/>
      <c r="AY8538" s="13"/>
      <c r="AZ8538" s="12"/>
      <c r="BA8538" s="12"/>
      <c r="BB8538" s="12"/>
      <c r="BC8538" s="11"/>
      <c r="BD8538" s="11"/>
      <c r="BE8538" s="11"/>
      <c r="BF8538" s="11"/>
    </row>
    <row r="8539" spans="1:58" x14ac:dyDescent="0.25">
      <c r="A8539" s="13"/>
      <c r="B8539" s="13"/>
      <c r="C8539" s="13"/>
      <c r="D8539" s="13"/>
      <c r="E8539" s="13"/>
      <c r="F8539" s="13"/>
      <c r="G8539" s="13"/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3"/>
      <c r="S8539" s="13"/>
      <c r="T8539" s="13"/>
      <c r="U8539" s="13"/>
      <c r="V8539" s="13"/>
      <c r="W8539" s="13"/>
      <c r="X8539" s="13"/>
      <c r="Y8539" s="13"/>
      <c r="Z8539" s="13"/>
      <c r="AA8539" s="13"/>
      <c r="AB8539" s="13"/>
      <c r="AC8539" s="13"/>
      <c r="AD8539" s="13"/>
      <c r="AE8539" s="13"/>
      <c r="AF8539" s="13"/>
      <c r="AG8539" s="13"/>
      <c r="AH8539" s="13"/>
      <c r="AI8539" s="13"/>
      <c r="AJ8539" s="13"/>
      <c r="AK8539" s="13"/>
      <c r="AL8539" s="13"/>
      <c r="AM8539" s="13"/>
      <c r="AN8539" s="13"/>
      <c r="AO8539" s="13"/>
      <c r="AP8539" s="13"/>
      <c r="AQ8539" s="13"/>
      <c r="AR8539" s="13"/>
      <c r="AS8539" s="13"/>
      <c r="AT8539" s="13"/>
      <c r="AU8539" s="13"/>
      <c r="AV8539" s="13"/>
      <c r="AW8539" s="13"/>
      <c r="AX8539" s="13"/>
      <c r="AY8539" s="13"/>
      <c r="AZ8539" s="12"/>
      <c r="BA8539" s="12"/>
      <c r="BB8539" s="12"/>
      <c r="BC8539" s="11"/>
      <c r="BD8539" s="11"/>
      <c r="BE8539" s="11"/>
      <c r="BF8539" s="11"/>
    </row>
    <row r="8540" spans="1:58" x14ac:dyDescent="0.25">
      <c r="A8540" s="13"/>
      <c r="B8540" s="13"/>
      <c r="C8540" s="13"/>
      <c r="D8540" s="13"/>
      <c r="E8540" s="13"/>
      <c r="F8540" s="13"/>
      <c r="G8540" s="13"/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3"/>
      <c r="S8540" s="13"/>
      <c r="T8540" s="13"/>
      <c r="U8540" s="13"/>
      <c r="V8540" s="13"/>
      <c r="W8540" s="13"/>
      <c r="X8540" s="13"/>
      <c r="Y8540" s="13"/>
      <c r="Z8540" s="13"/>
      <c r="AA8540" s="13"/>
      <c r="AB8540" s="13"/>
      <c r="AC8540" s="13"/>
      <c r="AD8540" s="13"/>
      <c r="AE8540" s="13"/>
      <c r="AF8540" s="13"/>
      <c r="AG8540" s="13"/>
      <c r="AH8540" s="13"/>
      <c r="AI8540" s="13"/>
      <c r="AJ8540" s="13"/>
      <c r="AK8540" s="13"/>
      <c r="AL8540" s="13"/>
      <c r="AM8540" s="13"/>
      <c r="AN8540" s="13"/>
      <c r="AO8540" s="13"/>
      <c r="AP8540" s="13"/>
      <c r="AQ8540" s="13"/>
      <c r="AR8540" s="13"/>
      <c r="AS8540" s="13"/>
      <c r="AT8540" s="13"/>
      <c r="AU8540" s="13"/>
      <c r="AV8540" s="13"/>
      <c r="AW8540" s="13"/>
      <c r="AX8540" s="13"/>
      <c r="AY8540" s="13"/>
      <c r="AZ8540" s="12"/>
      <c r="BA8540" s="12"/>
      <c r="BB8540" s="12"/>
      <c r="BC8540" s="11"/>
      <c r="BD8540" s="11"/>
      <c r="BE8540" s="11"/>
      <c r="BF8540" s="11"/>
    </row>
    <row r="8541" spans="1:58" x14ac:dyDescent="0.25">
      <c r="A8541" s="13"/>
      <c r="B8541" s="13"/>
      <c r="C8541" s="13"/>
      <c r="D8541" s="13"/>
      <c r="E8541" s="13"/>
      <c r="F8541" s="13"/>
      <c r="G8541" s="13"/>
      <c r="H8541" s="13"/>
      <c r="I8541" s="13"/>
      <c r="J8541" s="13"/>
      <c r="K8541" s="13"/>
      <c r="L8541" s="13"/>
      <c r="M8541" s="13"/>
      <c r="N8541" s="13"/>
      <c r="O8541" s="13"/>
      <c r="P8541" s="13"/>
      <c r="Q8541" s="13"/>
      <c r="R8541" s="13"/>
      <c r="S8541" s="13"/>
      <c r="T8541" s="13"/>
      <c r="U8541" s="13"/>
      <c r="V8541" s="13"/>
      <c r="W8541" s="13"/>
      <c r="X8541" s="13"/>
      <c r="Y8541" s="13"/>
      <c r="Z8541" s="13"/>
      <c r="AA8541" s="13"/>
      <c r="AB8541" s="13"/>
      <c r="AC8541" s="13"/>
      <c r="AD8541" s="13"/>
      <c r="AE8541" s="13"/>
      <c r="AF8541" s="13"/>
      <c r="AG8541" s="13"/>
      <c r="AH8541" s="13"/>
      <c r="AI8541" s="13"/>
      <c r="AJ8541" s="13"/>
      <c r="AK8541" s="13"/>
      <c r="AL8541" s="13"/>
      <c r="AM8541" s="13"/>
      <c r="AN8541" s="13"/>
      <c r="AO8541" s="13"/>
      <c r="AP8541" s="13"/>
      <c r="AQ8541" s="13"/>
      <c r="AR8541" s="13"/>
      <c r="AS8541" s="13"/>
      <c r="AT8541" s="13"/>
      <c r="AU8541" s="13"/>
      <c r="AV8541" s="13"/>
      <c r="AW8541" s="13"/>
      <c r="AX8541" s="13"/>
      <c r="AY8541" s="13"/>
      <c r="AZ8541" s="12"/>
      <c r="BA8541" s="12"/>
      <c r="BB8541" s="12"/>
      <c r="BC8541" s="11"/>
      <c r="BD8541" s="11"/>
      <c r="BE8541" s="11"/>
      <c r="BF8541" s="11"/>
    </row>
    <row r="8542" spans="1:58" x14ac:dyDescent="0.25">
      <c r="A8542" s="13"/>
      <c r="B8542" s="13"/>
      <c r="C8542" s="13"/>
      <c r="D8542" s="13"/>
      <c r="E8542" s="13"/>
      <c r="F8542" s="13"/>
      <c r="G8542" s="13"/>
      <c r="H8542" s="13"/>
      <c r="I8542" s="13"/>
      <c r="J8542" s="13"/>
      <c r="K8542" s="13"/>
      <c r="L8542" s="13"/>
      <c r="M8542" s="13"/>
      <c r="N8542" s="13"/>
      <c r="O8542" s="13"/>
      <c r="P8542" s="13"/>
      <c r="Q8542" s="13"/>
      <c r="R8542" s="13"/>
      <c r="S8542" s="13"/>
      <c r="T8542" s="13"/>
      <c r="U8542" s="13"/>
      <c r="V8542" s="13"/>
      <c r="W8542" s="13"/>
      <c r="X8542" s="13"/>
      <c r="Y8542" s="13"/>
      <c r="Z8542" s="13"/>
      <c r="AA8542" s="13"/>
      <c r="AB8542" s="13"/>
      <c r="AC8542" s="13"/>
      <c r="AD8542" s="13"/>
      <c r="AE8542" s="13"/>
      <c r="AF8542" s="13"/>
      <c r="AG8542" s="13"/>
      <c r="AH8542" s="13"/>
      <c r="AI8542" s="13"/>
      <c r="AJ8542" s="13"/>
      <c r="AK8542" s="13"/>
      <c r="AL8542" s="13"/>
      <c r="AM8542" s="13"/>
      <c r="AN8542" s="13"/>
      <c r="AO8542" s="13"/>
      <c r="AP8542" s="13"/>
      <c r="AQ8542" s="13"/>
      <c r="AR8542" s="13"/>
      <c r="AS8542" s="13"/>
      <c r="AT8542" s="13"/>
      <c r="AU8542" s="13"/>
      <c r="AV8542" s="13"/>
      <c r="AW8542" s="13"/>
      <c r="AX8542" s="13"/>
      <c r="AY8542" s="13"/>
      <c r="AZ8542" s="12"/>
      <c r="BA8542" s="12"/>
      <c r="BB8542" s="12"/>
      <c r="BC8542" s="11"/>
      <c r="BD8542" s="11"/>
      <c r="BE8542" s="11"/>
      <c r="BF8542" s="11"/>
    </row>
    <row r="8543" spans="1:58" x14ac:dyDescent="0.25">
      <c r="A8543" s="13"/>
      <c r="B8543" s="13"/>
      <c r="C8543" s="13"/>
      <c r="D8543" s="13"/>
      <c r="E8543" s="13"/>
      <c r="F8543" s="13"/>
      <c r="G8543" s="13"/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3"/>
      <c r="S8543" s="13"/>
      <c r="T8543" s="13"/>
      <c r="U8543" s="13"/>
      <c r="V8543" s="13"/>
      <c r="W8543" s="13"/>
      <c r="X8543" s="13"/>
      <c r="Y8543" s="13"/>
      <c r="Z8543" s="13"/>
      <c r="AA8543" s="13"/>
      <c r="AB8543" s="13"/>
      <c r="AC8543" s="13"/>
      <c r="AD8543" s="13"/>
      <c r="AE8543" s="13"/>
      <c r="AF8543" s="13"/>
      <c r="AG8543" s="13"/>
      <c r="AH8543" s="13"/>
      <c r="AI8543" s="13"/>
      <c r="AJ8543" s="13"/>
      <c r="AK8543" s="13"/>
      <c r="AL8543" s="13"/>
      <c r="AM8543" s="13"/>
      <c r="AN8543" s="13"/>
      <c r="AO8543" s="13"/>
      <c r="AP8543" s="13"/>
      <c r="AQ8543" s="13"/>
      <c r="AR8543" s="13"/>
      <c r="AS8543" s="13"/>
      <c r="AT8543" s="13"/>
      <c r="AU8543" s="13"/>
      <c r="AV8543" s="13"/>
      <c r="AW8543" s="13"/>
      <c r="AX8543" s="13"/>
      <c r="AY8543" s="13"/>
      <c r="AZ8543" s="12"/>
      <c r="BA8543" s="12"/>
      <c r="BB8543" s="12"/>
      <c r="BC8543" s="11"/>
      <c r="BD8543" s="11"/>
      <c r="BE8543" s="11"/>
      <c r="BF8543" s="11"/>
    </row>
    <row r="8544" spans="1:58" x14ac:dyDescent="0.25">
      <c r="A8544" s="13"/>
      <c r="B8544" s="13"/>
      <c r="C8544" s="13"/>
      <c r="D8544" s="13"/>
      <c r="E8544" s="13"/>
      <c r="F8544" s="13"/>
      <c r="G8544" s="13"/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3"/>
      <c r="S8544" s="13"/>
      <c r="T8544" s="13"/>
      <c r="U8544" s="13"/>
      <c r="V8544" s="13"/>
      <c r="W8544" s="13"/>
      <c r="X8544" s="13"/>
      <c r="Y8544" s="13"/>
      <c r="Z8544" s="13"/>
      <c r="AA8544" s="13"/>
      <c r="AB8544" s="13"/>
      <c r="AC8544" s="13"/>
      <c r="AD8544" s="13"/>
      <c r="AE8544" s="13"/>
      <c r="AF8544" s="13"/>
      <c r="AG8544" s="13"/>
      <c r="AH8544" s="13"/>
      <c r="AI8544" s="13"/>
      <c r="AJ8544" s="13"/>
      <c r="AK8544" s="13"/>
      <c r="AL8544" s="13"/>
      <c r="AM8544" s="13"/>
      <c r="AN8544" s="13"/>
      <c r="AO8544" s="13"/>
      <c r="AP8544" s="13"/>
      <c r="AQ8544" s="13"/>
      <c r="AR8544" s="13"/>
      <c r="AS8544" s="13"/>
      <c r="AT8544" s="13"/>
      <c r="AU8544" s="13"/>
      <c r="AV8544" s="13"/>
      <c r="AW8544" s="13"/>
      <c r="AX8544" s="13"/>
      <c r="AY8544" s="13"/>
      <c r="AZ8544" s="12"/>
      <c r="BA8544" s="12"/>
      <c r="BB8544" s="12"/>
      <c r="BC8544" s="11"/>
      <c r="BD8544" s="11"/>
      <c r="BE8544" s="11"/>
      <c r="BF8544" s="11"/>
    </row>
    <row r="8545" spans="1:58" x14ac:dyDescent="0.25">
      <c r="A8545" s="13"/>
      <c r="B8545" s="13"/>
      <c r="C8545" s="13"/>
      <c r="D8545" s="13"/>
      <c r="E8545" s="13"/>
      <c r="F8545" s="13"/>
      <c r="G8545" s="13"/>
      <c r="H8545" s="13"/>
      <c r="I8545" s="13"/>
      <c r="J8545" s="13"/>
      <c r="K8545" s="13"/>
      <c r="L8545" s="13"/>
      <c r="M8545" s="13"/>
      <c r="N8545" s="13"/>
      <c r="O8545" s="13"/>
      <c r="P8545" s="13"/>
      <c r="Q8545" s="13"/>
      <c r="R8545" s="13"/>
      <c r="S8545" s="13"/>
      <c r="T8545" s="13"/>
      <c r="U8545" s="13"/>
      <c r="V8545" s="13"/>
      <c r="W8545" s="13"/>
      <c r="X8545" s="13"/>
      <c r="Y8545" s="13"/>
      <c r="Z8545" s="13"/>
      <c r="AA8545" s="13"/>
      <c r="AB8545" s="13"/>
      <c r="AC8545" s="13"/>
      <c r="AD8545" s="13"/>
      <c r="AE8545" s="13"/>
      <c r="AF8545" s="13"/>
      <c r="AG8545" s="13"/>
      <c r="AH8545" s="13"/>
      <c r="AI8545" s="13"/>
      <c r="AJ8545" s="13"/>
      <c r="AK8545" s="13"/>
      <c r="AL8545" s="13"/>
      <c r="AM8545" s="13"/>
      <c r="AN8545" s="13"/>
      <c r="AO8545" s="13"/>
      <c r="AP8545" s="13"/>
      <c r="AQ8545" s="13"/>
      <c r="AR8545" s="13"/>
      <c r="AS8545" s="13"/>
      <c r="AT8545" s="13"/>
      <c r="AU8545" s="13"/>
      <c r="AV8545" s="13"/>
      <c r="AW8545" s="13"/>
      <c r="AX8545" s="13"/>
      <c r="AY8545" s="13"/>
      <c r="AZ8545" s="12"/>
      <c r="BA8545" s="12"/>
      <c r="BB8545" s="12"/>
      <c r="BC8545" s="11"/>
      <c r="BD8545" s="11"/>
      <c r="BE8545" s="11"/>
      <c r="BF8545" s="11"/>
    </row>
    <row r="8546" spans="1:58" x14ac:dyDescent="0.25">
      <c r="A8546" s="13"/>
      <c r="B8546" s="13"/>
      <c r="C8546" s="13"/>
      <c r="D8546" s="13"/>
      <c r="E8546" s="13"/>
      <c r="F8546" s="13"/>
      <c r="G8546" s="13"/>
      <c r="H8546" s="13"/>
      <c r="I8546" s="13"/>
      <c r="J8546" s="13"/>
      <c r="K8546" s="13"/>
      <c r="L8546" s="13"/>
      <c r="M8546" s="13"/>
      <c r="N8546" s="13"/>
      <c r="O8546" s="13"/>
      <c r="P8546" s="13"/>
      <c r="Q8546" s="13"/>
      <c r="R8546" s="13"/>
      <c r="S8546" s="13"/>
      <c r="T8546" s="13"/>
      <c r="U8546" s="13"/>
      <c r="V8546" s="13"/>
      <c r="W8546" s="13"/>
      <c r="X8546" s="13"/>
      <c r="Y8546" s="13"/>
      <c r="Z8546" s="13"/>
      <c r="AA8546" s="13"/>
      <c r="AB8546" s="13"/>
      <c r="AC8546" s="13"/>
      <c r="AD8546" s="13"/>
      <c r="AE8546" s="13"/>
      <c r="AF8546" s="13"/>
      <c r="AG8546" s="13"/>
      <c r="AH8546" s="13"/>
      <c r="AI8546" s="13"/>
      <c r="AJ8546" s="13"/>
      <c r="AK8546" s="13"/>
      <c r="AL8546" s="13"/>
      <c r="AM8546" s="13"/>
      <c r="AN8546" s="13"/>
      <c r="AO8546" s="13"/>
      <c r="AP8546" s="13"/>
      <c r="AQ8546" s="13"/>
      <c r="AR8546" s="13"/>
      <c r="AS8546" s="13"/>
      <c r="AT8546" s="13"/>
      <c r="AU8546" s="13"/>
      <c r="AV8546" s="13"/>
      <c r="AW8546" s="13"/>
      <c r="AX8546" s="13"/>
      <c r="AY8546" s="13"/>
      <c r="AZ8546" s="12"/>
      <c r="BA8546" s="12"/>
      <c r="BB8546" s="12"/>
      <c r="BC8546" s="11"/>
      <c r="BD8546" s="11"/>
      <c r="BE8546" s="11"/>
      <c r="BF8546" s="11"/>
    </row>
    <row r="8547" spans="1:58" x14ac:dyDescent="0.25">
      <c r="A8547" s="13"/>
      <c r="B8547" s="13"/>
      <c r="C8547" s="13"/>
      <c r="D8547" s="13"/>
      <c r="E8547" s="13"/>
      <c r="F8547" s="13"/>
      <c r="G8547" s="13"/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3"/>
      <c r="S8547" s="13"/>
      <c r="T8547" s="13"/>
      <c r="U8547" s="13"/>
      <c r="V8547" s="13"/>
      <c r="W8547" s="13"/>
      <c r="X8547" s="13"/>
      <c r="Y8547" s="13"/>
      <c r="Z8547" s="13"/>
      <c r="AA8547" s="13"/>
      <c r="AB8547" s="13"/>
      <c r="AC8547" s="13"/>
      <c r="AD8547" s="13"/>
      <c r="AE8547" s="13"/>
      <c r="AF8547" s="13"/>
      <c r="AG8547" s="13"/>
      <c r="AH8547" s="13"/>
      <c r="AI8547" s="13"/>
      <c r="AJ8547" s="13"/>
      <c r="AK8547" s="13"/>
      <c r="AL8547" s="13"/>
      <c r="AM8547" s="13"/>
      <c r="AN8547" s="13"/>
      <c r="AO8547" s="13"/>
      <c r="AP8547" s="13"/>
      <c r="AQ8547" s="13"/>
      <c r="AR8547" s="13"/>
      <c r="AS8547" s="13"/>
      <c r="AT8547" s="13"/>
      <c r="AU8547" s="13"/>
      <c r="AV8547" s="13"/>
      <c r="AW8547" s="13"/>
      <c r="AX8547" s="13"/>
      <c r="AY8547" s="13"/>
      <c r="AZ8547" s="12"/>
      <c r="BA8547" s="12"/>
      <c r="BB8547" s="12"/>
      <c r="BC8547" s="11"/>
      <c r="BD8547" s="11"/>
      <c r="BE8547" s="11"/>
      <c r="BF8547" s="11"/>
    </row>
    <row r="8548" spans="1:58" x14ac:dyDescent="0.25">
      <c r="A8548" s="13"/>
      <c r="B8548" s="13"/>
      <c r="C8548" s="13"/>
      <c r="D8548" s="13"/>
      <c r="E8548" s="13"/>
      <c r="F8548" s="13"/>
      <c r="G8548" s="13"/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3"/>
      <c r="S8548" s="13"/>
      <c r="T8548" s="13"/>
      <c r="U8548" s="13"/>
      <c r="V8548" s="13"/>
      <c r="W8548" s="13"/>
      <c r="X8548" s="13"/>
      <c r="Y8548" s="13"/>
      <c r="Z8548" s="13"/>
      <c r="AA8548" s="13"/>
      <c r="AB8548" s="13"/>
      <c r="AC8548" s="13"/>
      <c r="AD8548" s="13"/>
      <c r="AE8548" s="13"/>
      <c r="AF8548" s="13"/>
      <c r="AG8548" s="13"/>
      <c r="AH8548" s="13"/>
      <c r="AI8548" s="13"/>
      <c r="AJ8548" s="13"/>
      <c r="AK8548" s="13"/>
      <c r="AL8548" s="13"/>
      <c r="AM8548" s="13"/>
      <c r="AN8548" s="13"/>
      <c r="AO8548" s="13"/>
      <c r="AP8548" s="13"/>
      <c r="AQ8548" s="13"/>
      <c r="AR8548" s="13"/>
      <c r="AS8548" s="13"/>
      <c r="AT8548" s="13"/>
      <c r="AU8548" s="13"/>
      <c r="AV8548" s="13"/>
      <c r="AW8548" s="13"/>
      <c r="AX8548" s="13"/>
      <c r="AY8548" s="13"/>
      <c r="AZ8548" s="12"/>
      <c r="BA8548" s="12"/>
      <c r="BB8548" s="12"/>
      <c r="BC8548" s="11"/>
      <c r="BD8548" s="11"/>
      <c r="BE8548" s="11"/>
      <c r="BF8548" s="11"/>
    </row>
    <row r="8549" spans="1:58" x14ac:dyDescent="0.25">
      <c r="A8549" s="13"/>
      <c r="B8549" s="13"/>
      <c r="C8549" s="13"/>
      <c r="D8549" s="13"/>
      <c r="E8549" s="13"/>
      <c r="F8549" s="13"/>
      <c r="G8549" s="13"/>
      <c r="H8549" s="13"/>
      <c r="I8549" s="13"/>
      <c r="J8549" s="13"/>
      <c r="K8549" s="13"/>
      <c r="L8549" s="13"/>
      <c r="M8549" s="13"/>
      <c r="N8549" s="13"/>
      <c r="O8549" s="13"/>
      <c r="P8549" s="13"/>
      <c r="Q8549" s="13"/>
      <c r="R8549" s="13"/>
      <c r="S8549" s="13"/>
      <c r="T8549" s="13"/>
      <c r="U8549" s="13"/>
      <c r="V8549" s="13"/>
      <c r="W8549" s="13"/>
      <c r="X8549" s="13"/>
      <c r="Y8549" s="13"/>
      <c r="Z8549" s="13"/>
      <c r="AA8549" s="13"/>
      <c r="AB8549" s="13"/>
      <c r="AC8549" s="13"/>
      <c r="AD8549" s="13"/>
      <c r="AE8549" s="13"/>
      <c r="AF8549" s="13"/>
      <c r="AG8549" s="13"/>
      <c r="AH8549" s="13"/>
      <c r="AI8549" s="13"/>
      <c r="AJ8549" s="13"/>
      <c r="AK8549" s="13"/>
      <c r="AL8549" s="13"/>
      <c r="AM8549" s="13"/>
      <c r="AN8549" s="13"/>
      <c r="AO8549" s="13"/>
      <c r="AP8549" s="13"/>
      <c r="AQ8549" s="13"/>
      <c r="AR8549" s="13"/>
      <c r="AS8549" s="13"/>
      <c r="AT8549" s="13"/>
      <c r="AU8549" s="13"/>
      <c r="AV8549" s="13"/>
      <c r="AW8549" s="13"/>
      <c r="AX8549" s="13"/>
      <c r="AY8549" s="13"/>
      <c r="AZ8549" s="12"/>
      <c r="BA8549" s="12"/>
      <c r="BB8549" s="12"/>
      <c r="BC8549" s="11"/>
      <c r="BD8549" s="11"/>
      <c r="BE8549" s="11"/>
      <c r="BF8549" s="11"/>
    </row>
    <row r="8550" spans="1:58" x14ac:dyDescent="0.25">
      <c r="A8550" s="13"/>
      <c r="B8550" s="13"/>
      <c r="C8550" s="13"/>
      <c r="D8550" s="13"/>
      <c r="E8550" s="13"/>
      <c r="F8550" s="13"/>
      <c r="G8550" s="13"/>
      <c r="H8550" s="13"/>
      <c r="I8550" s="13"/>
      <c r="J8550" s="13"/>
      <c r="K8550" s="13"/>
      <c r="L8550" s="13"/>
      <c r="M8550" s="13"/>
      <c r="N8550" s="13"/>
      <c r="O8550" s="13"/>
      <c r="P8550" s="13"/>
      <c r="Q8550" s="13"/>
      <c r="R8550" s="13"/>
      <c r="S8550" s="13"/>
      <c r="T8550" s="13"/>
      <c r="U8550" s="13"/>
      <c r="V8550" s="13"/>
      <c r="W8550" s="13"/>
      <c r="X8550" s="13"/>
      <c r="Y8550" s="13"/>
      <c r="Z8550" s="13"/>
      <c r="AA8550" s="13"/>
      <c r="AB8550" s="13"/>
      <c r="AC8550" s="13"/>
      <c r="AD8550" s="13"/>
      <c r="AE8550" s="13"/>
      <c r="AF8550" s="13"/>
      <c r="AG8550" s="13"/>
      <c r="AH8550" s="13"/>
      <c r="AI8550" s="13"/>
      <c r="AJ8550" s="13"/>
      <c r="AK8550" s="13"/>
      <c r="AL8550" s="13"/>
      <c r="AM8550" s="13"/>
      <c r="AN8550" s="13"/>
      <c r="AO8550" s="13"/>
      <c r="AP8550" s="13"/>
      <c r="AQ8550" s="13"/>
      <c r="AR8550" s="13"/>
      <c r="AS8550" s="13"/>
      <c r="AT8550" s="13"/>
      <c r="AU8550" s="13"/>
      <c r="AV8550" s="13"/>
      <c r="AW8550" s="13"/>
      <c r="AX8550" s="13"/>
      <c r="AY8550" s="13"/>
      <c r="AZ8550" s="12"/>
      <c r="BA8550" s="12"/>
      <c r="BB8550" s="12"/>
      <c r="BC8550" s="11"/>
      <c r="BD8550" s="11"/>
      <c r="BE8550" s="11"/>
      <c r="BF8550" s="11"/>
    </row>
    <row r="8551" spans="1:58" x14ac:dyDescent="0.25">
      <c r="A8551" s="13"/>
      <c r="B8551" s="13"/>
      <c r="C8551" s="13"/>
      <c r="D8551" s="13"/>
      <c r="E8551" s="13"/>
      <c r="F8551" s="13"/>
      <c r="G8551" s="13"/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3"/>
      <c r="S8551" s="13"/>
      <c r="T8551" s="13"/>
      <c r="U8551" s="13"/>
      <c r="V8551" s="13"/>
      <c r="W8551" s="13"/>
      <c r="X8551" s="13"/>
      <c r="Y8551" s="13"/>
      <c r="Z8551" s="13"/>
      <c r="AA8551" s="13"/>
      <c r="AB8551" s="13"/>
      <c r="AC8551" s="13"/>
      <c r="AD8551" s="13"/>
      <c r="AE8551" s="13"/>
      <c r="AF8551" s="13"/>
      <c r="AG8551" s="13"/>
      <c r="AH8551" s="13"/>
      <c r="AI8551" s="13"/>
      <c r="AJ8551" s="13"/>
      <c r="AK8551" s="13"/>
      <c r="AL8551" s="13"/>
      <c r="AM8551" s="13"/>
      <c r="AN8551" s="13"/>
      <c r="AO8551" s="13"/>
      <c r="AP8551" s="13"/>
      <c r="AQ8551" s="13"/>
      <c r="AR8551" s="13"/>
      <c r="AS8551" s="13"/>
      <c r="AT8551" s="13"/>
      <c r="AU8551" s="13"/>
      <c r="AV8551" s="13"/>
      <c r="AW8551" s="13"/>
      <c r="AX8551" s="13"/>
      <c r="AY8551" s="13"/>
      <c r="AZ8551" s="12"/>
      <c r="BA8551" s="12"/>
      <c r="BB8551" s="12"/>
      <c r="BC8551" s="11"/>
      <c r="BD8551" s="11"/>
      <c r="BE8551" s="11"/>
      <c r="BF8551" s="11"/>
    </row>
    <row r="8552" spans="1:58" x14ac:dyDescent="0.25">
      <c r="A8552" s="13"/>
      <c r="B8552" s="13"/>
      <c r="C8552" s="13"/>
      <c r="D8552" s="13"/>
      <c r="E8552" s="13"/>
      <c r="F8552" s="13"/>
      <c r="G8552" s="13"/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3"/>
      <c r="S8552" s="13"/>
      <c r="T8552" s="13"/>
      <c r="U8552" s="13"/>
      <c r="V8552" s="13"/>
      <c r="W8552" s="13"/>
      <c r="X8552" s="13"/>
      <c r="Y8552" s="13"/>
      <c r="Z8552" s="13"/>
      <c r="AA8552" s="13"/>
      <c r="AB8552" s="13"/>
      <c r="AC8552" s="13"/>
      <c r="AD8552" s="13"/>
      <c r="AE8552" s="13"/>
      <c r="AF8552" s="13"/>
      <c r="AG8552" s="13"/>
      <c r="AH8552" s="13"/>
      <c r="AI8552" s="13"/>
      <c r="AJ8552" s="13"/>
      <c r="AK8552" s="13"/>
      <c r="AL8552" s="13"/>
      <c r="AM8552" s="13"/>
      <c r="AN8552" s="13"/>
      <c r="AO8552" s="13"/>
      <c r="AP8552" s="13"/>
      <c r="AQ8552" s="13"/>
      <c r="AR8552" s="13"/>
      <c r="AS8552" s="13"/>
      <c r="AT8552" s="13"/>
      <c r="AU8552" s="13"/>
      <c r="AV8552" s="13"/>
      <c r="AW8552" s="13"/>
      <c r="AX8552" s="13"/>
      <c r="AY8552" s="13"/>
      <c r="AZ8552" s="12"/>
      <c r="BA8552" s="12"/>
      <c r="BB8552" s="12"/>
      <c r="BC8552" s="11"/>
      <c r="BD8552" s="11"/>
      <c r="BE8552" s="11"/>
      <c r="BF8552" s="11"/>
    </row>
    <row r="8553" spans="1:58" x14ac:dyDescent="0.25">
      <c r="A8553" s="13"/>
      <c r="B8553" s="13"/>
      <c r="C8553" s="13"/>
      <c r="D8553" s="13"/>
      <c r="E8553" s="13"/>
      <c r="F8553" s="13"/>
      <c r="G8553" s="13"/>
      <c r="H8553" s="13"/>
      <c r="I8553" s="13"/>
      <c r="J8553" s="13"/>
      <c r="K8553" s="13"/>
      <c r="L8553" s="13"/>
      <c r="M8553" s="13"/>
      <c r="N8553" s="13"/>
      <c r="O8553" s="13"/>
      <c r="P8553" s="13"/>
      <c r="Q8553" s="13"/>
      <c r="R8553" s="13"/>
      <c r="S8553" s="13"/>
      <c r="T8553" s="13"/>
      <c r="U8553" s="13"/>
      <c r="V8553" s="13"/>
      <c r="W8553" s="13"/>
      <c r="X8553" s="13"/>
      <c r="Y8553" s="13"/>
      <c r="Z8553" s="13"/>
      <c r="AA8553" s="13"/>
      <c r="AB8553" s="13"/>
      <c r="AC8553" s="13"/>
      <c r="AD8553" s="13"/>
      <c r="AE8553" s="13"/>
      <c r="AF8553" s="13"/>
      <c r="AG8553" s="13"/>
      <c r="AH8553" s="13"/>
      <c r="AI8553" s="13"/>
      <c r="AJ8553" s="13"/>
      <c r="AK8553" s="13"/>
      <c r="AL8553" s="13"/>
      <c r="AM8553" s="13"/>
      <c r="AN8553" s="13"/>
      <c r="AO8553" s="13"/>
      <c r="AP8553" s="13"/>
      <c r="AQ8553" s="13"/>
      <c r="AR8553" s="13"/>
      <c r="AS8553" s="13"/>
      <c r="AT8553" s="13"/>
      <c r="AU8553" s="13"/>
      <c r="AV8553" s="13"/>
      <c r="AW8553" s="13"/>
      <c r="AX8553" s="13"/>
      <c r="AY8553" s="13"/>
      <c r="AZ8553" s="12"/>
      <c r="BA8553" s="12"/>
      <c r="BB8553" s="12"/>
      <c r="BC8553" s="11"/>
      <c r="BD8553" s="11"/>
      <c r="BE8553" s="11"/>
      <c r="BF8553" s="11"/>
    </row>
    <row r="8554" spans="1:58" x14ac:dyDescent="0.25">
      <c r="A8554" s="13"/>
      <c r="B8554" s="13"/>
      <c r="C8554" s="13"/>
      <c r="D8554" s="13"/>
      <c r="E8554" s="13"/>
      <c r="F8554" s="13"/>
      <c r="G8554" s="13"/>
      <c r="H8554" s="13"/>
      <c r="I8554" s="13"/>
      <c r="J8554" s="13"/>
      <c r="K8554" s="13"/>
      <c r="L8554" s="13"/>
      <c r="M8554" s="13"/>
      <c r="N8554" s="13"/>
      <c r="O8554" s="13"/>
      <c r="P8554" s="13"/>
      <c r="Q8554" s="13"/>
      <c r="R8554" s="13"/>
      <c r="S8554" s="13"/>
      <c r="T8554" s="13"/>
      <c r="U8554" s="13"/>
      <c r="V8554" s="13"/>
      <c r="W8554" s="13"/>
      <c r="X8554" s="13"/>
      <c r="Y8554" s="13"/>
      <c r="Z8554" s="13"/>
      <c r="AA8554" s="13"/>
      <c r="AB8554" s="13"/>
      <c r="AC8554" s="13"/>
      <c r="AD8554" s="13"/>
      <c r="AE8554" s="13"/>
      <c r="AF8554" s="13"/>
      <c r="AG8554" s="13"/>
      <c r="AH8554" s="13"/>
      <c r="AI8554" s="13"/>
      <c r="AJ8554" s="13"/>
      <c r="AK8554" s="13"/>
      <c r="AL8554" s="13"/>
      <c r="AM8554" s="13"/>
      <c r="AN8554" s="13"/>
      <c r="AO8554" s="13"/>
      <c r="AP8554" s="13"/>
      <c r="AQ8554" s="13"/>
      <c r="AR8554" s="13"/>
      <c r="AS8554" s="13"/>
      <c r="AT8554" s="13"/>
      <c r="AU8554" s="13"/>
      <c r="AV8554" s="13"/>
      <c r="AW8554" s="13"/>
      <c r="AX8554" s="13"/>
      <c r="AY8554" s="13"/>
      <c r="AZ8554" s="12"/>
      <c r="BA8554" s="12"/>
      <c r="BB8554" s="12"/>
      <c r="BC8554" s="11"/>
      <c r="BD8554" s="11"/>
      <c r="BE8554" s="11"/>
      <c r="BF8554" s="11"/>
    </row>
    <row r="8555" spans="1:58" x14ac:dyDescent="0.25">
      <c r="A8555" s="13"/>
      <c r="B8555" s="13"/>
      <c r="C8555" s="13"/>
      <c r="D8555" s="13"/>
      <c r="E8555" s="13"/>
      <c r="F8555" s="13"/>
      <c r="G8555" s="13"/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3"/>
      <c r="S8555" s="13"/>
      <c r="T8555" s="13"/>
      <c r="U8555" s="13"/>
      <c r="V8555" s="13"/>
      <c r="W8555" s="13"/>
      <c r="X8555" s="13"/>
      <c r="Y8555" s="13"/>
      <c r="Z8555" s="13"/>
      <c r="AA8555" s="13"/>
      <c r="AB8555" s="13"/>
      <c r="AC8555" s="13"/>
      <c r="AD8555" s="13"/>
      <c r="AE8555" s="13"/>
      <c r="AF8555" s="13"/>
      <c r="AG8555" s="13"/>
      <c r="AH8555" s="13"/>
      <c r="AI8555" s="13"/>
      <c r="AJ8555" s="13"/>
      <c r="AK8555" s="13"/>
      <c r="AL8555" s="13"/>
      <c r="AM8555" s="13"/>
      <c r="AN8555" s="13"/>
      <c r="AO8555" s="13"/>
      <c r="AP8555" s="13"/>
      <c r="AQ8555" s="13"/>
      <c r="AR8555" s="13"/>
      <c r="AS8555" s="13"/>
      <c r="AT8555" s="13"/>
      <c r="AU8555" s="13"/>
      <c r="AV8555" s="13"/>
      <c r="AW8555" s="13"/>
      <c r="AX8555" s="13"/>
      <c r="AY8555" s="13"/>
      <c r="AZ8555" s="12"/>
      <c r="BA8555" s="12"/>
      <c r="BB8555" s="12"/>
      <c r="BC8555" s="11"/>
      <c r="BD8555" s="11"/>
      <c r="BE8555" s="11"/>
      <c r="BF8555" s="11"/>
    </row>
    <row r="8556" spans="1:58" x14ac:dyDescent="0.25">
      <c r="A8556" s="13"/>
      <c r="B8556" s="13"/>
      <c r="C8556" s="13"/>
      <c r="D8556" s="13"/>
      <c r="E8556" s="13"/>
      <c r="F8556" s="13"/>
      <c r="G8556" s="13"/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3"/>
      <c r="S8556" s="13"/>
      <c r="T8556" s="13"/>
      <c r="U8556" s="13"/>
      <c r="V8556" s="13"/>
      <c r="W8556" s="13"/>
      <c r="X8556" s="13"/>
      <c r="Y8556" s="13"/>
      <c r="Z8556" s="13"/>
      <c r="AA8556" s="13"/>
      <c r="AB8556" s="13"/>
      <c r="AC8556" s="13"/>
      <c r="AD8556" s="13"/>
      <c r="AE8556" s="13"/>
      <c r="AF8556" s="13"/>
      <c r="AG8556" s="13"/>
      <c r="AH8556" s="13"/>
      <c r="AI8556" s="13"/>
      <c r="AJ8556" s="13"/>
      <c r="AK8556" s="13"/>
      <c r="AL8556" s="13"/>
      <c r="AM8556" s="13"/>
      <c r="AN8556" s="13"/>
      <c r="AO8556" s="13"/>
      <c r="AP8556" s="13"/>
      <c r="AQ8556" s="13"/>
      <c r="AR8556" s="13"/>
      <c r="AS8556" s="13"/>
      <c r="AT8556" s="13"/>
      <c r="AU8556" s="13"/>
      <c r="AV8556" s="13"/>
      <c r="AW8556" s="13"/>
      <c r="AX8556" s="13"/>
      <c r="AY8556" s="13"/>
      <c r="AZ8556" s="12"/>
      <c r="BA8556" s="12"/>
      <c r="BB8556" s="12"/>
      <c r="BC8556" s="11"/>
      <c r="BD8556" s="11"/>
      <c r="BE8556" s="11"/>
      <c r="BF8556" s="11"/>
    </row>
    <row r="8557" spans="1:58" x14ac:dyDescent="0.25">
      <c r="A8557" s="13"/>
      <c r="B8557" s="13"/>
      <c r="C8557" s="13"/>
      <c r="D8557" s="13"/>
      <c r="E8557" s="13"/>
      <c r="F8557" s="13"/>
      <c r="G8557" s="13"/>
      <c r="H8557" s="13"/>
      <c r="I8557" s="13"/>
      <c r="J8557" s="13"/>
      <c r="K8557" s="13"/>
      <c r="L8557" s="13"/>
      <c r="M8557" s="13"/>
      <c r="N8557" s="13"/>
      <c r="O8557" s="13"/>
      <c r="P8557" s="13"/>
      <c r="Q8557" s="13"/>
      <c r="R8557" s="13"/>
      <c r="S8557" s="13"/>
      <c r="T8557" s="13"/>
      <c r="U8557" s="13"/>
      <c r="V8557" s="13"/>
      <c r="W8557" s="13"/>
      <c r="X8557" s="13"/>
      <c r="Y8557" s="13"/>
      <c r="Z8557" s="13"/>
      <c r="AA8557" s="13"/>
      <c r="AB8557" s="13"/>
      <c r="AC8557" s="13"/>
      <c r="AD8557" s="13"/>
      <c r="AE8557" s="13"/>
      <c r="AF8557" s="13"/>
      <c r="AG8557" s="13"/>
      <c r="AH8557" s="13"/>
      <c r="AI8557" s="13"/>
      <c r="AJ8557" s="13"/>
      <c r="AK8557" s="13"/>
      <c r="AL8557" s="13"/>
      <c r="AM8557" s="13"/>
      <c r="AN8557" s="13"/>
      <c r="AO8557" s="13"/>
      <c r="AP8557" s="13"/>
      <c r="AQ8557" s="13"/>
      <c r="AR8557" s="13"/>
      <c r="AS8557" s="13"/>
      <c r="AT8557" s="13"/>
      <c r="AU8557" s="13"/>
      <c r="AV8557" s="13"/>
      <c r="AW8557" s="13"/>
      <c r="AX8557" s="13"/>
      <c r="AY8557" s="13"/>
      <c r="AZ8557" s="12"/>
      <c r="BA8557" s="12"/>
      <c r="BB8557" s="12"/>
      <c r="BC8557" s="11"/>
      <c r="BD8557" s="11"/>
      <c r="BE8557" s="11"/>
      <c r="BF8557" s="11"/>
    </row>
    <row r="8558" spans="1:58" x14ac:dyDescent="0.25">
      <c r="A8558" s="13"/>
      <c r="B8558" s="13"/>
      <c r="C8558" s="13"/>
      <c r="D8558" s="13"/>
      <c r="E8558" s="13"/>
      <c r="F8558" s="13"/>
      <c r="G8558" s="13"/>
      <c r="H8558" s="13"/>
      <c r="I8558" s="13"/>
      <c r="J8558" s="13"/>
      <c r="K8558" s="13"/>
      <c r="L8558" s="13"/>
      <c r="M8558" s="13"/>
      <c r="N8558" s="13"/>
      <c r="O8558" s="13"/>
      <c r="P8558" s="13"/>
      <c r="Q8558" s="13"/>
      <c r="R8558" s="13"/>
      <c r="S8558" s="13"/>
      <c r="T8558" s="13"/>
      <c r="U8558" s="13"/>
      <c r="V8558" s="13"/>
      <c r="W8558" s="13"/>
      <c r="X8558" s="13"/>
      <c r="Y8558" s="13"/>
      <c r="Z8558" s="13"/>
      <c r="AA8558" s="13"/>
      <c r="AB8558" s="13"/>
      <c r="AC8558" s="13"/>
      <c r="AD8558" s="13"/>
      <c r="AE8558" s="13"/>
      <c r="AF8558" s="13"/>
      <c r="AG8558" s="13"/>
      <c r="AH8558" s="13"/>
      <c r="AI8558" s="13"/>
      <c r="AJ8558" s="13"/>
      <c r="AK8558" s="13"/>
      <c r="AL8558" s="13"/>
      <c r="AM8558" s="13"/>
      <c r="AN8558" s="13"/>
      <c r="AO8558" s="13"/>
      <c r="AP8558" s="13"/>
      <c r="AQ8558" s="13"/>
      <c r="AR8558" s="13"/>
      <c r="AS8558" s="13"/>
      <c r="AT8558" s="13"/>
      <c r="AU8558" s="13"/>
      <c r="AV8558" s="13"/>
      <c r="AW8558" s="13"/>
      <c r="AX8558" s="13"/>
      <c r="AY8558" s="13"/>
      <c r="AZ8558" s="12"/>
      <c r="BA8558" s="12"/>
      <c r="BB8558" s="12"/>
      <c r="BC8558" s="11"/>
      <c r="BD8558" s="11"/>
      <c r="BE8558" s="11"/>
      <c r="BF8558" s="11"/>
    </row>
    <row r="8559" spans="1:58" x14ac:dyDescent="0.25">
      <c r="A8559" s="13"/>
      <c r="B8559" s="13"/>
      <c r="C8559" s="13"/>
      <c r="D8559" s="13"/>
      <c r="E8559" s="13"/>
      <c r="F8559" s="13"/>
      <c r="G8559" s="13"/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3"/>
      <c r="S8559" s="13"/>
      <c r="T8559" s="13"/>
      <c r="U8559" s="13"/>
      <c r="V8559" s="13"/>
      <c r="W8559" s="13"/>
      <c r="X8559" s="13"/>
      <c r="Y8559" s="13"/>
      <c r="Z8559" s="13"/>
      <c r="AA8559" s="13"/>
      <c r="AB8559" s="13"/>
      <c r="AC8559" s="13"/>
      <c r="AD8559" s="13"/>
      <c r="AE8559" s="13"/>
      <c r="AF8559" s="13"/>
      <c r="AG8559" s="13"/>
      <c r="AH8559" s="13"/>
      <c r="AI8559" s="13"/>
      <c r="AJ8559" s="13"/>
      <c r="AK8559" s="13"/>
      <c r="AL8559" s="13"/>
      <c r="AM8559" s="13"/>
      <c r="AN8559" s="13"/>
      <c r="AO8559" s="13"/>
      <c r="AP8559" s="13"/>
      <c r="AQ8559" s="13"/>
      <c r="AR8559" s="13"/>
      <c r="AS8559" s="13"/>
      <c r="AT8559" s="13"/>
      <c r="AU8559" s="13"/>
      <c r="AV8559" s="13"/>
      <c r="AW8559" s="13"/>
      <c r="AX8559" s="13"/>
      <c r="AY8559" s="13"/>
      <c r="AZ8559" s="12"/>
      <c r="BA8559" s="12"/>
      <c r="BB8559" s="12"/>
      <c r="BC8559" s="11"/>
      <c r="BD8559" s="11"/>
      <c r="BE8559" s="11"/>
      <c r="BF8559" s="11"/>
    </row>
    <row r="8560" spans="1:58" x14ac:dyDescent="0.25">
      <c r="A8560" s="13"/>
      <c r="B8560" s="13"/>
      <c r="C8560" s="13"/>
      <c r="D8560" s="13"/>
      <c r="E8560" s="13"/>
      <c r="F8560" s="13"/>
      <c r="G8560" s="13"/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3"/>
      <c r="S8560" s="13"/>
      <c r="T8560" s="13"/>
      <c r="U8560" s="13"/>
      <c r="V8560" s="13"/>
      <c r="W8560" s="13"/>
      <c r="X8560" s="13"/>
      <c r="Y8560" s="13"/>
      <c r="Z8560" s="13"/>
      <c r="AA8560" s="13"/>
      <c r="AB8560" s="13"/>
      <c r="AC8560" s="13"/>
      <c r="AD8560" s="13"/>
      <c r="AE8560" s="13"/>
      <c r="AF8560" s="13"/>
      <c r="AG8560" s="13"/>
      <c r="AH8560" s="13"/>
      <c r="AI8560" s="13"/>
      <c r="AJ8560" s="13"/>
      <c r="AK8560" s="13"/>
      <c r="AL8560" s="13"/>
      <c r="AM8560" s="13"/>
      <c r="AN8560" s="13"/>
      <c r="AO8560" s="13"/>
      <c r="AP8560" s="13"/>
      <c r="AQ8560" s="13"/>
      <c r="AR8560" s="13"/>
      <c r="AS8560" s="13"/>
      <c r="AT8560" s="13"/>
      <c r="AU8560" s="13"/>
      <c r="AV8560" s="13"/>
      <c r="AW8560" s="13"/>
      <c r="AX8560" s="13"/>
      <c r="AY8560" s="13"/>
      <c r="AZ8560" s="12"/>
      <c r="BA8560" s="12"/>
      <c r="BB8560" s="12"/>
      <c r="BC8560" s="11"/>
      <c r="BD8560" s="11"/>
      <c r="BE8560" s="11"/>
      <c r="BF8560" s="11"/>
    </row>
    <row r="8561" spans="1:58" x14ac:dyDescent="0.25">
      <c r="A8561" s="13"/>
      <c r="B8561" s="13"/>
      <c r="C8561" s="13"/>
      <c r="D8561" s="13"/>
      <c r="E8561" s="13"/>
      <c r="F8561" s="13"/>
      <c r="G8561" s="13"/>
      <c r="H8561" s="13"/>
      <c r="I8561" s="13"/>
      <c r="J8561" s="13"/>
      <c r="K8561" s="13"/>
      <c r="L8561" s="13"/>
      <c r="M8561" s="13"/>
      <c r="N8561" s="13"/>
      <c r="O8561" s="13"/>
      <c r="P8561" s="13"/>
      <c r="Q8561" s="13"/>
      <c r="R8561" s="13"/>
      <c r="S8561" s="13"/>
      <c r="T8561" s="13"/>
      <c r="U8561" s="13"/>
      <c r="V8561" s="13"/>
      <c r="W8561" s="13"/>
      <c r="X8561" s="13"/>
      <c r="Y8561" s="13"/>
      <c r="Z8561" s="13"/>
      <c r="AA8561" s="13"/>
      <c r="AB8561" s="13"/>
      <c r="AC8561" s="13"/>
      <c r="AD8561" s="13"/>
      <c r="AE8561" s="13"/>
      <c r="AF8561" s="13"/>
      <c r="AG8561" s="13"/>
      <c r="AH8561" s="13"/>
      <c r="AI8561" s="13"/>
      <c r="AJ8561" s="13"/>
      <c r="AK8561" s="13"/>
      <c r="AL8561" s="13"/>
      <c r="AM8561" s="13"/>
      <c r="AN8561" s="13"/>
      <c r="AO8561" s="13"/>
      <c r="AP8561" s="13"/>
      <c r="AQ8561" s="13"/>
      <c r="AR8561" s="13"/>
      <c r="AS8561" s="13"/>
      <c r="AT8561" s="13"/>
      <c r="AU8561" s="13"/>
      <c r="AV8561" s="13"/>
      <c r="AW8561" s="13"/>
      <c r="AX8561" s="13"/>
      <c r="AY8561" s="13"/>
      <c r="AZ8561" s="12"/>
      <c r="BA8561" s="12"/>
      <c r="BB8561" s="12"/>
      <c r="BC8561" s="11"/>
      <c r="BD8561" s="11"/>
      <c r="BE8561" s="11"/>
      <c r="BF8561" s="11"/>
    </row>
    <row r="8562" spans="1:58" x14ac:dyDescent="0.25">
      <c r="A8562" s="13"/>
      <c r="B8562" s="13"/>
      <c r="C8562" s="13"/>
      <c r="D8562" s="13"/>
      <c r="E8562" s="13"/>
      <c r="F8562" s="13"/>
      <c r="G8562" s="13"/>
      <c r="H8562" s="13"/>
      <c r="I8562" s="13"/>
      <c r="J8562" s="13"/>
      <c r="K8562" s="13"/>
      <c r="L8562" s="13"/>
      <c r="M8562" s="13"/>
      <c r="N8562" s="13"/>
      <c r="O8562" s="13"/>
      <c r="P8562" s="13"/>
      <c r="Q8562" s="13"/>
      <c r="R8562" s="13"/>
      <c r="S8562" s="13"/>
      <c r="T8562" s="13"/>
      <c r="U8562" s="13"/>
      <c r="V8562" s="13"/>
      <c r="W8562" s="13"/>
      <c r="X8562" s="13"/>
      <c r="Y8562" s="13"/>
      <c r="Z8562" s="13"/>
      <c r="AA8562" s="13"/>
      <c r="AB8562" s="13"/>
      <c r="AC8562" s="13"/>
      <c r="AD8562" s="13"/>
      <c r="AE8562" s="13"/>
      <c r="AF8562" s="13"/>
      <c r="AG8562" s="13"/>
      <c r="AH8562" s="13"/>
      <c r="AI8562" s="13"/>
      <c r="AJ8562" s="13"/>
      <c r="AK8562" s="13"/>
      <c r="AL8562" s="13"/>
      <c r="AM8562" s="13"/>
      <c r="AN8562" s="13"/>
      <c r="AO8562" s="13"/>
      <c r="AP8562" s="13"/>
      <c r="AQ8562" s="13"/>
      <c r="AR8562" s="13"/>
      <c r="AS8562" s="13"/>
      <c r="AT8562" s="13"/>
      <c r="AU8562" s="13"/>
      <c r="AV8562" s="13"/>
      <c r="AW8562" s="13"/>
      <c r="AX8562" s="13"/>
      <c r="AY8562" s="13"/>
      <c r="AZ8562" s="12"/>
      <c r="BA8562" s="12"/>
      <c r="BB8562" s="12"/>
      <c r="BC8562" s="11"/>
      <c r="BD8562" s="11"/>
      <c r="BE8562" s="11"/>
      <c r="BF8562" s="11"/>
    </row>
    <row r="8563" spans="1:58" x14ac:dyDescent="0.25">
      <c r="A8563" s="13"/>
      <c r="B8563" s="13"/>
      <c r="C8563" s="13"/>
      <c r="D8563" s="13"/>
      <c r="E8563" s="13"/>
      <c r="F8563" s="13"/>
      <c r="G8563" s="13"/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3"/>
      <c r="S8563" s="13"/>
      <c r="T8563" s="13"/>
      <c r="U8563" s="13"/>
      <c r="V8563" s="13"/>
      <c r="W8563" s="13"/>
      <c r="X8563" s="13"/>
      <c r="Y8563" s="13"/>
      <c r="Z8563" s="13"/>
      <c r="AA8563" s="13"/>
      <c r="AB8563" s="13"/>
      <c r="AC8563" s="13"/>
      <c r="AD8563" s="13"/>
      <c r="AE8563" s="13"/>
      <c r="AF8563" s="13"/>
      <c r="AG8563" s="13"/>
      <c r="AH8563" s="13"/>
      <c r="AI8563" s="13"/>
      <c r="AJ8563" s="13"/>
      <c r="AK8563" s="13"/>
      <c r="AL8563" s="13"/>
      <c r="AM8563" s="13"/>
      <c r="AN8563" s="13"/>
      <c r="AO8563" s="13"/>
      <c r="AP8563" s="13"/>
      <c r="AQ8563" s="13"/>
      <c r="AR8563" s="13"/>
      <c r="AS8563" s="13"/>
      <c r="AT8563" s="13"/>
      <c r="AU8563" s="13"/>
      <c r="AV8563" s="13"/>
      <c r="AW8563" s="13"/>
      <c r="AX8563" s="13"/>
      <c r="AY8563" s="13"/>
      <c r="AZ8563" s="12"/>
      <c r="BA8563" s="12"/>
      <c r="BB8563" s="12"/>
      <c r="BC8563" s="11"/>
      <c r="BD8563" s="11"/>
      <c r="BE8563" s="11"/>
      <c r="BF8563" s="11"/>
    </row>
    <row r="8564" spans="1:58" x14ac:dyDescent="0.25">
      <c r="A8564" s="13"/>
      <c r="B8564" s="13"/>
      <c r="C8564" s="13"/>
      <c r="D8564" s="13"/>
      <c r="E8564" s="13"/>
      <c r="F8564" s="13"/>
      <c r="G8564" s="13"/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3"/>
      <c r="S8564" s="13"/>
      <c r="T8564" s="13"/>
      <c r="U8564" s="13"/>
      <c r="V8564" s="13"/>
      <c r="W8564" s="13"/>
      <c r="X8564" s="13"/>
      <c r="Y8564" s="13"/>
      <c r="Z8564" s="13"/>
      <c r="AA8564" s="13"/>
      <c r="AB8564" s="13"/>
      <c r="AC8564" s="13"/>
      <c r="AD8564" s="13"/>
      <c r="AE8564" s="13"/>
      <c r="AF8564" s="13"/>
      <c r="AG8564" s="13"/>
      <c r="AH8564" s="13"/>
      <c r="AI8564" s="13"/>
      <c r="AJ8564" s="13"/>
      <c r="AK8564" s="13"/>
      <c r="AL8564" s="13"/>
      <c r="AM8564" s="13"/>
      <c r="AN8564" s="13"/>
      <c r="AO8564" s="13"/>
      <c r="AP8564" s="13"/>
      <c r="AQ8564" s="13"/>
      <c r="AR8564" s="13"/>
      <c r="AS8564" s="13"/>
      <c r="AT8564" s="13"/>
      <c r="AU8564" s="13"/>
      <c r="AV8564" s="13"/>
      <c r="AW8564" s="13"/>
      <c r="AX8564" s="13"/>
      <c r="AY8564" s="13"/>
      <c r="AZ8564" s="12"/>
      <c r="BA8564" s="12"/>
      <c r="BB8564" s="12"/>
      <c r="BC8564" s="11"/>
      <c r="BD8564" s="11"/>
      <c r="BE8564" s="11"/>
      <c r="BF8564" s="11"/>
    </row>
    <row r="8565" spans="1:58" x14ac:dyDescent="0.25">
      <c r="A8565" s="13"/>
      <c r="B8565" s="13"/>
      <c r="C8565" s="13"/>
      <c r="D8565" s="13"/>
      <c r="E8565" s="13"/>
      <c r="F8565" s="13"/>
      <c r="G8565" s="13"/>
      <c r="H8565" s="13"/>
      <c r="I8565" s="13"/>
      <c r="J8565" s="13"/>
      <c r="K8565" s="13"/>
      <c r="L8565" s="13"/>
      <c r="M8565" s="13"/>
      <c r="N8565" s="13"/>
      <c r="O8565" s="13"/>
      <c r="P8565" s="13"/>
      <c r="Q8565" s="13"/>
      <c r="R8565" s="13"/>
      <c r="S8565" s="13"/>
      <c r="T8565" s="13"/>
      <c r="U8565" s="13"/>
      <c r="V8565" s="13"/>
      <c r="W8565" s="13"/>
      <c r="X8565" s="13"/>
      <c r="Y8565" s="13"/>
      <c r="Z8565" s="13"/>
      <c r="AA8565" s="13"/>
      <c r="AB8565" s="13"/>
      <c r="AC8565" s="13"/>
      <c r="AD8565" s="13"/>
      <c r="AE8565" s="13"/>
      <c r="AF8565" s="13"/>
      <c r="AG8565" s="13"/>
      <c r="AH8565" s="13"/>
      <c r="AI8565" s="13"/>
      <c r="AJ8565" s="13"/>
      <c r="AK8565" s="13"/>
      <c r="AL8565" s="13"/>
      <c r="AM8565" s="13"/>
      <c r="AN8565" s="13"/>
      <c r="AO8565" s="13"/>
      <c r="AP8565" s="13"/>
      <c r="AQ8565" s="13"/>
      <c r="AR8565" s="13"/>
      <c r="AS8565" s="13"/>
      <c r="AT8565" s="13"/>
      <c r="AU8565" s="13"/>
      <c r="AV8565" s="13"/>
      <c r="AW8565" s="13"/>
      <c r="AX8565" s="13"/>
      <c r="AY8565" s="13"/>
      <c r="AZ8565" s="12"/>
      <c r="BA8565" s="12"/>
      <c r="BB8565" s="12"/>
      <c r="BC8565" s="11"/>
      <c r="BD8565" s="11"/>
      <c r="BE8565" s="11"/>
      <c r="BF8565" s="11"/>
    </row>
    <row r="8566" spans="1:58" x14ac:dyDescent="0.25">
      <c r="A8566" s="13"/>
      <c r="B8566" s="13"/>
      <c r="C8566" s="13"/>
      <c r="D8566" s="13"/>
      <c r="E8566" s="13"/>
      <c r="F8566" s="13"/>
      <c r="G8566" s="13"/>
      <c r="H8566" s="13"/>
      <c r="I8566" s="13"/>
      <c r="J8566" s="13"/>
      <c r="K8566" s="13"/>
      <c r="L8566" s="13"/>
      <c r="M8566" s="13"/>
      <c r="N8566" s="13"/>
      <c r="O8566" s="13"/>
      <c r="P8566" s="13"/>
      <c r="Q8566" s="13"/>
      <c r="R8566" s="13"/>
      <c r="S8566" s="13"/>
      <c r="T8566" s="13"/>
      <c r="U8566" s="13"/>
      <c r="V8566" s="13"/>
      <c r="W8566" s="13"/>
      <c r="X8566" s="13"/>
      <c r="Y8566" s="13"/>
      <c r="Z8566" s="13"/>
      <c r="AA8566" s="13"/>
      <c r="AB8566" s="13"/>
      <c r="AC8566" s="13"/>
      <c r="AD8566" s="13"/>
      <c r="AE8566" s="13"/>
      <c r="AF8566" s="13"/>
      <c r="AG8566" s="13"/>
      <c r="AH8566" s="13"/>
      <c r="AI8566" s="13"/>
      <c r="AJ8566" s="13"/>
      <c r="AK8566" s="13"/>
      <c r="AL8566" s="13"/>
      <c r="AM8566" s="13"/>
      <c r="AN8566" s="13"/>
      <c r="AO8566" s="13"/>
      <c r="AP8566" s="13"/>
      <c r="AQ8566" s="13"/>
      <c r="AR8566" s="13"/>
      <c r="AS8566" s="13"/>
      <c r="AT8566" s="13"/>
      <c r="AU8566" s="13"/>
      <c r="AV8566" s="13"/>
      <c r="AW8566" s="13"/>
      <c r="AX8566" s="13"/>
      <c r="AY8566" s="13"/>
      <c r="AZ8566" s="12"/>
      <c r="BA8566" s="12"/>
      <c r="BB8566" s="12"/>
      <c r="BC8566" s="11"/>
      <c r="BD8566" s="11"/>
      <c r="BE8566" s="11"/>
      <c r="BF8566" s="11"/>
    </row>
    <row r="8567" spans="1:58" x14ac:dyDescent="0.25">
      <c r="A8567" s="13"/>
      <c r="B8567" s="13"/>
      <c r="C8567" s="13"/>
      <c r="D8567" s="13"/>
      <c r="E8567" s="13"/>
      <c r="F8567" s="13"/>
      <c r="G8567" s="13"/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3"/>
      <c r="S8567" s="13"/>
      <c r="T8567" s="13"/>
      <c r="U8567" s="13"/>
      <c r="V8567" s="13"/>
      <c r="W8567" s="13"/>
      <c r="X8567" s="13"/>
      <c r="Y8567" s="13"/>
      <c r="Z8567" s="13"/>
      <c r="AA8567" s="13"/>
      <c r="AB8567" s="13"/>
      <c r="AC8567" s="13"/>
      <c r="AD8567" s="13"/>
      <c r="AE8567" s="13"/>
      <c r="AF8567" s="13"/>
      <c r="AG8567" s="13"/>
      <c r="AH8567" s="13"/>
      <c r="AI8567" s="13"/>
      <c r="AJ8567" s="13"/>
      <c r="AK8567" s="13"/>
      <c r="AL8567" s="13"/>
      <c r="AM8567" s="13"/>
      <c r="AN8567" s="13"/>
      <c r="AO8567" s="13"/>
      <c r="AP8567" s="13"/>
      <c r="AQ8567" s="13"/>
      <c r="AR8567" s="13"/>
      <c r="AS8567" s="13"/>
      <c r="AT8567" s="13"/>
      <c r="AU8567" s="13"/>
      <c r="AV8567" s="13"/>
      <c r="AW8567" s="13"/>
      <c r="AX8567" s="13"/>
      <c r="AY8567" s="13"/>
      <c r="AZ8567" s="12"/>
      <c r="BA8567" s="12"/>
      <c r="BB8567" s="12"/>
      <c r="BC8567" s="11"/>
      <c r="BD8567" s="11"/>
      <c r="BE8567" s="11"/>
      <c r="BF8567" s="11"/>
    </row>
    <row r="8568" spans="1:58" x14ac:dyDescent="0.25">
      <c r="A8568" s="13"/>
      <c r="B8568" s="13"/>
      <c r="C8568" s="13"/>
      <c r="D8568" s="13"/>
      <c r="E8568" s="13"/>
      <c r="F8568" s="13"/>
      <c r="G8568" s="13"/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3"/>
      <c r="S8568" s="13"/>
      <c r="T8568" s="13"/>
      <c r="U8568" s="13"/>
      <c r="V8568" s="13"/>
      <c r="W8568" s="13"/>
      <c r="X8568" s="13"/>
      <c r="Y8568" s="13"/>
      <c r="Z8568" s="13"/>
      <c r="AA8568" s="13"/>
      <c r="AB8568" s="13"/>
      <c r="AC8568" s="13"/>
      <c r="AD8568" s="13"/>
      <c r="AE8568" s="13"/>
      <c r="AF8568" s="13"/>
      <c r="AG8568" s="13"/>
      <c r="AH8568" s="13"/>
      <c r="AI8568" s="13"/>
      <c r="AJ8568" s="13"/>
      <c r="AK8568" s="13"/>
      <c r="AL8568" s="13"/>
      <c r="AM8568" s="13"/>
      <c r="AN8568" s="13"/>
      <c r="AO8568" s="13"/>
      <c r="AP8568" s="13"/>
      <c r="AQ8568" s="13"/>
      <c r="AR8568" s="13"/>
      <c r="AS8568" s="13"/>
      <c r="AT8568" s="13"/>
      <c r="AU8568" s="13"/>
      <c r="AV8568" s="13"/>
      <c r="AW8568" s="13"/>
      <c r="AX8568" s="13"/>
      <c r="AY8568" s="13"/>
      <c r="AZ8568" s="12"/>
      <c r="BA8568" s="12"/>
      <c r="BB8568" s="12"/>
      <c r="BC8568" s="11"/>
      <c r="BD8568" s="11"/>
      <c r="BE8568" s="11"/>
      <c r="BF8568" s="11"/>
    </row>
    <row r="8569" spans="1:58" x14ac:dyDescent="0.25">
      <c r="A8569" s="13"/>
      <c r="B8569" s="13"/>
      <c r="C8569" s="13"/>
      <c r="D8569" s="13"/>
      <c r="E8569" s="13"/>
      <c r="F8569" s="13"/>
      <c r="G8569" s="13"/>
      <c r="H8569" s="13"/>
      <c r="I8569" s="13"/>
      <c r="J8569" s="13"/>
      <c r="K8569" s="13"/>
      <c r="L8569" s="13"/>
      <c r="M8569" s="13"/>
      <c r="N8569" s="13"/>
      <c r="O8569" s="13"/>
      <c r="P8569" s="13"/>
      <c r="Q8569" s="13"/>
      <c r="R8569" s="13"/>
      <c r="S8569" s="13"/>
      <c r="T8569" s="13"/>
      <c r="U8569" s="13"/>
      <c r="V8569" s="13"/>
      <c r="W8569" s="13"/>
      <c r="X8569" s="13"/>
      <c r="Y8569" s="13"/>
      <c r="Z8569" s="13"/>
      <c r="AA8569" s="13"/>
      <c r="AB8569" s="13"/>
      <c r="AC8569" s="13"/>
      <c r="AD8569" s="13"/>
      <c r="AE8569" s="13"/>
      <c r="AF8569" s="13"/>
      <c r="AG8569" s="13"/>
      <c r="AH8569" s="13"/>
      <c r="AI8569" s="13"/>
      <c r="AJ8569" s="13"/>
      <c r="AK8569" s="13"/>
      <c r="AL8569" s="13"/>
      <c r="AM8569" s="13"/>
      <c r="AN8569" s="13"/>
      <c r="AO8569" s="13"/>
      <c r="AP8569" s="13"/>
      <c r="AQ8569" s="13"/>
      <c r="AR8569" s="13"/>
      <c r="AS8569" s="13"/>
      <c r="AT8569" s="13"/>
      <c r="AU8569" s="13"/>
      <c r="AV8569" s="13"/>
      <c r="AW8569" s="13"/>
      <c r="AX8569" s="13"/>
      <c r="AY8569" s="13"/>
      <c r="AZ8569" s="12"/>
      <c r="BA8569" s="12"/>
      <c r="BB8569" s="12"/>
      <c r="BC8569" s="11"/>
      <c r="BD8569" s="11"/>
      <c r="BE8569" s="11"/>
      <c r="BF8569" s="11"/>
    </row>
    <row r="8570" spans="1:58" x14ac:dyDescent="0.25">
      <c r="A8570" s="13"/>
      <c r="B8570" s="13"/>
      <c r="C8570" s="13"/>
      <c r="D8570" s="13"/>
      <c r="E8570" s="13"/>
      <c r="F8570" s="13"/>
      <c r="G8570" s="13"/>
      <c r="H8570" s="13"/>
      <c r="I8570" s="13"/>
      <c r="J8570" s="13"/>
      <c r="K8570" s="13"/>
      <c r="L8570" s="13"/>
      <c r="M8570" s="13"/>
      <c r="N8570" s="13"/>
      <c r="O8570" s="13"/>
      <c r="P8570" s="13"/>
      <c r="Q8570" s="13"/>
      <c r="R8570" s="13"/>
      <c r="S8570" s="13"/>
      <c r="T8570" s="13"/>
      <c r="U8570" s="13"/>
      <c r="V8570" s="13"/>
      <c r="W8570" s="13"/>
      <c r="X8570" s="13"/>
      <c r="Y8570" s="13"/>
      <c r="Z8570" s="13"/>
      <c r="AA8570" s="13"/>
      <c r="AB8570" s="13"/>
      <c r="AC8570" s="13"/>
      <c r="AD8570" s="13"/>
      <c r="AE8570" s="13"/>
      <c r="AF8570" s="13"/>
      <c r="AG8570" s="13"/>
      <c r="AH8570" s="13"/>
      <c r="AI8570" s="13"/>
      <c r="AJ8570" s="13"/>
      <c r="AK8570" s="13"/>
      <c r="AL8570" s="13"/>
      <c r="AM8570" s="13"/>
      <c r="AN8570" s="13"/>
      <c r="AO8570" s="13"/>
      <c r="AP8570" s="13"/>
      <c r="AQ8570" s="13"/>
      <c r="AR8570" s="13"/>
      <c r="AS8570" s="13"/>
      <c r="AT8570" s="13"/>
      <c r="AU8570" s="13"/>
      <c r="AV8570" s="13"/>
      <c r="AW8570" s="13"/>
      <c r="AX8570" s="13"/>
      <c r="AY8570" s="13"/>
      <c r="AZ8570" s="12"/>
      <c r="BA8570" s="12"/>
      <c r="BB8570" s="12"/>
      <c r="BC8570" s="11"/>
      <c r="BD8570" s="11"/>
      <c r="BE8570" s="11"/>
      <c r="BF8570" s="11"/>
    </row>
    <row r="8571" spans="1:58" x14ac:dyDescent="0.25">
      <c r="A8571" s="13"/>
      <c r="B8571" s="13"/>
      <c r="C8571" s="13"/>
      <c r="D8571" s="13"/>
      <c r="E8571" s="13"/>
      <c r="F8571" s="13"/>
      <c r="G8571" s="13"/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3"/>
      <c r="S8571" s="13"/>
      <c r="T8571" s="13"/>
      <c r="U8571" s="13"/>
      <c r="V8571" s="13"/>
      <c r="W8571" s="13"/>
      <c r="X8571" s="13"/>
      <c r="Y8571" s="13"/>
      <c r="Z8571" s="13"/>
      <c r="AA8571" s="13"/>
      <c r="AB8571" s="13"/>
      <c r="AC8571" s="13"/>
      <c r="AD8571" s="13"/>
      <c r="AE8571" s="13"/>
      <c r="AF8571" s="13"/>
      <c r="AG8571" s="13"/>
      <c r="AH8571" s="13"/>
      <c r="AI8571" s="13"/>
      <c r="AJ8571" s="13"/>
      <c r="AK8571" s="13"/>
      <c r="AL8571" s="13"/>
      <c r="AM8571" s="13"/>
      <c r="AN8571" s="13"/>
      <c r="AO8571" s="13"/>
      <c r="AP8571" s="13"/>
      <c r="AQ8571" s="13"/>
      <c r="AR8571" s="13"/>
      <c r="AS8571" s="13"/>
      <c r="AT8571" s="13"/>
      <c r="AU8571" s="13"/>
      <c r="AV8571" s="13"/>
      <c r="AW8571" s="13"/>
      <c r="AX8571" s="13"/>
      <c r="AY8571" s="13"/>
      <c r="AZ8571" s="12"/>
      <c r="BA8571" s="12"/>
      <c r="BB8571" s="12"/>
      <c r="BC8571" s="11"/>
      <c r="BD8571" s="11"/>
      <c r="BE8571" s="11"/>
      <c r="BF8571" s="11"/>
    </row>
    <row r="8572" spans="1:58" x14ac:dyDescent="0.25">
      <c r="A8572" s="13"/>
      <c r="B8572" s="13"/>
      <c r="C8572" s="13"/>
      <c r="D8572" s="13"/>
      <c r="E8572" s="13"/>
      <c r="F8572" s="13"/>
      <c r="G8572" s="13"/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3"/>
      <c r="S8572" s="13"/>
      <c r="T8572" s="13"/>
      <c r="U8572" s="13"/>
      <c r="V8572" s="13"/>
      <c r="W8572" s="13"/>
      <c r="X8572" s="13"/>
      <c r="Y8572" s="13"/>
      <c r="Z8572" s="13"/>
      <c r="AA8572" s="13"/>
      <c r="AB8572" s="13"/>
      <c r="AC8572" s="13"/>
      <c r="AD8572" s="13"/>
      <c r="AE8572" s="13"/>
      <c r="AF8572" s="13"/>
      <c r="AG8572" s="13"/>
      <c r="AH8572" s="13"/>
      <c r="AI8572" s="13"/>
      <c r="AJ8572" s="13"/>
      <c r="AK8572" s="13"/>
      <c r="AL8572" s="13"/>
      <c r="AM8572" s="13"/>
      <c r="AN8572" s="13"/>
      <c r="AO8572" s="13"/>
      <c r="AP8572" s="13"/>
      <c r="AQ8572" s="13"/>
      <c r="AR8572" s="13"/>
      <c r="AS8572" s="13"/>
      <c r="AT8572" s="13"/>
      <c r="AU8572" s="13"/>
      <c r="AV8572" s="13"/>
      <c r="AW8572" s="13"/>
      <c r="AX8572" s="13"/>
      <c r="AY8572" s="13"/>
      <c r="AZ8572" s="12"/>
      <c r="BA8572" s="12"/>
      <c r="BB8572" s="12"/>
      <c r="BC8572" s="11"/>
      <c r="BD8572" s="11"/>
      <c r="BE8572" s="11"/>
      <c r="BF8572" s="11"/>
    </row>
    <row r="8573" spans="1:58" x14ac:dyDescent="0.25">
      <c r="A8573" s="13"/>
      <c r="B8573" s="13"/>
      <c r="C8573" s="13"/>
      <c r="D8573" s="13"/>
      <c r="E8573" s="13"/>
      <c r="F8573" s="13"/>
      <c r="G8573" s="13"/>
      <c r="H8573" s="13"/>
      <c r="I8573" s="13"/>
      <c r="J8573" s="13"/>
      <c r="K8573" s="13"/>
      <c r="L8573" s="13"/>
      <c r="M8573" s="13"/>
      <c r="N8573" s="13"/>
      <c r="O8573" s="13"/>
      <c r="P8573" s="13"/>
      <c r="Q8573" s="13"/>
      <c r="R8573" s="13"/>
      <c r="S8573" s="13"/>
      <c r="T8573" s="13"/>
      <c r="U8573" s="13"/>
      <c r="V8573" s="13"/>
      <c r="W8573" s="13"/>
      <c r="X8573" s="13"/>
      <c r="Y8573" s="13"/>
      <c r="Z8573" s="13"/>
      <c r="AA8573" s="13"/>
      <c r="AB8573" s="13"/>
      <c r="AC8573" s="13"/>
      <c r="AD8573" s="13"/>
      <c r="AE8573" s="13"/>
      <c r="AF8573" s="13"/>
      <c r="AG8573" s="13"/>
      <c r="AH8573" s="13"/>
      <c r="AI8573" s="13"/>
      <c r="AJ8573" s="13"/>
      <c r="AK8573" s="13"/>
      <c r="AL8573" s="13"/>
      <c r="AM8573" s="13"/>
      <c r="AN8573" s="13"/>
      <c r="AO8573" s="13"/>
      <c r="AP8573" s="13"/>
      <c r="AQ8573" s="13"/>
      <c r="AR8573" s="13"/>
      <c r="AS8573" s="13"/>
      <c r="AT8573" s="13"/>
      <c r="AU8573" s="13"/>
      <c r="AV8573" s="13"/>
      <c r="AW8573" s="13"/>
      <c r="AX8573" s="13"/>
      <c r="AY8573" s="13"/>
      <c r="AZ8573" s="12"/>
      <c r="BA8573" s="12"/>
      <c r="BB8573" s="12"/>
      <c r="BC8573" s="11"/>
      <c r="BD8573" s="11"/>
      <c r="BE8573" s="11"/>
      <c r="BF8573" s="11"/>
    </row>
    <row r="8574" spans="1:58" x14ac:dyDescent="0.25">
      <c r="A8574" s="13"/>
      <c r="B8574" s="13"/>
      <c r="C8574" s="13"/>
      <c r="D8574" s="13"/>
      <c r="E8574" s="13"/>
      <c r="F8574" s="13"/>
      <c r="G8574" s="13"/>
      <c r="H8574" s="13"/>
      <c r="I8574" s="13"/>
      <c r="J8574" s="13"/>
      <c r="K8574" s="13"/>
      <c r="L8574" s="13"/>
      <c r="M8574" s="13"/>
      <c r="N8574" s="13"/>
      <c r="O8574" s="13"/>
      <c r="P8574" s="13"/>
      <c r="Q8574" s="13"/>
      <c r="R8574" s="13"/>
      <c r="S8574" s="13"/>
      <c r="T8574" s="13"/>
      <c r="U8574" s="13"/>
      <c r="V8574" s="13"/>
      <c r="W8574" s="13"/>
      <c r="X8574" s="13"/>
      <c r="Y8574" s="13"/>
      <c r="Z8574" s="13"/>
      <c r="AA8574" s="13"/>
      <c r="AB8574" s="13"/>
      <c r="AC8574" s="13"/>
      <c r="AD8574" s="13"/>
      <c r="AE8574" s="13"/>
      <c r="AF8574" s="13"/>
      <c r="AG8574" s="13"/>
      <c r="AH8574" s="13"/>
      <c r="AI8574" s="13"/>
      <c r="AJ8574" s="13"/>
      <c r="AK8574" s="13"/>
      <c r="AL8574" s="13"/>
      <c r="AM8574" s="13"/>
      <c r="AN8574" s="13"/>
      <c r="AO8574" s="13"/>
      <c r="AP8574" s="13"/>
      <c r="AQ8574" s="13"/>
      <c r="AR8574" s="13"/>
      <c r="AS8574" s="13"/>
      <c r="AT8574" s="13"/>
      <c r="AU8574" s="13"/>
      <c r="AV8574" s="13"/>
      <c r="AW8574" s="13"/>
      <c r="AX8574" s="13"/>
      <c r="AY8574" s="13"/>
      <c r="AZ8574" s="12"/>
      <c r="BA8574" s="12"/>
      <c r="BB8574" s="12"/>
      <c r="BC8574" s="11"/>
      <c r="BD8574" s="11"/>
      <c r="BE8574" s="11"/>
      <c r="BF8574" s="11"/>
    </row>
    <row r="8575" spans="1:58" x14ac:dyDescent="0.25">
      <c r="A8575" s="13"/>
      <c r="B8575" s="13"/>
      <c r="C8575" s="13"/>
      <c r="D8575" s="13"/>
      <c r="E8575" s="13"/>
      <c r="F8575" s="13"/>
      <c r="G8575" s="13"/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3"/>
      <c r="S8575" s="13"/>
      <c r="T8575" s="13"/>
      <c r="U8575" s="13"/>
      <c r="V8575" s="13"/>
      <c r="W8575" s="13"/>
      <c r="X8575" s="13"/>
      <c r="Y8575" s="13"/>
      <c r="Z8575" s="13"/>
      <c r="AA8575" s="13"/>
      <c r="AB8575" s="13"/>
      <c r="AC8575" s="13"/>
      <c r="AD8575" s="13"/>
      <c r="AE8575" s="13"/>
      <c r="AF8575" s="13"/>
      <c r="AG8575" s="13"/>
      <c r="AH8575" s="13"/>
      <c r="AI8575" s="13"/>
      <c r="AJ8575" s="13"/>
      <c r="AK8575" s="13"/>
      <c r="AL8575" s="13"/>
      <c r="AM8575" s="13"/>
      <c r="AN8575" s="13"/>
      <c r="AO8575" s="13"/>
      <c r="AP8575" s="13"/>
      <c r="AQ8575" s="13"/>
      <c r="AR8575" s="13"/>
      <c r="AS8575" s="13"/>
      <c r="AT8575" s="13"/>
      <c r="AU8575" s="13"/>
      <c r="AV8575" s="13"/>
      <c r="AW8575" s="13"/>
      <c r="AX8575" s="13"/>
      <c r="AY8575" s="13"/>
      <c r="AZ8575" s="12"/>
      <c r="BA8575" s="12"/>
      <c r="BB8575" s="12"/>
      <c r="BC8575" s="11"/>
      <c r="BD8575" s="11"/>
      <c r="BE8575" s="11"/>
      <c r="BF8575" s="11"/>
    </row>
    <row r="8576" spans="1:58" x14ac:dyDescent="0.25">
      <c r="A8576" s="13"/>
      <c r="B8576" s="13"/>
      <c r="C8576" s="13"/>
      <c r="D8576" s="13"/>
      <c r="E8576" s="13"/>
      <c r="F8576" s="13"/>
      <c r="G8576" s="13"/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3"/>
      <c r="S8576" s="13"/>
      <c r="T8576" s="13"/>
      <c r="U8576" s="13"/>
      <c r="V8576" s="13"/>
      <c r="W8576" s="13"/>
      <c r="X8576" s="13"/>
      <c r="Y8576" s="13"/>
      <c r="Z8576" s="13"/>
      <c r="AA8576" s="13"/>
      <c r="AB8576" s="13"/>
      <c r="AC8576" s="13"/>
      <c r="AD8576" s="13"/>
      <c r="AE8576" s="13"/>
      <c r="AF8576" s="13"/>
      <c r="AG8576" s="13"/>
      <c r="AH8576" s="13"/>
      <c r="AI8576" s="13"/>
      <c r="AJ8576" s="13"/>
      <c r="AK8576" s="13"/>
      <c r="AL8576" s="13"/>
      <c r="AM8576" s="13"/>
      <c r="AN8576" s="13"/>
      <c r="AO8576" s="13"/>
      <c r="AP8576" s="13"/>
      <c r="AQ8576" s="13"/>
      <c r="AR8576" s="13"/>
      <c r="AS8576" s="13"/>
      <c r="AT8576" s="13"/>
      <c r="AU8576" s="13"/>
      <c r="AV8576" s="13"/>
      <c r="AW8576" s="13"/>
      <c r="AX8576" s="13"/>
      <c r="AY8576" s="13"/>
      <c r="AZ8576" s="12"/>
      <c r="BA8576" s="12"/>
      <c r="BB8576" s="12"/>
      <c r="BC8576" s="11"/>
      <c r="BD8576" s="11"/>
      <c r="BE8576" s="11"/>
      <c r="BF8576" s="11"/>
    </row>
    <row r="8577" spans="1:58" x14ac:dyDescent="0.25">
      <c r="A8577" s="13"/>
      <c r="B8577" s="13"/>
      <c r="C8577" s="13"/>
      <c r="D8577" s="13"/>
      <c r="E8577" s="13"/>
      <c r="F8577" s="13"/>
      <c r="G8577" s="13"/>
      <c r="H8577" s="13"/>
      <c r="I8577" s="13"/>
      <c r="J8577" s="13"/>
      <c r="K8577" s="13"/>
      <c r="L8577" s="13"/>
      <c r="M8577" s="13"/>
      <c r="N8577" s="13"/>
      <c r="O8577" s="13"/>
      <c r="P8577" s="13"/>
      <c r="Q8577" s="13"/>
      <c r="R8577" s="13"/>
      <c r="S8577" s="13"/>
      <c r="T8577" s="13"/>
      <c r="U8577" s="13"/>
      <c r="V8577" s="13"/>
      <c r="W8577" s="13"/>
      <c r="X8577" s="13"/>
      <c r="Y8577" s="13"/>
      <c r="Z8577" s="13"/>
      <c r="AA8577" s="13"/>
      <c r="AB8577" s="13"/>
      <c r="AC8577" s="13"/>
      <c r="AD8577" s="13"/>
      <c r="AE8577" s="13"/>
      <c r="AF8577" s="13"/>
      <c r="AG8577" s="13"/>
      <c r="AH8577" s="13"/>
      <c r="AI8577" s="13"/>
      <c r="AJ8577" s="13"/>
      <c r="AK8577" s="13"/>
      <c r="AL8577" s="13"/>
      <c r="AM8577" s="13"/>
      <c r="AN8577" s="13"/>
      <c r="AO8577" s="13"/>
      <c r="AP8577" s="13"/>
      <c r="AQ8577" s="13"/>
      <c r="AR8577" s="13"/>
      <c r="AS8577" s="13"/>
      <c r="AT8577" s="13"/>
      <c r="AU8577" s="13"/>
      <c r="AV8577" s="13"/>
      <c r="AW8577" s="13"/>
      <c r="AX8577" s="13"/>
      <c r="AY8577" s="13"/>
      <c r="AZ8577" s="12"/>
      <c r="BA8577" s="12"/>
      <c r="BB8577" s="12"/>
      <c r="BC8577" s="11"/>
      <c r="BD8577" s="11"/>
      <c r="BE8577" s="11"/>
      <c r="BF8577" s="11"/>
    </row>
    <row r="8578" spans="1:58" x14ac:dyDescent="0.25">
      <c r="A8578" s="13"/>
      <c r="B8578" s="13"/>
      <c r="C8578" s="13"/>
      <c r="D8578" s="13"/>
      <c r="E8578" s="13"/>
      <c r="F8578" s="13"/>
      <c r="G8578" s="13"/>
      <c r="H8578" s="13"/>
      <c r="I8578" s="13"/>
      <c r="J8578" s="13"/>
      <c r="K8578" s="13"/>
      <c r="L8578" s="13"/>
      <c r="M8578" s="13"/>
      <c r="N8578" s="13"/>
      <c r="O8578" s="13"/>
      <c r="P8578" s="13"/>
      <c r="Q8578" s="13"/>
      <c r="R8578" s="13"/>
      <c r="S8578" s="13"/>
      <c r="T8578" s="13"/>
      <c r="U8578" s="13"/>
      <c r="V8578" s="13"/>
      <c r="W8578" s="13"/>
      <c r="X8578" s="13"/>
      <c r="Y8578" s="13"/>
      <c r="Z8578" s="13"/>
      <c r="AA8578" s="13"/>
      <c r="AB8578" s="13"/>
      <c r="AC8578" s="13"/>
      <c r="AD8578" s="13"/>
      <c r="AE8578" s="13"/>
      <c r="AF8578" s="13"/>
      <c r="AG8578" s="13"/>
      <c r="AH8578" s="13"/>
      <c r="AI8578" s="13"/>
      <c r="AJ8578" s="13"/>
      <c r="AK8578" s="13"/>
      <c r="AL8578" s="13"/>
      <c r="AM8578" s="13"/>
      <c r="AN8578" s="13"/>
      <c r="AO8578" s="13"/>
      <c r="AP8578" s="13"/>
      <c r="AQ8578" s="13"/>
      <c r="AR8578" s="13"/>
      <c r="AS8578" s="13"/>
      <c r="AT8578" s="13"/>
      <c r="AU8578" s="13"/>
      <c r="AV8578" s="13"/>
      <c r="AW8578" s="13"/>
      <c r="AX8578" s="13"/>
      <c r="AY8578" s="13"/>
      <c r="AZ8578" s="12"/>
      <c r="BA8578" s="12"/>
      <c r="BB8578" s="12"/>
      <c r="BC8578" s="11"/>
      <c r="BD8578" s="11"/>
      <c r="BE8578" s="11"/>
      <c r="BF8578" s="11"/>
    </row>
    <row r="8579" spans="1:58" x14ac:dyDescent="0.25">
      <c r="A8579" s="13"/>
      <c r="B8579" s="13"/>
      <c r="C8579" s="13"/>
      <c r="D8579" s="13"/>
      <c r="E8579" s="13"/>
      <c r="F8579" s="13"/>
      <c r="G8579" s="13"/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3"/>
      <c r="S8579" s="13"/>
      <c r="T8579" s="13"/>
      <c r="U8579" s="13"/>
      <c r="V8579" s="13"/>
      <c r="W8579" s="13"/>
      <c r="X8579" s="13"/>
      <c r="Y8579" s="13"/>
      <c r="Z8579" s="13"/>
      <c r="AA8579" s="13"/>
      <c r="AB8579" s="13"/>
      <c r="AC8579" s="13"/>
      <c r="AD8579" s="13"/>
      <c r="AE8579" s="13"/>
      <c r="AF8579" s="13"/>
      <c r="AG8579" s="13"/>
      <c r="AH8579" s="13"/>
      <c r="AI8579" s="13"/>
      <c r="AJ8579" s="13"/>
      <c r="AK8579" s="13"/>
      <c r="AL8579" s="13"/>
      <c r="AM8579" s="13"/>
      <c r="AN8579" s="13"/>
      <c r="AO8579" s="13"/>
      <c r="AP8579" s="13"/>
      <c r="AQ8579" s="13"/>
      <c r="AR8579" s="13"/>
      <c r="AS8579" s="13"/>
      <c r="AT8579" s="13"/>
      <c r="AU8579" s="13"/>
      <c r="AV8579" s="13"/>
      <c r="AW8579" s="13"/>
      <c r="AX8579" s="13"/>
      <c r="AY8579" s="13"/>
      <c r="AZ8579" s="12"/>
      <c r="BA8579" s="12"/>
      <c r="BB8579" s="12"/>
      <c r="BC8579" s="11"/>
      <c r="BD8579" s="11"/>
      <c r="BE8579" s="11"/>
      <c r="BF8579" s="11"/>
    </row>
    <row r="8580" spans="1:58" x14ac:dyDescent="0.25">
      <c r="A8580" s="13"/>
      <c r="B8580" s="13"/>
      <c r="C8580" s="13"/>
      <c r="D8580" s="13"/>
      <c r="E8580" s="13"/>
      <c r="F8580" s="13"/>
      <c r="G8580" s="13"/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3"/>
      <c r="S8580" s="13"/>
      <c r="T8580" s="13"/>
      <c r="U8580" s="13"/>
      <c r="V8580" s="13"/>
      <c r="W8580" s="13"/>
      <c r="X8580" s="13"/>
      <c r="Y8580" s="13"/>
      <c r="Z8580" s="13"/>
      <c r="AA8580" s="13"/>
      <c r="AB8580" s="13"/>
      <c r="AC8580" s="13"/>
      <c r="AD8580" s="13"/>
      <c r="AE8580" s="13"/>
      <c r="AF8580" s="13"/>
      <c r="AG8580" s="13"/>
      <c r="AH8580" s="13"/>
      <c r="AI8580" s="13"/>
      <c r="AJ8580" s="13"/>
      <c r="AK8580" s="13"/>
      <c r="AL8580" s="13"/>
      <c r="AM8580" s="13"/>
      <c r="AN8580" s="13"/>
      <c r="AO8580" s="13"/>
      <c r="AP8580" s="13"/>
      <c r="AQ8580" s="13"/>
      <c r="AR8580" s="13"/>
      <c r="AS8580" s="13"/>
      <c r="AT8580" s="13"/>
      <c r="AU8580" s="13"/>
      <c r="AV8580" s="13"/>
      <c r="AW8580" s="13"/>
      <c r="AX8580" s="13"/>
      <c r="AY8580" s="13"/>
      <c r="AZ8580" s="12"/>
      <c r="BA8580" s="12"/>
      <c r="BB8580" s="12"/>
      <c r="BC8580" s="11"/>
      <c r="BD8580" s="11"/>
      <c r="BE8580" s="11"/>
      <c r="BF8580" s="11"/>
    </row>
    <row r="8581" spans="1:58" x14ac:dyDescent="0.25">
      <c r="A8581" s="13"/>
      <c r="B8581" s="13"/>
      <c r="C8581" s="13"/>
      <c r="D8581" s="13"/>
      <c r="E8581" s="13"/>
      <c r="F8581" s="13"/>
      <c r="G8581" s="13"/>
      <c r="H8581" s="13"/>
      <c r="I8581" s="13"/>
      <c r="J8581" s="13"/>
      <c r="K8581" s="13"/>
      <c r="L8581" s="13"/>
      <c r="M8581" s="13"/>
      <c r="N8581" s="13"/>
      <c r="O8581" s="13"/>
      <c r="P8581" s="13"/>
      <c r="Q8581" s="13"/>
      <c r="R8581" s="13"/>
      <c r="S8581" s="13"/>
      <c r="T8581" s="13"/>
      <c r="U8581" s="13"/>
      <c r="V8581" s="13"/>
      <c r="W8581" s="13"/>
      <c r="X8581" s="13"/>
      <c r="Y8581" s="13"/>
      <c r="Z8581" s="13"/>
      <c r="AA8581" s="13"/>
      <c r="AB8581" s="13"/>
      <c r="AC8581" s="13"/>
      <c r="AD8581" s="13"/>
      <c r="AE8581" s="13"/>
      <c r="AF8581" s="13"/>
      <c r="AG8581" s="13"/>
      <c r="AH8581" s="13"/>
      <c r="AI8581" s="13"/>
      <c r="AJ8581" s="13"/>
      <c r="AK8581" s="13"/>
      <c r="AL8581" s="13"/>
      <c r="AM8581" s="13"/>
      <c r="AN8581" s="13"/>
      <c r="AO8581" s="13"/>
      <c r="AP8581" s="13"/>
      <c r="AQ8581" s="13"/>
      <c r="AR8581" s="13"/>
      <c r="AS8581" s="13"/>
      <c r="AT8581" s="13"/>
      <c r="AU8581" s="13"/>
      <c r="AV8581" s="13"/>
      <c r="AW8581" s="13"/>
      <c r="AX8581" s="13"/>
      <c r="AY8581" s="13"/>
      <c r="AZ8581" s="12"/>
      <c r="BA8581" s="12"/>
      <c r="BB8581" s="12"/>
      <c r="BC8581" s="11"/>
      <c r="BD8581" s="11"/>
      <c r="BE8581" s="11"/>
      <c r="BF8581" s="11"/>
    </row>
    <row r="8582" spans="1:58" x14ac:dyDescent="0.25">
      <c r="A8582" s="13"/>
      <c r="B8582" s="13"/>
      <c r="C8582" s="13"/>
      <c r="D8582" s="13"/>
      <c r="E8582" s="13"/>
      <c r="F8582" s="13"/>
      <c r="G8582" s="13"/>
      <c r="H8582" s="13"/>
      <c r="I8582" s="13"/>
      <c r="J8582" s="13"/>
      <c r="K8582" s="13"/>
      <c r="L8582" s="13"/>
      <c r="M8582" s="13"/>
      <c r="N8582" s="13"/>
      <c r="O8582" s="13"/>
      <c r="P8582" s="13"/>
      <c r="Q8582" s="13"/>
      <c r="R8582" s="13"/>
      <c r="S8582" s="13"/>
      <c r="T8582" s="13"/>
      <c r="U8582" s="13"/>
      <c r="V8582" s="13"/>
      <c r="W8582" s="13"/>
      <c r="X8582" s="13"/>
      <c r="Y8582" s="13"/>
      <c r="Z8582" s="13"/>
      <c r="AA8582" s="13"/>
      <c r="AB8582" s="13"/>
      <c r="AC8582" s="13"/>
      <c r="AD8582" s="13"/>
      <c r="AE8582" s="13"/>
      <c r="AF8582" s="13"/>
      <c r="AG8582" s="13"/>
      <c r="AH8582" s="13"/>
      <c r="AI8582" s="13"/>
      <c r="AJ8582" s="13"/>
      <c r="AK8582" s="13"/>
      <c r="AL8582" s="13"/>
      <c r="AM8582" s="13"/>
      <c r="AN8582" s="13"/>
      <c r="AO8582" s="13"/>
      <c r="AP8582" s="13"/>
      <c r="AQ8582" s="13"/>
      <c r="AR8582" s="13"/>
      <c r="AS8582" s="13"/>
      <c r="AT8582" s="13"/>
      <c r="AU8582" s="13"/>
      <c r="AV8582" s="13"/>
      <c r="AW8582" s="13"/>
      <c r="AX8582" s="13"/>
      <c r="AY8582" s="13"/>
      <c r="AZ8582" s="12"/>
      <c r="BA8582" s="12"/>
      <c r="BB8582" s="12"/>
      <c r="BC8582" s="11"/>
      <c r="BD8582" s="11"/>
      <c r="BE8582" s="11"/>
      <c r="BF8582" s="11"/>
    </row>
    <row r="8583" spans="1:58" x14ac:dyDescent="0.25">
      <c r="A8583" s="13"/>
      <c r="B8583" s="13"/>
      <c r="C8583" s="13"/>
      <c r="D8583" s="13"/>
      <c r="E8583" s="13"/>
      <c r="F8583" s="13"/>
      <c r="G8583" s="13"/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3"/>
      <c r="S8583" s="13"/>
      <c r="T8583" s="13"/>
      <c r="U8583" s="13"/>
      <c r="V8583" s="13"/>
      <c r="W8583" s="13"/>
      <c r="X8583" s="13"/>
      <c r="Y8583" s="13"/>
      <c r="Z8583" s="13"/>
      <c r="AA8583" s="13"/>
      <c r="AB8583" s="13"/>
      <c r="AC8583" s="13"/>
      <c r="AD8583" s="13"/>
      <c r="AE8583" s="13"/>
      <c r="AF8583" s="13"/>
      <c r="AG8583" s="13"/>
      <c r="AH8583" s="13"/>
      <c r="AI8583" s="13"/>
      <c r="AJ8583" s="13"/>
      <c r="AK8583" s="13"/>
      <c r="AL8583" s="13"/>
      <c r="AM8583" s="13"/>
      <c r="AN8583" s="13"/>
      <c r="AO8583" s="13"/>
      <c r="AP8583" s="13"/>
      <c r="AQ8583" s="13"/>
      <c r="AR8583" s="13"/>
      <c r="AS8583" s="13"/>
      <c r="AT8583" s="13"/>
      <c r="AU8583" s="13"/>
      <c r="AV8583" s="13"/>
      <c r="AW8583" s="13"/>
      <c r="AX8583" s="13"/>
      <c r="AY8583" s="13"/>
      <c r="AZ8583" s="12"/>
      <c r="BA8583" s="12"/>
      <c r="BB8583" s="12"/>
      <c r="BC8583" s="11"/>
      <c r="BD8583" s="11"/>
      <c r="BE8583" s="11"/>
      <c r="BF8583" s="11"/>
    </row>
    <row r="8584" spans="1:58" x14ac:dyDescent="0.25">
      <c r="A8584" s="13"/>
      <c r="B8584" s="13"/>
      <c r="C8584" s="13"/>
      <c r="D8584" s="13"/>
      <c r="E8584" s="13"/>
      <c r="F8584" s="13"/>
      <c r="G8584" s="13"/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3"/>
      <c r="S8584" s="13"/>
      <c r="T8584" s="13"/>
      <c r="U8584" s="13"/>
      <c r="V8584" s="13"/>
      <c r="W8584" s="13"/>
      <c r="X8584" s="13"/>
      <c r="Y8584" s="13"/>
      <c r="Z8584" s="13"/>
      <c r="AA8584" s="13"/>
      <c r="AB8584" s="13"/>
      <c r="AC8584" s="13"/>
      <c r="AD8584" s="13"/>
      <c r="AE8584" s="13"/>
      <c r="AF8584" s="13"/>
      <c r="AG8584" s="13"/>
      <c r="AH8584" s="13"/>
      <c r="AI8584" s="13"/>
      <c r="AJ8584" s="13"/>
      <c r="AK8584" s="13"/>
      <c r="AL8584" s="13"/>
      <c r="AM8584" s="13"/>
      <c r="AN8584" s="13"/>
      <c r="AO8584" s="13"/>
      <c r="AP8584" s="13"/>
      <c r="AQ8584" s="13"/>
      <c r="AR8584" s="13"/>
      <c r="AS8584" s="13"/>
      <c r="AT8584" s="13"/>
      <c r="AU8584" s="13"/>
      <c r="AV8584" s="13"/>
      <c r="AW8584" s="13"/>
      <c r="AX8584" s="13"/>
      <c r="AY8584" s="13"/>
      <c r="AZ8584" s="12"/>
      <c r="BA8584" s="12"/>
      <c r="BB8584" s="12"/>
      <c r="BC8584" s="11"/>
      <c r="BD8584" s="11"/>
      <c r="BE8584" s="11"/>
      <c r="BF8584" s="11"/>
    </row>
    <row r="8585" spans="1:58" x14ac:dyDescent="0.25">
      <c r="A8585" s="13"/>
      <c r="B8585" s="13"/>
      <c r="C8585" s="13"/>
      <c r="D8585" s="13"/>
      <c r="E8585" s="13"/>
      <c r="F8585" s="13"/>
      <c r="G8585" s="13"/>
      <c r="H8585" s="13"/>
      <c r="I8585" s="13"/>
      <c r="J8585" s="13"/>
      <c r="K8585" s="13"/>
      <c r="L8585" s="13"/>
      <c r="M8585" s="13"/>
      <c r="N8585" s="13"/>
      <c r="O8585" s="13"/>
      <c r="P8585" s="13"/>
      <c r="Q8585" s="13"/>
      <c r="R8585" s="13"/>
      <c r="S8585" s="13"/>
      <c r="T8585" s="13"/>
      <c r="U8585" s="13"/>
      <c r="V8585" s="13"/>
      <c r="W8585" s="13"/>
      <c r="X8585" s="13"/>
      <c r="Y8585" s="13"/>
      <c r="Z8585" s="13"/>
      <c r="AA8585" s="13"/>
      <c r="AB8585" s="13"/>
      <c r="AC8585" s="13"/>
      <c r="AD8585" s="13"/>
      <c r="AE8585" s="13"/>
      <c r="AF8585" s="13"/>
      <c r="AG8585" s="13"/>
      <c r="AH8585" s="13"/>
      <c r="AI8585" s="13"/>
      <c r="AJ8585" s="13"/>
      <c r="AK8585" s="13"/>
      <c r="AL8585" s="13"/>
      <c r="AM8585" s="13"/>
      <c r="AN8585" s="13"/>
      <c r="AO8585" s="13"/>
      <c r="AP8585" s="13"/>
      <c r="AQ8585" s="13"/>
      <c r="AR8585" s="13"/>
      <c r="AS8585" s="13"/>
      <c r="AT8585" s="13"/>
      <c r="AU8585" s="13"/>
      <c r="AV8585" s="13"/>
      <c r="AW8585" s="13"/>
      <c r="AX8585" s="13"/>
      <c r="AY8585" s="13"/>
      <c r="AZ8585" s="12"/>
      <c r="BA8585" s="12"/>
      <c r="BB8585" s="12"/>
      <c r="BC8585" s="11"/>
      <c r="BD8585" s="11"/>
      <c r="BE8585" s="11"/>
      <c r="BF8585" s="11"/>
    </row>
    <row r="8586" spans="1:58" x14ac:dyDescent="0.25">
      <c r="A8586" s="13"/>
      <c r="B8586" s="13"/>
      <c r="C8586" s="13"/>
      <c r="D8586" s="13"/>
      <c r="E8586" s="13"/>
      <c r="F8586" s="13"/>
      <c r="G8586" s="13"/>
      <c r="H8586" s="13"/>
      <c r="I8586" s="13"/>
      <c r="J8586" s="13"/>
      <c r="K8586" s="13"/>
      <c r="L8586" s="13"/>
      <c r="M8586" s="13"/>
      <c r="N8586" s="13"/>
      <c r="O8586" s="13"/>
      <c r="P8586" s="13"/>
      <c r="Q8586" s="13"/>
      <c r="R8586" s="13"/>
      <c r="S8586" s="13"/>
      <c r="T8586" s="13"/>
      <c r="U8586" s="13"/>
      <c r="V8586" s="13"/>
      <c r="W8586" s="13"/>
      <c r="X8586" s="13"/>
      <c r="Y8586" s="13"/>
      <c r="Z8586" s="13"/>
      <c r="AA8586" s="13"/>
      <c r="AB8586" s="13"/>
      <c r="AC8586" s="13"/>
      <c r="AD8586" s="13"/>
      <c r="AE8586" s="13"/>
      <c r="AF8586" s="13"/>
      <c r="AG8586" s="13"/>
      <c r="AH8586" s="13"/>
      <c r="AI8586" s="13"/>
      <c r="AJ8586" s="13"/>
      <c r="AK8586" s="13"/>
      <c r="AL8586" s="13"/>
      <c r="AM8586" s="13"/>
      <c r="AN8586" s="13"/>
      <c r="AO8586" s="13"/>
      <c r="AP8586" s="13"/>
      <c r="AQ8586" s="13"/>
      <c r="AR8586" s="13"/>
      <c r="AS8586" s="13"/>
      <c r="AT8586" s="13"/>
      <c r="AU8586" s="13"/>
      <c r="AV8586" s="13"/>
      <c r="AW8586" s="13"/>
      <c r="AX8586" s="13"/>
      <c r="AY8586" s="13"/>
      <c r="AZ8586" s="12"/>
      <c r="BA8586" s="12"/>
      <c r="BB8586" s="12"/>
      <c r="BC8586" s="11"/>
      <c r="BD8586" s="11"/>
      <c r="BE8586" s="11"/>
      <c r="BF8586" s="11"/>
    </row>
    <row r="8587" spans="1:58" x14ac:dyDescent="0.25">
      <c r="A8587" s="13"/>
      <c r="B8587" s="13"/>
      <c r="C8587" s="13"/>
      <c r="D8587" s="13"/>
      <c r="E8587" s="13"/>
      <c r="F8587" s="13"/>
      <c r="G8587" s="13"/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3"/>
      <c r="S8587" s="13"/>
      <c r="T8587" s="13"/>
      <c r="U8587" s="13"/>
      <c r="V8587" s="13"/>
      <c r="W8587" s="13"/>
      <c r="X8587" s="13"/>
      <c r="Y8587" s="13"/>
      <c r="Z8587" s="13"/>
      <c r="AA8587" s="13"/>
      <c r="AB8587" s="13"/>
      <c r="AC8587" s="13"/>
      <c r="AD8587" s="13"/>
      <c r="AE8587" s="13"/>
      <c r="AF8587" s="13"/>
      <c r="AG8587" s="13"/>
      <c r="AH8587" s="13"/>
      <c r="AI8587" s="13"/>
      <c r="AJ8587" s="13"/>
      <c r="AK8587" s="13"/>
      <c r="AL8587" s="13"/>
      <c r="AM8587" s="13"/>
      <c r="AN8587" s="13"/>
      <c r="AO8587" s="13"/>
      <c r="AP8587" s="13"/>
      <c r="AQ8587" s="13"/>
      <c r="AR8587" s="13"/>
      <c r="AS8587" s="13"/>
      <c r="AT8587" s="13"/>
      <c r="AU8587" s="13"/>
      <c r="AV8587" s="13"/>
      <c r="AW8587" s="13"/>
      <c r="AX8587" s="13"/>
      <c r="AY8587" s="13"/>
      <c r="AZ8587" s="12"/>
      <c r="BA8587" s="12"/>
      <c r="BB8587" s="12"/>
      <c r="BC8587" s="11"/>
      <c r="BD8587" s="11"/>
      <c r="BE8587" s="11"/>
      <c r="BF8587" s="11"/>
    </row>
    <row r="8588" spans="1:58" x14ac:dyDescent="0.25">
      <c r="A8588" s="13"/>
      <c r="B8588" s="13"/>
      <c r="C8588" s="13"/>
      <c r="D8588" s="13"/>
      <c r="E8588" s="13"/>
      <c r="F8588" s="13"/>
      <c r="G8588" s="13"/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3"/>
      <c r="S8588" s="13"/>
      <c r="T8588" s="13"/>
      <c r="U8588" s="13"/>
      <c r="V8588" s="13"/>
      <c r="W8588" s="13"/>
      <c r="X8588" s="13"/>
      <c r="Y8588" s="13"/>
      <c r="Z8588" s="13"/>
      <c r="AA8588" s="13"/>
      <c r="AB8588" s="13"/>
      <c r="AC8588" s="13"/>
      <c r="AD8588" s="13"/>
      <c r="AE8588" s="13"/>
      <c r="AF8588" s="13"/>
      <c r="AG8588" s="13"/>
      <c r="AH8588" s="13"/>
      <c r="AI8588" s="13"/>
      <c r="AJ8588" s="13"/>
      <c r="AK8588" s="13"/>
      <c r="AL8588" s="13"/>
      <c r="AM8588" s="13"/>
      <c r="AN8588" s="13"/>
      <c r="AO8588" s="13"/>
      <c r="AP8588" s="13"/>
      <c r="AQ8588" s="13"/>
      <c r="AR8588" s="13"/>
      <c r="AS8588" s="13"/>
      <c r="AT8588" s="13"/>
      <c r="AU8588" s="13"/>
      <c r="AV8588" s="13"/>
      <c r="AW8588" s="13"/>
      <c r="AX8588" s="13"/>
      <c r="AY8588" s="13"/>
      <c r="AZ8588" s="12"/>
      <c r="BA8588" s="12"/>
      <c r="BB8588" s="12"/>
      <c r="BC8588" s="11"/>
      <c r="BD8588" s="11"/>
      <c r="BE8588" s="11"/>
      <c r="BF8588" s="11"/>
    </row>
    <row r="8589" spans="1:58" x14ac:dyDescent="0.25">
      <c r="A8589" s="13"/>
      <c r="B8589" s="13"/>
      <c r="C8589" s="13"/>
      <c r="D8589" s="13"/>
      <c r="E8589" s="13"/>
      <c r="F8589" s="13"/>
      <c r="G8589" s="13"/>
      <c r="H8589" s="13"/>
      <c r="I8589" s="13"/>
      <c r="J8589" s="13"/>
      <c r="K8589" s="13"/>
      <c r="L8589" s="13"/>
      <c r="M8589" s="13"/>
      <c r="N8589" s="13"/>
      <c r="O8589" s="13"/>
      <c r="P8589" s="13"/>
      <c r="Q8589" s="13"/>
      <c r="R8589" s="13"/>
      <c r="S8589" s="13"/>
      <c r="T8589" s="13"/>
      <c r="U8589" s="13"/>
      <c r="V8589" s="13"/>
      <c r="W8589" s="13"/>
      <c r="X8589" s="13"/>
      <c r="Y8589" s="13"/>
      <c r="Z8589" s="13"/>
      <c r="AA8589" s="13"/>
      <c r="AB8589" s="13"/>
      <c r="AC8589" s="13"/>
      <c r="AD8589" s="13"/>
      <c r="AE8589" s="13"/>
      <c r="AF8589" s="13"/>
      <c r="AG8589" s="13"/>
      <c r="AH8589" s="13"/>
      <c r="AI8589" s="13"/>
      <c r="AJ8589" s="13"/>
      <c r="AK8589" s="13"/>
      <c r="AL8589" s="13"/>
      <c r="AM8589" s="13"/>
      <c r="AN8589" s="13"/>
      <c r="AO8589" s="13"/>
      <c r="AP8589" s="13"/>
      <c r="AQ8589" s="13"/>
      <c r="AR8589" s="13"/>
      <c r="AS8589" s="13"/>
      <c r="AT8589" s="13"/>
      <c r="AU8589" s="13"/>
      <c r="AV8589" s="13"/>
      <c r="AW8589" s="13"/>
      <c r="AX8589" s="13"/>
      <c r="AY8589" s="13"/>
      <c r="AZ8589" s="12"/>
      <c r="BA8589" s="12"/>
      <c r="BB8589" s="12"/>
      <c r="BC8589" s="11"/>
      <c r="BD8589" s="11"/>
      <c r="BE8589" s="11"/>
      <c r="BF8589" s="11"/>
    </row>
    <row r="8590" spans="1:58" x14ac:dyDescent="0.25">
      <c r="A8590" s="13"/>
      <c r="B8590" s="13"/>
      <c r="C8590" s="13"/>
      <c r="D8590" s="13"/>
      <c r="E8590" s="13"/>
      <c r="F8590" s="13"/>
      <c r="G8590" s="13"/>
      <c r="H8590" s="13"/>
      <c r="I8590" s="13"/>
      <c r="J8590" s="13"/>
      <c r="K8590" s="13"/>
      <c r="L8590" s="13"/>
      <c r="M8590" s="13"/>
      <c r="N8590" s="13"/>
      <c r="O8590" s="13"/>
      <c r="P8590" s="13"/>
      <c r="Q8590" s="13"/>
      <c r="R8590" s="13"/>
      <c r="S8590" s="13"/>
      <c r="T8590" s="13"/>
      <c r="U8590" s="13"/>
      <c r="V8590" s="13"/>
      <c r="W8590" s="13"/>
      <c r="X8590" s="13"/>
      <c r="Y8590" s="13"/>
      <c r="Z8590" s="13"/>
      <c r="AA8590" s="13"/>
      <c r="AB8590" s="13"/>
      <c r="AC8590" s="13"/>
      <c r="AD8590" s="13"/>
      <c r="AE8590" s="13"/>
      <c r="AF8590" s="13"/>
      <c r="AG8590" s="13"/>
      <c r="AH8590" s="13"/>
      <c r="AI8590" s="13"/>
      <c r="AJ8590" s="13"/>
      <c r="AK8590" s="13"/>
      <c r="AL8590" s="13"/>
      <c r="AM8590" s="13"/>
      <c r="AN8590" s="13"/>
      <c r="AO8590" s="13"/>
      <c r="AP8590" s="13"/>
      <c r="AQ8590" s="13"/>
      <c r="AR8590" s="13"/>
      <c r="AS8590" s="13"/>
      <c r="AT8590" s="13"/>
      <c r="AU8590" s="13"/>
      <c r="AV8590" s="13"/>
      <c r="AW8590" s="13"/>
      <c r="AX8590" s="13"/>
      <c r="AY8590" s="13"/>
      <c r="AZ8590" s="12"/>
      <c r="BA8590" s="12"/>
      <c r="BB8590" s="12"/>
      <c r="BC8590" s="11"/>
      <c r="BD8590" s="11"/>
      <c r="BE8590" s="11"/>
      <c r="BF8590" s="11"/>
    </row>
    <row r="8591" spans="1:58" x14ac:dyDescent="0.25">
      <c r="A8591" s="13"/>
      <c r="B8591" s="13"/>
      <c r="C8591" s="13"/>
      <c r="D8591" s="13"/>
      <c r="E8591" s="13"/>
      <c r="F8591" s="13"/>
      <c r="G8591" s="13"/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3"/>
      <c r="S8591" s="13"/>
      <c r="T8591" s="13"/>
      <c r="U8591" s="13"/>
      <c r="V8591" s="13"/>
      <c r="W8591" s="13"/>
      <c r="X8591" s="13"/>
      <c r="Y8591" s="13"/>
      <c r="Z8591" s="13"/>
      <c r="AA8591" s="13"/>
      <c r="AB8591" s="13"/>
      <c r="AC8591" s="13"/>
      <c r="AD8591" s="13"/>
      <c r="AE8591" s="13"/>
      <c r="AF8591" s="13"/>
      <c r="AG8591" s="13"/>
      <c r="AH8591" s="13"/>
      <c r="AI8591" s="13"/>
      <c r="AJ8591" s="13"/>
      <c r="AK8591" s="13"/>
      <c r="AL8591" s="13"/>
      <c r="AM8591" s="13"/>
      <c r="AN8591" s="13"/>
      <c r="AO8591" s="13"/>
      <c r="AP8591" s="13"/>
      <c r="AQ8591" s="13"/>
      <c r="AR8591" s="13"/>
      <c r="AS8591" s="13"/>
      <c r="AT8591" s="13"/>
      <c r="AU8591" s="13"/>
      <c r="AV8591" s="13"/>
      <c r="AW8591" s="13"/>
      <c r="AX8591" s="13"/>
      <c r="AY8591" s="13"/>
      <c r="AZ8591" s="12"/>
      <c r="BA8591" s="12"/>
      <c r="BB8591" s="12"/>
      <c r="BC8591" s="11"/>
      <c r="BD8591" s="11"/>
      <c r="BE8591" s="11"/>
      <c r="BF8591" s="11"/>
    </row>
    <row r="8592" spans="1:58" x14ac:dyDescent="0.25">
      <c r="A8592" s="13"/>
      <c r="B8592" s="13"/>
      <c r="C8592" s="13"/>
      <c r="D8592" s="13"/>
      <c r="E8592" s="13"/>
      <c r="F8592" s="13"/>
      <c r="G8592" s="13"/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3"/>
      <c r="S8592" s="13"/>
      <c r="T8592" s="13"/>
      <c r="U8592" s="13"/>
      <c r="V8592" s="13"/>
      <c r="W8592" s="13"/>
      <c r="X8592" s="13"/>
      <c r="Y8592" s="13"/>
      <c r="Z8592" s="13"/>
      <c r="AA8592" s="13"/>
      <c r="AB8592" s="13"/>
      <c r="AC8592" s="13"/>
      <c r="AD8592" s="13"/>
      <c r="AE8592" s="13"/>
      <c r="AF8592" s="13"/>
      <c r="AG8592" s="13"/>
      <c r="AH8592" s="13"/>
      <c r="AI8592" s="13"/>
      <c r="AJ8592" s="13"/>
      <c r="AK8592" s="13"/>
      <c r="AL8592" s="13"/>
      <c r="AM8592" s="13"/>
      <c r="AN8592" s="13"/>
      <c r="AO8592" s="13"/>
      <c r="AP8592" s="13"/>
      <c r="AQ8592" s="13"/>
      <c r="AR8592" s="13"/>
      <c r="AS8592" s="13"/>
      <c r="AT8592" s="13"/>
      <c r="AU8592" s="13"/>
      <c r="AV8592" s="13"/>
      <c r="AW8592" s="13"/>
      <c r="AX8592" s="13"/>
      <c r="AY8592" s="13"/>
      <c r="AZ8592" s="12"/>
      <c r="BA8592" s="12"/>
      <c r="BB8592" s="12"/>
      <c r="BC8592" s="11"/>
      <c r="BD8592" s="11"/>
      <c r="BE8592" s="11"/>
      <c r="BF8592" s="11"/>
    </row>
    <row r="8593" spans="1:58" x14ac:dyDescent="0.25">
      <c r="A8593" s="13"/>
      <c r="B8593" s="13"/>
      <c r="C8593" s="13"/>
      <c r="D8593" s="13"/>
      <c r="E8593" s="13"/>
      <c r="F8593" s="13"/>
      <c r="G8593" s="13"/>
      <c r="H8593" s="13"/>
      <c r="I8593" s="13"/>
      <c r="J8593" s="13"/>
      <c r="K8593" s="13"/>
      <c r="L8593" s="13"/>
      <c r="M8593" s="13"/>
      <c r="N8593" s="13"/>
      <c r="O8593" s="13"/>
      <c r="P8593" s="13"/>
      <c r="Q8593" s="13"/>
      <c r="R8593" s="13"/>
      <c r="S8593" s="13"/>
      <c r="T8593" s="13"/>
      <c r="U8593" s="13"/>
      <c r="V8593" s="13"/>
      <c r="W8593" s="13"/>
      <c r="X8593" s="13"/>
      <c r="Y8593" s="13"/>
      <c r="Z8593" s="13"/>
      <c r="AA8593" s="13"/>
      <c r="AB8593" s="13"/>
      <c r="AC8593" s="13"/>
      <c r="AD8593" s="13"/>
      <c r="AE8593" s="13"/>
      <c r="AF8593" s="13"/>
      <c r="AG8593" s="13"/>
      <c r="AH8593" s="13"/>
      <c r="AI8593" s="13"/>
      <c r="AJ8593" s="13"/>
      <c r="AK8593" s="13"/>
      <c r="AL8593" s="13"/>
      <c r="AM8593" s="13"/>
      <c r="AN8593" s="13"/>
      <c r="AO8593" s="13"/>
      <c r="AP8593" s="13"/>
      <c r="AQ8593" s="13"/>
      <c r="AR8593" s="13"/>
      <c r="AS8593" s="13"/>
      <c r="AT8593" s="13"/>
      <c r="AU8593" s="13"/>
      <c r="AV8593" s="13"/>
      <c r="AW8593" s="13"/>
      <c r="AX8593" s="13"/>
      <c r="AY8593" s="13"/>
      <c r="AZ8593" s="12"/>
      <c r="BA8593" s="12"/>
      <c r="BB8593" s="12"/>
      <c r="BC8593" s="11"/>
      <c r="BD8593" s="11"/>
      <c r="BE8593" s="11"/>
      <c r="BF8593" s="11"/>
    </row>
    <row r="8594" spans="1:58" x14ac:dyDescent="0.25">
      <c r="A8594" s="13"/>
      <c r="B8594" s="13"/>
      <c r="C8594" s="13"/>
      <c r="D8594" s="13"/>
      <c r="E8594" s="13"/>
      <c r="F8594" s="13"/>
      <c r="G8594" s="13"/>
      <c r="H8594" s="13"/>
      <c r="I8594" s="13"/>
      <c r="J8594" s="13"/>
      <c r="K8594" s="13"/>
      <c r="L8594" s="13"/>
      <c r="M8594" s="13"/>
      <c r="N8594" s="13"/>
      <c r="O8594" s="13"/>
      <c r="P8594" s="13"/>
      <c r="Q8594" s="13"/>
      <c r="R8594" s="13"/>
      <c r="S8594" s="13"/>
      <c r="T8594" s="13"/>
      <c r="U8594" s="13"/>
      <c r="V8594" s="13"/>
      <c r="W8594" s="13"/>
      <c r="X8594" s="13"/>
      <c r="Y8594" s="13"/>
      <c r="Z8594" s="13"/>
      <c r="AA8594" s="13"/>
      <c r="AB8594" s="13"/>
      <c r="AC8594" s="13"/>
      <c r="AD8594" s="13"/>
      <c r="AE8594" s="13"/>
      <c r="AF8594" s="13"/>
      <c r="AG8594" s="13"/>
      <c r="AH8594" s="13"/>
      <c r="AI8594" s="13"/>
      <c r="AJ8594" s="13"/>
      <c r="AK8594" s="13"/>
      <c r="AL8594" s="13"/>
      <c r="AM8594" s="13"/>
      <c r="AN8594" s="13"/>
      <c r="AO8594" s="13"/>
      <c r="AP8594" s="13"/>
      <c r="AQ8594" s="13"/>
      <c r="AR8594" s="13"/>
      <c r="AS8594" s="13"/>
      <c r="AT8594" s="13"/>
      <c r="AU8594" s="13"/>
      <c r="AV8594" s="13"/>
      <c r="AW8594" s="13"/>
      <c r="AX8594" s="13"/>
      <c r="AY8594" s="13"/>
      <c r="AZ8594" s="12"/>
      <c r="BA8594" s="12"/>
      <c r="BB8594" s="12"/>
      <c r="BC8594" s="11"/>
      <c r="BD8594" s="11"/>
      <c r="BE8594" s="11"/>
      <c r="BF8594" s="11"/>
    </row>
    <row r="8595" spans="1:58" x14ac:dyDescent="0.25">
      <c r="A8595" s="13"/>
      <c r="B8595" s="13"/>
      <c r="C8595" s="13"/>
      <c r="D8595" s="13"/>
      <c r="E8595" s="13"/>
      <c r="F8595" s="13"/>
      <c r="G8595" s="13"/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3"/>
      <c r="S8595" s="13"/>
      <c r="T8595" s="13"/>
      <c r="U8595" s="13"/>
      <c r="V8595" s="13"/>
      <c r="W8595" s="13"/>
      <c r="X8595" s="13"/>
      <c r="Y8595" s="13"/>
      <c r="Z8595" s="13"/>
      <c r="AA8595" s="13"/>
      <c r="AB8595" s="13"/>
      <c r="AC8595" s="13"/>
      <c r="AD8595" s="13"/>
      <c r="AE8595" s="13"/>
      <c r="AF8595" s="13"/>
      <c r="AG8595" s="13"/>
      <c r="AH8595" s="13"/>
      <c r="AI8595" s="13"/>
      <c r="AJ8595" s="13"/>
      <c r="AK8595" s="13"/>
      <c r="AL8595" s="13"/>
      <c r="AM8595" s="13"/>
      <c r="AN8595" s="13"/>
      <c r="AO8595" s="13"/>
      <c r="AP8595" s="13"/>
      <c r="AQ8595" s="13"/>
      <c r="AR8595" s="13"/>
      <c r="AS8595" s="13"/>
      <c r="AT8595" s="13"/>
      <c r="AU8595" s="13"/>
      <c r="AV8595" s="13"/>
      <c r="AW8595" s="13"/>
      <c r="AX8595" s="13"/>
      <c r="AY8595" s="13"/>
      <c r="AZ8595" s="12"/>
      <c r="BA8595" s="12"/>
      <c r="BB8595" s="12"/>
      <c r="BC8595" s="11"/>
      <c r="BD8595" s="11"/>
      <c r="BE8595" s="11"/>
      <c r="BF8595" s="11"/>
    </row>
    <row r="8596" spans="1:58" x14ac:dyDescent="0.25">
      <c r="A8596" s="13"/>
      <c r="B8596" s="13"/>
      <c r="C8596" s="13"/>
      <c r="D8596" s="13"/>
      <c r="E8596" s="13"/>
      <c r="F8596" s="13"/>
      <c r="G8596" s="13"/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3"/>
      <c r="S8596" s="13"/>
      <c r="T8596" s="13"/>
      <c r="U8596" s="13"/>
      <c r="V8596" s="13"/>
      <c r="W8596" s="13"/>
      <c r="X8596" s="13"/>
      <c r="Y8596" s="13"/>
      <c r="Z8596" s="13"/>
      <c r="AA8596" s="13"/>
      <c r="AB8596" s="13"/>
      <c r="AC8596" s="13"/>
      <c r="AD8596" s="13"/>
      <c r="AE8596" s="13"/>
      <c r="AF8596" s="13"/>
      <c r="AG8596" s="13"/>
      <c r="AH8596" s="13"/>
      <c r="AI8596" s="13"/>
      <c r="AJ8596" s="13"/>
      <c r="AK8596" s="13"/>
      <c r="AL8596" s="13"/>
      <c r="AM8596" s="13"/>
      <c r="AN8596" s="13"/>
      <c r="AO8596" s="13"/>
      <c r="AP8596" s="13"/>
      <c r="AQ8596" s="13"/>
      <c r="AR8596" s="13"/>
      <c r="AS8596" s="13"/>
      <c r="AT8596" s="13"/>
      <c r="AU8596" s="13"/>
      <c r="AV8596" s="13"/>
      <c r="AW8596" s="13"/>
      <c r="AX8596" s="13"/>
      <c r="AY8596" s="13"/>
      <c r="AZ8596" s="12"/>
      <c r="BA8596" s="12"/>
      <c r="BB8596" s="12"/>
      <c r="BC8596" s="11"/>
      <c r="BD8596" s="11"/>
      <c r="BE8596" s="11"/>
      <c r="BF8596" s="11"/>
    </row>
    <row r="8597" spans="1:58" x14ac:dyDescent="0.25">
      <c r="A8597" s="13"/>
      <c r="B8597" s="13"/>
      <c r="C8597" s="13"/>
      <c r="D8597" s="13"/>
      <c r="E8597" s="13"/>
      <c r="F8597" s="13"/>
      <c r="G8597" s="13"/>
      <c r="H8597" s="13"/>
      <c r="I8597" s="13"/>
      <c r="J8597" s="13"/>
      <c r="K8597" s="13"/>
      <c r="L8597" s="13"/>
      <c r="M8597" s="13"/>
      <c r="N8597" s="13"/>
      <c r="O8597" s="13"/>
      <c r="P8597" s="13"/>
      <c r="Q8597" s="13"/>
      <c r="R8597" s="13"/>
      <c r="S8597" s="13"/>
      <c r="T8597" s="13"/>
      <c r="U8597" s="13"/>
      <c r="V8597" s="13"/>
      <c r="W8597" s="13"/>
      <c r="X8597" s="13"/>
      <c r="Y8597" s="13"/>
      <c r="Z8597" s="13"/>
      <c r="AA8597" s="13"/>
      <c r="AB8597" s="13"/>
      <c r="AC8597" s="13"/>
      <c r="AD8597" s="13"/>
      <c r="AE8597" s="13"/>
      <c r="AF8597" s="13"/>
      <c r="AG8597" s="13"/>
      <c r="AH8597" s="13"/>
      <c r="AI8597" s="13"/>
      <c r="AJ8597" s="13"/>
      <c r="AK8597" s="13"/>
      <c r="AL8597" s="13"/>
      <c r="AM8597" s="13"/>
      <c r="AN8597" s="13"/>
      <c r="AO8597" s="13"/>
      <c r="AP8597" s="13"/>
      <c r="AQ8597" s="13"/>
      <c r="AR8597" s="13"/>
      <c r="AS8597" s="13"/>
      <c r="AT8597" s="13"/>
      <c r="AU8597" s="13"/>
      <c r="AV8597" s="13"/>
      <c r="AW8597" s="13"/>
      <c r="AX8597" s="13"/>
      <c r="AY8597" s="13"/>
      <c r="AZ8597" s="12"/>
      <c r="BA8597" s="12"/>
      <c r="BB8597" s="12"/>
      <c r="BC8597" s="11"/>
      <c r="BD8597" s="11"/>
      <c r="BE8597" s="11"/>
      <c r="BF8597" s="11"/>
    </row>
    <row r="8598" spans="1:58" x14ac:dyDescent="0.25">
      <c r="A8598" s="13"/>
      <c r="B8598" s="13"/>
      <c r="C8598" s="13"/>
      <c r="D8598" s="13"/>
      <c r="E8598" s="13"/>
      <c r="F8598" s="13"/>
      <c r="G8598" s="13"/>
      <c r="H8598" s="13"/>
      <c r="I8598" s="13"/>
      <c r="J8598" s="13"/>
      <c r="K8598" s="13"/>
      <c r="L8598" s="13"/>
      <c r="M8598" s="13"/>
      <c r="N8598" s="13"/>
      <c r="O8598" s="13"/>
      <c r="P8598" s="13"/>
      <c r="Q8598" s="13"/>
      <c r="R8598" s="13"/>
      <c r="S8598" s="13"/>
      <c r="T8598" s="13"/>
      <c r="U8598" s="13"/>
      <c r="V8598" s="13"/>
      <c r="W8598" s="13"/>
      <c r="X8598" s="13"/>
      <c r="Y8598" s="13"/>
      <c r="Z8598" s="13"/>
      <c r="AA8598" s="13"/>
      <c r="AB8598" s="13"/>
      <c r="AC8598" s="13"/>
      <c r="AD8598" s="13"/>
      <c r="AE8598" s="13"/>
      <c r="AF8598" s="13"/>
      <c r="AG8598" s="13"/>
      <c r="AH8598" s="13"/>
      <c r="AI8598" s="13"/>
      <c r="AJ8598" s="13"/>
      <c r="AK8598" s="13"/>
      <c r="AL8598" s="13"/>
      <c r="AM8598" s="13"/>
      <c r="AN8598" s="13"/>
      <c r="AO8598" s="13"/>
      <c r="AP8598" s="13"/>
      <c r="AQ8598" s="13"/>
      <c r="AR8598" s="13"/>
      <c r="AS8598" s="13"/>
      <c r="AT8598" s="13"/>
      <c r="AU8598" s="13"/>
      <c r="AV8598" s="13"/>
      <c r="AW8598" s="13"/>
      <c r="AX8598" s="13"/>
      <c r="AY8598" s="13"/>
      <c r="AZ8598" s="12"/>
      <c r="BA8598" s="12"/>
      <c r="BB8598" s="12"/>
      <c r="BC8598" s="11"/>
      <c r="BD8598" s="11"/>
      <c r="BE8598" s="11"/>
      <c r="BF8598" s="11"/>
    </row>
    <row r="8599" spans="1:58" x14ac:dyDescent="0.25">
      <c r="A8599" s="13"/>
      <c r="B8599" s="13"/>
      <c r="C8599" s="13"/>
      <c r="D8599" s="13"/>
      <c r="E8599" s="13"/>
      <c r="F8599" s="13"/>
      <c r="G8599" s="13"/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3"/>
      <c r="S8599" s="13"/>
      <c r="T8599" s="13"/>
      <c r="U8599" s="13"/>
      <c r="V8599" s="13"/>
      <c r="W8599" s="13"/>
      <c r="X8599" s="13"/>
      <c r="Y8599" s="13"/>
      <c r="Z8599" s="13"/>
      <c r="AA8599" s="13"/>
      <c r="AB8599" s="13"/>
      <c r="AC8599" s="13"/>
      <c r="AD8599" s="13"/>
      <c r="AE8599" s="13"/>
      <c r="AF8599" s="13"/>
      <c r="AG8599" s="13"/>
      <c r="AH8599" s="13"/>
      <c r="AI8599" s="13"/>
      <c r="AJ8599" s="13"/>
      <c r="AK8599" s="13"/>
      <c r="AL8599" s="13"/>
      <c r="AM8599" s="13"/>
      <c r="AN8599" s="13"/>
      <c r="AO8599" s="13"/>
      <c r="AP8599" s="13"/>
      <c r="AQ8599" s="13"/>
      <c r="AR8599" s="13"/>
      <c r="AS8599" s="13"/>
      <c r="AT8599" s="13"/>
      <c r="AU8599" s="13"/>
      <c r="AV8599" s="13"/>
      <c r="AW8599" s="13"/>
      <c r="AX8599" s="13"/>
      <c r="AY8599" s="13"/>
      <c r="AZ8599" s="12"/>
      <c r="BA8599" s="12"/>
      <c r="BB8599" s="12"/>
      <c r="BC8599" s="11"/>
      <c r="BD8599" s="11"/>
      <c r="BE8599" s="11"/>
      <c r="BF8599" s="11"/>
    </row>
    <row r="8600" spans="1:58" x14ac:dyDescent="0.25">
      <c r="A8600" s="13"/>
      <c r="B8600" s="13"/>
      <c r="C8600" s="13"/>
      <c r="D8600" s="13"/>
      <c r="E8600" s="13"/>
      <c r="F8600" s="13"/>
      <c r="G8600" s="13"/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3"/>
      <c r="S8600" s="13"/>
      <c r="T8600" s="13"/>
      <c r="U8600" s="13"/>
      <c r="V8600" s="13"/>
      <c r="W8600" s="13"/>
      <c r="X8600" s="13"/>
      <c r="Y8600" s="13"/>
      <c r="Z8600" s="13"/>
      <c r="AA8600" s="13"/>
      <c r="AB8600" s="13"/>
      <c r="AC8600" s="13"/>
      <c r="AD8600" s="13"/>
      <c r="AE8600" s="13"/>
      <c r="AF8600" s="13"/>
      <c r="AG8600" s="13"/>
      <c r="AH8600" s="13"/>
      <c r="AI8600" s="13"/>
      <c r="AJ8600" s="13"/>
      <c r="AK8600" s="13"/>
      <c r="AL8600" s="13"/>
      <c r="AM8600" s="13"/>
      <c r="AN8600" s="13"/>
      <c r="AO8600" s="13"/>
      <c r="AP8600" s="13"/>
      <c r="AQ8600" s="13"/>
      <c r="AR8600" s="13"/>
      <c r="AS8600" s="13"/>
      <c r="AT8600" s="13"/>
      <c r="AU8600" s="13"/>
      <c r="AV8600" s="13"/>
      <c r="AW8600" s="13"/>
      <c r="AX8600" s="13"/>
      <c r="AY8600" s="13"/>
      <c r="AZ8600" s="12"/>
      <c r="BA8600" s="12"/>
      <c r="BB8600" s="12"/>
      <c r="BC8600" s="11"/>
      <c r="BD8600" s="11"/>
      <c r="BE8600" s="11"/>
      <c r="BF8600" s="11"/>
    </row>
    <row r="8601" spans="1:58" x14ac:dyDescent="0.25">
      <c r="A8601" s="13"/>
      <c r="B8601" s="13"/>
      <c r="C8601" s="13"/>
      <c r="D8601" s="13"/>
      <c r="E8601" s="13"/>
      <c r="F8601" s="13"/>
      <c r="G8601" s="13"/>
      <c r="H8601" s="13"/>
      <c r="I8601" s="13"/>
      <c r="J8601" s="13"/>
      <c r="K8601" s="13"/>
      <c r="L8601" s="13"/>
      <c r="M8601" s="13"/>
      <c r="N8601" s="13"/>
      <c r="O8601" s="13"/>
      <c r="P8601" s="13"/>
      <c r="Q8601" s="13"/>
      <c r="R8601" s="13"/>
      <c r="S8601" s="13"/>
      <c r="T8601" s="13"/>
      <c r="U8601" s="13"/>
      <c r="V8601" s="13"/>
      <c r="W8601" s="13"/>
      <c r="X8601" s="13"/>
      <c r="Y8601" s="13"/>
      <c r="Z8601" s="13"/>
      <c r="AA8601" s="13"/>
      <c r="AB8601" s="13"/>
      <c r="AC8601" s="13"/>
      <c r="AD8601" s="13"/>
      <c r="AE8601" s="13"/>
      <c r="AF8601" s="13"/>
      <c r="AG8601" s="13"/>
      <c r="AH8601" s="13"/>
      <c r="AI8601" s="13"/>
      <c r="AJ8601" s="13"/>
      <c r="AK8601" s="13"/>
      <c r="AL8601" s="13"/>
      <c r="AM8601" s="13"/>
      <c r="AN8601" s="13"/>
      <c r="AO8601" s="13"/>
      <c r="AP8601" s="13"/>
      <c r="AQ8601" s="13"/>
      <c r="AR8601" s="13"/>
      <c r="AS8601" s="13"/>
      <c r="AT8601" s="13"/>
      <c r="AU8601" s="13"/>
      <c r="AV8601" s="13"/>
      <c r="AW8601" s="13"/>
      <c r="AX8601" s="13"/>
      <c r="AY8601" s="13"/>
      <c r="AZ8601" s="12"/>
      <c r="BA8601" s="12"/>
      <c r="BB8601" s="12"/>
      <c r="BC8601" s="11"/>
      <c r="BD8601" s="11"/>
      <c r="BE8601" s="11"/>
      <c r="BF8601" s="11"/>
    </row>
    <row r="8602" spans="1:58" x14ac:dyDescent="0.25">
      <c r="A8602" s="13"/>
      <c r="B8602" s="13"/>
      <c r="C8602" s="13"/>
      <c r="D8602" s="13"/>
      <c r="E8602" s="13"/>
      <c r="F8602" s="13"/>
      <c r="G8602" s="13"/>
      <c r="H8602" s="13"/>
      <c r="I8602" s="13"/>
      <c r="J8602" s="13"/>
      <c r="K8602" s="13"/>
      <c r="L8602" s="13"/>
      <c r="M8602" s="13"/>
      <c r="N8602" s="13"/>
      <c r="O8602" s="13"/>
      <c r="P8602" s="13"/>
      <c r="Q8602" s="13"/>
      <c r="R8602" s="13"/>
      <c r="S8602" s="13"/>
      <c r="T8602" s="13"/>
      <c r="U8602" s="13"/>
      <c r="V8602" s="13"/>
      <c r="W8602" s="13"/>
      <c r="X8602" s="13"/>
      <c r="Y8602" s="13"/>
      <c r="Z8602" s="13"/>
      <c r="AA8602" s="13"/>
      <c r="AB8602" s="13"/>
      <c r="AC8602" s="13"/>
      <c r="AD8602" s="13"/>
      <c r="AE8602" s="13"/>
      <c r="AF8602" s="13"/>
      <c r="AG8602" s="13"/>
      <c r="AH8602" s="13"/>
      <c r="AI8602" s="13"/>
      <c r="AJ8602" s="13"/>
      <c r="AK8602" s="13"/>
      <c r="AL8602" s="13"/>
      <c r="AM8602" s="13"/>
      <c r="AN8602" s="13"/>
      <c r="AO8602" s="13"/>
      <c r="AP8602" s="13"/>
      <c r="AQ8602" s="13"/>
      <c r="AR8602" s="13"/>
      <c r="AS8602" s="13"/>
      <c r="AT8602" s="13"/>
      <c r="AU8602" s="13"/>
      <c r="AV8602" s="13"/>
      <c r="AW8602" s="13"/>
      <c r="AX8602" s="13"/>
      <c r="AY8602" s="13"/>
      <c r="AZ8602" s="12"/>
      <c r="BA8602" s="12"/>
      <c r="BB8602" s="12"/>
      <c r="BC8602" s="11"/>
      <c r="BD8602" s="11"/>
      <c r="BE8602" s="11"/>
      <c r="BF8602" s="11"/>
    </row>
    <row r="8603" spans="1:58" x14ac:dyDescent="0.25">
      <c r="A8603" s="13"/>
      <c r="B8603" s="13"/>
      <c r="C8603" s="13"/>
      <c r="D8603" s="13"/>
      <c r="E8603" s="13"/>
      <c r="F8603" s="13"/>
      <c r="G8603" s="13"/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3"/>
      <c r="S8603" s="13"/>
      <c r="T8603" s="13"/>
      <c r="U8603" s="13"/>
      <c r="V8603" s="13"/>
      <c r="W8603" s="13"/>
      <c r="X8603" s="13"/>
      <c r="Y8603" s="13"/>
      <c r="Z8603" s="13"/>
      <c r="AA8603" s="13"/>
      <c r="AB8603" s="13"/>
      <c r="AC8603" s="13"/>
      <c r="AD8603" s="13"/>
      <c r="AE8603" s="13"/>
      <c r="AF8603" s="13"/>
      <c r="AG8603" s="13"/>
      <c r="AH8603" s="13"/>
      <c r="AI8603" s="13"/>
      <c r="AJ8603" s="13"/>
      <c r="AK8603" s="13"/>
      <c r="AL8603" s="13"/>
      <c r="AM8603" s="13"/>
      <c r="AN8603" s="13"/>
      <c r="AO8603" s="13"/>
      <c r="AP8603" s="13"/>
      <c r="AQ8603" s="13"/>
      <c r="AR8603" s="13"/>
      <c r="AS8603" s="13"/>
      <c r="AT8603" s="13"/>
      <c r="AU8603" s="13"/>
      <c r="AV8603" s="13"/>
      <c r="AW8603" s="13"/>
      <c r="AX8603" s="13"/>
      <c r="AY8603" s="13"/>
      <c r="AZ8603" s="12"/>
      <c r="BA8603" s="12"/>
      <c r="BB8603" s="12"/>
      <c r="BC8603" s="11"/>
      <c r="BD8603" s="11"/>
      <c r="BE8603" s="11"/>
      <c r="BF8603" s="11"/>
    </row>
    <row r="8604" spans="1:58" x14ac:dyDescent="0.25">
      <c r="A8604" s="13"/>
      <c r="B8604" s="13"/>
      <c r="C8604" s="13"/>
      <c r="D8604" s="13"/>
      <c r="E8604" s="13"/>
      <c r="F8604" s="13"/>
      <c r="G8604" s="13"/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3"/>
      <c r="S8604" s="13"/>
      <c r="T8604" s="13"/>
      <c r="U8604" s="13"/>
      <c r="V8604" s="13"/>
      <c r="W8604" s="13"/>
      <c r="X8604" s="13"/>
      <c r="Y8604" s="13"/>
      <c r="Z8604" s="13"/>
      <c r="AA8604" s="13"/>
      <c r="AB8604" s="13"/>
      <c r="AC8604" s="13"/>
      <c r="AD8604" s="13"/>
      <c r="AE8604" s="13"/>
      <c r="AF8604" s="13"/>
      <c r="AG8604" s="13"/>
      <c r="AH8604" s="13"/>
      <c r="AI8604" s="13"/>
      <c r="AJ8604" s="13"/>
      <c r="AK8604" s="13"/>
      <c r="AL8604" s="13"/>
      <c r="AM8604" s="13"/>
      <c r="AN8604" s="13"/>
      <c r="AO8604" s="13"/>
      <c r="AP8604" s="13"/>
      <c r="AQ8604" s="13"/>
      <c r="AR8604" s="13"/>
      <c r="AS8604" s="13"/>
      <c r="AT8604" s="13"/>
      <c r="AU8604" s="13"/>
      <c r="AV8604" s="13"/>
      <c r="AW8604" s="13"/>
      <c r="AX8604" s="13"/>
      <c r="AY8604" s="13"/>
      <c r="AZ8604" s="12"/>
      <c r="BA8604" s="12"/>
      <c r="BB8604" s="12"/>
      <c r="BC8604" s="11"/>
      <c r="BD8604" s="11"/>
      <c r="BE8604" s="11"/>
      <c r="BF8604" s="11"/>
    </row>
    <row r="8605" spans="1:58" x14ac:dyDescent="0.25">
      <c r="A8605" s="13"/>
      <c r="B8605" s="13"/>
      <c r="C8605" s="13"/>
      <c r="D8605" s="13"/>
      <c r="E8605" s="13"/>
      <c r="F8605" s="13"/>
      <c r="G8605" s="13"/>
      <c r="H8605" s="13"/>
      <c r="I8605" s="13"/>
      <c r="J8605" s="13"/>
      <c r="K8605" s="13"/>
      <c r="L8605" s="13"/>
      <c r="M8605" s="13"/>
      <c r="N8605" s="13"/>
      <c r="O8605" s="13"/>
      <c r="P8605" s="13"/>
      <c r="Q8605" s="13"/>
      <c r="R8605" s="13"/>
      <c r="S8605" s="13"/>
      <c r="T8605" s="13"/>
      <c r="U8605" s="13"/>
      <c r="V8605" s="13"/>
      <c r="W8605" s="13"/>
      <c r="X8605" s="13"/>
      <c r="Y8605" s="13"/>
      <c r="Z8605" s="13"/>
      <c r="AA8605" s="13"/>
      <c r="AB8605" s="13"/>
      <c r="AC8605" s="13"/>
      <c r="AD8605" s="13"/>
      <c r="AE8605" s="13"/>
      <c r="AF8605" s="13"/>
      <c r="AG8605" s="13"/>
      <c r="AH8605" s="13"/>
      <c r="AI8605" s="13"/>
      <c r="AJ8605" s="13"/>
      <c r="AK8605" s="13"/>
      <c r="AL8605" s="13"/>
      <c r="AM8605" s="13"/>
      <c r="AN8605" s="13"/>
      <c r="AO8605" s="13"/>
      <c r="AP8605" s="13"/>
      <c r="AQ8605" s="13"/>
      <c r="AR8605" s="13"/>
      <c r="AS8605" s="13"/>
      <c r="AT8605" s="13"/>
      <c r="AU8605" s="13"/>
      <c r="AV8605" s="13"/>
      <c r="AW8605" s="13"/>
      <c r="AX8605" s="13"/>
      <c r="AY8605" s="13"/>
      <c r="AZ8605" s="12"/>
      <c r="BA8605" s="12"/>
      <c r="BB8605" s="12"/>
      <c r="BC8605" s="11"/>
      <c r="BD8605" s="11"/>
      <c r="BE8605" s="11"/>
      <c r="BF8605" s="11"/>
    </row>
    <row r="8606" spans="1:58" x14ac:dyDescent="0.25">
      <c r="A8606" s="13"/>
      <c r="B8606" s="13"/>
      <c r="C8606" s="13"/>
      <c r="D8606" s="13"/>
      <c r="E8606" s="13"/>
      <c r="F8606" s="13"/>
      <c r="G8606" s="13"/>
      <c r="H8606" s="13"/>
      <c r="I8606" s="13"/>
      <c r="J8606" s="13"/>
      <c r="K8606" s="13"/>
      <c r="L8606" s="13"/>
      <c r="M8606" s="13"/>
      <c r="N8606" s="13"/>
      <c r="O8606" s="13"/>
      <c r="P8606" s="13"/>
      <c r="Q8606" s="13"/>
      <c r="R8606" s="13"/>
      <c r="S8606" s="13"/>
      <c r="T8606" s="13"/>
      <c r="U8606" s="13"/>
      <c r="V8606" s="13"/>
      <c r="W8606" s="13"/>
      <c r="X8606" s="13"/>
      <c r="Y8606" s="13"/>
      <c r="Z8606" s="13"/>
      <c r="AA8606" s="13"/>
      <c r="AB8606" s="13"/>
      <c r="AC8606" s="13"/>
      <c r="AD8606" s="13"/>
      <c r="AE8606" s="13"/>
      <c r="AF8606" s="13"/>
      <c r="AG8606" s="13"/>
      <c r="AH8606" s="13"/>
      <c r="AI8606" s="13"/>
      <c r="AJ8606" s="13"/>
      <c r="AK8606" s="13"/>
      <c r="AL8606" s="13"/>
      <c r="AM8606" s="13"/>
      <c r="AN8606" s="13"/>
      <c r="AO8606" s="13"/>
      <c r="AP8606" s="13"/>
      <c r="AQ8606" s="13"/>
      <c r="AR8606" s="13"/>
      <c r="AS8606" s="13"/>
      <c r="AT8606" s="13"/>
      <c r="AU8606" s="13"/>
      <c r="AV8606" s="13"/>
      <c r="AW8606" s="13"/>
      <c r="AX8606" s="13"/>
      <c r="AY8606" s="13"/>
      <c r="AZ8606" s="12"/>
      <c r="BA8606" s="12"/>
      <c r="BB8606" s="12"/>
      <c r="BC8606" s="11"/>
      <c r="BD8606" s="11"/>
      <c r="BE8606" s="11"/>
      <c r="BF8606" s="11"/>
    </row>
    <row r="8607" spans="1:58" x14ac:dyDescent="0.25">
      <c r="A8607" s="13"/>
      <c r="B8607" s="13"/>
      <c r="C8607" s="13"/>
      <c r="D8607" s="13"/>
      <c r="E8607" s="13"/>
      <c r="F8607" s="13"/>
      <c r="G8607" s="13"/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3"/>
      <c r="S8607" s="13"/>
      <c r="T8607" s="13"/>
      <c r="U8607" s="13"/>
      <c r="V8607" s="13"/>
      <c r="W8607" s="13"/>
      <c r="X8607" s="13"/>
      <c r="Y8607" s="13"/>
      <c r="Z8607" s="13"/>
      <c r="AA8607" s="13"/>
      <c r="AB8607" s="13"/>
      <c r="AC8607" s="13"/>
      <c r="AD8607" s="13"/>
      <c r="AE8607" s="13"/>
      <c r="AF8607" s="13"/>
      <c r="AG8607" s="13"/>
      <c r="AH8607" s="13"/>
      <c r="AI8607" s="13"/>
      <c r="AJ8607" s="13"/>
      <c r="AK8607" s="13"/>
      <c r="AL8607" s="13"/>
      <c r="AM8607" s="13"/>
      <c r="AN8607" s="13"/>
      <c r="AO8607" s="13"/>
      <c r="AP8607" s="13"/>
      <c r="AQ8607" s="13"/>
      <c r="AR8607" s="13"/>
      <c r="AS8607" s="13"/>
      <c r="AT8607" s="13"/>
      <c r="AU8607" s="13"/>
      <c r="AV8607" s="13"/>
      <c r="AW8607" s="13"/>
      <c r="AX8607" s="13"/>
      <c r="AY8607" s="13"/>
      <c r="AZ8607" s="12"/>
      <c r="BA8607" s="12"/>
      <c r="BB8607" s="12"/>
      <c r="BC8607" s="11"/>
      <c r="BD8607" s="11"/>
      <c r="BE8607" s="11"/>
      <c r="BF8607" s="11"/>
    </row>
    <row r="8608" spans="1:58" x14ac:dyDescent="0.25">
      <c r="A8608" s="13"/>
      <c r="B8608" s="13"/>
      <c r="C8608" s="13"/>
      <c r="D8608" s="13"/>
      <c r="E8608" s="13"/>
      <c r="F8608" s="13"/>
      <c r="G8608" s="13"/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3"/>
      <c r="S8608" s="13"/>
      <c r="T8608" s="13"/>
      <c r="U8608" s="13"/>
      <c r="V8608" s="13"/>
      <c r="W8608" s="13"/>
      <c r="X8608" s="13"/>
      <c r="Y8608" s="13"/>
      <c r="Z8608" s="13"/>
      <c r="AA8608" s="13"/>
      <c r="AB8608" s="13"/>
      <c r="AC8608" s="13"/>
      <c r="AD8608" s="13"/>
      <c r="AE8608" s="13"/>
      <c r="AF8608" s="13"/>
      <c r="AG8608" s="13"/>
      <c r="AH8608" s="13"/>
      <c r="AI8608" s="13"/>
      <c r="AJ8608" s="13"/>
      <c r="AK8608" s="13"/>
      <c r="AL8608" s="13"/>
      <c r="AM8608" s="13"/>
      <c r="AN8608" s="13"/>
      <c r="AO8608" s="13"/>
      <c r="AP8608" s="13"/>
      <c r="AQ8608" s="13"/>
      <c r="AR8608" s="13"/>
      <c r="AS8608" s="13"/>
      <c r="AT8608" s="13"/>
      <c r="AU8608" s="13"/>
      <c r="AV8608" s="13"/>
      <c r="AW8608" s="13"/>
      <c r="AX8608" s="13"/>
      <c r="AY8608" s="13"/>
      <c r="AZ8608" s="12"/>
      <c r="BA8608" s="12"/>
      <c r="BB8608" s="12"/>
      <c r="BC8608" s="11"/>
      <c r="BD8608" s="11"/>
      <c r="BE8608" s="11"/>
      <c r="BF8608" s="11"/>
    </row>
    <row r="8609" spans="1:58" x14ac:dyDescent="0.25">
      <c r="A8609" s="13"/>
      <c r="B8609" s="13"/>
      <c r="C8609" s="13"/>
      <c r="D8609" s="13"/>
      <c r="E8609" s="13"/>
      <c r="F8609" s="13"/>
      <c r="G8609" s="13"/>
      <c r="H8609" s="13"/>
      <c r="I8609" s="13"/>
      <c r="J8609" s="13"/>
      <c r="K8609" s="13"/>
      <c r="L8609" s="13"/>
      <c r="M8609" s="13"/>
      <c r="N8609" s="13"/>
      <c r="O8609" s="13"/>
      <c r="P8609" s="13"/>
      <c r="Q8609" s="13"/>
      <c r="R8609" s="13"/>
      <c r="S8609" s="13"/>
      <c r="T8609" s="13"/>
      <c r="U8609" s="13"/>
      <c r="V8609" s="13"/>
      <c r="W8609" s="13"/>
      <c r="X8609" s="13"/>
      <c r="Y8609" s="13"/>
      <c r="Z8609" s="13"/>
      <c r="AA8609" s="13"/>
      <c r="AB8609" s="13"/>
      <c r="AC8609" s="13"/>
      <c r="AD8609" s="13"/>
      <c r="AE8609" s="13"/>
      <c r="AF8609" s="13"/>
      <c r="AG8609" s="13"/>
      <c r="AH8609" s="13"/>
      <c r="AI8609" s="13"/>
      <c r="AJ8609" s="13"/>
      <c r="AK8609" s="13"/>
      <c r="AL8609" s="13"/>
      <c r="AM8609" s="13"/>
      <c r="AN8609" s="13"/>
      <c r="AO8609" s="13"/>
      <c r="AP8609" s="13"/>
      <c r="AQ8609" s="13"/>
      <c r="AR8609" s="13"/>
      <c r="AS8609" s="13"/>
      <c r="AT8609" s="13"/>
      <c r="AU8609" s="13"/>
      <c r="AV8609" s="13"/>
      <c r="AW8609" s="13"/>
      <c r="AX8609" s="13"/>
      <c r="AY8609" s="13"/>
      <c r="AZ8609" s="12"/>
      <c r="BA8609" s="12"/>
      <c r="BB8609" s="12"/>
      <c r="BC8609" s="11"/>
      <c r="BD8609" s="11"/>
      <c r="BE8609" s="11"/>
      <c r="BF8609" s="11"/>
    </row>
    <row r="8610" spans="1:58" x14ac:dyDescent="0.25">
      <c r="A8610" s="13"/>
      <c r="B8610" s="13"/>
      <c r="C8610" s="13"/>
      <c r="D8610" s="13"/>
      <c r="E8610" s="13"/>
      <c r="F8610" s="13"/>
      <c r="G8610" s="13"/>
      <c r="H8610" s="13"/>
      <c r="I8610" s="13"/>
      <c r="J8610" s="13"/>
      <c r="K8610" s="13"/>
      <c r="L8610" s="13"/>
      <c r="M8610" s="13"/>
      <c r="N8610" s="13"/>
      <c r="O8610" s="13"/>
      <c r="P8610" s="13"/>
      <c r="Q8610" s="13"/>
      <c r="R8610" s="13"/>
      <c r="S8610" s="13"/>
      <c r="T8610" s="13"/>
      <c r="U8610" s="13"/>
      <c r="V8610" s="13"/>
      <c r="W8610" s="13"/>
      <c r="X8610" s="13"/>
      <c r="Y8610" s="13"/>
      <c r="Z8610" s="13"/>
      <c r="AA8610" s="13"/>
      <c r="AB8610" s="13"/>
      <c r="AC8610" s="13"/>
      <c r="AD8610" s="13"/>
      <c r="AE8610" s="13"/>
      <c r="AF8610" s="13"/>
      <c r="AG8610" s="13"/>
      <c r="AH8610" s="13"/>
      <c r="AI8610" s="13"/>
      <c r="AJ8610" s="13"/>
      <c r="AK8610" s="13"/>
      <c r="AL8610" s="13"/>
      <c r="AM8610" s="13"/>
      <c r="AN8610" s="13"/>
      <c r="AO8610" s="13"/>
      <c r="AP8610" s="13"/>
      <c r="AQ8610" s="13"/>
      <c r="AR8610" s="13"/>
      <c r="AS8610" s="13"/>
      <c r="AT8610" s="13"/>
      <c r="AU8610" s="13"/>
      <c r="AV8610" s="13"/>
      <c r="AW8610" s="13"/>
      <c r="AX8610" s="13"/>
      <c r="AY8610" s="13"/>
      <c r="AZ8610" s="12"/>
      <c r="BA8610" s="12"/>
      <c r="BB8610" s="12"/>
      <c r="BC8610" s="11"/>
      <c r="BD8610" s="11"/>
      <c r="BE8610" s="11"/>
      <c r="BF8610" s="11"/>
    </row>
    <row r="8611" spans="1:58" x14ac:dyDescent="0.25">
      <c r="A8611" s="13"/>
      <c r="B8611" s="13"/>
      <c r="C8611" s="13"/>
      <c r="D8611" s="13"/>
      <c r="E8611" s="13"/>
      <c r="F8611" s="13"/>
      <c r="G8611" s="13"/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3"/>
      <c r="S8611" s="13"/>
      <c r="T8611" s="13"/>
      <c r="U8611" s="13"/>
      <c r="V8611" s="13"/>
      <c r="W8611" s="13"/>
      <c r="X8611" s="13"/>
      <c r="Y8611" s="13"/>
      <c r="Z8611" s="13"/>
      <c r="AA8611" s="13"/>
      <c r="AB8611" s="13"/>
      <c r="AC8611" s="13"/>
      <c r="AD8611" s="13"/>
      <c r="AE8611" s="13"/>
      <c r="AF8611" s="13"/>
      <c r="AG8611" s="13"/>
      <c r="AH8611" s="13"/>
      <c r="AI8611" s="13"/>
      <c r="AJ8611" s="13"/>
      <c r="AK8611" s="13"/>
      <c r="AL8611" s="13"/>
      <c r="AM8611" s="13"/>
      <c r="AN8611" s="13"/>
      <c r="AO8611" s="13"/>
      <c r="AP8611" s="13"/>
      <c r="AQ8611" s="13"/>
      <c r="AR8611" s="13"/>
      <c r="AS8611" s="13"/>
      <c r="AT8611" s="13"/>
      <c r="AU8611" s="13"/>
      <c r="AV8611" s="13"/>
      <c r="AW8611" s="13"/>
      <c r="AX8611" s="13"/>
      <c r="AY8611" s="13"/>
      <c r="AZ8611" s="12"/>
      <c r="BA8611" s="12"/>
      <c r="BB8611" s="12"/>
      <c r="BC8611" s="11"/>
      <c r="BD8611" s="11"/>
      <c r="BE8611" s="11"/>
      <c r="BF8611" s="11"/>
    </row>
    <row r="8612" spans="1:58" x14ac:dyDescent="0.25">
      <c r="A8612" s="13"/>
      <c r="B8612" s="13"/>
      <c r="C8612" s="13"/>
      <c r="D8612" s="13"/>
      <c r="E8612" s="13"/>
      <c r="F8612" s="13"/>
      <c r="G8612" s="13"/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3"/>
      <c r="S8612" s="13"/>
      <c r="T8612" s="13"/>
      <c r="U8612" s="13"/>
      <c r="V8612" s="13"/>
      <c r="W8612" s="13"/>
      <c r="X8612" s="13"/>
      <c r="Y8612" s="13"/>
      <c r="Z8612" s="13"/>
      <c r="AA8612" s="13"/>
      <c r="AB8612" s="13"/>
      <c r="AC8612" s="13"/>
      <c r="AD8612" s="13"/>
      <c r="AE8612" s="13"/>
      <c r="AF8612" s="13"/>
      <c r="AG8612" s="13"/>
      <c r="AH8612" s="13"/>
      <c r="AI8612" s="13"/>
      <c r="AJ8612" s="13"/>
      <c r="AK8612" s="13"/>
      <c r="AL8612" s="13"/>
      <c r="AM8612" s="13"/>
      <c r="AN8612" s="13"/>
      <c r="AO8612" s="13"/>
      <c r="AP8612" s="13"/>
      <c r="AQ8612" s="13"/>
      <c r="AR8612" s="13"/>
      <c r="AS8612" s="13"/>
      <c r="AT8612" s="13"/>
      <c r="AU8612" s="13"/>
      <c r="AV8612" s="13"/>
      <c r="AW8612" s="13"/>
      <c r="AX8612" s="13"/>
      <c r="AY8612" s="13"/>
      <c r="AZ8612" s="12"/>
      <c r="BA8612" s="12"/>
      <c r="BB8612" s="12"/>
      <c r="BC8612" s="11"/>
      <c r="BD8612" s="11"/>
      <c r="BE8612" s="11"/>
      <c r="BF8612" s="11"/>
    </row>
    <row r="8613" spans="1:58" x14ac:dyDescent="0.25">
      <c r="A8613" s="13"/>
      <c r="B8613" s="13"/>
      <c r="C8613" s="13"/>
      <c r="D8613" s="13"/>
      <c r="E8613" s="13"/>
      <c r="F8613" s="13"/>
      <c r="G8613" s="13"/>
      <c r="H8613" s="13"/>
      <c r="I8613" s="13"/>
      <c r="J8613" s="13"/>
      <c r="K8613" s="13"/>
      <c r="L8613" s="13"/>
      <c r="M8613" s="13"/>
      <c r="N8613" s="13"/>
      <c r="O8613" s="13"/>
      <c r="P8613" s="13"/>
      <c r="Q8613" s="13"/>
      <c r="R8613" s="13"/>
      <c r="S8613" s="13"/>
      <c r="T8613" s="13"/>
      <c r="U8613" s="13"/>
      <c r="V8613" s="13"/>
      <c r="W8613" s="13"/>
      <c r="X8613" s="13"/>
      <c r="Y8613" s="13"/>
      <c r="Z8613" s="13"/>
      <c r="AA8613" s="13"/>
      <c r="AB8613" s="13"/>
      <c r="AC8613" s="13"/>
      <c r="AD8613" s="13"/>
      <c r="AE8613" s="13"/>
      <c r="AF8613" s="13"/>
      <c r="AG8613" s="13"/>
      <c r="AH8613" s="13"/>
      <c r="AI8613" s="13"/>
      <c r="AJ8613" s="13"/>
      <c r="AK8613" s="13"/>
      <c r="AL8613" s="13"/>
      <c r="AM8613" s="13"/>
      <c r="AN8613" s="13"/>
      <c r="AO8613" s="13"/>
      <c r="AP8613" s="13"/>
      <c r="AQ8613" s="13"/>
      <c r="AR8613" s="13"/>
      <c r="AS8613" s="13"/>
      <c r="AT8613" s="13"/>
      <c r="AU8613" s="13"/>
      <c r="AV8613" s="13"/>
      <c r="AW8613" s="13"/>
      <c r="AX8613" s="13"/>
      <c r="AY8613" s="13"/>
      <c r="AZ8613" s="12"/>
      <c r="BA8613" s="12"/>
      <c r="BB8613" s="12"/>
      <c r="BC8613" s="11"/>
      <c r="BD8613" s="11"/>
      <c r="BE8613" s="11"/>
      <c r="BF8613" s="11"/>
    </row>
    <row r="8614" spans="1:58" x14ac:dyDescent="0.25">
      <c r="A8614" s="13"/>
      <c r="B8614" s="13"/>
      <c r="C8614" s="13"/>
      <c r="D8614" s="13"/>
      <c r="E8614" s="13"/>
      <c r="F8614" s="13"/>
      <c r="G8614" s="13"/>
      <c r="H8614" s="13"/>
      <c r="I8614" s="13"/>
      <c r="J8614" s="13"/>
      <c r="K8614" s="13"/>
      <c r="L8614" s="13"/>
      <c r="M8614" s="13"/>
      <c r="N8614" s="13"/>
      <c r="O8614" s="13"/>
      <c r="P8614" s="13"/>
      <c r="Q8614" s="13"/>
      <c r="R8614" s="13"/>
      <c r="S8614" s="13"/>
      <c r="T8614" s="13"/>
      <c r="U8614" s="13"/>
      <c r="V8614" s="13"/>
      <c r="W8614" s="13"/>
      <c r="X8614" s="13"/>
      <c r="Y8614" s="13"/>
      <c r="Z8614" s="13"/>
      <c r="AA8614" s="13"/>
      <c r="AB8614" s="13"/>
      <c r="AC8614" s="13"/>
      <c r="AD8614" s="13"/>
      <c r="AE8614" s="13"/>
      <c r="AF8614" s="13"/>
      <c r="AG8614" s="13"/>
      <c r="AH8614" s="13"/>
      <c r="AI8614" s="13"/>
      <c r="AJ8614" s="13"/>
      <c r="AK8614" s="13"/>
      <c r="AL8614" s="13"/>
      <c r="AM8614" s="13"/>
      <c r="AN8614" s="13"/>
      <c r="AO8614" s="13"/>
      <c r="AP8614" s="13"/>
      <c r="AQ8614" s="13"/>
      <c r="AR8614" s="13"/>
      <c r="AS8614" s="13"/>
      <c r="AT8614" s="13"/>
      <c r="AU8614" s="13"/>
      <c r="AV8614" s="13"/>
      <c r="AW8614" s="13"/>
      <c r="AX8614" s="13"/>
      <c r="AY8614" s="13"/>
      <c r="AZ8614" s="12"/>
      <c r="BA8614" s="12"/>
      <c r="BB8614" s="12"/>
      <c r="BC8614" s="11"/>
      <c r="BD8614" s="11"/>
      <c r="BE8614" s="11"/>
      <c r="BF8614" s="11"/>
    </row>
    <row r="8615" spans="1:58" x14ac:dyDescent="0.25">
      <c r="A8615" s="13"/>
      <c r="B8615" s="13"/>
      <c r="C8615" s="13"/>
      <c r="D8615" s="13"/>
      <c r="E8615" s="13"/>
      <c r="F8615" s="13"/>
      <c r="G8615" s="13"/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3"/>
      <c r="S8615" s="13"/>
      <c r="T8615" s="13"/>
      <c r="U8615" s="13"/>
      <c r="V8615" s="13"/>
      <c r="W8615" s="13"/>
      <c r="X8615" s="13"/>
      <c r="Y8615" s="13"/>
      <c r="Z8615" s="13"/>
      <c r="AA8615" s="13"/>
      <c r="AB8615" s="13"/>
      <c r="AC8615" s="13"/>
      <c r="AD8615" s="13"/>
      <c r="AE8615" s="13"/>
      <c r="AF8615" s="13"/>
      <c r="AG8615" s="13"/>
      <c r="AH8615" s="13"/>
      <c r="AI8615" s="13"/>
      <c r="AJ8615" s="13"/>
      <c r="AK8615" s="13"/>
      <c r="AL8615" s="13"/>
      <c r="AM8615" s="13"/>
      <c r="AN8615" s="13"/>
      <c r="AO8615" s="13"/>
      <c r="AP8615" s="13"/>
      <c r="AQ8615" s="13"/>
      <c r="AR8615" s="13"/>
      <c r="AS8615" s="13"/>
      <c r="AT8615" s="13"/>
      <c r="AU8615" s="13"/>
      <c r="AV8615" s="13"/>
      <c r="AW8615" s="13"/>
      <c r="AX8615" s="13"/>
      <c r="AY8615" s="13"/>
      <c r="AZ8615" s="12"/>
      <c r="BA8615" s="12"/>
      <c r="BB8615" s="12"/>
      <c r="BC8615" s="11"/>
      <c r="BD8615" s="11"/>
      <c r="BE8615" s="11"/>
      <c r="BF8615" s="11"/>
    </row>
    <row r="8616" spans="1:58" x14ac:dyDescent="0.25">
      <c r="A8616" s="13"/>
      <c r="B8616" s="13"/>
      <c r="C8616" s="13"/>
      <c r="D8616" s="13"/>
      <c r="E8616" s="13"/>
      <c r="F8616" s="13"/>
      <c r="G8616" s="13"/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3"/>
      <c r="S8616" s="13"/>
      <c r="T8616" s="13"/>
      <c r="U8616" s="13"/>
      <c r="V8616" s="13"/>
      <c r="W8616" s="13"/>
      <c r="X8616" s="13"/>
      <c r="Y8616" s="13"/>
      <c r="Z8616" s="13"/>
      <c r="AA8616" s="13"/>
      <c r="AB8616" s="13"/>
      <c r="AC8616" s="13"/>
      <c r="AD8616" s="13"/>
      <c r="AE8616" s="13"/>
      <c r="AF8616" s="13"/>
      <c r="AG8616" s="13"/>
      <c r="AH8616" s="13"/>
      <c r="AI8616" s="13"/>
      <c r="AJ8616" s="13"/>
      <c r="AK8616" s="13"/>
      <c r="AL8616" s="13"/>
      <c r="AM8616" s="13"/>
      <c r="AN8616" s="13"/>
      <c r="AO8616" s="13"/>
      <c r="AP8616" s="13"/>
      <c r="AQ8616" s="13"/>
      <c r="AR8616" s="13"/>
      <c r="AS8616" s="13"/>
      <c r="AT8616" s="13"/>
      <c r="AU8616" s="13"/>
      <c r="AV8616" s="13"/>
      <c r="AW8616" s="13"/>
      <c r="AX8616" s="13"/>
      <c r="AY8616" s="13"/>
      <c r="AZ8616" s="12"/>
      <c r="BA8616" s="12"/>
      <c r="BB8616" s="12"/>
      <c r="BC8616" s="11"/>
      <c r="BD8616" s="11"/>
      <c r="BE8616" s="11"/>
      <c r="BF8616" s="11"/>
    </row>
    <row r="8617" spans="1:58" x14ac:dyDescent="0.25">
      <c r="A8617" s="13"/>
      <c r="B8617" s="13"/>
      <c r="C8617" s="13"/>
      <c r="D8617" s="13"/>
      <c r="E8617" s="13"/>
      <c r="F8617" s="13"/>
      <c r="G8617" s="13"/>
      <c r="H8617" s="13"/>
      <c r="I8617" s="13"/>
      <c r="J8617" s="13"/>
      <c r="K8617" s="13"/>
      <c r="L8617" s="13"/>
      <c r="M8617" s="13"/>
      <c r="N8617" s="13"/>
      <c r="O8617" s="13"/>
      <c r="P8617" s="13"/>
      <c r="Q8617" s="13"/>
      <c r="R8617" s="13"/>
      <c r="S8617" s="13"/>
      <c r="T8617" s="13"/>
      <c r="U8617" s="13"/>
      <c r="V8617" s="13"/>
      <c r="W8617" s="13"/>
      <c r="X8617" s="13"/>
      <c r="Y8617" s="13"/>
      <c r="Z8617" s="13"/>
      <c r="AA8617" s="13"/>
      <c r="AB8617" s="13"/>
      <c r="AC8617" s="13"/>
      <c r="AD8617" s="13"/>
      <c r="AE8617" s="13"/>
      <c r="AF8617" s="13"/>
      <c r="AG8617" s="13"/>
      <c r="AH8617" s="13"/>
      <c r="AI8617" s="13"/>
      <c r="AJ8617" s="13"/>
      <c r="AK8617" s="13"/>
      <c r="AL8617" s="13"/>
      <c r="AM8617" s="13"/>
      <c r="AN8617" s="13"/>
      <c r="AO8617" s="13"/>
      <c r="AP8617" s="13"/>
      <c r="AQ8617" s="13"/>
      <c r="AR8617" s="13"/>
      <c r="AS8617" s="13"/>
      <c r="AT8617" s="13"/>
      <c r="AU8617" s="13"/>
      <c r="AV8617" s="13"/>
      <c r="AW8617" s="13"/>
      <c r="AX8617" s="13"/>
      <c r="AY8617" s="13"/>
      <c r="AZ8617" s="12"/>
      <c r="BA8617" s="12"/>
      <c r="BB8617" s="12"/>
      <c r="BC8617" s="11"/>
      <c r="BD8617" s="11"/>
      <c r="BE8617" s="11"/>
      <c r="BF8617" s="11"/>
    </row>
    <row r="8618" spans="1:58" x14ac:dyDescent="0.25">
      <c r="A8618" s="13"/>
      <c r="B8618" s="13"/>
      <c r="C8618" s="13"/>
      <c r="D8618" s="13"/>
      <c r="E8618" s="13"/>
      <c r="F8618" s="13"/>
      <c r="G8618" s="13"/>
      <c r="H8618" s="13"/>
      <c r="I8618" s="13"/>
      <c r="J8618" s="13"/>
      <c r="K8618" s="13"/>
      <c r="L8618" s="13"/>
      <c r="M8618" s="13"/>
      <c r="N8618" s="13"/>
      <c r="O8618" s="13"/>
      <c r="P8618" s="13"/>
      <c r="Q8618" s="13"/>
      <c r="R8618" s="13"/>
      <c r="S8618" s="13"/>
      <c r="T8618" s="13"/>
      <c r="U8618" s="13"/>
      <c r="V8618" s="13"/>
      <c r="W8618" s="13"/>
      <c r="X8618" s="13"/>
      <c r="Y8618" s="13"/>
      <c r="Z8618" s="13"/>
      <c r="AA8618" s="13"/>
      <c r="AB8618" s="13"/>
      <c r="AC8618" s="13"/>
      <c r="AD8618" s="13"/>
      <c r="AE8618" s="13"/>
      <c r="AF8618" s="13"/>
      <c r="AG8618" s="13"/>
      <c r="AH8618" s="13"/>
      <c r="AI8618" s="13"/>
      <c r="AJ8618" s="13"/>
      <c r="AK8618" s="13"/>
      <c r="AL8618" s="13"/>
      <c r="AM8618" s="13"/>
      <c r="AN8618" s="13"/>
      <c r="AO8618" s="13"/>
      <c r="AP8618" s="13"/>
      <c r="AQ8618" s="13"/>
      <c r="AR8618" s="13"/>
      <c r="AS8618" s="13"/>
      <c r="AT8618" s="13"/>
      <c r="AU8618" s="13"/>
      <c r="AV8618" s="13"/>
      <c r="AW8618" s="13"/>
      <c r="AX8618" s="13"/>
      <c r="AY8618" s="13"/>
      <c r="AZ8618" s="12"/>
      <c r="BA8618" s="12"/>
      <c r="BB8618" s="12"/>
      <c r="BC8618" s="11"/>
      <c r="BD8618" s="11"/>
      <c r="BE8618" s="11"/>
      <c r="BF8618" s="11"/>
    </row>
    <row r="8619" spans="1:58" x14ac:dyDescent="0.25">
      <c r="A8619" s="13"/>
      <c r="B8619" s="13"/>
      <c r="C8619" s="13"/>
      <c r="D8619" s="13"/>
      <c r="E8619" s="13"/>
      <c r="F8619" s="13"/>
      <c r="G8619" s="13"/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3"/>
      <c r="S8619" s="13"/>
      <c r="T8619" s="13"/>
      <c r="U8619" s="13"/>
      <c r="V8619" s="13"/>
      <c r="W8619" s="13"/>
      <c r="X8619" s="13"/>
      <c r="Y8619" s="13"/>
      <c r="Z8619" s="13"/>
      <c r="AA8619" s="13"/>
      <c r="AB8619" s="13"/>
      <c r="AC8619" s="13"/>
      <c r="AD8619" s="13"/>
      <c r="AE8619" s="13"/>
      <c r="AF8619" s="13"/>
      <c r="AG8619" s="13"/>
      <c r="AH8619" s="13"/>
      <c r="AI8619" s="13"/>
      <c r="AJ8619" s="13"/>
      <c r="AK8619" s="13"/>
      <c r="AL8619" s="13"/>
      <c r="AM8619" s="13"/>
      <c r="AN8619" s="13"/>
      <c r="AO8619" s="13"/>
      <c r="AP8619" s="13"/>
      <c r="AQ8619" s="13"/>
      <c r="AR8619" s="13"/>
      <c r="AS8619" s="13"/>
      <c r="AT8619" s="13"/>
      <c r="AU8619" s="13"/>
      <c r="AV8619" s="13"/>
      <c r="AW8619" s="13"/>
      <c r="AX8619" s="13"/>
      <c r="AY8619" s="13"/>
      <c r="AZ8619" s="12"/>
      <c r="BA8619" s="12"/>
      <c r="BB8619" s="12"/>
      <c r="BC8619" s="11"/>
      <c r="BD8619" s="11"/>
      <c r="BE8619" s="11"/>
      <c r="BF8619" s="11"/>
    </row>
    <row r="8620" spans="1:58" x14ac:dyDescent="0.25">
      <c r="A8620" s="13"/>
      <c r="B8620" s="13"/>
      <c r="C8620" s="13"/>
      <c r="D8620" s="13"/>
      <c r="E8620" s="13"/>
      <c r="F8620" s="13"/>
      <c r="G8620" s="13"/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3"/>
      <c r="S8620" s="13"/>
      <c r="T8620" s="13"/>
      <c r="U8620" s="13"/>
      <c r="V8620" s="13"/>
      <c r="W8620" s="13"/>
      <c r="X8620" s="13"/>
      <c r="Y8620" s="13"/>
      <c r="Z8620" s="13"/>
      <c r="AA8620" s="13"/>
      <c r="AB8620" s="13"/>
      <c r="AC8620" s="13"/>
      <c r="AD8620" s="13"/>
      <c r="AE8620" s="13"/>
      <c r="AF8620" s="13"/>
      <c r="AG8620" s="13"/>
      <c r="AH8620" s="13"/>
      <c r="AI8620" s="13"/>
      <c r="AJ8620" s="13"/>
      <c r="AK8620" s="13"/>
      <c r="AL8620" s="13"/>
      <c r="AM8620" s="13"/>
      <c r="AN8620" s="13"/>
      <c r="AO8620" s="13"/>
      <c r="AP8620" s="13"/>
      <c r="AQ8620" s="13"/>
      <c r="AR8620" s="13"/>
      <c r="AS8620" s="13"/>
      <c r="AT8620" s="13"/>
      <c r="AU8620" s="13"/>
      <c r="AV8620" s="13"/>
      <c r="AW8620" s="13"/>
      <c r="AX8620" s="13"/>
      <c r="AY8620" s="13"/>
      <c r="AZ8620" s="12"/>
      <c r="BA8620" s="12"/>
      <c r="BB8620" s="12"/>
      <c r="BC8620" s="11"/>
      <c r="BD8620" s="11"/>
      <c r="BE8620" s="11"/>
      <c r="BF8620" s="11"/>
    </row>
    <row r="8621" spans="1:58" x14ac:dyDescent="0.25">
      <c r="A8621" s="13"/>
      <c r="B8621" s="13"/>
      <c r="C8621" s="13"/>
      <c r="D8621" s="13"/>
      <c r="E8621" s="13"/>
      <c r="F8621" s="13"/>
      <c r="G8621" s="13"/>
      <c r="H8621" s="13"/>
      <c r="I8621" s="13"/>
      <c r="J8621" s="13"/>
      <c r="K8621" s="13"/>
      <c r="L8621" s="13"/>
      <c r="M8621" s="13"/>
      <c r="N8621" s="13"/>
      <c r="O8621" s="13"/>
      <c r="P8621" s="13"/>
      <c r="Q8621" s="13"/>
      <c r="R8621" s="13"/>
      <c r="S8621" s="13"/>
      <c r="T8621" s="13"/>
      <c r="U8621" s="13"/>
      <c r="V8621" s="13"/>
      <c r="W8621" s="13"/>
      <c r="X8621" s="13"/>
      <c r="Y8621" s="13"/>
      <c r="Z8621" s="13"/>
      <c r="AA8621" s="13"/>
      <c r="AB8621" s="13"/>
      <c r="AC8621" s="13"/>
      <c r="AD8621" s="13"/>
      <c r="AE8621" s="13"/>
      <c r="AF8621" s="13"/>
      <c r="AG8621" s="13"/>
      <c r="AH8621" s="13"/>
      <c r="AI8621" s="13"/>
      <c r="AJ8621" s="13"/>
      <c r="AK8621" s="13"/>
      <c r="AL8621" s="13"/>
      <c r="AM8621" s="13"/>
      <c r="AN8621" s="13"/>
      <c r="AO8621" s="13"/>
      <c r="AP8621" s="13"/>
      <c r="AQ8621" s="13"/>
      <c r="AR8621" s="13"/>
      <c r="AS8621" s="13"/>
      <c r="AT8621" s="13"/>
      <c r="AU8621" s="13"/>
      <c r="AV8621" s="13"/>
      <c r="AW8621" s="13"/>
      <c r="AX8621" s="13"/>
      <c r="AY8621" s="13"/>
      <c r="AZ8621" s="12"/>
      <c r="BA8621" s="12"/>
      <c r="BB8621" s="12"/>
      <c r="BC8621" s="11"/>
      <c r="BD8621" s="11"/>
      <c r="BE8621" s="11"/>
      <c r="BF8621" s="11"/>
    </row>
    <row r="8622" spans="1:58" x14ac:dyDescent="0.25">
      <c r="A8622" s="13"/>
      <c r="B8622" s="13"/>
      <c r="C8622" s="13"/>
      <c r="D8622" s="13"/>
      <c r="E8622" s="13"/>
      <c r="F8622" s="13"/>
      <c r="G8622" s="13"/>
      <c r="H8622" s="13"/>
      <c r="I8622" s="13"/>
      <c r="J8622" s="13"/>
      <c r="K8622" s="13"/>
      <c r="L8622" s="13"/>
      <c r="M8622" s="13"/>
      <c r="N8622" s="13"/>
      <c r="O8622" s="13"/>
      <c r="P8622" s="13"/>
      <c r="Q8622" s="13"/>
      <c r="R8622" s="13"/>
      <c r="S8622" s="13"/>
      <c r="T8622" s="13"/>
      <c r="U8622" s="13"/>
      <c r="V8622" s="13"/>
      <c r="W8622" s="13"/>
      <c r="X8622" s="13"/>
      <c r="Y8622" s="13"/>
      <c r="Z8622" s="13"/>
      <c r="AA8622" s="13"/>
      <c r="AB8622" s="13"/>
      <c r="AC8622" s="13"/>
      <c r="AD8622" s="13"/>
      <c r="AE8622" s="13"/>
      <c r="AF8622" s="13"/>
      <c r="AG8622" s="13"/>
      <c r="AH8622" s="13"/>
      <c r="AI8622" s="13"/>
      <c r="AJ8622" s="13"/>
      <c r="AK8622" s="13"/>
      <c r="AL8622" s="13"/>
      <c r="AM8622" s="13"/>
      <c r="AN8622" s="13"/>
      <c r="AO8622" s="13"/>
      <c r="AP8622" s="13"/>
      <c r="AQ8622" s="13"/>
      <c r="AR8622" s="13"/>
      <c r="AS8622" s="13"/>
      <c r="AT8622" s="13"/>
      <c r="AU8622" s="13"/>
      <c r="AV8622" s="13"/>
      <c r="AW8622" s="13"/>
      <c r="AX8622" s="13"/>
      <c r="AY8622" s="13"/>
      <c r="AZ8622" s="12"/>
      <c r="BA8622" s="12"/>
      <c r="BB8622" s="12"/>
      <c r="BC8622" s="11"/>
      <c r="BD8622" s="11"/>
      <c r="BE8622" s="11"/>
      <c r="BF8622" s="11"/>
    </row>
    <row r="8623" spans="1:58" x14ac:dyDescent="0.25">
      <c r="A8623" s="13"/>
      <c r="B8623" s="13"/>
      <c r="C8623" s="13"/>
      <c r="D8623" s="13"/>
      <c r="E8623" s="13"/>
      <c r="F8623" s="13"/>
      <c r="G8623" s="13"/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3"/>
      <c r="S8623" s="13"/>
      <c r="T8623" s="13"/>
      <c r="U8623" s="13"/>
      <c r="V8623" s="13"/>
      <c r="W8623" s="13"/>
      <c r="X8623" s="13"/>
      <c r="Y8623" s="13"/>
      <c r="Z8623" s="13"/>
      <c r="AA8623" s="13"/>
      <c r="AB8623" s="13"/>
      <c r="AC8623" s="13"/>
      <c r="AD8623" s="13"/>
      <c r="AE8623" s="13"/>
      <c r="AF8623" s="13"/>
      <c r="AG8623" s="13"/>
      <c r="AH8623" s="13"/>
      <c r="AI8623" s="13"/>
      <c r="AJ8623" s="13"/>
      <c r="AK8623" s="13"/>
      <c r="AL8623" s="13"/>
      <c r="AM8623" s="13"/>
      <c r="AN8623" s="13"/>
      <c r="AO8623" s="13"/>
      <c r="AP8623" s="13"/>
      <c r="AQ8623" s="13"/>
      <c r="AR8623" s="13"/>
      <c r="AS8623" s="13"/>
      <c r="AT8623" s="13"/>
      <c r="AU8623" s="13"/>
      <c r="AV8623" s="13"/>
      <c r="AW8623" s="13"/>
      <c r="AX8623" s="13"/>
      <c r="AY8623" s="13"/>
      <c r="AZ8623" s="12"/>
      <c r="BA8623" s="12"/>
      <c r="BB8623" s="12"/>
      <c r="BC8623" s="11"/>
      <c r="BD8623" s="11"/>
      <c r="BE8623" s="11"/>
      <c r="BF8623" s="11"/>
    </row>
    <row r="8624" spans="1:58" x14ac:dyDescent="0.25">
      <c r="A8624" s="13"/>
      <c r="B8624" s="13"/>
      <c r="C8624" s="13"/>
      <c r="D8624" s="13"/>
      <c r="E8624" s="13"/>
      <c r="F8624" s="13"/>
      <c r="G8624" s="13"/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3"/>
      <c r="S8624" s="13"/>
      <c r="T8624" s="13"/>
      <c r="U8624" s="13"/>
      <c r="V8624" s="13"/>
      <c r="W8624" s="13"/>
      <c r="X8624" s="13"/>
      <c r="Y8624" s="13"/>
      <c r="Z8624" s="13"/>
      <c r="AA8624" s="13"/>
      <c r="AB8624" s="13"/>
      <c r="AC8624" s="13"/>
      <c r="AD8624" s="13"/>
      <c r="AE8624" s="13"/>
      <c r="AF8624" s="13"/>
      <c r="AG8624" s="13"/>
      <c r="AH8624" s="13"/>
      <c r="AI8624" s="13"/>
      <c r="AJ8624" s="13"/>
      <c r="AK8624" s="13"/>
      <c r="AL8624" s="13"/>
      <c r="AM8624" s="13"/>
      <c r="AN8624" s="13"/>
      <c r="AO8624" s="13"/>
      <c r="AP8624" s="13"/>
      <c r="AQ8624" s="13"/>
      <c r="AR8624" s="13"/>
      <c r="AS8624" s="13"/>
      <c r="AT8624" s="13"/>
      <c r="AU8624" s="13"/>
      <c r="AV8624" s="13"/>
      <c r="AW8624" s="13"/>
      <c r="AX8624" s="13"/>
      <c r="AY8624" s="13"/>
      <c r="AZ8624" s="12"/>
      <c r="BA8624" s="12"/>
      <c r="BB8624" s="12"/>
      <c r="BC8624" s="11"/>
      <c r="BD8624" s="11"/>
      <c r="BE8624" s="11"/>
      <c r="BF8624" s="11"/>
    </row>
    <row r="8625" spans="1:58" x14ac:dyDescent="0.25">
      <c r="A8625" s="13"/>
      <c r="B8625" s="13"/>
      <c r="C8625" s="13"/>
      <c r="D8625" s="13"/>
      <c r="E8625" s="13"/>
      <c r="F8625" s="13"/>
      <c r="G8625" s="13"/>
      <c r="H8625" s="13"/>
      <c r="I8625" s="13"/>
      <c r="J8625" s="13"/>
      <c r="K8625" s="13"/>
      <c r="L8625" s="13"/>
      <c r="M8625" s="13"/>
      <c r="N8625" s="13"/>
      <c r="O8625" s="13"/>
      <c r="P8625" s="13"/>
      <c r="Q8625" s="13"/>
      <c r="R8625" s="13"/>
      <c r="S8625" s="13"/>
      <c r="T8625" s="13"/>
      <c r="U8625" s="13"/>
      <c r="V8625" s="13"/>
      <c r="W8625" s="13"/>
      <c r="X8625" s="13"/>
      <c r="Y8625" s="13"/>
      <c r="Z8625" s="13"/>
      <c r="AA8625" s="13"/>
      <c r="AB8625" s="13"/>
      <c r="AC8625" s="13"/>
      <c r="AD8625" s="13"/>
      <c r="AE8625" s="13"/>
      <c r="AF8625" s="13"/>
      <c r="AG8625" s="13"/>
      <c r="AH8625" s="13"/>
      <c r="AI8625" s="13"/>
      <c r="AJ8625" s="13"/>
      <c r="AK8625" s="13"/>
      <c r="AL8625" s="13"/>
      <c r="AM8625" s="13"/>
      <c r="AN8625" s="13"/>
      <c r="AO8625" s="13"/>
      <c r="AP8625" s="13"/>
      <c r="AQ8625" s="13"/>
      <c r="AR8625" s="13"/>
      <c r="AS8625" s="13"/>
      <c r="AT8625" s="13"/>
      <c r="AU8625" s="13"/>
      <c r="AV8625" s="13"/>
      <c r="AW8625" s="13"/>
      <c r="AX8625" s="13"/>
      <c r="AY8625" s="13"/>
      <c r="AZ8625" s="12"/>
      <c r="BA8625" s="12"/>
      <c r="BB8625" s="12"/>
      <c r="BC8625" s="11"/>
      <c r="BD8625" s="11"/>
      <c r="BE8625" s="11"/>
      <c r="BF8625" s="11"/>
    </row>
    <row r="8626" spans="1:58" x14ac:dyDescent="0.25">
      <c r="A8626" s="13"/>
      <c r="B8626" s="13"/>
      <c r="C8626" s="13"/>
      <c r="D8626" s="13"/>
      <c r="E8626" s="13"/>
      <c r="F8626" s="13"/>
      <c r="G8626" s="13"/>
      <c r="H8626" s="13"/>
      <c r="I8626" s="13"/>
      <c r="J8626" s="13"/>
      <c r="K8626" s="13"/>
      <c r="L8626" s="13"/>
      <c r="M8626" s="13"/>
      <c r="N8626" s="13"/>
      <c r="O8626" s="13"/>
      <c r="P8626" s="13"/>
      <c r="Q8626" s="13"/>
      <c r="R8626" s="13"/>
      <c r="S8626" s="13"/>
      <c r="T8626" s="13"/>
      <c r="U8626" s="13"/>
      <c r="V8626" s="13"/>
      <c r="W8626" s="13"/>
      <c r="X8626" s="13"/>
      <c r="Y8626" s="13"/>
      <c r="Z8626" s="13"/>
      <c r="AA8626" s="13"/>
      <c r="AB8626" s="13"/>
      <c r="AC8626" s="13"/>
      <c r="AD8626" s="13"/>
      <c r="AE8626" s="13"/>
      <c r="AF8626" s="13"/>
      <c r="AG8626" s="13"/>
      <c r="AH8626" s="13"/>
      <c r="AI8626" s="13"/>
      <c r="AJ8626" s="13"/>
      <c r="AK8626" s="13"/>
      <c r="AL8626" s="13"/>
      <c r="AM8626" s="13"/>
      <c r="AN8626" s="13"/>
      <c r="AO8626" s="13"/>
      <c r="AP8626" s="13"/>
      <c r="AQ8626" s="13"/>
      <c r="AR8626" s="13"/>
      <c r="AS8626" s="13"/>
      <c r="AT8626" s="13"/>
      <c r="AU8626" s="13"/>
      <c r="AV8626" s="13"/>
      <c r="AW8626" s="13"/>
      <c r="AX8626" s="13"/>
      <c r="AY8626" s="13"/>
      <c r="AZ8626" s="12"/>
      <c r="BA8626" s="12"/>
      <c r="BB8626" s="12"/>
      <c r="BC8626" s="11"/>
      <c r="BD8626" s="11"/>
      <c r="BE8626" s="11"/>
      <c r="BF8626" s="11"/>
    </row>
    <row r="8627" spans="1:58" x14ac:dyDescent="0.25">
      <c r="A8627" s="13"/>
      <c r="B8627" s="13"/>
      <c r="C8627" s="13"/>
      <c r="D8627" s="13"/>
      <c r="E8627" s="13"/>
      <c r="F8627" s="13"/>
      <c r="G8627" s="13"/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3"/>
      <c r="S8627" s="13"/>
      <c r="T8627" s="13"/>
      <c r="U8627" s="13"/>
      <c r="V8627" s="13"/>
      <c r="W8627" s="13"/>
      <c r="X8627" s="13"/>
      <c r="Y8627" s="13"/>
      <c r="Z8627" s="13"/>
      <c r="AA8627" s="13"/>
      <c r="AB8627" s="13"/>
      <c r="AC8627" s="13"/>
      <c r="AD8627" s="13"/>
      <c r="AE8627" s="13"/>
      <c r="AF8627" s="13"/>
      <c r="AG8627" s="13"/>
      <c r="AH8627" s="13"/>
      <c r="AI8627" s="13"/>
      <c r="AJ8627" s="13"/>
      <c r="AK8627" s="13"/>
      <c r="AL8627" s="13"/>
      <c r="AM8627" s="13"/>
      <c r="AN8627" s="13"/>
      <c r="AO8627" s="13"/>
      <c r="AP8627" s="13"/>
      <c r="AQ8627" s="13"/>
      <c r="AR8627" s="13"/>
      <c r="AS8627" s="13"/>
      <c r="AT8627" s="13"/>
      <c r="AU8627" s="13"/>
      <c r="AV8627" s="13"/>
      <c r="AW8627" s="13"/>
      <c r="AX8627" s="13"/>
      <c r="AY8627" s="13"/>
      <c r="AZ8627" s="12"/>
      <c r="BA8627" s="12"/>
      <c r="BB8627" s="12"/>
      <c r="BC8627" s="11"/>
      <c r="BD8627" s="11"/>
      <c r="BE8627" s="11"/>
      <c r="BF8627" s="11"/>
    </row>
    <row r="8628" spans="1:58" x14ac:dyDescent="0.25">
      <c r="A8628" s="13"/>
      <c r="B8628" s="13"/>
      <c r="C8628" s="13"/>
      <c r="D8628" s="13"/>
      <c r="E8628" s="13"/>
      <c r="F8628" s="13"/>
      <c r="G8628" s="13"/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3"/>
      <c r="S8628" s="13"/>
      <c r="T8628" s="13"/>
      <c r="U8628" s="13"/>
      <c r="V8628" s="13"/>
      <c r="W8628" s="13"/>
      <c r="X8628" s="13"/>
      <c r="Y8628" s="13"/>
      <c r="Z8628" s="13"/>
      <c r="AA8628" s="13"/>
      <c r="AB8628" s="13"/>
      <c r="AC8628" s="13"/>
      <c r="AD8628" s="13"/>
      <c r="AE8628" s="13"/>
      <c r="AF8628" s="13"/>
      <c r="AG8628" s="13"/>
      <c r="AH8628" s="13"/>
      <c r="AI8628" s="13"/>
      <c r="AJ8628" s="13"/>
      <c r="AK8628" s="13"/>
      <c r="AL8628" s="13"/>
      <c r="AM8628" s="13"/>
      <c r="AN8628" s="13"/>
      <c r="AO8628" s="13"/>
      <c r="AP8628" s="13"/>
      <c r="AQ8628" s="13"/>
      <c r="AR8628" s="13"/>
      <c r="AS8628" s="13"/>
      <c r="AT8628" s="13"/>
      <c r="AU8628" s="13"/>
      <c r="AV8628" s="13"/>
      <c r="AW8628" s="13"/>
      <c r="AX8628" s="13"/>
      <c r="AY8628" s="13"/>
      <c r="AZ8628" s="12"/>
      <c r="BA8628" s="12"/>
      <c r="BB8628" s="12"/>
      <c r="BC8628" s="11"/>
      <c r="BD8628" s="11"/>
      <c r="BE8628" s="11"/>
      <c r="BF8628" s="11"/>
    </row>
    <row r="8629" spans="1:58" x14ac:dyDescent="0.25">
      <c r="A8629" s="13"/>
      <c r="B8629" s="13"/>
      <c r="C8629" s="13"/>
      <c r="D8629" s="13"/>
      <c r="E8629" s="13"/>
      <c r="F8629" s="13"/>
      <c r="G8629" s="13"/>
      <c r="H8629" s="13"/>
      <c r="I8629" s="13"/>
      <c r="J8629" s="13"/>
      <c r="K8629" s="13"/>
      <c r="L8629" s="13"/>
      <c r="M8629" s="13"/>
      <c r="N8629" s="13"/>
      <c r="O8629" s="13"/>
      <c r="P8629" s="13"/>
      <c r="Q8629" s="13"/>
      <c r="R8629" s="13"/>
      <c r="S8629" s="13"/>
      <c r="T8629" s="13"/>
      <c r="U8629" s="13"/>
      <c r="V8629" s="13"/>
      <c r="W8629" s="13"/>
      <c r="X8629" s="13"/>
      <c r="Y8629" s="13"/>
      <c r="Z8629" s="13"/>
      <c r="AA8629" s="13"/>
      <c r="AB8629" s="13"/>
      <c r="AC8629" s="13"/>
      <c r="AD8629" s="13"/>
      <c r="AE8629" s="13"/>
      <c r="AF8629" s="13"/>
      <c r="AG8629" s="13"/>
      <c r="AH8629" s="13"/>
      <c r="AI8629" s="13"/>
      <c r="AJ8629" s="13"/>
      <c r="AK8629" s="13"/>
      <c r="AL8629" s="13"/>
      <c r="AM8629" s="13"/>
      <c r="AN8629" s="13"/>
      <c r="AO8629" s="13"/>
      <c r="AP8629" s="13"/>
      <c r="AQ8629" s="13"/>
      <c r="AR8629" s="13"/>
      <c r="AS8629" s="13"/>
      <c r="AT8629" s="13"/>
      <c r="AU8629" s="13"/>
      <c r="AV8629" s="13"/>
      <c r="AW8629" s="13"/>
      <c r="AX8629" s="13"/>
      <c r="AY8629" s="13"/>
      <c r="AZ8629" s="12"/>
      <c r="BA8629" s="12"/>
      <c r="BB8629" s="12"/>
      <c r="BC8629" s="11"/>
      <c r="BD8629" s="11"/>
      <c r="BE8629" s="11"/>
      <c r="BF8629" s="11"/>
    </row>
    <row r="8630" spans="1:58" x14ac:dyDescent="0.25">
      <c r="A8630" s="13"/>
      <c r="B8630" s="13"/>
      <c r="C8630" s="13"/>
      <c r="D8630" s="13"/>
      <c r="E8630" s="13"/>
      <c r="F8630" s="13"/>
      <c r="G8630" s="13"/>
      <c r="H8630" s="13"/>
      <c r="I8630" s="13"/>
      <c r="J8630" s="13"/>
      <c r="K8630" s="13"/>
      <c r="L8630" s="13"/>
      <c r="M8630" s="13"/>
      <c r="N8630" s="13"/>
      <c r="O8630" s="13"/>
      <c r="P8630" s="13"/>
      <c r="Q8630" s="13"/>
      <c r="R8630" s="13"/>
      <c r="S8630" s="13"/>
      <c r="T8630" s="13"/>
      <c r="U8630" s="13"/>
      <c r="V8630" s="13"/>
      <c r="W8630" s="13"/>
      <c r="X8630" s="13"/>
      <c r="Y8630" s="13"/>
      <c r="Z8630" s="13"/>
      <c r="AA8630" s="13"/>
      <c r="AB8630" s="13"/>
      <c r="AC8630" s="13"/>
      <c r="AD8630" s="13"/>
      <c r="AE8630" s="13"/>
      <c r="AF8630" s="13"/>
      <c r="AG8630" s="13"/>
      <c r="AH8630" s="13"/>
      <c r="AI8630" s="13"/>
      <c r="AJ8630" s="13"/>
      <c r="AK8630" s="13"/>
      <c r="AL8630" s="13"/>
      <c r="AM8630" s="13"/>
      <c r="AN8630" s="13"/>
      <c r="AO8630" s="13"/>
      <c r="AP8630" s="13"/>
      <c r="AQ8630" s="13"/>
      <c r="AR8630" s="13"/>
      <c r="AS8630" s="13"/>
      <c r="AT8630" s="13"/>
      <c r="AU8630" s="13"/>
      <c r="AV8630" s="13"/>
      <c r="AW8630" s="13"/>
      <c r="AX8630" s="13"/>
      <c r="AY8630" s="13"/>
      <c r="AZ8630" s="12"/>
      <c r="BA8630" s="12"/>
      <c r="BB8630" s="12"/>
      <c r="BC8630" s="11"/>
      <c r="BD8630" s="11"/>
      <c r="BE8630" s="11"/>
      <c r="BF8630" s="11"/>
    </row>
    <row r="8631" spans="1:58" x14ac:dyDescent="0.25">
      <c r="A8631" s="13"/>
      <c r="B8631" s="13"/>
      <c r="C8631" s="13"/>
      <c r="D8631" s="13"/>
      <c r="E8631" s="13"/>
      <c r="F8631" s="13"/>
      <c r="G8631" s="13"/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3"/>
      <c r="S8631" s="13"/>
      <c r="T8631" s="13"/>
      <c r="U8631" s="13"/>
      <c r="V8631" s="13"/>
      <c r="W8631" s="13"/>
      <c r="X8631" s="13"/>
      <c r="Y8631" s="13"/>
      <c r="Z8631" s="13"/>
      <c r="AA8631" s="13"/>
      <c r="AB8631" s="13"/>
      <c r="AC8631" s="13"/>
      <c r="AD8631" s="13"/>
      <c r="AE8631" s="13"/>
      <c r="AF8631" s="13"/>
      <c r="AG8631" s="13"/>
      <c r="AH8631" s="13"/>
      <c r="AI8631" s="13"/>
      <c r="AJ8631" s="13"/>
      <c r="AK8631" s="13"/>
      <c r="AL8631" s="13"/>
      <c r="AM8631" s="13"/>
      <c r="AN8631" s="13"/>
      <c r="AO8631" s="13"/>
      <c r="AP8631" s="13"/>
      <c r="AQ8631" s="13"/>
      <c r="AR8631" s="13"/>
      <c r="AS8631" s="13"/>
      <c r="AT8631" s="13"/>
      <c r="AU8631" s="13"/>
      <c r="AV8631" s="13"/>
      <c r="AW8631" s="13"/>
      <c r="AX8631" s="13"/>
      <c r="AY8631" s="13"/>
      <c r="AZ8631" s="12"/>
      <c r="BA8631" s="12"/>
      <c r="BB8631" s="12"/>
      <c r="BC8631" s="11"/>
      <c r="BD8631" s="11"/>
      <c r="BE8631" s="11"/>
      <c r="BF8631" s="11"/>
    </row>
    <row r="8632" spans="1:58" x14ac:dyDescent="0.25">
      <c r="A8632" s="13"/>
      <c r="B8632" s="13"/>
      <c r="C8632" s="13"/>
      <c r="D8632" s="13"/>
      <c r="E8632" s="13"/>
      <c r="F8632" s="13"/>
      <c r="G8632" s="13"/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3"/>
      <c r="S8632" s="13"/>
      <c r="T8632" s="13"/>
      <c r="U8632" s="13"/>
      <c r="V8632" s="13"/>
      <c r="W8632" s="13"/>
      <c r="X8632" s="13"/>
      <c r="Y8632" s="13"/>
      <c r="Z8632" s="13"/>
      <c r="AA8632" s="13"/>
      <c r="AB8632" s="13"/>
      <c r="AC8632" s="13"/>
      <c r="AD8632" s="13"/>
      <c r="AE8632" s="13"/>
      <c r="AF8632" s="13"/>
      <c r="AG8632" s="13"/>
      <c r="AH8632" s="13"/>
      <c r="AI8632" s="13"/>
      <c r="AJ8632" s="13"/>
      <c r="AK8632" s="13"/>
      <c r="AL8632" s="13"/>
      <c r="AM8632" s="13"/>
      <c r="AN8632" s="13"/>
      <c r="AO8632" s="13"/>
      <c r="AP8632" s="13"/>
      <c r="AQ8632" s="13"/>
      <c r="AR8632" s="13"/>
      <c r="AS8632" s="13"/>
      <c r="AT8632" s="13"/>
      <c r="AU8632" s="13"/>
      <c r="AV8632" s="13"/>
      <c r="AW8632" s="13"/>
      <c r="AX8632" s="13"/>
      <c r="AY8632" s="13"/>
      <c r="AZ8632" s="12"/>
      <c r="BA8632" s="12"/>
      <c r="BB8632" s="12"/>
      <c r="BC8632" s="11"/>
      <c r="BD8632" s="11"/>
      <c r="BE8632" s="11"/>
      <c r="BF8632" s="11"/>
    </row>
    <row r="8633" spans="1:58" x14ac:dyDescent="0.25">
      <c r="A8633" s="13"/>
      <c r="B8633" s="13"/>
      <c r="C8633" s="13"/>
      <c r="D8633" s="13"/>
      <c r="E8633" s="13"/>
      <c r="F8633" s="13"/>
      <c r="G8633" s="13"/>
      <c r="H8633" s="13"/>
      <c r="I8633" s="13"/>
      <c r="J8633" s="13"/>
      <c r="K8633" s="13"/>
      <c r="L8633" s="13"/>
      <c r="M8633" s="13"/>
      <c r="N8633" s="13"/>
      <c r="O8633" s="13"/>
      <c r="P8633" s="13"/>
      <c r="Q8633" s="13"/>
      <c r="R8633" s="13"/>
      <c r="S8633" s="13"/>
      <c r="T8633" s="13"/>
      <c r="U8633" s="13"/>
      <c r="V8633" s="13"/>
      <c r="W8633" s="13"/>
      <c r="X8633" s="13"/>
      <c r="Y8633" s="13"/>
      <c r="Z8633" s="13"/>
      <c r="AA8633" s="13"/>
      <c r="AB8633" s="13"/>
      <c r="AC8633" s="13"/>
      <c r="AD8633" s="13"/>
      <c r="AE8633" s="13"/>
      <c r="AF8633" s="13"/>
      <c r="AG8633" s="13"/>
      <c r="AH8633" s="13"/>
      <c r="AI8633" s="13"/>
      <c r="AJ8633" s="13"/>
      <c r="AK8633" s="13"/>
      <c r="AL8633" s="13"/>
      <c r="AM8633" s="13"/>
      <c r="AN8633" s="13"/>
      <c r="AO8633" s="13"/>
      <c r="AP8633" s="13"/>
      <c r="AQ8633" s="13"/>
      <c r="AR8633" s="13"/>
      <c r="AS8633" s="13"/>
      <c r="AT8633" s="13"/>
      <c r="AU8633" s="13"/>
      <c r="AV8633" s="13"/>
      <c r="AW8633" s="13"/>
      <c r="AX8633" s="13"/>
      <c r="AY8633" s="13"/>
      <c r="AZ8633" s="12"/>
      <c r="BA8633" s="12"/>
      <c r="BB8633" s="12"/>
      <c r="BC8633" s="11"/>
      <c r="BD8633" s="11"/>
      <c r="BE8633" s="11"/>
      <c r="BF8633" s="11"/>
    </row>
    <row r="8634" spans="1:58" x14ac:dyDescent="0.25">
      <c r="A8634" s="13"/>
      <c r="B8634" s="13"/>
      <c r="C8634" s="13"/>
      <c r="D8634" s="13"/>
      <c r="E8634" s="13"/>
      <c r="F8634" s="13"/>
      <c r="G8634" s="13"/>
      <c r="H8634" s="13"/>
      <c r="I8634" s="13"/>
      <c r="J8634" s="13"/>
      <c r="K8634" s="13"/>
      <c r="L8634" s="13"/>
      <c r="M8634" s="13"/>
      <c r="N8634" s="13"/>
      <c r="O8634" s="13"/>
      <c r="P8634" s="13"/>
      <c r="Q8634" s="13"/>
      <c r="R8634" s="13"/>
      <c r="S8634" s="13"/>
      <c r="T8634" s="13"/>
      <c r="U8634" s="13"/>
      <c r="V8634" s="13"/>
      <c r="W8634" s="13"/>
      <c r="X8634" s="13"/>
      <c r="Y8634" s="13"/>
      <c r="Z8634" s="13"/>
      <c r="AA8634" s="13"/>
      <c r="AB8634" s="13"/>
      <c r="AC8634" s="13"/>
      <c r="AD8634" s="13"/>
      <c r="AE8634" s="13"/>
      <c r="AF8634" s="13"/>
      <c r="AG8634" s="13"/>
      <c r="AH8634" s="13"/>
      <c r="AI8634" s="13"/>
      <c r="AJ8634" s="13"/>
      <c r="AK8634" s="13"/>
      <c r="AL8634" s="13"/>
      <c r="AM8634" s="13"/>
      <c r="AN8634" s="13"/>
      <c r="AO8634" s="13"/>
      <c r="AP8634" s="13"/>
      <c r="AQ8634" s="13"/>
      <c r="AR8634" s="13"/>
      <c r="AS8634" s="13"/>
      <c r="AT8634" s="13"/>
      <c r="AU8634" s="13"/>
      <c r="AV8634" s="13"/>
      <c r="AW8634" s="13"/>
      <c r="AX8634" s="13"/>
      <c r="AY8634" s="13"/>
      <c r="AZ8634" s="12"/>
      <c r="BA8634" s="12"/>
      <c r="BB8634" s="12"/>
      <c r="BC8634" s="11"/>
      <c r="BD8634" s="11"/>
      <c r="BE8634" s="11"/>
      <c r="BF8634" s="11"/>
    </row>
    <row r="8635" spans="1:58" x14ac:dyDescent="0.25">
      <c r="A8635" s="13"/>
      <c r="B8635" s="13"/>
      <c r="C8635" s="13"/>
      <c r="D8635" s="13"/>
      <c r="E8635" s="13"/>
      <c r="F8635" s="13"/>
      <c r="G8635" s="13"/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3"/>
      <c r="S8635" s="13"/>
      <c r="T8635" s="13"/>
      <c r="U8635" s="13"/>
      <c r="V8635" s="13"/>
      <c r="W8635" s="13"/>
      <c r="X8635" s="13"/>
      <c r="Y8635" s="13"/>
      <c r="Z8635" s="13"/>
      <c r="AA8635" s="13"/>
      <c r="AB8635" s="13"/>
      <c r="AC8635" s="13"/>
      <c r="AD8635" s="13"/>
      <c r="AE8635" s="13"/>
      <c r="AF8635" s="13"/>
      <c r="AG8635" s="13"/>
      <c r="AH8635" s="13"/>
      <c r="AI8635" s="13"/>
      <c r="AJ8635" s="13"/>
      <c r="AK8635" s="13"/>
      <c r="AL8635" s="13"/>
      <c r="AM8635" s="13"/>
      <c r="AN8635" s="13"/>
      <c r="AO8635" s="13"/>
      <c r="AP8635" s="13"/>
      <c r="AQ8635" s="13"/>
      <c r="AR8635" s="13"/>
      <c r="AS8635" s="13"/>
      <c r="AT8635" s="13"/>
      <c r="AU8635" s="13"/>
      <c r="AV8635" s="13"/>
      <c r="AW8635" s="13"/>
      <c r="AX8635" s="13"/>
      <c r="AY8635" s="13"/>
      <c r="AZ8635" s="12"/>
      <c r="BA8635" s="12"/>
      <c r="BB8635" s="12"/>
      <c r="BC8635" s="11"/>
      <c r="BD8635" s="11"/>
      <c r="BE8635" s="11"/>
      <c r="BF8635" s="11"/>
    </row>
    <row r="8636" spans="1:58" x14ac:dyDescent="0.25">
      <c r="A8636" s="13"/>
      <c r="B8636" s="13"/>
      <c r="C8636" s="13"/>
      <c r="D8636" s="13"/>
      <c r="E8636" s="13"/>
      <c r="F8636" s="13"/>
      <c r="G8636" s="13"/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3"/>
      <c r="S8636" s="13"/>
      <c r="T8636" s="13"/>
      <c r="U8636" s="13"/>
      <c r="V8636" s="13"/>
      <c r="W8636" s="13"/>
      <c r="X8636" s="13"/>
      <c r="Y8636" s="13"/>
      <c r="Z8636" s="13"/>
      <c r="AA8636" s="13"/>
      <c r="AB8636" s="13"/>
      <c r="AC8636" s="13"/>
      <c r="AD8636" s="13"/>
      <c r="AE8636" s="13"/>
      <c r="AF8636" s="13"/>
      <c r="AG8636" s="13"/>
      <c r="AH8636" s="13"/>
      <c r="AI8636" s="13"/>
      <c r="AJ8636" s="13"/>
      <c r="AK8636" s="13"/>
      <c r="AL8636" s="13"/>
      <c r="AM8636" s="13"/>
      <c r="AN8636" s="13"/>
      <c r="AO8636" s="13"/>
      <c r="AP8636" s="13"/>
      <c r="AQ8636" s="13"/>
      <c r="AR8636" s="13"/>
      <c r="AS8636" s="13"/>
      <c r="AT8636" s="13"/>
      <c r="AU8636" s="13"/>
      <c r="AV8636" s="13"/>
      <c r="AW8636" s="13"/>
      <c r="AX8636" s="13"/>
      <c r="AY8636" s="13"/>
      <c r="AZ8636" s="12"/>
      <c r="BA8636" s="12"/>
      <c r="BB8636" s="12"/>
      <c r="BC8636" s="11"/>
      <c r="BD8636" s="11"/>
      <c r="BE8636" s="11"/>
      <c r="BF8636" s="11"/>
    </row>
    <row r="8637" spans="1:58" x14ac:dyDescent="0.25">
      <c r="A8637" s="13"/>
      <c r="B8637" s="13"/>
      <c r="C8637" s="13"/>
      <c r="D8637" s="13"/>
      <c r="E8637" s="13"/>
      <c r="F8637" s="13"/>
      <c r="G8637" s="13"/>
      <c r="H8637" s="13"/>
      <c r="I8637" s="13"/>
      <c r="J8637" s="13"/>
      <c r="K8637" s="13"/>
      <c r="L8637" s="13"/>
      <c r="M8637" s="13"/>
      <c r="N8637" s="13"/>
      <c r="O8637" s="13"/>
      <c r="P8637" s="13"/>
      <c r="Q8637" s="13"/>
      <c r="R8637" s="13"/>
      <c r="S8637" s="13"/>
      <c r="T8637" s="13"/>
      <c r="U8637" s="13"/>
      <c r="V8637" s="13"/>
      <c r="W8637" s="13"/>
      <c r="X8637" s="13"/>
      <c r="Y8637" s="13"/>
      <c r="Z8637" s="13"/>
      <c r="AA8637" s="13"/>
      <c r="AB8637" s="13"/>
      <c r="AC8637" s="13"/>
      <c r="AD8637" s="13"/>
      <c r="AE8637" s="13"/>
      <c r="AF8637" s="13"/>
      <c r="AG8637" s="13"/>
      <c r="AH8637" s="13"/>
      <c r="AI8637" s="13"/>
      <c r="AJ8637" s="13"/>
      <c r="AK8637" s="13"/>
      <c r="AL8637" s="13"/>
      <c r="AM8637" s="13"/>
      <c r="AN8637" s="13"/>
      <c r="AO8637" s="13"/>
      <c r="AP8637" s="13"/>
      <c r="AQ8637" s="13"/>
      <c r="AR8637" s="13"/>
      <c r="AS8637" s="13"/>
      <c r="AT8637" s="13"/>
      <c r="AU8637" s="13"/>
      <c r="AV8637" s="13"/>
      <c r="AW8637" s="13"/>
      <c r="AX8637" s="13"/>
      <c r="AY8637" s="13"/>
      <c r="AZ8637" s="12"/>
      <c r="BA8637" s="12"/>
      <c r="BB8637" s="12"/>
      <c r="BC8637" s="11"/>
      <c r="BD8637" s="11"/>
      <c r="BE8637" s="11"/>
      <c r="BF8637" s="11"/>
    </row>
    <row r="8638" spans="1:58" x14ac:dyDescent="0.25">
      <c r="A8638" s="13"/>
      <c r="B8638" s="13"/>
      <c r="C8638" s="13"/>
      <c r="D8638" s="13"/>
      <c r="E8638" s="13"/>
      <c r="F8638" s="13"/>
      <c r="G8638" s="13"/>
      <c r="H8638" s="13"/>
      <c r="I8638" s="13"/>
      <c r="J8638" s="13"/>
      <c r="K8638" s="13"/>
      <c r="L8638" s="13"/>
      <c r="M8638" s="13"/>
      <c r="N8638" s="13"/>
      <c r="O8638" s="13"/>
      <c r="P8638" s="13"/>
      <c r="Q8638" s="13"/>
      <c r="R8638" s="13"/>
      <c r="S8638" s="13"/>
      <c r="T8638" s="13"/>
      <c r="U8638" s="13"/>
      <c r="V8638" s="13"/>
      <c r="W8638" s="13"/>
      <c r="X8638" s="13"/>
      <c r="Y8638" s="13"/>
      <c r="Z8638" s="13"/>
      <c r="AA8638" s="13"/>
      <c r="AB8638" s="13"/>
      <c r="AC8638" s="13"/>
      <c r="AD8638" s="13"/>
      <c r="AE8638" s="13"/>
      <c r="AF8638" s="13"/>
      <c r="AG8638" s="13"/>
      <c r="AH8638" s="13"/>
      <c r="AI8638" s="13"/>
      <c r="AJ8638" s="13"/>
      <c r="AK8638" s="13"/>
      <c r="AL8638" s="13"/>
      <c r="AM8638" s="13"/>
      <c r="AN8638" s="13"/>
      <c r="AO8638" s="13"/>
      <c r="AP8638" s="13"/>
      <c r="AQ8638" s="13"/>
      <c r="AR8638" s="13"/>
      <c r="AS8638" s="13"/>
      <c r="AT8638" s="13"/>
      <c r="AU8638" s="13"/>
      <c r="AV8638" s="13"/>
      <c r="AW8638" s="13"/>
      <c r="AX8638" s="13"/>
      <c r="AY8638" s="13"/>
      <c r="AZ8638" s="12"/>
      <c r="BA8638" s="12"/>
      <c r="BB8638" s="12"/>
      <c r="BC8638" s="11"/>
      <c r="BD8638" s="11"/>
      <c r="BE8638" s="11"/>
      <c r="BF8638" s="11"/>
    </row>
    <row r="8639" spans="1:58" x14ac:dyDescent="0.25">
      <c r="A8639" s="13"/>
      <c r="B8639" s="13"/>
      <c r="C8639" s="13"/>
      <c r="D8639" s="13"/>
      <c r="E8639" s="13"/>
      <c r="F8639" s="13"/>
      <c r="G8639" s="13"/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3"/>
      <c r="S8639" s="13"/>
      <c r="T8639" s="13"/>
      <c r="U8639" s="13"/>
      <c r="V8639" s="13"/>
      <c r="W8639" s="13"/>
      <c r="X8639" s="13"/>
      <c r="Y8639" s="13"/>
      <c r="Z8639" s="13"/>
      <c r="AA8639" s="13"/>
      <c r="AB8639" s="13"/>
      <c r="AC8639" s="13"/>
      <c r="AD8639" s="13"/>
      <c r="AE8639" s="13"/>
      <c r="AF8639" s="13"/>
      <c r="AG8639" s="13"/>
      <c r="AH8639" s="13"/>
      <c r="AI8639" s="13"/>
      <c r="AJ8639" s="13"/>
      <c r="AK8639" s="13"/>
      <c r="AL8639" s="13"/>
      <c r="AM8639" s="13"/>
      <c r="AN8639" s="13"/>
      <c r="AO8639" s="13"/>
      <c r="AP8639" s="13"/>
      <c r="AQ8639" s="13"/>
      <c r="AR8639" s="13"/>
      <c r="AS8639" s="13"/>
      <c r="AT8639" s="13"/>
      <c r="AU8639" s="13"/>
      <c r="AV8639" s="13"/>
      <c r="AW8639" s="13"/>
      <c r="AX8639" s="13"/>
      <c r="AY8639" s="13"/>
      <c r="AZ8639" s="12"/>
      <c r="BA8639" s="12"/>
      <c r="BB8639" s="12"/>
      <c r="BC8639" s="11"/>
      <c r="BD8639" s="11"/>
      <c r="BE8639" s="11"/>
      <c r="BF8639" s="11"/>
    </row>
    <row r="8640" spans="1:58" x14ac:dyDescent="0.25">
      <c r="A8640" s="13"/>
      <c r="B8640" s="13"/>
      <c r="C8640" s="13"/>
      <c r="D8640" s="13"/>
      <c r="E8640" s="13"/>
      <c r="F8640" s="13"/>
      <c r="G8640" s="13"/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3"/>
      <c r="S8640" s="13"/>
      <c r="T8640" s="13"/>
      <c r="U8640" s="13"/>
      <c r="V8640" s="13"/>
      <c r="W8640" s="13"/>
      <c r="X8640" s="13"/>
      <c r="Y8640" s="13"/>
      <c r="Z8640" s="13"/>
      <c r="AA8640" s="13"/>
      <c r="AB8640" s="13"/>
      <c r="AC8640" s="13"/>
      <c r="AD8640" s="13"/>
      <c r="AE8640" s="13"/>
      <c r="AF8640" s="13"/>
      <c r="AG8640" s="13"/>
      <c r="AH8640" s="13"/>
      <c r="AI8640" s="13"/>
      <c r="AJ8640" s="13"/>
      <c r="AK8640" s="13"/>
      <c r="AL8640" s="13"/>
      <c r="AM8640" s="13"/>
      <c r="AN8640" s="13"/>
      <c r="AO8640" s="13"/>
      <c r="AP8640" s="13"/>
      <c r="AQ8640" s="13"/>
      <c r="AR8640" s="13"/>
      <c r="AS8640" s="13"/>
      <c r="AT8640" s="13"/>
      <c r="AU8640" s="13"/>
      <c r="AV8640" s="13"/>
      <c r="AW8640" s="13"/>
      <c r="AX8640" s="13"/>
      <c r="AY8640" s="13"/>
      <c r="AZ8640" s="12"/>
      <c r="BA8640" s="12"/>
      <c r="BB8640" s="12"/>
      <c r="BC8640" s="11"/>
      <c r="BD8640" s="11"/>
      <c r="BE8640" s="11"/>
      <c r="BF8640" s="11"/>
    </row>
    <row r="8641" spans="1:58" x14ac:dyDescent="0.25">
      <c r="A8641" s="13"/>
      <c r="B8641" s="13"/>
      <c r="C8641" s="13"/>
      <c r="D8641" s="13"/>
      <c r="E8641" s="13"/>
      <c r="F8641" s="13"/>
      <c r="G8641" s="13"/>
      <c r="H8641" s="13"/>
      <c r="I8641" s="13"/>
      <c r="J8641" s="13"/>
      <c r="K8641" s="13"/>
      <c r="L8641" s="13"/>
      <c r="M8641" s="13"/>
      <c r="N8641" s="13"/>
      <c r="O8641" s="13"/>
      <c r="P8641" s="13"/>
      <c r="Q8641" s="13"/>
      <c r="R8641" s="13"/>
      <c r="S8641" s="13"/>
      <c r="T8641" s="13"/>
      <c r="U8641" s="13"/>
      <c r="V8641" s="13"/>
      <c r="W8641" s="13"/>
      <c r="X8641" s="13"/>
      <c r="Y8641" s="13"/>
      <c r="Z8641" s="13"/>
      <c r="AA8641" s="13"/>
      <c r="AB8641" s="13"/>
      <c r="AC8641" s="13"/>
      <c r="AD8641" s="13"/>
      <c r="AE8641" s="13"/>
      <c r="AF8641" s="13"/>
      <c r="AG8641" s="13"/>
      <c r="AH8641" s="13"/>
      <c r="AI8641" s="13"/>
      <c r="AJ8641" s="13"/>
      <c r="AK8641" s="13"/>
      <c r="AL8641" s="13"/>
      <c r="AM8641" s="13"/>
      <c r="AN8641" s="13"/>
      <c r="AO8641" s="13"/>
      <c r="AP8641" s="13"/>
      <c r="AQ8641" s="13"/>
      <c r="AR8641" s="13"/>
      <c r="AS8641" s="13"/>
      <c r="AT8641" s="13"/>
      <c r="AU8641" s="13"/>
      <c r="AV8641" s="13"/>
      <c r="AW8641" s="13"/>
      <c r="AX8641" s="13"/>
      <c r="AY8641" s="13"/>
      <c r="AZ8641" s="12"/>
      <c r="BA8641" s="12"/>
      <c r="BB8641" s="12"/>
      <c r="BC8641" s="11"/>
      <c r="BD8641" s="11"/>
      <c r="BE8641" s="11"/>
      <c r="BF8641" s="11"/>
    </row>
    <row r="8642" spans="1:58" x14ac:dyDescent="0.25">
      <c r="A8642" s="13"/>
      <c r="B8642" s="13"/>
      <c r="C8642" s="13"/>
      <c r="D8642" s="13"/>
      <c r="E8642" s="13"/>
      <c r="F8642" s="13"/>
      <c r="G8642" s="13"/>
      <c r="H8642" s="13"/>
      <c r="I8642" s="13"/>
      <c r="J8642" s="13"/>
      <c r="K8642" s="13"/>
      <c r="L8642" s="13"/>
      <c r="M8642" s="13"/>
      <c r="N8642" s="13"/>
      <c r="O8642" s="13"/>
      <c r="P8642" s="13"/>
      <c r="Q8642" s="13"/>
      <c r="R8642" s="13"/>
      <c r="S8642" s="13"/>
      <c r="T8642" s="13"/>
      <c r="U8642" s="13"/>
      <c r="V8642" s="13"/>
      <c r="W8642" s="13"/>
      <c r="X8642" s="13"/>
      <c r="Y8642" s="13"/>
      <c r="Z8642" s="13"/>
      <c r="AA8642" s="13"/>
      <c r="AB8642" s="13"/>
      <c r="AC8642" s="13"/>
      <c r="AD8642" s="13"/>
      <c r="AE8642" s="13"/>
      <c r="AF8642" s="13"/>
      <c r="AG8642" s="13"/>
      <c r="AH8642" s="13"/>
      <c r="AI8642" s="13"/>
      <c r="AJ8642" s="13"/>
      <c r="AK8642" s="13"/>
      <c r="AL8642" s="13"/>
      <c r="AM8642" s="13"/>
      <c r="AN8642" s="13"/>
      <c r="AO8642" s="13"/>
      <c r="AP8642" s="13"/>
      <c r="AQ8642" s="13"/>
      <c r="AR8642" s="13"/>
      <c r="AS8642" s="13"/>
      <c r="AT8642" s="13"/>
      <c r="AU8642" s="13"/>
      <c r="AV8642" s="13"/>
      <c r="AW8642" s="13"/>
      <c r="AX8642" s="13"/>
      <c r="AY8642" s="13"/>
      <c r="AZ8642" s="12"/>
      <c r="BA8642" s="12"/>
      <c r="BB8642" s="12"/>
      <c r="BC8642" s="11"/>
      <c r="BD8642" s="11"/>
      <c r="BE8642" s="11"/>
      <c r="BF8642" s="11"/>
    </row>
    <row r="8643" spans="1:58" x14ac:dyDescent="0.25">
      <c r="A8643" s="13"/>
      <c r="B8643" s="13"/>
      <c r="C8643" s="13"/>
      <c r="D8643" s="13"/>
      <c r="E8643" s="13"/>
      <c r="F8643" s="13"/>
      <c r="G8643" s="13"/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3"/>
      <c r="S8643" s="13"/>
      <c r="T8643" s="13"/>
      <c r="U8643" s="13"/>
      <c r="V8643" s="13"/>
      <c r="W8643" s="13"/>
      <c r="X8643" s="13"/>
      <c r="Y8643" s="13"/>
      <c r="Z8643" s="13"/>
      <c r="AA8643" s="13"/>
      <c r="AB8643" s="13"/>
      <c r="AC8643" s="13"/>
      <c r="AD8643" s="13"/>
      <c r="AE8643" s="13"/>
      <c r="AF8643" s="13"/>
      <c r="AG8643" s="13"/>
      <c r="AH8643" s="13"/>
      <c r="AI8643" s="13"/>
      <c r="AJ8643" s="13"/>
      <c r="AK8643" s="13"/>
      <c r="AL8643" s="13"/>
      <c r="AM8643" s="13"/>
      <c r="AN8643" s="13"/>
      <c r="AO8643" s="13"/>
      <c r="AP8643" s="13"/>
      <c r="AQ8643" s="13"/>
      <c r="AR8643" s="13"/>
      <c r="AS8643" s="13"/>
      <c r="AT8643" s="13"/>
      <c r="AU8643" s="13"/>
      <c r="AV8643" s="13"/>
      <c r="AW8643" s="13"/>
      <c r="AX8643" s="13"/>
      <c r="AY8643" s="13"/>
      <c r="AZ8643" s="12"/>
      <c r="BA8643" s="12"/>
      <c r="BB8643" s="12"/>
      <c r="BC8643" s="11"/>
      <c r="BD8643" s="11"/>
      <c r="BE8643" s="11"/>
      <c r="BF8643" s="11"/>
    </row>
    <row r="8644" spans="1:58" x14ac:dyDescent="0.25">
      <c r="A8644" s="13"/>
      <c r="B8644" s="13"/>
      <c r="C8644" s="13"/>
      <c r="D8644" s="13"/>
      <c r="E8644" s="13"/>
      <c r="F8644" s="13"/>
      <c r="G8644" s="13"/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3"/>
      <c r="S8644" s="13"/>
      <c r="T8644" s="13"/>
      <c r="U8644" s="13"/>
      <c r="V8644" s="13"/>
      <c r="W8644" s="13"/>
      <c r="X8644" s="13"/>
      <c r="Y8644" s="13"/>
      <c r="Z8644" s="13"/>
      <c r="AA8644" s="13"/>
      <c r="AB8644" s="13"/>
      <c r="AC8644" s="13"/>
      <c r="AD8644" s="13"/>
      <c r="AE8644" s="13"/>
      <c r="AF8644" s="13"/>
      <c r="AG8644" s="13"/>
      <c r="AH8644" s="13"/>
      <c r="AI8644" s="13"/>
      <c r="AJ8644" s="13"/>
      <c r="AK8644" s="13"/>
      <c r="AL8644" s="13"/>
      <c r="AM8644" s="13"/>
      <c r="AN8644" s="13"/>
      <c r="AO8644" s="13"/>
      <c r="AP8644" s="13"/>
      <c r="AQ8644" s="13"/>
      <c r="AR8644" s="13"/>
      <c r="AS8644" s="13"/>
      <c r="AT8644" s="13"/>
      <c r="AU8644" s="13"/>
      <c r="AV8644" s="13"/>
      <c r="AW8644" s="13"/>
      <c r="AX8644" s="13"/>
      <c r="AY8644" s="13"/>
      <c r="AZ8644" s="12"/>
      <c r="BA8644" s="12"/>
      <c r="BB8644" s="12"/>
      <c r="BC8644" s="11"/>
      <c r="BD8644" s="11"/>
      <c r="BE8644" s="11"/>
      <c r="BF8644" s="11"/>
    </row>
    <row r="8645" spans="1:58" x14ac:dyDescent="0.25">
      <c r="A8645" s="13"/>
      <c r="B8645" s="13"/>
      <c r="C8645" s="13"/>
      <c r="D8645" s="13"/>
      <c r="E8645" s="13"/>
      <c r="F8645" s="13"/>
      <c r="G8645" s="13"/>
      <c r="H8645" s="13"/>
      <c r="I8645" s="13"/>
      <c r="J8645" s="13"/>
      <c r="K8645" s="13"/>
      <c r="L8645" s="13"/>
      <c r="M8645" s="13"/>
      <c r="N8645" s="13"/>
      <c r="O8645" s="13"/>
      <c r="P8645" s="13"/>
      <c r="Q8645" s="13"/>
      <c r="R8645" s="13"/>
      <c r="S8645" s="13"/>
      <c r="T8645" s="13"/>
      <c r="U8645" s="13"/>
      <c r="V8645" s="13"/>
      <c r="W8645" s="13"/>
      <c r="X8645" s="13"/>
      <c r="Y8645" s="13"/>
      <c r="Z8645" s="13"/>
      <c r="AA8645" s="13"/>
      <c r="AB8645" s="13"/>
      <c r="AC8645" s="13"/>
      <c r="AD8645" s="13"/>
      <c r="AE8645" s="13"/>
      <c r="AF8645" s="13"/>
      <c r="AG8645" s="13"/>
      <c r="AH8645" s="13"/>
      <c r="AI8645" s="13"/>
      <c r="AJ8645" s="13"/>
      <c r="AK8645" s="13"/>
      <c r="AL8645" s="13"/>
      <c r="AM8645" s="13"/>
      <c r="AN8645" s="13"/>
      <c r="AO8645" s="13"/>
      <c r="AP8645" s="13"/>
      <c r="AQ8645" s="13"/>
      <c r="AR8645" s="13"/>
      <c r="AS8645" s="13"/>
      <c r="AT8645" s="13"/>
      <c r="AU8645" s="13"/>
      <c r="AV8645" s="13"/>
      <c r="AW8645" s="13"/>
      <c r="AX8645" s="13"/>
      <c r="AY8645" s="13"/>
      <c r="AZ8645" s="12"/>
      <c r="BA8645" s="12"/>
      <c r="BB8645" s="12"/>
      <c r="BC8645" s="11"/>
      <c r="BD8645" s="11"/>
      <c r="BE8645" s="11"/>
      <c r="BF8645" s="11"/>
    </row>
    <row r="8646" spans="1:58" x14ac:dyDescent="0.25">
      <c r="A8646" s="13"/>
      <c r="B8646" s="13"/>
      <c r="C8646" s="13"/>
      <c r="D8646" s="13"/>
      <c r="E8646" s="13"/>
      <c r="F8646" s="13"/>
      <c r="G8646" s="13"/>
      <c r="H8646" s="13"/>
      <c r="I8646" s="13"/>
      <c r="J8646" s="13"/>
      <c r="K8646" s="13"/>
      <c r="L8646" s="13"/>
      <c r="M8646" s="13"/>
      <c r="N8646" s="13"/>
      <c r="O8646" s="13"/>
      <c r="P8646" s="13"/>
      <c r="Q8646" s="13"/>
      <c r="R8646" s="13"/>
      <c r="S8646" s="13"/>
      <c r="T8646" s="13"/>
      <c r="U8646" s="13"/>
      <c r="V8646" s="13"/>
      <c r="W8646" s="13"/>
      <c r="X8646" s="13"/>
      <c r="Y8646" s="13"/>
      <c r="Z8646" s="13"/>
      <c r="AA8646" s="13"/>
      <c r="AB8646" s="13"/>
      <c r="AC8646" s="13"/>
      <c r="AD8646" s="13"/>
      <c r="AE8646" s="13"/>
      <c r="AF8646" s="13"/>
      <c r="AG8646" s="13"/>
      <c r="AH8646" s="13"/>
      <c r="AI8646" s="13"/>
      <c r="AJ8646" s="13"/>
      <c r="AK8646" s="13"/>
      <c r="AL8646" s="13"/>
      <c r="AM8646" s="13"/>
      <c r="AN8646" s="13"/>
      <c r="AO8646" s="13"/>
      <c r="AP8646" s="13"/>
      <c r="AQ8646" s="13"/>
      <c r="AR8646" s="13"/>
      <c r="AS8646" s="13"/>
      <c r="AT8646" s="13"/>
      <c r="AU8646" s="13"/>
      <c r="AV8646" s="13"/>
      <c r="AW8646" s="13"/>
      <c r="AX8646" s="13"/>
      <c r="AY8646" s="13"/>
      <c r="AZ8646" s="12"/>
      <c r="BA8646" s="12"/>
      <c r="BB8646" s="12"/>
      <c r="BC8646" s="11"/>
      <c r="BD8646" s="11"/>
      <c r="BE8646" s="11"/>
      <c r="BF8646" s="11"/>
    </row>
    <row r="8647" spans="1:58" x14ac:dyDescent="0.25">
      <c r="A8647" s="13"/>
      <c r="B8647" s="13"/>
      <c r="C8647" s="13"/>
      <c r="D8647" s="13"/>
      <c r="E8647" s="13"/>
      <c r="F8647" s="13"/>
      <c r="G8647" s="13"/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3"/>
      <c r="S8647" s="13"/>
      <c r="T8647" s="13"/>
      <c r="U8647" s="13"/>
      <c r="V8647" s="13"/>
      <c r="W8647" s="13"/>
      <c r="X8647" s="13"/>
      <c r="Y8647" s="13"/>
      <c r="Z8647" s="13"/>
      <c r="AA8647" s="13"/>
      <c r="AB8647" s="13"/>
      <c r="AC8647" s="13"/>
      <c r="AD8647" s="13"/>
      <c r="AE8647" s="13"/>
      <c r="AF8647" s="13"/>
      <c r="AG8647" s="13"/>
      <c r="AH8647" s="13"/>
      <c r="AI8647" s="13"/>
      <c r="AJ8647" s="13"/>
      <c r="AK8647" s="13"/>
      <c r="AL8647" s="13"/>
      <c r="AM8647" s="13"/>
      <c r="AN8647" s="13"/>
      <c r="AO8647" s="13"/>
      <c r="AP8647" s="13"/>
      <c r="AQ8647" s="13"/>
      <c r="AR8647" s="13"/>
      <c r="AS8647" s="13"/>
      <c r="AT8647" s="13"/>
      <c r="AU8647" s="13"/>
      <c r="AV8647" s="13"/>
      <c r="AW8647" s="13"/>
      <c r="AX8647" s="13"/>
      <c r="AY8647" s="13"/>
      <c r="AZ8647" s="12"/>
      <c r="BA8647" s="12"/>
      <c r="BB8647" s="12"/>
      <c r="BC8647" s="11"/>
      <c r="BD8647" s="11"/>
      <c r="BE8647" s="11"/>
      <c r="BF8647" s="11"/>
    </row>
    <row r="8648" spans="1:58" x14ac:dyDescent="0.25">
      <c r="A8648" s="13"/>
      <c r="B8648" s="13"/>
      <c r="C8648" s="13"/>
      <c r="D8648" s="13"/>
      <c r="E8648" s="13"/>
      <c r="F8648" s="13"/>
      <c r="G8648" s="13"/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3"/>
      <c r="S8648" s="13"/>
      <c r="T8648" s="13"/>
      <c r="U8648" s="13"/>
      <c r="V8648" s="13"/>
      <c r="W8648" s="13"/>
      <c r="X8648" s="13"/>
      <c r="Y8648" s="13"/>
      <c r="Z8648" s="13"/>
      <c r="AA8648" s="13"/>
      <c r="AB8648" s="13"/>
      <c r="AC8648" s="13"/>
      <c r="AD8648" s="13"/>
      <c r="AE8648" s="13"/>
      <c r="AF8648" s="13"/>
      <c r="AG8648" s="13"/>
      <c r="AH8648" s="13"/>
      <c r="AI8648" s="13"/>
      <c r="AJ8648" s="13"/>
      <c r="AK8648" s="13"/>
      <c r="AL8648" s="13"/>
      <c r="AM8648" s="13"/>
      <c r="AN8648" s="13"/>
      <c r="AO8648" s="13"/>
      <c r="AP8648" s="13"/>
      <c r="AQ8648" s="13"/>
      <c r="AR8648" s="13"/>
      <c r="AS8648" s="13"/>
      <c r="AT8648" s="13"/>
      <c r="AU8648" s="13"/>
      <c r="AV8648" s="13"/>
      <c r="AW8648" s="13"/>
      <c r="AX8648" s="13"/>
      <c r="AY8648" s="13"/>
      <c r="AZ8648" s="12"/>
      <c r="BA8648" s="12"/>
      <c r="BB8648" s="12"/>
      <c r="BC8648" s="11"/>
      <c r="BD8648" s="11"/>
      <c r="BE8648" s="11"/>
      <c r="BF8648" s="11"/>
    </row>
    <row r="8649" spans="1:58" x14ac:dyDescent="0.25">
      <c r="A8649" s="13"/>
      <c r="B8649" s="13"/>
      <c r="C8649" s="13"/>
      <c r="D8649" s="13"/>
      <c r="E8649" s="13"/>
      <c r="F8649" s="13"/>
      <c r="G8649" s="13"/>
      <c r="H8649" s="13"/>
      <c r="I8649" s="13"/>
      <c r="J8649" s="13"/>
      <c r="K8649" s="13"/>
      <c r="L8649" s="13"/>
      <c r="M8649" s="13"/>
      <c r="N8649" s="13"/>
      <c r="O8649" s="13"/>
      <c r="P8649" s="13"/>
      <c r="Q8649" s="13"/>
      <c r="R8649" s="13"/>
      <c r="S8649" s="13"/>
      <c r="T8649" s="13"/>
      <c r="U8649" s="13"/>
      <c r="V8649" s="13"/>
      <c r="W8649" s="13"/>
      <c r="X8649" s="13"/>
      <c r="Y8649" s="13"/>
      <c r="Z8649" s="13"/>
      <c r="AA8649" s="13"/>
      <c r="AB8649" s="13"/>
      <c r="AC8649" s="13"/>
      <c r="AD8649" s="13"/>
      <c r="AE8649" s="13"/>
      <c r="AF8649" s="13"/>
      <c r="AG8649" s="13"/>
      <c r="AH8649" s="13"/>
      <c r="AI8649" s="13"/>
      <c r="AJ8649" s="13"/>
      <c r="AK8649" s="13"/>
      <c r="AL8649" s="13"/>
      <c r="AM8649" s="13"/>
      <c r="AN8649" s="13"/>
      <c r="AO8649" s="13"/>
      <c r="AP8649" s="13"/>
      <c r="AQ8649" s="13"/>
      <c r="AR8649" s="13"/>
      <c r="AS8649" s="13"/>
      <c r="AT8649" s="13"/>
      <c r="AU8649" s="13"/>
      <c r="AV8649" s="13"/>
      <c r="AW8649" s="13"/>
      <c r="AX8649" s="13"/>
      <c r="AY8649" s="13"/>
      <c r="AZ8649" s="12"/>
      <c r="BA8649" s="12"/>
      <c r="BB8649" s="12"/>
      <c r="BC8649" s="11"/>
      <c r="BD8649" s="11"/>
      <c r="BE8649" s="11"/>
      <c r="BF8649" s="11"/>
    </row>
    <row r="8650" spans="1:58" x14ac:dyDescent="0.25">
      <c r="A8650" s="13"/>
      <c r="B8650" s="13"/>
      <c r="C8650" s="13"/>
      <c r="D8650" s="13"/>
      <c r="E8650" s="13"/>
      <c r="F8650" s="13"/>
      <c r="G8650" s="13"/>
      <c r="H8650" s="13"/>
      <c r="I8650" s="13"/>
      <c r="J8650" s="13"/>
      <c r="K8650" s="13"/>
      <c r="L8650" s="13"/>
      <c r="M8650" s="13"/>
      <c r="N8650" s="13"/>
      <c r="O8650" s="13"/>
      <c r="P8650" s="13"/>
      <c r="Q8650" s="13"/>
      <c r="R8650" s="13"/>
      <c r="S8650" s="13"/>
      <c r="T8650" s="13"/>
      <c r="U8650" s="13"/>
      <c r="V8650" s="13"/>
      <c r="W8650" s="13"/>
      <c r="X8650" s="13"/>
      <c r="Y8650" s="13"/>
      <c r="Z8650" s="13"/>
      <c r="AA8650" s="13"/>
      <c r="AB8650" s="13"/>
      <c r="AC8650" s="13"/>
      <c r="AD8650" s="13"/>
      <c r="AE8650" s="13"/>
      <c r="AF8650" s="13"/>
      <c r="AG8650" s="13"/>
      <c r="AH8650" s="13"/>
      <c r="AI8650" s="13"/>
      <c r="AJ8650" s="13"/>
      <c r="AK8650" s="13"/>
      <c r="AL8650" s="13"/>
      <c r="AM8650" s="13"/>
      <c r="AN8650" s="13"/>
      <c r="AO8650" s="13"/>
      <c r="AP8650" s="13"/>
      <c r="AQ8650" s="13"/>
      <c r="AR8650" s="13"/>
      <c r="AS8650" s="13"/>
      <c r="AT8650" s="13"/>
      <c r="AU8650" s="13"/>
      <c r="AV8650" s="13"/>
      <c r="AW8650" s="13"/>
      <c r="AX8650" s="13"/>
      <c r="AY8650" s="13"/>
      <c r="AZ8650" s="12"/>
      <c r="BA8650" s="12"/>
      <c r="BB8650" s="12"/>
      <c r="BC8650" s="11"/>
      <c r="BD8650" s="11"/>
      <c r="BE8650" s="11"/>
      <c r="BF8650" s="11"/>
    </row>
    <row r="8651" spans="1:58" x14ac:dyDescent="0.25">
      <c r="A8651" s="13"/>
      <c r="B8651" s="13"/>
      <c r="C8651" s="13"/>
      <c r="D8651" s="13"/>
      <c r="E8651" s="13"/>
      <c r="F8651" s="13"/>
      <c r="G8651" s="13"/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3"/>
      <c r="S8651" s="13"/>
      <c r="T8651" s="13"/>
      <c r="U8651" s="13"/>
      <c r="V8651" s="13"/>
      <c r="W8651" s="13"/>
      <c r="X8651" s="13"/>
      <c r="Y8651" s="13"/>
      <c r="Z8651" s="13"/>
      <c r="AA8651" s="13"/>
      <c r="AB8651" s="13"/>
      <c r="AC8651" s="13"/>
      <c r="AD8651" s="13"/>
      <c r="AE8651" s="13"/>
      <c r="AF8651" s="13"/>
      <c r="AG8651" s="13"/>
      <c r="AH8651" s="13"/>
      <c r="AI8651" s="13"/>
      <c r="AJ8651" s="13"/>
      <c r="AK8651" s="13"/>
      <c r="AL8651" s="13"/>
      <c r="AM8651" s="13"/>
      <c r="AN8651" s="13"/>
      <c r="AO8651" s="13"/>
      <c r="AP8651" s="13"/>
      <c r="AQ8651" s="13"/>
      <c r="AR8651" s="13"/>
      <c r="AS8651" s="13"/>
      <c r="AT8651" s="13"/>
      <c r="AU8651" s="13"/>
      <c r="AV8651" s="13"/>
      <c r="AW8651" s="13"/>
      <c r="AX8651" s="13"/>
      <c r="AY8651" s="13"/>
      <c r="AZ8651" s="12"/>
      <c r="BA8651" s="12"/>
      <c r="BB8651" s="12"/>
      <c r="BC8651" s="11"/>
      <c r="BD8651" s="11"/>
      <c r="BE8651" s="11"/>
      <c r="BF8651" s="11"/>
    </row>
    <row r="8652" spans="1:58" x14ac:dyDescent="0.25">
      <c r="A8652" s="13"/>
      <c r="B8652" s="13"/>
      <c r="C8652" s="13"/>
      <c r="D8652" s="13"/>
      <c r="E8652" s="13"/>
      <c r="F8652" s="13"/>
      <c r="G8652" s="13"/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3"/>
      <c r="S8652" s="13"/>
      <c r="T8652" s="13"/>
      <c r="U8652" s="13"/>
      <c r="V8652" s="13"/>
      <c r="W8652" s="13"/>
      <c r="X8652" s="13"/>
      <c r="Y8652" s="13"/>
      <c r="Z8652" s="13"/>
      <c r="AA8652" s="13"/>
      <c r="AB8652" s="13"/>
      <c r="AC8652" s="13"/>
      <c r="AD8652" s="13"/>
      <c r="AE8652" s="13"/>
      <c r="AF8652" s="13"/>
      <c r="AG8652" s="13"/>
      <c r="AH8652" s="13"/>
      <c r="AI8652" s="13"/>
      <c r="AJ8652" s="13"/>
      <c r="AK8652" s="13"/>
      <c r="AL8652" s="13"/>
      <c r="AM8652" s="13"/>
      <c r="AN8652" s="13"/>
      <c r="AO8652" s="13"/>
      <c r="AP8652" s="13"/>
      <c r="AQ8652" s="13"/>
      <c r="AR8652" s="13"/>
      <c r="AS8652" s="13"/>
      <c r="AT8652" s="13"/>
      <c r="AU8652" s="13"/>
      <c r="AV8652" s="13"/>
      <c r="AW8652" s="13"/>
      <c r="AX8652" s="13"/>
      <c r="AY8652" s="13"/>
      <c r="AZ8652" s="12"/>
      <c r="BA8652" s="12"/>
      <c r="BB8652" s="12"/>
      <c r="BC8652" s="11"/>
      <c r="BD8652" s="11"/>
      <c r="BE8652" s="11"/>
      <c r="BF8652" s="11"/>
    </row>
    <row r="8653" spans="1:58" x14ac:dyDescent="0.25">
      <c r="A8653" s="13"/>
      <c r="B8653" s="13"/>
      <c r="C8653" s="13"/>
      <c r="D8653" s="13"/>
      <c r="E8653" s="13"/>
      <c r="F8653" s="13"/>
      <c r="G8653" s="13"/>
      <c r="H8653" s="13"/>
      <c r="I8653" s="13"/>
      <c r="J8653" s="13"/>
      <c r="K8653" s="13"/>
      <c r="L8653" s="13"/>
      <c r="M8653" s="13"/>
      <c r="N8653" s="13"/>
      <c r="O8653" s="13"/>
      <c r="P8653" s="13"/>
      <c r="Q8653" s="13"/>
      <c r="R8653" s="13"/>
      <c r="S8653" s="13"/>
      <c r="T8653" s="13"/>
      <c r="U8653" s="13"/>
      <c r="V8653" s="13"/>
      <c r="W8653" s="13"/>
      <c r="X8653" s="13"/>
      <c r="Y8653" s="13"/>
      <c r="Z8653" s="13"/>
      <c r="AA8653" s="13"/>
      <c r="AB8653" s="13"/>
      <c r="AC8653" s="13"/>
      <c r="AD8653" s="13"/>
      <c r="AE8653" s="13"/>
      <c r="AF8653" s="13"/>
      <c r="AG8653" s="13"/>
      <c r="AH8653" s="13"/>
      <c r="AI8653" s="13"/>
      <c r="AJ8653" s="13"/>
      <c r="AK8653" s="13"/>
      <c r="AL8653" s="13"/>
      <c r="AM8653" s="13"/>
      <c r="AN8653" s="13"/>
      <c r="AO8653" s="13"/>
      <c r="AP8653" s="13"/>
      <c r="AQ8653" s="13"/>
      <c r="AR8653" s="13"/>
      <c r="AS8653" s="13"/>
      <c r="AT8653" s="13"/>
      <c r="AU8653" s="13"/>
      <c r="AV8653" s="13"/>
      <c r="AW8653" s="13"/>
      <c r="AX8653" s="13"/>
      <c r="AY8653" s="13"/>
      <c r="AZ8653" s="12"/>
      <c r="BA8653" s="12"/>
      <c r="BB8653" s="12"/>
      <c r="BC8653" s="11"/>
      <c r="BD8653" s="11"/>
      <c r="BE8653" s="11"/>
      <c r="BF8653" s="11"/>
    </row>
    <row r="8654" spans="1:58" x14ac:dyDescent="0.25">
      <c r="A8654" s="13"/>
      <c r="B8654" s="13"/>
      <c r="C8654" s="13"/>
      <c r="D8654" s="13"/>
      <c r="E8654" s="13"/>
      <c r="F8654" s="13"/>
      <c r="G8654" s="13"/>
      <c r="H8654" s="13"/>
      <c r="I8654" s="13"/>
      <c r="J8654" s="13"/>
      <c r="K8654" s="13"/>
      <c r="L8654" s="13"/>
      <c r="M8654" s="13"/>
      <c r="N8654" s="13"/>
      <c r="O8654" s="13"/>
      <c r="P8654" s="13"/>
      <c r="Q8654" s="13"/>
      <c r="R8654" s="13"/>
      <c r="S8654" s="13"/>
      <c r="T8654" s="13"/>
      <c r="U8654" s="13"/>
      <c r="V8654" s="13"/>
      <c r="W8654" s="13"/>
      <c r="X8654" s="13"/>
      <c r="Y8654" s="13"/>
      <c r="Z8654" s="13"/>
      <c r="AA8654" s="13"/>
      <c r="AB8654" s="13"/>
      <c r="AC8654" s="13"/>
      <c r="AD8654" s="13"/>
      <c r="AE8654" s="13"/>
      <c r="AF8654" s="13"/>
      <c r="AG8654" s="13"/>
      <c r="AH8654" s="13"/>
      <c r="AI8654" s="13"/>
      <c r="AJ8654" s="13"/>
      <c r="AK8654" s="13"/>
      <c r="AL8654" s="13"/>
      <c r="AM8654" s="13"/>
      <c r="AN8654" s="13"/>
      <c r="AO8654" s="13"/>
      <c r="AP8654" s="13"/>
      <c r="AQ8654" s="13"/>
      <c r="AR8654" s="13"/>
      <c r="AS8654" s="13"/>
      <c r="AT8654" s="13"/>
      <c r="AU8654" s="13"/>
      <c r="AV8654" s="13"/>
      <c r="AW8654" s="13"/>
      <c r="AX8654" s="13"/>
      <c r="AY8654" s="13"/>
      <c r="AZ8654" s="12"/>
      <c r="BA8654" s="12"/>
      <c r="BB8654" s="12"/>
      <c r="BC8654" s="11"/>
      <c r="BD8654" s="11"/>
      <c r="BE8654" s="11"/>
      <c r="BF8654" s="11"/>
    </row>
    <row r="8655" spans="1:58" x14ac:dyDescent="0.25">
      <c r="A8655" s="13"/>
      <c r="B8655" s="13"/>
      <c r="C8655" s="13"/>
      <c r="D8655" s="13"/>
      <c r="E8655" s="13"/>
      <c r="F8655" s="13"/>
      <c r="G8655" s="13"/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3"/>
      <c r="S8655" s="13"/>
      <c r="T8655" s="13"/>
      <c r="U8655" s="13"/>
      <c r="V8655" s="13"/>
      <c r="W8655" s="13"/>
      <c r="X8655" s="13"/>
      <c r="Y8655" s="13"/>
      <c r="Z8655" s="13"/>
      <c r="AA8655" s="13"/>
      <c r="AB8655" s="13"/>
      <c r="AC8655" s="13"/>
      <c r="AD8655" s="13"/>
      <c r="AE8655" s="13"/>
      <c r="AF8655" s="13"/>
      <c r="AG8655" s="13"/>
      <c r="AH8655" s="13"/>
      <c r="AI8655" s="13"/>
      <c r="AJ8655" s="13"/>
      <c r="AK8655" s="13"/>
      <c r="AL8655" s="13"/>
      <c r="AM8655" s="13"/>
      <c r="AN8655" s="13"/>
      <c r="AO8655" s="13"/>
      <c r="AP8655" s="13"/>
      <c r="AQ8655" s="13"/>
      <c r="AR8655" s="13"/>
      <c r="AS8655" s="13"/>
      <c r="AT8655" s="13"/>
      <c r="AU8655" s="13"/>
      <c r="AV8655" s="13"/>
      <c r="AW8655" s="13"/>
      <c r="AX8655" s="13"/>
      <c r="AY8655" s="13"/>
      <c r="AZ8655" s="12"/>
      <c r="BA8655" s="12"/>
      <c r="BB8655" s="12"/>
      <c r="BC8655" s="11"/>
      <c r="BD8655" s="11"/>
      <c r="BE8655" s="11"/>
      <c r="BF8655" s="11"/>
    </row>
    <row r="8656" spans="1:58" x14ac:dyDescent="0.25">
      <c r="A8656" s="13"/>
      <c r="B8656" s="13"/>
      <c r="C8656" s="13"/>
      <c r="D8656" s="13"/>
      <c r="E8656" s="13"/>
      <c r="F8656" s="13"/>
      <c r="G8656" s="13"/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3"/>
      <c r="S8656" s="13"/>
      <c r="T8656" s="13"/>
      <c r="U8656" s="13"/>
      <c r="V8656" s="13"/>
      <c r="W8656" s="13"/>
      <c r="X8656" s="13"/>
      <c r="Y8656" s="13"/>
      <c r="Z8656" s="13"/>
      <c r="AA8656" s="13"/>
      <c r="AB8656" s="13"/>
      <c r="AC8656" s="13"/>
      <c r="AD8656" s="13"/>
      <c r="AE8656" s="13"/>
      <c r="AF8656" s="13"/>
      <c r="AG8656" s="13"/>
      <c r="AH8656" s="13"/>
      <c r="AI8656" s="13"/>
      <c r="AJ8656" s="13"/>
      <c r="AK8656" s="13"/>
      <c r="AL8656" s="13"/>
      <c r="AM8656" s="13"/>
      <c r="AN8656" s="13"/>
      <c r="AO8656" s="13"/>
      <c r="AP8656" s="13"/>
      <c r="AQ8656" s="13"/>
      <c r="AR8656" s="13"/>
      <c r="AS8656" s="13"/>
      <c r="AT8656" s="13"/>
      <c r="AU8656" s="13"/>
      <c r="AV8656" s="13"/>
      <c r="AW8656" s="13"/>
      <c r="AX8656" s="13"/>
      <c r="AY8656" s="13"/>
      <c r="AZ8656" s="12"/>
      <c r="BA8656" s="12"/>
      <c r="BB8656" s="12"/>
      <c r="BC8656" s="11"/>
      <c r="BD8656" s="11"/>
      <c r="BE8656" s="11"/>
      <c r="BF8656" s="11"/>
    </row>
    <row r="8657" spans="1:58" x14ac:dyDescent="0.25">
      <c r="A8657" s="13"/>
      <c r="B8657" s="13"/>
      <c r="C8657" s="13"/>
      <c r="D8657" s="13"/>
      <c r="E8657" s="13"/>
      <c r="F8657" s="13"/>
      <c r="G8657" s="13"/>
      <c r="H8657" s="13"/>
      <c r="I8657" s="13"/>
      <c r="J8657" s="13"/>
      <c r="K8657" s="13"/>
      <c r="L8657" s="13"/>
      <c r="M8657" s="13"/>
      <c r="N8657" s="13"/>
      <c r="O8657" s="13"/>
      <c r="P8657" s="13"/>
      <c r="Q8657" s="13"/>
      <c r="R8657" s="13"/>
      <c r="S8657" s="13"/>
      <c r="T8657" s="13"/>
      <c r="U8657" s="13"/>
      <c r="V8657" s="13"/>
      <c r="W8657" s="13"/>
      <c r="X8657" s="13"/>
      <c r="Y8657" s="13"/>
      <c r="Z8657" s="13"/>
      <c r="AA8657" s="13"/>
      <c r="AB8657" s="13"/>
      <c r="AC8657" s="13"/>
      <c r="AD8657" s="13"/>
      <c r="AE8657" s="13"/>
      <c r="AF8657" s="13"/>
      <c r="AG8657" s="13"/>
      <c r="AH8657" s="13"/>
      <c r="AI8657" s="13"/>
      <c r="AJ8657" s="13"/>
      <c r="AK8657" s="13"/>
      <c r="AL8657" s="13"/>
      <c r="AM8657" s="13"/>
      <c r="AN8657" s="13"/>
      <c r="AO8657" s="13"/>
      <c r="AP8657" s="13"/>
      <c r="AQ8657" s="13"/>
      <c r="AR8657" s="13"/>
      <c r="AS8657" s="13"/>
      <c r="AT8657" s="13"/>
      <c r="AU8657" s="13"/>
      <c r="AV8657" s="13"/>
      <c r="AW8657" s="13"/>
      <c r="AX8657" s="13"/>
      <c r="AY8657" s="13"/>
      <c r="AZ8657" s="12"/>
      <c r="BA8657" s="12"/>
      <c r="BB8657" s="12"/>
      <c r="BC8657" s="11"/>
      <c r="BD8657" s="11"/>
      <c r="BE8657" s="11"/>
      <c r="BF8657" s="11"/>
    </row>
    <row r="8658" spans="1:58" x14ac:dyDescent="0.25">
      <c r="A8658" s="13"/>
      <c r="B8658" s="13"/>
      <c r="C8658" s="13"/>
      <c r="D8658" s="13"/>
      <c r="E8658" s="13"/>
      <c r="F8658" s="13"/>
      <c r="G8658" s="13"/>
      <c r="H8658" s="13"/>
      <c r="I8658" s="13"/>
      <c r="J8658" s="13"/>
      <c r="K8658" s="13"/>
      <c r="L8658" s="13"/>
      <c r="M8658" s="13"/>
      <c r="N8658" s="13"/>
      <c r="O8658" s="13"/>
      <c r="P8658" s="13"/>
      <c r="Q8658" s="13"/>
      <c r="R8658" s="13"/>
      <c r="S8658" s="13"/>
      <c r="T8658" s="13"/>
      <c r="U8658" s="13"/>
      <c r="V8658" s="13"/>
      <c r="W8658" s="13"/>
      <c r="X8658" s="13"/>
      <c r="Y8658" s="13"/>
      <c r="Z8658" s="13"/>
      <c r="AA8658" s="13"/>
      <c r="AB8658" s="13"/>
      <c r="AC8658" s="13"/>
      <c r="AD8658" s="13"/>
      <c r="AE8658" s="13"/>
      <c r="AF8658" s="13"/>
      <c r="AG8658" s="13"/>
      <c r="AH8658" s="13"/>
      <c r="AI8658" s="13"/>
      <c r="AJ8658" s="13"/>
      <c r="AK8658" s="13"/>
      <c r="AL8658" s="13"/>
      <c r="AM8658" s="13"/>
      <c r="AN8658" s="13"/>
      <c r="AO8658" s="13"/>
      <c r="AP8658" s="13"/>
      <c r="AQ8658" s="13"/>
      <c r="AR8658" s="13"/>
      <c r="AS8658" s="13"/>
      <c r="AT8658" s="13"/>
      <c r="AU8658" s="13"/>
      <c r="AV8658" s="13"/>
      <c r="AW8658" s="13"/>
      <c r="AX8658" s="13"/>
      <c r="AY8658" s="13"/>
      <c r="AZ8658" s="12"/>
      <c r="BA8658" s="12"/>
      <c r="BB8658" s="12"/>
      <c r="BC8658" s="11"/>
      <c r="BD8658" s="11"/>
      <c r="BE8658" s="11"/>
      <c r="BF8658" s="11"/>
    </row>
    <row r="8659" spans="1:58" x14ac:dyDescent="0.25">
      <c r="A8659" s="13"/>
      <c r="B8659" s="13"/>
      <c r="C8659" s="13"/>
      <c r="D8659" s="13"/>
      <c r="E8659" s="13"/>
      <c r="F8659" s="13"/>
      <c r="G8659" s="13"/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3"/>
      <c r="S8659" s="13"/>
      <c r="T8659" s="13"/>
      <c r="U8659" s="13"/>
      <c r="V8659" s="13"/>
      <c r="W8659" s="13"/>
      <c r="X8659" s="13"/>
      <c r="Y8659" s="13"/>
      <c r="Z8659" s="13"/>
      <c r="AA8659" s="13"/>
      <c r="AB8659" s="13"/>
      <c r="AC8659" s="13"/>
      <c r="AD8659" s="13"/>
      <c r="AE8659" s="13"/>
      <c r="AF8659" s="13"/>
      <c r="AG8659" s="13"/>
      <c r="AH8659" s="13"/>
      <c r="AI8659" s="13"/>
      <c r="AJ8659" s="13"/>
      <c r="AK8659" s="13"/>
      <c r="AL8659" s="13"/>
      <c r="AM8659" s="13"/>
      <c r="AN8659" s="13"/>
      <c r="AO8659" s="13"/>
      <c r="AP8659" s="13"/>
      <c r="AQ8659" s="13"/>
      <c r="AR8659" s="13"/>
      <c r="AS8659" s="13"/>
      <c r="AT8659" s="13"/>
      <c r="AU8659" s="13"/>
      <c r="AV8659" s="13"/>
      <c r="AW8659" s="13"/>
      <c r="AX8659" s="13"/>
      <c r="AY8659" s="13"/>
      <c r="AZ8659" s="12"/>
      <c r="BA8659" s="12"/>
      <c r="BB8659" s="12"/>
      <c r="BC8659" s="11"/>
      <c r="BD8659" s="11"/>
      <c r="BE8659" s="11"/>
      <c r="BF8659" s="11"/>
    </row>
    <row r="8660" spans="1:58" x14ac:dyDescent="0.25">
      <c r="A8660" s="13"/>
      <c r="B8660" s="13"/>
      <c r="C8660" s="13"/>
      <c r="D8660" s="13"/>
      <c r="E8660" s="13"/>
      <c r="F8660" s="13"/>
      <c r="G8660" s="13"/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3"/>
      <c r="S8660" s="13"/>
      <c r="T8660" s="13"/>
      <c r="U8660" s="13"/>
      <c r="V8660" s="13"/>
      <c r="W8660" s="13"/>
      <c r="X8660" s="13"/>
      <c r="Y8660" s="13"/>
      <c r="Z8660" s="13"/>
      <c r="AA8660" s="13"/>
      <c r="AB8660" s="13"/>
      <c r="AC8660" s="13"/>
      <c r="AD8660" s="13"/>
      <c r="AE8660" s="13"/>
      <c r="AF8660" s="13"/>
      <c r="AG8660" s="13"/>
      <c r="AH8660" s="13"/>
      <c r="AI8660" s="13"/>
      <c r="AJ8660" s="13"/>
      <c r="AK8660" s="13"/>
      <c r="AL8660" s="13"/>
      <c r="AM8660" s="13"/>
      <c r="AN8660" s="13"/>
      <c r="AO8660" s="13"/>
      <c r="AP8660" s="13"/>
      <c r="AQ8660" s="13"/>
      <c r="AR8660" s="13"/>
      <c r="AS8660" s="13"/>
      <c r="AT8660" s="13"/>
      <c r="AU8660" s="13"/>
      <c r="AV8660" s="13"/>
      <c r="AW8660" s="13"/>
      <c r="AX8660" s="13"/>
      <c r="AY8660" s="13"/>
      <c r="AZ8660" s="12"/>
      <c r="BA8660" s="12"/>
      <c r="BB8660" s="12"/>
      <c r="BC8660" s="11"/>
      <c r="BD8660" s="11"/>
      <c r="BE8660" s="11"/>
      <c r="BF8660" s="11"/>
    </row>
    <row r="8661" spans="1:58" x14ac:dyDescent="0.25">
      <c r="A8661" s="13"/>
      <c r="B8661" s="13"/>
      <c r="C8661" s="13"/>
      <c r="D8661" s="13"/>
      <c r="E8661" s="13"/>
      <c r="F8661" s="13"/>
      <c r="G8661" s="13"/>
      <c r="H8661" s="13"/>
      <c r="I8661" s="13"/>
      <c r="J8661" s="13"/>
      <c r="K8661" s="13"/>
      <c r="L8661" s="13"/>
      <c r="M8661" s="13"/>
      <c r="N8661" s="13"/>
      <c r="O8661" s="13"/>
      <c r="P8661" s="13"/>
      <c r="Q8661" s="13"/>
      <c r="R8661" s="13"/>
      <c r="S8661" s="13"/>
      <c r="T8661" s="13"/>
      <c r="U8661" s="13"/>
      <c r="V8661" s="13"/>
      <c r="W8661" s="13"/>
      <c r="X8661" s="13"/>
      <c r="Y8661" s="13"/>
      <c r="Z8661" s="13"/>
      <c r="AA8661" s="13"/>
      <c r="AB8661" s="13"/>
      <c r="AC8661" s="13"/>
      <c r="AD8661" s="13"/>
      <c r="AE8661" s="13"/>
      <c r="AF8661" s="13"/>
      <c r="AG8661" s="13"/>
      <c r="AH8661" s="13"/>
      <c r="AI8661" s="13"/>
      <c r="AJ8661" s="13"/>
      <c r="AK8661" s="13"/>
      <c r="AL8661" s="13"/>
      <c r="AM8661" s="13"/>
      <c r="AN8661" s="13"/>
      <c r="AO8661" s="13"/>
      <c r="AP8661" s="13"/>
      <c r="AQ8661" s="13"/>
      <c r="AR8661" s="13"/>
      <c r="AS8661" s="13"/>
      <c r="AT8661" s="13"/>
      <c r="AU8661" s="13"/>
      <c r="AV8661" s="13"/>
      <c r="AW8661" s="13"/>
      <c r="AX8661" s="13"/>
      <c r="AY8661" s="13"/>
      <c r="AZ8661" s="12"/>
      <c r="BA8661" s="12"/>
      <c r="BB8661" s="12"/>
      <c r="BC8661" s="11"/>
      <c r="BD8661" s="11"/>
      <c r="BE8661" s="11"/>
      <c r="BF8661" s="11"/>
    </row>
    <row r="8662" spans="1:58" x14ac:dyDescent="0.25">
      <c r="A8662" s="13"/>
      <c r="B8662" s="13"/>
      <c r="C8662" s="13"/>
      <c r="D8662" s="13"/>
      <c r="E8662" s="13"/>
      <c r="F8662" s="13"/>
      <c r="G8662" s="13"/>
      <c r="H8662" s="13"/>
      <c r="I8662" s="13"/>
      <c r="J8662" s="13"/>
      <c r="K8662" s="13"/>
      <c r="L8662" s="13"/>
      <c r="M8662" s="13"/>
      <c r="N8662" s="13"/>
      <c r="O8662" s="13"/>
      <c r="P8662" s="13"/>
      <c r="Q8662" s="13"/>
      <c r="R8662" s="13"/>
      <c r="S8662" s="13"/>
      <c r="T8662" s="13"/>
      <c r="U8662" s="13"/>
      <c r="V8662" s="13"/>
      <c r="W8662" s="13"/>
      <c r="X8662" s="13"/>
      <c r="Y8662" s="13"/>
      <c r="Z8662" s="13"/>
      <c r="AA8662" s="13"/>
      <c r="AB8662" s="13"/>
      <c r="AC8662" s="13"/>
      <c r="AD8662" s="13"/>
      <c r="AE8662" s="13"/>
      <c r="AF8662" s="13"/>
      <c r="AG8662" s="13"/>
      <c r="AH8662" s="13"/>
      <c r="AI8662" s="13"/>
      <c r="AJ8662" s="13"/>
      <c r="AK8662" s="13"/>
      <c r="AL8662" s="13"/>
      <c r="AM8662" s="13"/>
      <c r="AN8662" s="13"/>
      <c r="AO8662" s="13"/>
      <c r="AP8662" s="13"/>
      <c r="AQ8662" s="13"/>
      <c r="AR8662" s="13"/>
      <c r="AS8662" s="13"/>
      <c r="AT8662" s="13"/>
      <c r="AU8662" s="13"/>
      <c r="AV8662" s="13"/>
      <c r="AW8662" s="13"/>
      <c r="AX8662" s="13"/>
      <c r="AY8662" s="13"/>
      <c r="AZ8662" s="12"/>
      <c r="BA8662" s="12"/>
      <c r="BB8662" s="12"/>
      <c r="BC8662" s="11"/>
      <c r="BD8662" s="11"/>
      <c r="BE8662" s="11"/>
      <c r="BF8662" s="11"/>
    </row>
    <row r="8663" spans="1:58" x14ac:dyDescent="0.25">
      <c r="A8663" s="13"/>
      <c r="B8663" s="13"/>
      <c r="C8663" s="13"/>
      <c r="D8663" s="13"/>
      <c r="E8663" s="13"/>
      <c r="F8663" s="13"/>
      <c r="G8663" s="13"/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3"/>
      <c r="S8663" s="13"/>
      <c r="T8663" s="13"/>
      <c r="U8663" s="13"/>
      <c r="V8663" s="13"/>
      <c r="W8663" s="13"/>
      <c r="X8663" s="13"/>
      <c r="Y8663" s="13"/>
      <c r="Z8663" s="13"/>
      <c r="AA8663" s="13"/>
      <c r="AB8663" s="13"/>
      <c r="AC8663" s="13"/>
      <c r="AD8663" s="13"/>
      <c r="AE8663" s="13"/>
      <c r="AF8663" s="13"/>
      <c r="AG8663" s="13"/>
      <c r="AH8663" s="13"/>
      <c r="AI8663" s="13"/>
      <c r="AJ8663" s="13"/>
      <c r="AK8663" s="13"/>
      <c r="AL8663" s="13"/>
      <c r="AM8663" s="13"/>
      <c r="AN8663" s="13"/>
      <c r="AO8663" s="13"/>
      <c r="AP8663" s="13"/>
      <c r="AQ8663" s="13"/>
      <c r="AR8663" s="13"/>
      <c r="AS8663" s="13"/>
      <c r="AT8663" s="13"/>
      <c r="AU8663" s="13"/>
      <c r="AV8663" s="13"/>
      <c r="AW8663" s="13"/>
      <c r="AX8663" s="13"/>
      <c r="AY8663" s="13"/>
      <c r="AZ8663" s="12"/>
      <c r="BA8663" s="12"/>
      <c r="BB8663" s="12"/>
      <c r="BC8663" s="11"/>
      <c r="BD8663" s="11"/>
      <c r="BE8663" s="11"/>
      <c r="BF8663" s="11"/>
    </row>
    <row r="8664" spans="1:58" x14ac:dyDescent="0.25">
      <c r="A8664" s="13"/>
      <c r="B8664" s="13"/>
      <c r="C8664" s="13"/>
      <c r="D8664" s="13"/>
      <c r="E8664" s="13"/>
      <c r="F8664" s="13"/>
      <c r="G8664" s="13"/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3"/>
      <c r="S8664" s="13"/>
      <c r="T8664" s="13"/>
      <c r="U8664" s="13"/>
      <c r="V8664" s="13"/>
      <c r="W8664" s="13"/>
      <c r="X8664" s="13"/>
      <c r="Y8664" s="13"/>
      <c r="Z8664" s="13"/>
      <c r="AA8664" s="13"/>
      <c r="AB8664" s="13"/>
      <c r="AC8664" s="13"/>
      <c r="AD8664" s="13"/>
      <c r="AE8664" s="13"/>
      <c r="AF8664" s="13"/>
      <c r="AG8664" s="13"/>
      <c r="AH8664" s="13"/>
      <c r="AI8664" s="13"/>
      <c r="AJ8664" s="13"/>
      <c r="AK8664" s="13"/>
      <c r="AL8664" s="13"/>
      <c r="AM8664" s="13"/>
      <c r="AN8664" s="13"/>
      <c r="AO8664" s="13"/>
      <c r="AP8664" s="13"/>
      <c r="AQ8664" s="13"/>
      <c r="AR8664" s="13"/>
      <c r="AS8664" s="13"/>
      <c r="AT8664" s="13"/>
      <c r="AU8664" s="13"/>
      <c r="AV8664" s="13"/>
      <c r="AW8664" s="13"/>
      <c r="AX8664" s="13"/>
      <c r="AY8664" s="13"/>
      <c r="AZ8664" s="12"/>
      <c r="BA8664" s="12"/>
      <c r="BB8664" s="12"/>
      <c r="BC8664" s="11"/>
      <c r="BD8664" s="11"/>
      <c r="BE8664" s="11"/>
      <c r="BF8664" s="11"/>
    </row>
    <row r="8665" spans="1:58" x14ac:dyDescent="0.25">
      <c r="A8665" s="13"/>
      <c r="B8665" s="13"/>
      <c r="C8665" s="13"/>
      <c r="D8665" s="13"/>
      <c r="E8665" s="13"/>
      <c r="F8665" s="13"/>
      <c r="G8665" s="13"/>
      <c r="H8665" s="13"/>
      <c r="I8665" s="13"/>
      <c r="J8665" s="13"/>
      <c r="K8665" s="13"/>
      <c r="L8665" s="13"/>
      <c r="M8665" s="13"/>
      <c r="N8665" s="13"/>
      <c r="O8665" s="13"/>
      <c r="P8665" s="13"/>
      <c r="Q8665" s="13"/>
      <c r="R8665" s="13"/>
      <c r="S8665" s="13"/>
      <c r="T8665" s="13"/>
      <c r="U8665" s="13"/>
      <c r="V8665" s="13"/>
      <c r="W8665" s="13"/>
      <c r="X8665" s="13"/>
      <c r="Y8665" s="13"/>
      <c r="Z8665" s="13"/>
      <c r="AA8665" s="13"/>
      <c r="AB8665" s="13"/>
      <c r="AC8665" s="13"/>
      <c r="AD8665" s="13"/>
      <c r="AE8665" s="13"/>
      <c r="AF8665" s="13"/>
      <c r="AG8665" s="13"/>
      <c r="AH8665" s="13"/>
      <c r="AI8665" s="13"/>
      <c r="AJ8665" s="13"/>
      <c r="AK8665" s="13"/>
      <c r="AL8665" s="13"/>
      <c r="AM8665" s="13"/>
      <c r="AN8665" s="13"/>
      <c r="AO8665" s="13"/>
      <c r="AP8665" s="13"/>
      <c r="AQ8665" s="13"/>
      <c r="AR8665" s="13"/>
      <c r="AS8665" s="13"/>
      <c r="AT8665" s="13"/>
      <c r="AU8665" s="13"/>
      <c r="AV8665" s="13"/>
      <c r="AW8665" s="13"/>
      <c r="AX8665" s="13"/>
      <c r="AY8665" s="13"/>
      <c r="AZ8665" s="12"/>
      <c r="BA8665" s="12"/>
      <c r="BB8665" s="12"/>
      <c r="BC8665" s="11"/>
      <c r="BD8665" s="11"/>
      <c r="BE8665" s="11"/>
      <c r="BF8665" s="11"/>
    </row>
    <row r="8666" spans="1:58" x14ac:dyDescent="0.25">
      <c r="A8666" s="13"/>
      <c r="B8666" s="13"/>
      <c r="C8666" s="13"/>
      <c r="D8666" s="13"/>
      <c r="E8666" s="13"/>
      <c r="F8666" s="13"/>
      <c r="G8666" s="13"/>
      <c r="H8666" s="13"/>
      <c r="I8666" s="13"/>
      <c r="J8666" s="13"/>
      <c r="K8666" s="13"/>
      <c r="L8666" s="13"/>
      <c r="M8666" s="13"/>
      <c r="N8666" s="13"/>
      <c r="O8666" s="13"/>
      <c r="P8666" s="13"/>
      <c r="Q8666" s="13"/>
      <c r="R8666" s="13"/>
      <c r="S8666" s="13"/>
      <c r="T8666" s="13"/>
      <c r="U8666" s="13"/>
      <c r="V8666" s="13"/>
      <c r="W8666" s="13"/>
      <c r="X8666" s="13"/>
      <c r="Y8666" s="13"/>
      <c r="Z8666" s="13"/>
      <c r="AA8666" s="13"/>
      <c r="AB8666" s="13"/>
      <c r="AC8666" s="13"/>
      <c r="AD8666" s="13"/>
      <c r="AE8666" s="13"/>
      <c r="AF8666" s="13"/>
      <c r="AG8666" s="13"/>
      <c r="AH8666" s="13"/>
      <c r="AI8666" s="13"/>
      <c r="AJ8666" s="13"/>
      <c r="AK8666" s="13"/>
      <c r="AL8666" s="13"/>
      <c r="AM8666" s="13"/>
      <c r="AN8666" s="13"/>
      <c r="AO8666" s="13"/>
      <c r="AP8666" s="13"/>
      <c r="AQ8666" s="13"/>
      <c r="AR8666" s="13"/>
      <c r="AS8666" s="13"/>
      <c r="AT8666" s="13"/>
      <c r="AU8666" s="13"/>
      <c r="AV8666" s="13"/>
      <c r="AW8666" s="13"/>
      <c r="AX8666" s="13"/>
      <c r="AY8666" s="13"/>
      <c r="AZ8666" s="12"/>
      <c r="BA8666" s="12"/>
      <c r="BB8666" s="12"/>
      <c r="BC8666" s="11"/>
      <c r="BD8666" s="11"/>
      <c r="BE8666" s="11"/>
      <c r="BF8666" s="11"/>
    </row>
    <row r="8667" spans="1:58" x14ac:dyDescent="0.25">
      <c r="A8667" s="13"/>
      <c r="B8667" s="13"/>
      <c r="C8667" s="13"/>
      <c r="D8667" s="13"/>
      <c r="E8667" s="13"/>
      <c r="F8667" s="13"/>
      <c r="G8667" s="13"/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3"/>
      <c r="S8667" s="13"/>
      <c r="T8667" s="13"/>
      <c r="U8667" s="13"/>
      <c r="V8667" s="13"/>
      <c r="W8667" s="13"/>
      <c r="X8667" s="13"/>
      <c r="Y8667" s="13"/>
      <c r="Z8667" s="13"/>
      <c r="AA8667" s="13"/>
      <c r="AB8667" s="13"/>
      <c r="AC8667" s="13"/>
      <c r="AD8667" s="13"/>
      <c r="AE8667" s="13"/>
      <c r="AF8667" s="13"/>
      <c r="AG8667" s="13"/>
      <c r="AH8667" s="13"/>
      <c r="AI8667" s="13"/>
      <c r="AJ8667" s="13"/>
      <c r="AK8667" s="13"/>
      <c r="AL8667" s="13"/>
      <c r="AM8667" s="13"/>
      <c r="AN8667" s="13"/>
      <c r="AO8667" s="13"/>
      <c r="AP8667" s="13"/>
      <c r="AQ8667" s="13"/>
      <c r="AR8667" s="13"/>
      <c r="AS8667" s="13"/>
      <c r="AT8667" s="13"/>
      <c r="AU8667" s="13"/>
      <c r="AV8667" s="13"/>
      <c r="AW8667" s="13"/>
      <c r="AX8667" s="13"/>
      <c r="AY8667" s="13"/>
      <c r="AZ8667" s="12"/>
      <c r="BA8667" s="12"/>
      <c r="BB8667" s="12"/>
      <c r="BC8667" s="11"/>
      <c r="BD8667" s="11"/>
      <c r="BE8667" s="11"/>
      <c r="BF8667" s="11"/>
    </row>
    <row r="8668" spans="1:58" x14ac:dyDescent="0.25">
      <c r="A8668" s="13"/>
      <c r="B8668" s="13"/>
      <c r="C8668" s="13"/>
      <c r="D8668" s="13"/>
      <c r="E8668" s="13"/>
      <c r="F8668" s="13"/>
      <c r="G8668" s="13"/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3"/>
      <c r="S8668" s="13"/>
      <c r="T8668" s="13"/>
      <c r="U8668" s="13"/>
      <c r="V8668" s="13"/>
      <c r="W8668" s="13"/>
      <c r="X8668" s="13"/>
      <c r="Y8668" s="13"/>
      <c r="Z8668" s="13"/>
      <c r="AA8668" s="13"/>
      <c r="AB8668" s="13"/>
      <c r="AC8668" s="13"/>
      <c r="AD8668" s="13"/>
      <c r="AE8668" s="13"/>
      <c r="AF8668" s="13"/>
      <c r="AG8668" s="13"/>
      <c r="AH8668" s="13"/>
      <c r="AI8668" s="13"/>
      <c r="AJ8668" s="13"/>
      <c r="AK8668" s="13"/>
      <c r="AL8668" s="13"/>
      <c r="AM8668" s="13"/>
      <c r="AN8668" s="13"/>
      <c r="AO8668" s="13"/>
      <c r="AP8668" s="13"/>
      <c r="AQ8668" s="13"/>
      <c r="AR8668" s="13"/>
      <c r="AS8668" s="13"/>
      <c r="AT8668" s="13"/>
      <c r="AU8668" s="13"/>
      <c r="AV8668" s="13"/>
      <c r="AW8668" s="13"/>
      <c r="AX8668" s="13"/>
      <c r="AY8668" s="13"/>
      <c r="AZ8668" s="12"/>
      <c r="BA8668" s="12"/>
      <c r="BB8668" s="12"/>
      <c r="BC8668" s="11"/>
      <c r="BD8668" s="11"/>
      <c r="BE8668" s="11"/>
      <c r="BF8668" s="11"/>
    </row>
    <row r="8669" spans="1:58" x14ac:dyDescent="0.25">
      <c r="A8669" s="13"/>
      <c r="B8669" s="13"/>
      <c r="C8669" s="13"/>
      <c r="D8669" s="13"/>
      <c r="E8669" s="13"/>
      <c r="F8669" s="13"/>
      <c r="G8669" s="13"/>
      <c r="H8669" s="13"/>
      <c r="I8669" s="13"/>
      <c r="J8669" s="13"/>
      <c r="K8669" s="13"/>
      <c r="L8669" s="13"/>
      <c r="M8669" s="13"/>
      <c r="N8669" s="13"/>
      <c r="O8669" s="13"/>
      <c r="P8669" s="13"/>
      <c r="Q8669" s="13"/>
      <c r="R8669" s="13"/>
      <c r="S8669" s="13"/>
      <c r="T8669" s="13"/>
      <c r="U8669" s="13"/>
      <c r="V8669" s="13"/>
      <c r="W8669" s="13"/>
      <c r="X8669" s="13"/>
      <c r="Y8669" s="13"/>
      <c r="Z8669" s="13"/>
      <c r="AA8669" s="13"/>
      <c r="AB8669" s="13"/>
      <c r="AC8669" s="13"/>
      <c r="AD8669" s="13"/>
      <c r="AE8669" s="13"/>
      <c r="AF8669" s="13"/>
      <c r="AG8669" s="13"/>
      <c r="AH8669" s="13"/>
      <c r="AI8669" s="13"/>
      <c r="AJ8669" s="13"/>
      <c r="AK8669" s="13"/>
      <c r="AL8669" s="13"/>
      <c r="AM8669" s="13"/>
      <c r="AN8669" s="13"/>
      <c r="AO8669" s="13"/>
      <c r="AP8669" s="13"/>
      <c r="AQ8669" s="13"/>
      <c r="AR8669" s="13"/>
      <c r="AS8669" s="13"/>
      <c r="AT8669" s="13"/>
      <c r="AU8669" s="13"/>
      <c r="AV8669" s="13"/>
      <c r="AW8669" s="13"/>
      <c r="AX8669" s="13"/>
      <c r="AY8669" s="13"/>
      <c r="AZ8669" s="12"/>
      <c r="BA8669" s="12"/>
      <c r="BB8669" s="12"/>
      <c r="BC8669" s="11"/>
      <c r="BD8669" s="11"/>
      <c r="BE8669" s="11"/>
      <c r="BF8669" s="11"/>
    </row>
    <row r="8670" spans="1:58" x14ac:dyDescent="0.25">
      <c r="A8670" s="13"/>
      <c r="B8670" s="13"/>
      <c r="C8670" s="13"/>
      <c r="D8670" s="13"/>
      <c r="E8670" s="13"/>
      <c r="F8670" s="13"/>
      <c r="G8670" s="13"/>
      <c r="H8670" s="13"/>
      <c r="I8670" s="13"/>
      <c r="J8670" s="13"/>
      <c r="K8670" s="13"/>
      <c r="L8670" s="13"/>
      <c r="M8670" s="13"/>
      <c r="N8670" s="13"/>
      <c r="O8670" s="13"/>
      <c r="P8670" s="13"/>
      <c r="Q8670" s="13"/>
      <c r="R8670" s="13"/>
      <c r="S8670" s="13"/>
      <c r="T8670" s="13"/>
      <c r="U8670" s="13"/>
      <c r="V8670" s="13"/>
      <c r="W8670" s="13"/>
      <c r="X8670" s="13"/>
      <c r="Y8670" s="13"/>
      <c r="Z8670" s="13"/>
      <c r="AA8670" s="13"/>
      <c r="AB8670" s="13"/>
      <c r="AC8670" s="13"/>
      <c r="AD8670" s="13"/>
      <c r="AE8670" s="13"/>
      <c r="AF8670" s="13"/>
      <c r="AG8670" s="13"/>
      <c r="AH8670" s="13"/>
      <c r="AI8670" s="13"/>
      <c r="AJ8670" s="13"/>
      <c r="AK8670" s="13"/>
      <c r="AL8670" s="13"/>
      <c r="AM8670" s="13"/>
      <c r="AN8670" s="13"/>
      <c r="AO8670" s="13"/>
      <c r="AP8670" s="13"/>
      <c r="AQ8670" s="13"/>
      <c r="AR8670" s="13"/>
      <c r="AS8670" s="13"/>
      <c r="AT8670" s="13"/>
      <c r="AU8670" s="13"/>
      <c r="AV8670" s="13"/>
      <c r="AW8670" s="13"/>
      <c r="AX8670" s="13"/>
      <c r="AY8670" s="13"/>
      <c r="AZ8670" s="12"/>
      <c r="BA8670" s="12"/>
      <c r="BB8670" s="12"/>
      <c r="BC8670" s="11"/>
      <c r="BD8670" s="11"/>
      <c r="BE8670" s="11"/>
      <c r="BF8670" s="11"/>
    </row>
    <row r="8671" spans="1:58" x14ac:dyDescent="0.25">
      <c r="A8671" s="13"/>
      <c r="B8671" s="13"/>
      <c r="C8671" s="13"/>
      <c r="D8671" s="13"/>
      <c r="E8671" s="13"/>
      <c r="F8671" s="13"/>
      <c r="G8671" s="13"/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3"/>
      <c r="S8671" s="13"/>
      <c r="T8671" s="13"/>
      <c r="U8671" s="13"/>
      <c r="V8671" s="13"/>
      <c r="W8671" s="13"/>
      <c r="X8671" s="13"/>
      <c r="Y8671" s="13"/>
      <c r="Z8671" s="13"/>
      <c r="AA8671" s="13"/>
      <c r="AB8671" s="13"/>
      <c r="AC8671" s="13"/>
      <c r="AD8671" s="13"/>
      <c r="AE8671" s="13"/>
      <c r="AF8671" s="13"/>
      <c r="AG8671" s="13"/>
      <c r="AH8671" s="13"/>
      <c r="AI8671" s="13"/>
      <c r="AJ8671" s="13"/>
      <c r="AK8671" s="13"/>
      <c r="AL8671" s="13"/>
      <c r="AM8671" s="13"/>
      <c r="AN8671" s="13"/>
      <c r="AO8671" s="13"/>
      <c r="AP8671" s="13"/>
      <c r="AQ8671" s="13"/>
      <c r="AR8671" s="13"/>
      <c r="AS8671" s="13"/>
      <c r="AT8671" s="13"/>
      <c r="AU8671" s="13"/>
      <c r="AV8671" s="13"/>
      <c r="AW8671" s="13"/>
      <c r="AX8671" s="13"/>
      <c r="AY8671" s="13"/>
      <c r="AZ8671" s="12"/>
      <c r="BA8671" s="12"/>
      <c r="BB8671" s="12"/>
      <c r="BC8671" s="11"/>
      <c r="BD8671" s="11"/>
      <c r="BE8671" s="11"/>
      <c r="BF8671" s="11"/>
    </row>
    <row r="8672" spans="1:58" x14ac:dyDescent="0.25">
      <c r="A8672" s="13"/>
      <c r="B8672" s="13"/>
      <c r="C8672" s="13"/>
      <c r="D8672" s="13"/>
      <c r="E8672" s="13"/>
      <c r="F8672" s="13"/>
      <c r="G8672" s="13"/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3"/>
      <c r="S8672" s="13"/>
      <c r="T8672" s="13"/>
      <c r="U8672" s="13"/>
      <c r="V8672" s="13"/>
      <c r="W8672" s="13"/>
      <c r="X8672" s="13"/>
      <c r="Y8672" s="13"/>
      <c r="Z8672" s="13"/>
      <c r="AA8672" s="13"/>
      <c r="AB8672" s="13"/>
      <c r="AC8672" s="13"/>
      <c r="AD8672" s="13"/>
      <c r="AE8672" s="13"/>
      <c r="AF8672" s="13"/>
      <c r="AG8672" s="13"/>
      <c r="AH8672" s="13"/>
      <c r="AI8672" s="13"/>
      <c r="AJ8672" s="13"/>
      <c r="AK8672" s="13"/>
      <c r="AL8672" s="13"/>
      <c r="AM8672" s="13"/>
      <c r="AN8672" s="13"/>
      <c r="AO8672" s="13"/>
      <c r="AP8672" s="13"/>
      <c r="AQ8672" s="13"/>
      <c r="AR8672" s="13"/>
      <c r="AS8672" s="13"/>
      <c r="AT8672" s="13"/>
      <c r="AU8672" s="13"/>
      <c r="AV8672" s="13"/>
      <c r="AW8672" s="13"/>
      <c r="AX8672" s="13"/>
      <c r="AY8672" s="13"/>
      <c r="AZ8672" s="12"/>
      <c r="BA8672" s="12"/>
      <c r="BB8672" s="12"/>
      <c r="BC8672" s="11"/>
      <c r="BD8672" s="11"/>
      <c r="BE8672" s="11"/>
      <c r="BF8672" s="11"/>
    </row>
    <row r="8673" spans="1:58" x14ac:dyDescent="0.25">
      <c r="A8673" s="13"/>
      <c r="B8673" s="13"/>
      <c r="C8673" s="13"/>
      <c r="D8673" s="13"/>
      <c r="E8673" s="13"/>
      <c r="F8673" s="13"/>
      <c r="G8673" s="13"/>
      <c r="H8673" s="13"/>
      <c r="I8673" s="13"/>
      <c r="J8673" s="13"/>
      <c r="K8673" s="13"/>
      <c r="L8673" s="13"/>
      <c r="M8673" s="13"/>
      <c r="N8673" s="13"/>
      <c r="O8673" s="13"/>
      <c r="P8673" s="13"/>
      <c r="Q8673" s="13"/>
      <c r="R8673" s="13"/>
      <c r="S8673" s="13"/>
      <c r="T8673" s="13"/>
      <c r="U8673" s="13"/>
      <c r="V8673" s="13"/>
      <c r="W8673" s="13"/>
      <c r="X8673" s="13"/>
      <c r="Y8673" s="13"/>
      <c r="Z8673" s="13"/>
      <c r="AA8673" s="13"/>
      <c r="AB8673" s="13"/>
      <c r="AC8673" s="13"/>
      <c r="AD8673" s="13"/>
      <c r="AE8673" s="13"/>
      <c r="AF8673" s="13"/>
      <c r="AG8673" s="13"/>
      <c r="AH8673" s="13"/>
      <c r="AI8673" s="13"/>
      <c r="AJ8673" s="13"/>
      <c r="AK8673" s="13"/>
      <c r="AL8673" s="13"/>
      <c r="AM8673" s="13"/>
      <c r="AN8673" s="13"/>
      <c r="AO8673" s="13"/>
      <c r="AP8673" s="13"/>
      <c r="AQ8673" s="13"/>
      <c r="AR8673" s="13"/>
      <c r="AS8673" s="13"/>
      <c r="AT8673" s="13"/>
      <c r="AU8673" s="13"/>
      <c r="AV8673" s="13"/>
      <c r="AW8673" s="13"/>
      <c r="AX8673" s="13"/>
      <c r="AY8673" s="13"/>
      <c r="AZ8673" s="12"/>
      <c r="BA8673" s="12"/>
      <c r="BB8673" s="12"/>
      <c r="BC8673" s="11"/>
      <c r="BD8673" s="11"/>
      <c r="BE8673" s="11"/>
      <c r="BF8673" s="11"/>
    </row>
    <row r="8674" spans="1:58" x14ac:dyDescent="0.25">
      <c r="A8674" s="13"/>
      <c r="B8674" s="13"/>
      <c r="C8674" s="13"/>
      <c r="D8674" s="13"/>
      <c r="E8674" s="13"/>
      <c r="F8674" s="13"/>
      <c r="G8674" s="13"/>
      <c r="H8674" s="13"/>
      <c r="I8674" s="13"/>
      <c r="J8674" s="13"/>
      <c r="K8674" s="13"/>
      <c r="L8674" s="13"/>
      <c r="M8674" s="13"/>
      <c r="N8674" s="13"/>
      <c r="O8674" s="13"/>
      <c r="P8674" s="13"/>
      <c r="Q8674" s="13"/>
      <c r="R8674" s="13"/>
      <c r="S8674" s="13"/>
      <c r="T8674" s="13"/>
      <c r="U8674" s="13"/>
      <c r="V8674" s="13"/>
      <c r="W8674" s="13"/>
      <c r="X8674" s="13"/>
      <c r="Y8674" s="13"/>
      <c r="Z8674" s="13"/>
      <c r="AA8674" s="13"/>
      <c r="AB8674" s="13"/>
      <c r="AC8674" s="13"/>
      <c r="AD8674" s="13"/>
      <c r="AE8674" s="13"/>
      <c r="AF8674" s="13"/>
      <c r="AG8674" s="13"/>
      <c r="AH8674" s="13"/>
      <c r="AI8674" s="13"/>
      <c r="AJ8674" s="13"/>
      <c r="AK8674" s="13"/>
      <c r="AL8674" s="13"/>
      <c r="AM8674" s="13"/>
      <c r="AN8674" s="13"/>
      <c r="AO8674" s="13"/>
      <c r="AP8674" s="13"/>
      <c r="AQ8674" s="13"/>
      <c r="AR8674" s="13"/>
      <c r="AS8674" s="13"/>
      <c r="AT8674" s="13"/>
      <c r="AU8674" s="13"/>
      <c r="AV8674" s="13"/>
      <c r="AW8674" s="13"/>
      <c r="AX8674" s="13"/>
      <c r="AY8674" s="13"/>
      <c r="AZ8674" s="12"/>
      <c r="BA8674" s="12"/>
      <c r="BB8674" s="12"/>
      <c r="BC8674" s="11"/>
      <c r="BD8674" s="11"/>
      <c r="BE8674" s="11"/>
      <c r="BF8674" s="11"/>
    </row>
    <row r="8675" spans="1:58" x14ac:dyDescent="0.25">
      <c r="A8675" s="13"/>
      <c r="B8675" s="13"/>
      <c r="C8675" s="13"/>
      <c r="D8675" s="13"/>
      <c r="E8675" s="13"/>
      <c r="F8675" s="13"/>
      <c r="G8675" s="13"/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3"/>
      <c r="S8675" s="13"/>
      <c r="T8675" s="13"/>
      <c r="U8675" s="13"/>
      <c r="V8675" s="13"/>
      <c r="W8675" s="13"/>
      <c r="X8675" s="13"/>
      <c r="Y8675" s="13"/>
      <c r="Z8675" s="13"/>
      <c r="AA8675" s="13"/>
      <c r="AB8675" s="13"/>
      <c r="AC8675" s="13"/>
      <c r="AD8675" s="13"/>
      <c r="AE8675" s="13"/>
      <c r="AF8675" s="13"/>
      <c r="AG8675" s="13"/>
      <c r="AH8675" s="13"/>
      <c r="AI8675" s="13"/>
      <c r="AJ8675" s="13"/>
      <c r="AK8675" s="13"/>
      <c r="AL8675" s="13"/>
      <c r="AM8675" s="13"/>
      <c r="AN8675" s="13"/>
      <c r="AO8675" s="13"/>
      <c r="AP8675" s="13"/>
      <c r="AQ8675" s="13"/>
      <c r="AR8675" s="13"/>
      <c r="AS8675" s="13"/>
      <c r="AT8675" s="13"/>
      <c r="AU8675" s="13"/>
      <c r="AV8675" s="13"/>
      <c r="AW8675" s="13"/>
      <c r="AX8675" s="13"/>
      <c r="AY8675" s="13"/>
      <c r="AZ8675" s="12"/>
      <c r="BA8675" s="12"/>
      <c r="BB8675" s="12"/>
      <c r="BC8675" s="11"/>
      <c r="BD8675" s="11"/>
      <c r="BE8675" s="11"/>
      <c r="BF8675" s="11"/>
    </row>
    <row r="8676" spans="1:58" x14ac:dyDescent="0.25">
      <c r="A8676" s="13"/>
      <c r="B8676" s="13"/>
      <c r="C8676" s="13"/>
      <c r="D8676" s="13"/>
      <c r="E8676" s="13"/>
      <c r="F8676" s="13"/>
      <c r="G8676" s="13"/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3"/>
      <c r="S8676" s="13"/>
      <c r="T8676" s="13"/>
      <c r="U8676" s="13"/>
      <c r="V8676" s="13"/>
      <c r="W8676" s="13"/>
      <c r="X8676" s="13"/>
      <c r="Y8676" s="13"/>
      <c r="Z8676" s="13"/>
      <c r="AA8676" s="13"/>
      <c r="AB8676" s="13"/>
      <c r="AC8676" s="13"/>
      <c r="AD8676" s="13"/>
      <c r="AE8676" s="13"/>
      <c r="AF8676" s="13"/>
      <c r="AG8676" s="13"/>
      <c r="AH8676" s="13"/>
      <c r="AI8676" s="13"/>
      <c r="AJ8676" s="13"/>
      <c r="AK8676" s="13"/>
      <c r="AL8676" s="13"/>
      <c r="AM8676" s="13"/>
      <c r="AN8676" s="13"/>
      <c r="AO8676" s="13"/>
      <c r="AP8676" s="13"/>
      <c r="AQ8676" s="13"/>
      <c r="AR8676" s="13"/>
      <c r="AS8676" s="13"/>
      <c r="AT8676" s="13"/>
      <c r="AU8676" s="13"/>
      <c r="AV8676" s="13"/>
      <c r="AW8676" s="13"/>
      <c r="AX8676" s="13"/>
      <c r="AY8676" s="13"/>
      <c r="AZ8676" s="12"/>
      <c r="BA8676" s="12"/>
      <c r="BB8676" s="12"/>
      <c r="BC8676" s="11"/>
      <c r="BD8676" s="11"/>
      <c r="BE8676" s="11"/>
      <c r="BF8676" s="11"/>
    </row>
    <row r="8677" spans="1:58" x14ac:dyDescent="0.25">
      <c r="A8677" s="13"/>
      <c r="B8677" s="13"/>
      <c r="C8677" s="13"/>
      <c r="D8677" s="13"/>
      <c r="E8677" s="13"/>
      <c r="F8677" s="13"/>
      <c r="G8677" s="13"/>
      <c r="H8677" s="13"/>
      <c r="I8677" s="13"/>
      <c r="J8677" s="13"/>
      <c r="K8677" s="13"/>
      <c r="L8677" s="13"/>
      <c r="M8677" s="13"/>
      <c r="N8677" s="13"/>
      <c r="O8677" s="13"/>
      <c r="P8677" s="13"/>
      <c r="Q8677" s="13"/>
      <c r="R8677" s="13"/>
      <c r="S8677" s="13"/>
      <c r="T8677" s="13"/>
      <c r="U8677" s="13"/>
      <c r="V8677" s="13"/>
      <c r="W8677" s="13"/>
      <c r="X8677" s="13"/>
      <c r="Y8677" s="13"/>
      <c r="Z8677" s="13"/>
      <c r="AA8677" s="13"/>
      <c r="AB8677" s="13"/>
      <c r="AC8677" s="13"/>
      <c r="AD8677" s="13"/>
      <c r="AE8677" s="13"/>
      <c r="AF8677" s="13"/>
      <c r="AG8677" s="13"/>
      <c r="AH8677" s="13"/>
      <c r="AI8677" s="13"/>
      <c r="AJ8677" s="13"/>
      <c r="AK8677" s="13"/>
      <c r="AL8677" s="13"/>
      <c r="AM8677" s="13"/>
      <c r="AN8677" s="13"/>
      <c r="AO8677" s="13"/>
      <c r="AP8677" s="13"/>
      <c r="AQ8677" s="13"/>
      <c r="AR8677" s="13"/>
      <c r="AS8677" s="13"/>
      <c r="AT8677" s="13"/>
      <c r="AU8677" s="13"/>
      <c r="AV8677" s="13"/>
      <c r="AW8677" s="13"/>
      <c r="AX8677" s="13"/>
      <c r="AY8677" s="13"/>
      <c r="AZ8677" s="12"/>
      <c r="BA8677" s="12"/>
      <c r="BB8677" s="12"/>
      <c r="BC8677" s="11"/>
      <c r="BD8677" s="11"/>
      <c r="BE8677" s="11"/>
      <c r="BF8677" s="11"/>
    </row>
    <row r="8678" spans="1:58" x14ac:dyDescent="0.25">
      <c r="A8678" s="13"/>
      <c r="B8678" s="13"/>
      <c r="C8678" s="13"/>
      <c r="D8678" s="13"/>
      <c r="E8678" s="13"/>
      <c r="F8678" s="13"/>
      <c r="G8678" s="13"/>
      <c r="H8678" s="13"/>
      <c r="I8678" s="13"/>
      <c r="J8678" s="13"/>
      <c r="K8678" s="13"/>
      <c r="L8678" s="13"/>
      <c r="M8678" s="13"/>
      <c r="N8678" s="13"/>
      <c r="O8678" s="13"/>
      <c r="P8678" s="13"/>
      <c r="Q8678" s="13"/>
      <c r="R8678" s="13"/>
      <c r="S8678" s="13"/>
      <c r="T8678" s="13"/>
      <c r="U8678" s="13"/>
      <c r="V8678" s="13"/>
      <c r="W8678" s="13"/>
      <c r="X8678" s="13"/>
      <c r="Y8678" s="13"/>
      <c r="Z8678" s="13"/>
      <c r="AA8678" s="13"/>
      <c r="AB8678" s="13"/>
      <c r="AC8678" s="13"/>
      <c r="AD8678" s="13"/>
      <c r="AE8678" s="13"/>
      <c r="AF8678" s="13"/>
      <c r="AG8678" s="13"/>
      <c r="AH8678" s="13"/>
      <c r="AI8678" s="13"/>
      <c r="AJ8678" s="13"/>
      <c r="AK8678" s="13"/>
      <c r="AL8678" s="13"/>
      <c r="AM8678" s="13"/>
      <c r="AN8678" s="13"/>
      <c r="AO8678" s="13"/>
      <c r="AP8678" s="13"/>
      <c r="AQ8678" s="13"/>
      <c r="AR8678" s="13"/>
      <c r="AS8678" s="13"/>
      <c r="AT8678" s="13"/>
      <c r="AU8678" s="13"/>
      <c r="AV8678" s="13"/>
      <c r="AW8678" s="13"/>
      <c r="AX8678" s="13"/>
      <c r="AY8678" s="13"/>
      <c r="AZ8678" s="12"/>
      <c r="BA8678" s="12"/>
      <c r="BB8678" s="12"/>
      <c r="BC8678" s="11"/>
      <c r="BD8678" s="11"/>
      <c r="BE8678" s="11"/>
      <c r="BF8678" s="11"/>
    </row>
    <row r="8679" spans="1:58" x14ac:dyDescent="0.25">
      <c r="A8679" s="13"/>
      <c r="B8679" s="13"/>
      <c r="C8679" s="13"/>
      <c r="D8679" s="13"/>
      <c r="E8679" s="13"/>
      <c r="F8679" s="13"/>
      <c r="G8679" s="13"/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3"/>
      <c r="S8679" s="13"/>
      <c r="T8679" s="13"/>
      <c r="U8679" s="13"/>
      <c r="V8679" s="13"/>
      <c r="W8679" s="13"/>
      <c r="X8679" s="13"/>
      <c r="Y8679" s="13"/>
      <c r="Z8679" s="13"/>
      <c r="AA8679" s="13"/>
      <c r="AB8679" s="13"/>
      <c r="AC8679" s="13"/>
      <c r="AD8679" s="13"/>
      <c r="AE8679" s="13"/>
      <c r="AF8679" s="13"/>
      <c r="AG8679" s="13"/>
      <c r="AH8679" s="13"/>
      <c r="AI8679" s="13"/>
      <c r="AJ8679" s="13"/>
      <c r="AK8679" s="13"/>
      <c r="AL8679" s="13"/>
      <c r="AM8679" s="13"/>
      <c r="AN8679" s="13"/>
      <c r="AO8679" s="13"/>
      <c r="AP8679" s="13"/>
      <c r="AQ8679" s="13"/>
      <c r="AR8679" s="13"/>
      <c r="AS8679" s="13"/>
      <c r="AT8679" s="13"/>
      <c r="AU8679" s="13"/>
      <c r="AV8679" s="13"/>
      <c r="AW8679" s="13"/>
      <c r="AX8679" s="13"/>
      <c r="AY8679" s="13"/>
      <c r="AZ8679" s="12"/>
      <c r="BA8679" s="12"/>
      <c r="BB8679" s="12"/>
      <c r="BC8679" s="11"/>
      <c r="BD8679" s="11"/>
      <c r="BE8679" s="11"/>
      <c r="BF8679" s="11"/>
    </row>
    <row r="8680" spans="1:58" x14ac:dyDescent="0.25">
      <c r="A8680" s="13"/>
      <c r="B8680" s="13"/>
      <c r="C8680" s="13"/>
      <c r="D8680" s="13"/>
      <c r="E8680" s="13"/>
      <c r="F8680" s="13"/>
      <c r="G8680" s="13"/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3"/>
      <c r="S8680" s="13"/>
      <c r="T8680" s="13"/>
      <c r="U8680" s="13"/>
      <c r="V8680" s="13"/>
      <c r="W8680" s="13"/>
      <c r="X8680" s="13"/>
      <c r="Y8680" s="13"/>
      <c r="Z8680" s="13"/>
      <c r="AA8680" s="13"/>
      <c r="AB8680" s="13"/>
      <c r="AC8680" s="13"/>
      <c r="AD8680" s="13"/>
      <c r="AE8680" s="13"/>
      <c r="AF8680" s="13"/>
      <c r="AG8680" s="13"/>
      <c r="AH8680" s="13"/>
      <c r="AI8680" s="13"/>
      <c r="AJ8680" s="13"/>
      <c r="AK8680" s="13"/>
      <c r="AL8680" s="13"/>
      <c r="AM8680" s="13"/>
      <c r="AN8680" s="13"/>
      <c r="AO8680" s="13"/>
      <c r="AP8680" s="13"/>
      <c r="AQ8680" s="13"/>
      <c r="AR8680" s="13"/>
      <c r="AS8680" s="13"/>
      <c r="AT8680" s="13"/>
      <c r="AU8680" s="13"/>
      <c r="AV8680" s="13"/>
      <c r="AW8680" s="13"/>
      <c r="AX8680" s="13"/>
      <c r="AY8680" s="13"/>
      <c r="AZ8680" s="12"/>
      <c r="BA8680" s="12"/>
      <c r="BB8680" s="12"/>
      <c r="BC8680" s="11"/>
      <c r="BD8680" s="11"/>
      <c r="BE8680" s="11"/>
      <c r="BF8680" s="11"/>
    </row>
    <row r="8681" spans="1:58" x14ac:dyDescent="0.25">
      <c r="A8681" s="13"/>
      <c r="B8681" s="13"/>
      <c r="C8681" s="13"/>
      <c r="D8681" s="13"/>
      <c r="E8681" s="13"/>
      <c r="F8681" s="13"/>
      <c r="G8681" s="13"/>
      <c r="H8681" s="13"/>
      <c r="I8681" s="13"/>
      <c r="J8681" s="13"/>
      <c r="K8681" s="13"/>
      <c r="L8681" s="13"/>
      <c r="M8681" s="13"/>
      <c r="N8681" s="13"/>
      <c r="O8681" s="13"/>
      <c r="P8681" s="13"/>
      <c r="Q8681" s="13"/>
      <c r="R8681" s="13"/>
      <c r="S8681" s="13"/>
      <c r="T8681" s="13"/>
      <c r="U8681" s="13"/>
      <c r="V8681" s="13"/>
      <c r="W8681" s="13"/>
      <c r="X8681" s="13"/>
      <c r="Y8681" s="13"/>
      <c r="Z8681" s="13"/>
      <c r="AA8681" s="13"/>
      <c r="AB8681" s="13"/>
      <c r="AC8681" s="13"/>
      <c r="AD8681" s="13"/>
      <c r="AE8681" s="13"/>
      <c r="AF8681" s="13"/>
      <c r="AG8681" s="13"/>
      <c r="AH8681" s="13"/>
      <c r="AI8681" s="13"/>
      <c r="AJ8681" s="13"/>
      <c r="AK8681" s="13"/>
      <c r="AL8681" s="13"/>
      <c r="AM8681" s="13"/>
      <c r="AN8681" s="13"/>
      <c r="AO8681" s="13"/>
      <c r="AP8681" s="13"/>
      <c r="AQ8681" s="13"/>
      <c r="AR8681" s="13"/>
      <c r="AS8681" s="13"/>
      <c r="AT8681" s="13"/>
      <c r="AU8681" s="13"/>
      <c r="AV8681" s="13"/>
      <c r="AW8681" s="13"/>
      <c r="AX8681" s="13"/>
      <c r="AY8681" s="13"/>
      <c r="AZ8681" s="12"/>
      <c r="BA8681" s="12"/>
      <c r="BB8681" s="12"/>
      <c r="BC8681" s="11"/>
      <c r="BD8681" s="11"/>
      <c r="BE8681" s="11"/>
      <c r="BF8681" s="11"/>
    </row>
    <row r="8682" spans="1:58" x14ac:dyDescent="0.25">
      <c r="A8682" s="13"/>
      <c r="B8682" s="13"/>
      <c r="C8682" s="13"/>
      <c r="D8682" s="13"/>
      <c r="E8682" s="13"/>
      <c r="F8682" s="13"/>
      <c r="G8682" s="13"/>
      <c r="H8682" s="13"/>
      <c r="I8682" s="13"/>
      <c r="J8682" s="13"/>
      <c r="K8682" s="13"/>
      <c r="L8682" s="13"/>
      <c r="M8682" s="13"/>
      <c r="N8682" s="13"/>
      <c r="O8682" s="13"/>
      <c r="P8682" s="13"/>
      <c r="Q8682" s="13"/>
      <c r="R8682" s="13"/>
      <c r="S8682" s="13"/>
      <c r="T8682" s="13"/>
      <c r="U8682" s="13"/>
      <c r="V8682" s="13"/>
      <c r="W8682" s="13"/>
      <c r="X8682" s="13"/>
      <c r="Y8682" s="13"/>
      <c r="Z8682" s="13"/>
      <c r="AA8682" s="13"/>
      <c r="AB8682" s="13"/>
      <c r="AC8682" s="13"/>
      <c r="AD8682" s="13"/>
      <c r="AE8682" s="13"/>
      <c r="AF8682" s="13"/>
      <c r="AG8682" s="13"/>
      <c r="AH8682" s="13"/>
      <c r="AI8682" s="13"/>
      <c r="AJ8682" s="13"/>
      <c r="AK8682" s="13"/>
      <c r="AL8682" s="13"/>
      <c r="AM8682" s="13"/>
      <c r="AN8682" s="13"/>
      <c r="AO8682" s="13"/>
      <c r="AP8682" s="13"/>
      <c r="AQ8682" s="13"/>
      <c r="AR8682" s="13"/>
      <c r="AS8682" s="13"/>
      <c r="AT8682" s="13"/>
      <c r="AU8682" s="13"/>
      <c r="AV8682" s="13"/>
      <c r="AW8682" s="13"/>
      <c r="AX8682" s="13"/>
      <c r="AY8682" s="13"/>
      <c r="AZ8682" s="12"/>
      <c r="BA8682" s="12"/>
      <c r="BB8682" s="12"/>
      <c r="BC8682" s="11"/>
      <c r="BD8682" s="11"/>
      <c r="BE8682" s="11"/>
      <c r="BF8682" s="11"/>
    </row>
    <row r="8683" spans="1:58" x14ac:dyDescent="0.25">
      <c r="A8683" s="13"/>
      <c r="B8683" s="13"/>
      <c r="C8683" s="13"/>
      <c r="D8683" s="13"/>
      <c r="E8683" s="13"/>
      <c r="F8683" s="13"/>
      <c r="G8683" s="13"/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3"/>
      <c r="S8683" s="13"/>
      <c r="T8683" s="13"/>
      <c r="U8683" s="13"/>
      <c r="V8683" s="13"/>
      <c r="W8683" s="13"/>
      <c r="X8683" s="13"/>
      <c r="Y8683" s="13"/>
      <c r="Z8683" s="13"/>
      <c r="AA8683" s="13"/>
      <c r="AB8683" s="13"/>
      <c r="AC8683" s="13"/>
      <c r="AD8683" s="13"/>
      <c r="AE8683" s="13"/>
      <c r="AF8683" s="13"/>
      <c r="AG8683" s="13"/>
      <c r="AH8683" s="13"/>
      <c r="AI8683" s="13"/>
      <c r="AJ8683" s="13"/>
      <c r="AK8683" s="13"/>
      <c r="AL8683" s="13"/>
      <c r="AM8683" s="13"/>
      <c r="AN8683" s="13"/>
      <c r="AO8683" s="13"/>
      <c r="AP8683" s="13"/>
      <c r="AQ8683" s="13"/>
      <c r="AR8683" s="13"/>
      <c r="AS8683" s="13"/>
      <c r="AT8683" s="13"/>
      <c r="AU8683" s="13"/>
      <c r="AV8683" s="13"/>
      <c r="AW8683" s="13"/>
      <c r="AX8683" s="13"/>
      <c r="AY8683" s="13"/>
      <c r="AZ8683" s="12"/>
      <c r="BA8683" s="12"/>
      <c r="BB8683" s="12"/>
      <c r="BC8683" s="11"/>
      <c r="BD8683" s="11"/>
      <c r="BE8683" s="11"/>
      <c r="BF8683" s="11"/>
    </row>
    <row r="8684" spans="1:58" x14ac:dyDescent="0.25">
      <c r="A8684" s="13"/>
      <c r="B8684" s="13"/>
      <c r="C8684" s="13"/>
      <c r="D8684" s="13"/>
      <c r="E8684" s="13"/>
      <c r="F8684" s="13"/>
      <c r="G8684" s="13"/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3"/>
      <c r="S8684" s="13"/>
      <c r="T8684" s="13"/>
      <c r="U8684" s="13"/>
      <c r="V8684" s="13"/>
      <c r="W8684" s="13"/>
      <c r="X8684" s="13"/>
      <c r="Y8684" s="13"/>
      <c r="Z8684" s="13"/>
      <c r="AA8684" s="13"/>
      <c r="AB8684" s="13"/>
      <c r="AC8684" s="13"/>
      <c r="AD8684" s="13"/>
      <c r="AE8684" s="13"/>
      <c r="AF8684" s="13"/>
      <c r="AG8684" s="13"/>
      <c r="AH8684" s="13"/>
      <c r="AI8684" s="13"/>
      <c r="AJ8684" s="13"/>
      <c r="AK8684" s="13"/>
      <c r="AL8684" s="13"/>
      <c r="AM8684" s="13"/>
      <c r="AN8684" s="13"/>
      <c r="AO8684" s="13"/>
      <c r="AP8684" s="13"/>
      <c r="AQ8684" s="13"/>
      <c r="AR8684" s="13"/>
      <c r="AS8684" s="13"/>
      <c r="AT8684" s="13"/>
      <c r="AU8684" s="13"/>
      <c r="AV8684" s="13"/>
      <c r="AW8684" s="13"/>
      <c r="AX8684" s="13"/>
      <c r="AY8684" s="13"/>
      <c r="AZ8684" s="12"/>
      <c r="BA8684" s="12"/>
      <c r="BB8684" s="12"/>
      <c r="BC8684" s="11"/>
      <c r="BD8684" s="11"/>
      <c r="BE8684" s="11"/>
      <c r="BF8684" s="11"/>
    </row>
    <row r="8685" spans="1:58" x14ac:dyDescent="0.25">
      <c r="A8685" s="13"/>
      <c r="B8685" s="13"/>
      <c r="C8685" s="13"/>
      <c r="D8685" s="13"/>
      <c r="E8685" s="13"/>
      <c r="F8685" s="13"/>
      <c r="G8685" s="13"/>
      <c r="H8685" s="13"/>
      <c r="I8685" s="13"/>
      <c r="J8685" s="13"/>
      <c r="K8685" s="13"/>
      <c r="L8685" s="13"/>
      <c r="M8685" s="13"/>
      <c r="N8685" s="13"/>
      <c r="O8685" s="13"/>
      <c r="P8685" s="13"/>
      <c r="Q8685" s="13"/>
      <c r="R8685" s="13"/>
      <c r="S8685" s="13"/>
      <c r="T8685" s="13"/>
      <c r="U8685" s="13"/>
      <c r="V8685" s="13"/>
      <c r="W8685" s="13"/>
      <c r="X8685" s="13"/>
      <c r="Y8685" s="13"/>
      <c r="Z8685" s="13"/>
      <c r="AA8685" s="13"/>
      <c r="AB8685" s="13"/>
      <c r="AC8685" s="13"/>
      <c r="AD8685" s="13"/>
      <c r="AE8685" s="13"/>
      <c r="AF8685" s="13"/>
      <c r="AG8685" s="13"/>
      <c r="AH8685" s="13"/>
      <c r="AI8685" s="13"/>
      <c r="AJ8685" s="13"/>
      <c r="AK8685" s="13"/>
      <c r="AL8685" s="13"/>
      <c r="AM8685" s="13"/>
      <c r="AN8685" s="13"/>
      <c r="AO8685" s="13"/>
      <c r="AP8685" s="13"/>
      <c r="AQ8685" s="13"/>
      <c r="AR8685" s="13"/>
      <c r="AS8685" s="13"/>
      <c r="AT8685" s="13"/>
      <c r="AU8685" s="13"/>
      <c r="AV8685" s="13"/>
      <c r="AW8685" s="13"/>
      <c r="AX8685" s="13"/>
      <c r="AY8685" s="13"/>
      <c r="AZ8685" s="12"/>
      <c r="BA8685" s="12"/>
      <c r="BB8685" s="12"/>
      <c r="BC8685" s="11"/>
      <c r="BD8685" s="11"/>
      <c r="BE8685" s="11"/>
      <c r="BF8685" s="11"/>
    </row>
    <row r="8686" spans="1:58" x14ac:dyDescent="0.25">
      <c r="A8686" s="13"/>
      <c r="B8686" s="13"/>
      <c r="C8686" s="13"/>
      <c r="D8686" s="13"/>
      <c r="E8686" s="13"/>
      <c r="F8686" s="13"/>
      <c r="G8686" s="13"/>
      <c r="H8686" s="13"/>
      <c r="I8686" s="13"/>
      <c r="J8686" s="13"/>
      <c r="K8686" s="13"/>
      <c r="L8686" s="13"/>
      <c r="M8686" s="13"/>
      <c r="N8686" s="13"/>
      <c r="O8686" s="13"/>
      <c r="P8686" s="13"/>
      <c r="Q8686" s="13"/>
      <c r="R8686" s="13"/>
      <c r="S8686" s="13"/>
      <c r="T8686" s="13"/>
      <c r="U8686" s="13"/>
      <c r="V8686" s="13"/>
      <c r="W8686" s="13"/>
      <c r="X8686" s="13"/>
      <c r="Y8686" s="13"/>
      <c r="Z8686" s="13"/>
      <c r="AA8686" s="13"/>
      <c r="AB8686" s="13"/>
      <c r="AC8686" s="13"/>
      <c r="AD8686" s="13"/>
      <c r="AE8686" s="13"/>
      <c r="AF8686" s="13"/>
      <c r="AG8686" s="13"/>
      <c r="AH8686" s="13"/>
      <c r="AI8686" s="13"/>
      <c r="AJ8686" s="13"/>
      <c r="AK8686" s="13"/>
      <c r="AL8686" s="13"/>
      <c r="AM8686" s="13"/>
      <c r="AN8686" s="13"/>
      <c r="AO8686" s="13"/>
      <c r="AP8686" s="13"/>
      <c r="AQ8686" s="13"/>
      <c r="AR8686" s="13"/>
      <c r="AS8686" s="13"/>
      <c r="AT8686" s="13"/>
      <c r="AU8686" s="13"/>
      <c r="AV8686" s="13"/>
      <c r="AW8686" s="13"/>
      <c r="AX8686" s="13"/>
      <c r="AY8686" s="13"/>
      <c r="AZ8686" s="12"/>
      <c r="BA8686" s="12"/>
      <c r="BB8686" s="12"/>
      <c r="BC8686" s="11"/>
      <c r="BD8686" s="11"/>
      <c r="BE8686" s="11"/>
      <c r="BF8686" s="11"/>
    </row>
    <row r="8687" spans="1:58" x14ac:dyDescent="0.25">
      <c r="A8687" s="13"/>
      <c r="B8687" s="13"/>
      <c r="C8687" s="13"/>
      <c r="D8687" s="13"/>
      <c r="E8687" s="13"/>
      <c r="F8687" s="13"/>
      <c r="G8687" s="13"/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3"/>
      <c r="S8687" s="13"/>
      <c r="T8687" s="13"/>
      <c r="U8687" s="13"/>
      <c r="V8687" s="13"/>
      <c r="W8687" s="13"/>
      <c r="X8687" s="13"/>
      <c r="Y8687" s="13"/>
      <c r="Z8687" s="13"/>
      <c r="AA8687" s="13"/>
      <c r="AB8687" s="13"/>
      <c r="AC8687" s="13"/>
      <c r="AD8687" s="13"/>
      <c r="AE8687" s="13"/>
      <c r="AF8687" s="13"/>
      <c r="AG8687" s="13"/>
      <c r="AH8687" s="13"/>
      <c r="AI8687" s="13"/>
      <c r="AJ8687" s="13"/>
      <c r="AK8687" s="13"/>
      <c r="AL8687" s="13"/>
      <c r="AM8687" s="13"/>
      <c r="AN8687" s="13"/>
      <c r="AO8687" s="13"/>
      <c r="AP8687" s="13"/>
      <c r="AQ8687" s="13"/>
      <c r="AR8687" s="13"/>
      <c r="AS8687" s="13"/>
      <c r="AT8687" s="13"/>
      <c r="AU8687" s="13"/>
      <c r="AV8687" s="13"/>
      <c r="AW8687" s="13"/>
      <c r="AX8687" s="13"/>
      <c r="AY8687" s="13"/>
      <c r="AZ8687" s="12"/>
      <c r="BA8687" s="12"/>
      <c r="BB8687" s="12"/>
      <c r="BC8687" s="11"/>
      <c r="BD8687" s="11"/>
      <c r="BE8687" s="11"/>
      <c r="BF8687" s="11"/>
    </row>
    <row r="8688" spans="1:58" x14ac:dyDescent="0.25">
      <c r="A8688" s="13"/>
      <c r="B8688" s="13"/>
      <c r="C8688" s="13"/>
      <c r="D8688" s="13"/>
      <c r="E8688" s="13"/>
      <c r="F8688" s="13"/>
      <c r="G8688" s="13"/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3"/>
      <c r="S8688" s="13"/>
      <c r="T8688" s="13"/>
      <c r="U8688" s="13"/>
      <c r="V8688" s="13"/>
      <c r="W8688" s="13"/>
      <c r="X8688" s="13"/>
      <c r="Y8688" s="13"/>
      <c r="Z8688" s="13"/>
      <c r="AA8688" s="13"/>
      <c r="AB8688" s="13"/>
      <c r="AC8688" s="13"/>
      <c r="AD8688" s="13"/>
      <c r="AE8688" s="13"/>
      <c r="AF8688" s="13"/>
      <c r="AG8688" s="13"/>
      <c r="AH8688" s="13"/>
      <c r="AI8688" s="13"/>
      <c r="AJ8688" s="13"/>
      <c r="AK8688" s="13"/>
      <c r="AL8688" s="13"/>
      <c r="AM8688" s="13"/>
      <c r="AN8688" s="13"/>
      <c r="AO8688" s="13"/>
      <c r="AP8688" s="13"/>
      <c r="AQ8688" s="13"/>
      <c r="AR8688" s="13"/>
      <c r="AS8688" s="13"/>
      <c r="AT8688" s="13"/>
      <c r="AU8688" s="13"/>
      <c r="AV8688" s="13"/>
      <c r="AW8688" s="13"/>
      <c r="AX8688" s="13"/>
      <c r="AY8688" s="13"/>
      <c r="AZ8688" s="12"/>
      <c r="BA8688" s="12"/>
      <c r="BB8688" s="12"/>
      <c r="BC8688" s="11"/>
      <c r="BD8688" s="11"/>
      <c r="BE8688" s="11"/>
      <c r="BF8688" s="11"/>
    </row>
    <row r="8689" spans="1:58" x14ac:dyDescent="0.25">
      <c r="A8689" s="13"/>
      <c r="B8689" s="13"/>
      <c r="C8689" s="13"/>
      <c r="D8689" s="13"/>
      <c r="E8689" s="13"/>
      <c r="F8689" s="13"/>
      <c r="G8689" s="13"/>
      <c r="H8689" s="13"/>
      <c r="I8689" s="13"/>
      <c r="J8689" s="13"/>
      <c r="K8689" s="13"/>
      <c r="L8689" s="13"/>
      <c r="M8689" s="13"/>
      <c r="N8689" s="13"/>
      <c r="O8689" s="13"/>
      <c r="P8689" s="13"/>
      <c r="Q8689" s="13"/>
      <c r="R8689" s="13"/>
      <c r="S8689" s="13"/>
      <c r="T8689" s="13"/>
      <c r="U8689" s="13"/>
      <c r="V8689" s="13"/>
      <c r="W8689" s="13"/>
      <c r="X8689" s="13"/>
      <c r="Y8689" s="13"/>
      <c r="Z8689" s="13"/>
      <c r="AA8689" s="13"/>
      <c r="AB8689" s="13"/>
      <c r="AC8689" s="13"/>
      <c r="AD8689" s="13"/>
      <c r="AE8689" s="13"/>
      <c r="AF8689" s="13"/>
      <c r="AG8689" s="13"/>
      <c r="AH8689" s="13"/>
      <c r="AI8689" s="13"/>
      <c r="AJ8689" s="13"/>
      <c r="AK8689" s="13"/>
      <c r="AL8689" s="13"/>
      <c r="AM8689" s="13"/>
      <c r="AN8689" s="13"/>
      <c r="AO8689" s="13"/>
      <c r="AP8689" s="13"/>
      <c r="AQ8689" s="13"/>
      <c r="AR8689" s="13"/>
      <c r="AS8689" s="13"/>
      <c r="AT8689" s="13"/>
      <c r="AU8689" s="13"/>
      <c r="AV8689" s="13"/>
      <c r="AW8689" s="13"/>
      <c r="AX8689" s="13"/>
      <c r="AY8689" s="13"/>
      <c r="AZ8689" s="12"/>
      <c r="BA8689" s="12"/>
      <c r="BB8689" s="12"/>
      <c r="BC8689" s="11"/>
      <c r="BD8689" s="11"/>
      <c r="BE8689" s="11"/>
      <c r="BF8689" s="11"/>
    </row>
    <row r="8690" spans="1:58" x14ac:dyDescent="0.25">
      <c r="A8690" s="13"/>
      <c r="B8690" s="13"/>
      <c r="C8690" s="13"/>
      <c r="D8690" s="13"/>
      <c r="E8690" s="13"/>
      <c r="F8690" s="13"/>
      <c r="G8690" s="13"/>
      <c r="H8690" s="13"/>
      <c r="I8690" s="13"/>
      <c r="J8690" s="13"/>
      <c r="K8690" s="13"/>
      <c r="L8690" s="13"/>
      <c r="M8690" s="13"/>
      <c r="N8690" s="13"/>
      <c r="O8690" s="13"/>
      <c r="P8690" s="13"/>
      <c r="Q8690" s="13"/>
      <c r="R8690" s="13"/>
      <c r="S8690" s="13"/>
      <c r="T8690" s="13"/>
      <c r="U8690" s="13"/>
      <c r="V8690" s="13"/>
      <c r="W8690" s="13"/>
      <c r="X8690" s="13"/>
      <c r="Y8690" s="13"/>
      <c r="Z8690" s="13"/>
      <c r="AA8690" s="13"/>
      <c r="AB8690" s="13"/>
      <c r="AC8690" s="13"/>
      <c r="AD8690" s="13"/>
      <c r="AE8690" s="13"/>
      <c r="AF8690" s="13"/>
      <c r="AG8690" s="13"/>
      <c r="AH8690" s="13"/>
      <c r="AI8690" s="13"/>
      <c r="AJ8690" s="13"/>
      <c r="AK8690" s="13"/>
      <c r="AL8690" s="13"/>
      <c r="AM8690" s="13"/>
      <c r="AN8690" s="13"/>
      <c r="AO8690" s="13"/>
      <c r="AP8690" s="13"/>
      <c r="AQ8690" s="13"/>
      <c r="AR8690" s="13"/>
      <c r="AS8690" s="13"/>
      <c r="AT8690" s="13"/>
      <c r="AU8690" s="13"/>
      <c r="AV8690" s="13"/>
      <c r="AW8690" s="13"/>
      <c r="AX8690" s="13"/>
      <c r="AY8690" s="13"/>
      <c r="AZ8690" s="12"/>
      <c r="BA8690" s="12"/>
      <c r="BB8690" s="12"/>
      <c r="BC8690" s="11"/>
      <c r="BD8690" s="11"/>
      <c r="BE8690" s="11"/>
      <c r="BF8690" s="11"/>
    </row>
    <row r="8691" spans="1:58" x14ac:dyDescent="0.25">
      <c r="A8691" s="13"/>
      <c r="B8691" s="13"/>
      <c r="C8691" s="13"/>
      <c r="D8691" s="13"/>
      <c r="E8691" s="13"/>
      <c r="F8691" s="13"/>
      <c r="G8691" s="13"/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3"/>
      <c r="S8691" s="13"/>
      <c r="T8691" s="13"/>
      <c r="U8691" s="13"/>
      <c r="V8691" s="13"/>
      <c r="W8691" s="13"/>
      <c r="X8691" s="13"/>
      <c r="Y8691" s="13"/>
      <c r="Z8691" s="13"/>
      <c r="AA8691" s="13"/>
      <c r="AB8691" s="13"/>
      <c r="AC8691" s="13"/>
      <c r="AD8691" s="13"/>
      <c r="AE8691" s="13"/>
      <c r="AF8691" s="13"/>
      <c r="AG8691" s="13"/>
      <c r="AH8691" s="13"/>
      <c r="AI8691" s="13"/>
      <c r="AJ8691" s="13"/>
      <c r="AK8691" s="13"/>
      <c r="AL8691" s="13"/>
      <c r="AM8691" s="13"/>
      <c r="AN8691" s="13"/>
      <c r="AO8691" s="13"/>
      <c r="AP8691" s="13"/>
      <c r="AQ8691" s="13"/>
      <c r="AR8691" s="13"/>
      <c r="AS8691" s="13"/>
      <c r="AT8691" s="13"/>
      <c r="AU8691" s="13"/>
      <c r="AV8691" s="13"/>
      <c r="AW8691" s="13"/>
      <c r="AX8691" s="13"/>
      <c r="AY8691" s="13"/>
      <c r="AZ8691" s="12"/>
      <c r="BA8691" s="12"/>
      <c r="BB8691" s="12"/>
      <c r="BC8691" s="11"/>
      <c r="BD8691" s="11"/>
      <c r="BE8691" s="11"/>
      <c r="BF8691" s="11"/>
    </row>
    <row r="8692" spans="1:58" x14ac:dyDescent="0.25">
      <c r="A8692" s="13"/>
      <c r="B8692" s="13"/>
      <c r="C8692" s="13"/>
      <c r="D8692" s="13"/>
      <c r="E8692" s="13"/>
      <c r="F8692" s="13"/>
      <c r="G8692" s="13"/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3"/>
      <c r="S8692" s="13"/>
      <c r="T8692" s="13"/>
      <c r="U8692" s="13"/>
      <c r="V8692" s="13"/>
      <c r="W8692" s="13"/>
      <c r="X8692" s="13"/>
      <c r="Y8692" s="13"/>
      <c r="Z8692" s="13"/>
      <c r="AA8692" s="13"/>
      <c r="AB8692" s="13"/>
      <c r="AC8692" s="13"/>
      <c r="AD8692" s="13"/>
      <c r="AE8692" s="13"/>
      <c r="AF8692" s="13"/>
      <c r="AG8692" s="13"/>
      <c r="AH8692" s="13"/>
      <c r="AI8692" s="13"/>
      <c r="AJ8692" s="13"/>
      <c r="AK8692" s="13"/>
      <c r="AL8692" s="13"/>
      <c r="AM8692" s="13"/>
      <c r="AN8692" s="13"/>
      <c r="AO8692" s="13"/>
      <c r="AP8692" s="13"/>
      <c r="AQ8692" s="13"/>
      <c r="AR8692" s="13"/>
      <c r="AS8692" s="13"/>
      <c r="AT8692" s="13"/>
      <c r="AU8692" s="13"/>
      <c r="AV8692" s="13"/>
      <c r="AW8692" s="13"/>
      <c r="AX8692" s="13"/>
      <c r="AY8692" s="13"/>
      <c r="AZ8692" s="12"/>
      <c r="BA8692" s="12"/>
      <c r="BB8692" s="12"/>
      <c r="BC8692" s="11"/>
      <c r="BD8692" s="11"/>
      <c r="BE8692" s="11"/>
      <c r="BF8692" s="11"/>
    </row>
    <row r="8693" spans="1:58" x14ac:dyDescent="0.25">
      <c r="A8693" s="13"/>
      <c r="B8693" s="13"/>
      <c r="C8693" s="13"/>
      <c r="D8693" s="13"/>
      <c r="E8693" s="13"/>
      <c r="F8693" s="13"/>
      <c r="G8693" s="13"/>
      <c r="H8693" s="13"/>
      <c r="I8693" s="13"/>
      <c r="J8693" s="13"/>
      <c r="K8693" s="13"/>
      <c r="L8693" s="13"/>
      <c r="M8693" s="13"/>
      <c r="N8693" s="13"/>
      <c r="O8693" s="13"/>
      <c r="P8693" s="13"/>
      <c r="Q8693" s="13"/>
      <c r="R8693" s="13"/>
      <c r="S8693" s="13"/>
      <c r="T8693" s="13"/>
      <c r="U8693" s="13"/>
      <c r="V8693" s="13"/>
      <c r="W8693" s="13"/>
      <c r="X8693" s="13"/>
      <c r="Y8693" s="13"/>
      <c r="Z8693" s="13"/>
      <c r="AA8693" s="13"/>
      <c r="AB8693" s="13"/>
      <c r="AC8693" s="13"/>
      <c r="AD8693" s="13"/>
      <c r="AE8693" s="13"/>
      <c r="AF8693" s="13"/>
      <c r="AG8693" s="13"/>
      <c r="AH8693" s="13"/>
      <c r="AI8693" s="13"/>
      <c r="AJ8693" s="13"/>
      <c r="AK8693" s="13"/>
      <c r="AL8693" s="13"/>
      <c r="AM8693" s="13"/>
      <c r="AN8693" s="13"/>
      <c r="AO8693" s="13"/>
      <c r="AP8693" s="13"/>
      <c r="AQ8693" s="13"/>
      <c r="AR8693" s="13"/>
      <c r="AS8693" s="13"/>
      <c r="AT8693" s="13"/>
      <c r="AU8693" s="13"/>
      <c r="AV8693" s="13"/>
      <c r="AW8693" s="13"/>
      <c r="AX8693" s="13"/>
      <c r="AY8693" s="13"/>
      <c r="AZ8693" s="12"/>
      <c r="BA8693" s="12"/>
      <c r="BB8693" s="12"/>
      <c r="BC8693" s="11"/>
      <c r="BD8693" s="11"/>
      <c r="BE8693" s="11"/>
      <c r="BF8693" s="11"/>
    </row>
    <row r="8694" spans="1:58" x14ac:dyDescent="0.25">
      <c r="A8694" s="13"/>
      <c r="B8694" s="13"/>
      <c r="C8694" s="13"/>
      <c r="D8694" s="13"/>
      <c r="E8694" s="13"/>
      <c r="F8694" s="13"/>
      <c r="G8694" s="13"/>
      <c r="H8694" s="13"/>
      <c r="I8694" s="13"/>
      <c r="J8694" s="13"/>
      <c r="K8694" s="13"/>
      <c r="L8694" s="13"/>
      <c r="M8694" s="13"/>
      <c r="N8694" s="13"/>
      <c r="O8694" s="13"/>
      <c r="P8694" s="13"/>
      <c r="Q8694" s="13"/>
      <c r="R8694" s="13"/>
      <c r="S8694" s="13"/>
      <c r="T8694" s="13"/>
      <c r="U8694" s="13"/>
      <c r="V8694" s="13"/>
      <c r="W8694" s="13"/>
      <c r="X8694" s="13"/>
      <c r="Y8694" s="13"/>
      <c r="Z8694" s="13"/>
      <c r="AA8694" s="13"/>
      <c r="AB8694" s="13"/>
      <c r="AC8694" s="13"/>
      <c r="AD8694" s="13"/>
      <c r="AE8694" s="13"/>
      <c r="AF8694" s="13"/>
      <c r="AG8694" s="13"/>
      <c r="AH8694" s="13"/>
      <c r="AI8694" s="13"/>
      <c r="AJ8694" s="13"/>
      <c r="AK8694" s="13"/>
      <c r="AL8694" s="13"/>
      <c r="AM8694" s="13"/>
      <c r="AN8694" s="13"/>
      <c r="AO8694" s="13"/>
      <c r="AP8694" s="13"/>
      <c r="AQ8694" s="13"/>
      <c r="AR8694" s="13"/>
      <c r="AS8694" s="13"/>
      <c r="AT8694" s="13"/>
      <c r="AU8694" s="13"/>
      <c r="AV8694" s="13"/>
      <c r="AW8694" s="13"/>
      <c r="AX8694" s="13"/>
      <c r="AY8694" s="13"/>
      <c r="AZ8694" s="12"/>
      <c r="BA8694" s="12"/>
      <c r="BB8694" s="12"/>
      <c r="BC8694" s="11"/>
      <c r="BD8694" s="11"/>
      <c r="BE8694" s="11"/>
      <c r="BF8694" s="11"/>
    </row>
    <row r="8695" spans="1:58" x14ac:dyDescent="0.25">
      <c r="A8695" s="13"/>
      <c r="B8695" s="13"/>
      <c r="C8695" s="13"/>
      <c r="D8695" s="13"/>
      <c r="E8695" s="13"/>
      <c r="F8695" s="13"/>
      <c r="G8695" s="13"/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3"/>
      <c r="S8695" s="13"/>
      <c r="T8695" s="13"/>
      <c r="U8695" s="13"/>
      <c r="V8695" s="13"/>
      <c r="W8695" s="13"/>
      <c r="X8695" s="13"/>
      <c r="Y8695" s="13"/>
      <c r="Z8695" s="13"/>
      <c r="AA8695" s="13"/>
      <c r="AB8695" s="13"/>
      <c r="AC8695" s="13"/>
      <c r="AD8695" s="13"/>
      <c r="AE8695" s="13"/>
      <c r="AF8695" s="13"/>
      <c r="AG8695" s="13"/>
      <c r="AH8695" s="13"/>
      <c r="AI8695" s="13"/>
      <c r="AJ8695" s="13"/>
      <c r="AK8695" s="13"/>
      <c r="AL8695" s="13"/>
      <c r="AM8695" s="13"/>
      <c r="AN8695" s="13"/>
      <c r="AO8695" s="13"/>
      <c r="AP8695" s="13"/>
      <c r="AQ8695" s="13"/>
      <c r="AR8695" s="13"/>
      <c r="AS8695" s="13"/>
      <c r="AT8695" s="13"/>
      <c r="AU8695" s="13"/>
      <c r="AV8695" s="13"/>
      <c r="AW8695" s="13"/>
      <c r="AX8695" s="13"/>
      <c r="AY8695" s="13"/>
      <c r="AZ8695" s="12"/>
      <c r="BA8695" s="12"/>
      <c r="BB8695" s="12"/>
      <c r="BC8695" s="11"/>
      <c r="BD8695" s="11"/>
      <c r="BE8695" s="11"/>
      <c r="BF8695" s="11"/>
    </row>
    <row r="8696" spans="1:58" x14ac:dyDescent="0.25">
      <c r="A8696" s="13"/>
      <c r="B8696" s="13"/>
      <c r="C8696" s="13"/>
      <c r="D8696" s="13"/>
      <c r="E8696" s="13"/>
      <c r="F8696" s="13"/>
      <c r="G8696" s="13"/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3"/>
      <c r="S8696" s="13"/>
      <c r="T8696" s="13"/>
      <c r="U8696" s="13"/>
      <c r="V8696" s="13"/>
      <c r="W8696" s="13"/>
      <c r="X8696" s="13"/>
      <c r="Y8696" s="13"/>
      <c r="Z8696" s="13"/>
      <c r="AA8696" s="13"/>
      <c r="AB8696" s="13"/>
      <c r="AC8696" s="13"/>
      <c r="AD8696" s="13"/>
      <c r="AE8696" s="13"/>
      <c r="AF8696" s="13"/>
      <c r="AG8696" s="13"/>
      <c r="AH8696" s="13"/>
      <c r="AI8696" s="13"/>
      <c r="AJ8696" s="13"/>
      <c r="AK8696" s="13"/>
      <c r="AL8696" s="13"/>
      <c r="AM8696" s="13"/>
      <c r="AN8696" s="13"/>
      <c r="AO8696" s="13"/>
      <c r="AP8696" s="13"/>
      <c r="AQ8696" s="13"/>
      <c r="AR8696" s="13"/>
      <c r="AS8696" s="13"/>
      <c r="AT8696" s="13"/>
      <c r="AU8696" s="13"/>
      <c r="AV8696" s="13"/>
      <c r="AW8696" s="13"/>
      <c r="AX8696" s="13"/>
      <c r="AY8696" s="13"/>
      <c r="AZ8696" s="12"/>
      <c r="BA8696" s="12"/>
      <c r="BB8696" s="12"/>
      <c r="BC8696" s="11"/>
      <c r="BD8696" s="11"/>
      <c r="BE8696" s="11"/>
      <c r="BF8696" s="11"/>
    </row>
    <row r="8697" spans="1:58" x14ac:dyDescent="0.25">
      <c r="A8697" s="13"/>
      <c r="B8697" s="13"/>
      <c r="C8697" s="13"/>
      <c r="D8697" s="13"/>
      <c r="E8697" s="13"/>
      <c r="F8697" s="13"/>
      <c r="G8697" s="13"/>
      <c r="H8697" s="13"/>
      <c r="I8697" s="13"/>
      <c r="J8697" s="13"/>
      <c r="K8697" s="13"/>
      <c r="L8697" s="13"/>
      <c r="M8697" s="13"/>
      <c r="N8697" s="13"/>
      <c r="O8697" s="13"/>
      <c r="P8697" s="13"/>
      <c r="Q8697" s="13"/>
      <c r="R8697" s="13"/>
      <c r="S8697" s="13"/>
      <c r="T8697" s="13"/>
      <c r="U8697" s="13"/>
      <c r="V8697" s="13"/>
      <c r="W8697" s="13"/>
      <c r="X8697" s="13"/>
      <c r="Y8697" s="13"/>
      <c r="Z8697" s="13"/>
      <c r="AA8697" s="13"/>
      <c r="AB8697" s="13"/>
      <c r="AC8697" s="13"/>
      <c r="AD8697" s="13"/>
      <c r="AE8697" s="13"/>
      <c r="AF8697" s="13"/>
      <c r="AG8697" s="13"/>
      <c r="AH8697" s="13"/>
      <c r="AI8697" s="13"/>
      <c r="AJ8697" s="13"/>
      <c r="AK8697" s="13"/>
      <c r="AL8697" s="13"/>
      <c r="AM8697" s="13"/>
      <c r="AN8697" s="13"/>
      <c r="AO8697" s="13"/>
      <c r="AP8697" s="13"/>
      <c r="AQ8697" s="13"/>
      <c r="AR8697" s="13"/>
      <c r="AS8697" s="13"/>
      <c r="AT8697" s="13"/>
      <c r="AU8697" s="13"/>
      <c r="AV8697" s="13"/>
      <c r="AW8697" s="13"/>
      <c r="AX8697" s="13"/>
      <c r="AY8697" s="13"/>
      <c r="AZ8697" s="12"/>
      <c r="BA8697" s="12"/>
      <c r="BB8697" s="12"/>
      <c r="BC8697" s="11"/>
      <c r="BD8697" s="11"/>
      <c r="BE8697" s="11"/>
      <c r="BF8697" s="11"/>
    </row>
    <row r="8698" spans="1:58" x14ac:dyDescent="0.25">
      <c r="A8698" s="13"/>
      <c r="B8698" s="13"/>
      <c r="C8698" s="13"/>
      <c r="D8698" s="13"/>
      <c r="E8698" s="13"/>
      <c r="F8698" s="13"/>
      <c r="G8698" s="13"/>
      <c r="H8698" s="13"/>
      <c r="I8698" s="13"/>
      <c r="J8698" s="13"/>
      <c r="K8698" s="13"/>
      <c r="L8698" s="13"/>
      <c r="M8698" s="13"/>
      <c r="N8698" s="13"/>
      <c r="O8698" s="13"/>
      <c r="P8698" s="13"/>
      <c r="Q8698" s="13"/>
      <c r="R8698" s="13"/>
      <c r="S8698" s="13"/>
      <c r="T8698" s="13"/>
      <c r="U8698" s="13"/>
      <c r="V8698" s="13"/>
      <c r="W8698" s="13"/>
      <c r="X8698" s="13"/>
      <c r="Y8698" s="13"/>
      <c r="Z8698" s="13"/>
      <c r="AA8698" s="13"/>
      <c r="AB8698" s="13"/>
      <c r="AC8698" s="13"/>
      <c r="AD8698" s="13"/>
      <c r="AE8698" s="13"/>
      <c r="AF8698" s="13"/>
      <c r="AG8698" s="13"/>
      <c r="AH8698" s="13"/>
      <c r="AI8698" s="13"/>
      <c r="AJ8698" s="13"/>
      <c r="AK8698" s="13"/>
      <c r="AL8698" s="13"/>
      <c r="AM8698" s="13"/>
      <c r="AN8698" s="13"/>
      <c r="AO8698" s="13"/>
      <c r="AP8698" s="13"/>
      <c r="AQ8698" s="13"/>
      <c r="AR8698" s="13"/>
      <c r="AS8698" s="13"/>
      <c r="AT8698" s="13"/>
      <c r="AU8698" s="13"/>
      <c r="AV8698" s="13"/>
      <c r="AW8698" s="13"/>
      <c r="AX8698" s="13"/>
      <c r="AY8698" s="13"/>
      <c r="AZ8698" s="12"/>
      <c r="BA8698" s="12"/>
      <c r="BB8698" s="12"/>
      <c r="BC8698" s="11"/>
      <c r="BD8698" s="11"/>
      <c r="BE8698" s="11"/>
      <c r="BF8698" s="11"/>
    </row>
    <row r="8699" spans="1:58" x14ac:dyDescent="0.25">
      <c r="A8699" s="13"/>
      <c r="B8699" s="13"/>
      <c r="C8699" s="13"/>
      <c r="D8699" s="13"/>
      <c r="E8699" s="13"/>
      <c r="F8699" s="13"/>
      <c r="G8699" s="13"/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3"/>
      <c r="S8699" s="13"/>
      <c r="T8699" s="13"/>
      <c r="U8699" s="13"/>
      <c r="V8699" s="13"/>
      <c r="W8699" s="13"/>
      <c r="X8699" s="13"/>
      <c r="Y8699" s="13"/>
      <c r="Z8699" s="13"/>
      <c r="AA8699" s="13"/>
      <c r="AB8699" s="13"/>
      <c r="AC8699" s="13"/>
      <c r="AD8699" s="13"/>
      <c r="AE8699" s="13"/>
      <c r="AF8699" s="13"/>
      <c r="AG8699" s="13"/>
      <c r="AH8699" s="13"/>
      <c r="AI8699" s="13"/>
      <c r="AJ8699" s="13"/>
      <c r="AK8699" s="13"/>
      <c r="AL8699" s="13"/>
      <c r="AM8699" s="13"/>
      <c r="AN8699" s="13"/>
      <c r="AO8699" s="13"/>
      <c r="AP8699" s="13"/>
      <c r="AQ8699" s="13"/>
      <c r="AR8699" s="13"/>
      <c r="AS8699" s="13"/>
      <c r="AT8699" s="13"/>
      <c r="AU8699" s="13"/>
      <c r="AV8699" s="13"/>
      <c r="AW8699" s="13"/>
      <c r="AX8699" s="13"/>
      <c r="AY8699" s="13"/>
      <c r="AZ8699" s="12"/>
      <c r="BA8699" s="12"/>
      <c r="BB8699" s="12"/>
      <c r="BC8699" s="11"/>
      <c r="BD8699" s="11"/>
      <c r="BE8699" s="11"/>
      <c r="BF8699" s="11"/>
    </row>
    <row r="8700" spans="1:58" x14ac:dyDescent="0.25">
      <c r="A8700" s="13"/>
      <c r="B8700" s="13"/>
      <c r="C8700" s="13"/>
      <c r="D8700" s="13"/>
      <c r="E8700" s="13"/>
      <c r="F8700" s="13"/>
      <c r="G8700" s="13"/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3"/>
      <c r="S8700" s="13"/>
      <c r="T8700" s="13"/>
      <c r="U8700" s="13"/>
      <c r="V8700" s="13"/>
      <c r="W8700" s="13"/>
      <c r="X8700" s="13"/>
      <c r="Y8700" s="13"/>
      <c r="Z8700" s="13"/>
      <c r="AA8700" s="13"/>
      <c r="AB8700" s="13"/>
      <c r="AC8700" s="13"/>
      <c r="AD8700" s="13"/>
      <c r="AE8700" s="13"/>
      <c r="AF8700" s="13"/>
      <c r="AG8700" s="13"/>
      <c r="AH8700" s="13"/>
      <c r="AI8700" s="13"/>
      <c r="AJ8700" s="13"/>
      <c r="AK8700" s="13"/>
      <c r="AL8700" s="13"/>
      <c r="AM8700" s="13"/>
      <c r="AN8700" s="13"/>
      <c r="AO8700" s="13"/>
      <c r="AP8700" s="13"/>
      <c r="AQ8700" s="13"/>
      <c r="AR8700" s="13"/>
      <c r="AS8700" s="13"/>
      <c r="AT8700" s="13"/>
      <c r="AU8700" s="13"/>
      <c r="AV8700" s="13"/>
      <c r="AW8700" s="13"/>
      <c r="AX8700" s="13"/>
      <c r="AY8700" s="13"/>
      <c r="AZ8700" s="12"/>
      <c r="BA8700" s="12"/>
      <c r="BB8700" s="12"/>
      <c r="BC8700" s="11"/>
      <c r="BD8700" s="11"/>
      <c r="BE8700" s="11"/>
      <c r="BF8700" s="11"/>
    </row>
    <row r="8701" spans="1:58" x14ac:dyDescent="0.25">
      <c r="A8701" s="13"/>
      <c r="B8701" s="13"/>
      <c r="C8701" s="13"/>
      <c r="D8701" s="13"/>
      <c r="E8701" s="13"/>
      <c r="F8701" s="13"/>
      <c r="G8701" s="13"/>
      <c r="H8701" s="13"/>
      <c r="I8701" s="13"/>
      <c r="J8701" s="13"/>
      <c r="K8701" s="13"/>
      <c r="L8701" s="13"/>
      <c r="M8701" s="13"/>
      <c r="N8701" s="13"/>
      <c r="O8701" s="13"/>
      <c r="P8701" s="13"/>
      <c r="Q8701" s="13"/>
      <c r="R8701" s="13"/>
      <c r="S8701" s="13"/>
      <c r="T8701" s="13"/>
      <c r="U8701" s="13"/>
      <c r="V8701" s="13"/>
      <c r="W8701" s="13"/>
      <c r="X8701" s="13"/>
      <c r="Y8701" s="13"/>
      <c r="Z8701" s="13"/>
      <c r="AA8701" s="13"/>
      <c r="AB8701" s="13"/>
      <c r="AC8701" s="13"/>
      <c r="AD8701" s="13"/>
      <c r="AE8701" s="13"/>
      <c r="AF8701" s="13"/>
      <c r="AG8701" s="13"/>
      <c r="AH8701" s="13"/>
      <c r="AI8701" s="13"/>
      <c r="AJ8701" s="13"/>
      <c r="AK8701" s="13"/>
      <c r="AL8701" s="13"/>
      <c r="AM8701" s="13"/>
      <c r="AN8701" s="13"/>
      <c r="AO8701" s="13"/>
      <c r="AP8701" s="13"/>
      <c r="AQ8701" s="13"/>
      <c r="AR8701" s="13"/>
      <c r="AS8701" s="13"/>
      <c r="AT8701" s="13"/>
      <c r="AU8701" s="13"/>
      <c r="AV8701" s="13"/>
      <c r="AW8701" s="13"/>
      <c r="AX8701" s="13"/>
      <c r="AY8701" s="13"/>
      <c r="AZ8701" s="12"/>
      <c r="BA8701" s="12"/>
      <c r="BB8701" s="12"/>
      <c r="BC8701" s="11"/>
      <c r="BD8701" s="11"/>
      <c r="BE8701" s="11"/>
      <c r="BF8701" s="11"/>
    </row>
    <row r="8702" spans="1:58" x14ac:dyDescent="0.25">
      <c r="A8702" s="13"/>
      <c r="B8702" s="13"/>
      <c r="C8702" s="13"/>
      <c r="D8702" s="13"/>
      <c r="E8702" s="13"/>
      <c r="F8702" s="13"/>
      <c r="G8702" s="13"/>
      <c r="H8702" s="13"/>
      <c r="I8702" s="13"/>
      <c r="J8702" s="13"/>
      <c r="K8702" s="13"/>
      <c r="L8702" s="13"/>
      <c r="M8702" s="13"/>
      <c r="N8702" s="13"/>
      <c r="O8702" s="13"/>
      <c r="P8702" s="13"/>
      <c r="Q8702" s="13"/>
      <c r="R8702" s="13"/>
      <c r="S8702" s="13"/>
      <c r="T8702" s="13"/>
      <c r="U8702" s="13"/>
      <c r="V8702" s="13"/>
      <c r="W8702" s="13"/>
      <c r="X8702" s="13"/>
      <c r="Y8702" s="13"/>
      <c r="Z8702" s="13"/>
      <c r="AA8702" s="13"/>
      <c r="AB8702" s="13"/>
      <c r="AC8702" s="13"/>
      <c r="AD8702" s="13"/>
      <c r="AE8702" s="13"/>
      <c r="AF8702" s="13"/>
      <c r="AG8702" s="13"/>
      <c r="AH8702" s="13"/>
      <c r="AI8702" s="13"/>
      <c r="AJ8702" s="13"/>
      <c r="AK8702" s="13"/>
      <c r="AL8702" s="13"/>
      <c r="AM8702" s="13"/>
      <c r="AN8702" s="13"/>
      <c r="AO8702" s="13"/>
      <c r="AP8702" s="13"/>
      <c r="AQ8702" s="13"/>
      <c r="AR8702" s="13"/>
      <c r="AS8702" s="13"/>
      <c r="AT8702" s="13"/>
      <c r="AU8702" s="13"/>
      <c r="AV8702" s="13"/>
      <c r="AW8702" s="13"/>
      <c r="AX8702" s="13"/>
      <c r="AY8702" s="13"/>
      <c r="AZ8702" s="12"/>
      <c r="BA8702" s="12"/>
      <c r="BB8702" s="12"/>
      <c r="BC8702" s="11"/>
      <c r="BD8702" s="11"/>
      <c r="BE8702" s="11"/>
      <c r="BF8702" s="11"/>
    </row>
    <row r="8703" spans="1:58" x14ac:dyDescent="0.25">
      <c r="A8703" s="13"/>
      <c r="B8703" s="13"/>
      <c r="C8703" s="13"/>
      <c r="D8703" s="13"/>
      <c r="E8703" s="13"/>
      <c r="F8703" s="13"/>
      <c r="G8703" s="13"/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3"/>
      <c r="S8703" s="13"/>
      <c r="T8703" s="13"/>
      <c r="U8703" s="13"/>
      <c r="V8703" s="13"/>
      <c r="W8703" s="13"/>
      <c r="X8703" s="13"/>
      <c r="Y8703" s="13"/>
      <c r="Z8703" s="13"/>
      <c r="AA8703" s="13"/>
      <c r="AB8703" s="13"/>
      <c r="AC8703" s="13"/>
      <c r="AD8703" s="13"/>
      <c r="AE8703" s="13"/>
      <c r="AF8703" s="13"/>
      <c r="AG8703" s="13"/>
      <c r="AH8703" s="13"/>
      <c r="AI8703" s="13"/>
      <c r="AJ8703" s="13"/>
      <c r="AK8703" s="13"/>
      <c r="AL8703" s="13"/>
      <c r="AM8703" s="13"/>
      <c r="AN8703" s="13"/>
      <c r="AO8703" s="13"/>
      <c r="AP8703" s="13"/>
      <c r="AQ8703" s="13"/>
      <c r="AR8703" s="13"/>
      <c r="AS8703" s="13"/>
      <c r="AT8703" s="13"/>
      <c r="AU8703" s="13"/>
      <c r="AV8703" s="13"/>
      <c r="AW8703" s="13"/>
      <c r="AX8703" s="13"/>
      <c r="AY8703" s="13"/>
      <c r="AZ8703" s="12"/>
      <c r="BA8703" s="12"/>
      <c r="BB8703" s="12"/>
      <c r="BC8703" s="11"/>
      <c r="BD8703" s="11"/>
      <c r="BE8703" s="11"/>
      <c r="BF8703" s="11"/>
    </row>
    <row r="8704" spans="1:58" x14ac:dyDescent="0.25">
      <c r="A8704" s="13"/>
      <c r="B8704" s="13"/>
      <c r="C8704" s="13"/>
      <c r="D8704" s="13"/>
      <c r="E8704" s="13"/>
      <c r="F8704" s="13"/>
      <c r="G8704" s="13"/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3"/>
      <c r="S8704" s="13"/>
      <c r="T8704" s="13"/>
      <c r="U8704" s="13"/>
      <c r="V8704" s="13"/>
      <c r="W8704" s="13"/>
      <c r="X8704" s="13"/>
      <c r="Y8704" s="13"/>
      <c r="Z8704" s="13"/>
      <c r="AA8704" s="13"/>
      <c r="AB8704" s="13"/>
      <c r="AC8704" s="13"/>
      <c r="AD8704" s="13"/>
      <c r="AE8704" s="13"/>
      <c r="AF8704" s="13"/>
      <c r="AG8704" s="13"/>
      <c r="AH8704" s="13"/>
      <c r="AI8704" s="13"/>
      <c r="AJ8704" s="13"/>
      <c r="AK8704" s="13"/>
      <c r="AL8704" s="13"/>
      <c r="AM8704" s="13"/>
      <c r="AN8704" s="13"/>
      <c r="AO8704" s="13"/>
      <c r="AP8704" s="13"/>
      <c r="AQ8704" s="13"/>
      <c r="AR8704" s="13"/>
      <c r="AS8704" s="13"/>
      <c r="AT8704" s="13"/>
      <c r="AU8704" s="13"/>
      <c r="AV8704" s="13"/>
      <c r="AW8704" s="13"/>
      <c r="AX8704" s="13"/>
      <c r="AY8704" s="13"/>
      <c r="AZ8704" s="12"/>
      <c r="BA8704" s="12"/>
      <c r="BB8704" s="12"/>
      <c r="BC8704" s="11"/>
      <c r="BD8704" s="11"/>
      <c r="BE8704" s="11"/>
      <c r="BF8704" s="11"/>
    </row>
    <row r="8705" spans="1:58" x14ac:dyDescent="0.25">
      <c r="A8705" s="13"/>
      <c r="B8705" s="13"/>
      <c r="C8705" s="13"/>
      <c r="D8705" s="13"/>
      <c r="E8705" s="13"/>
      <c r="F8705" s="13"/>
      <c r="G8705" s="13"/>
      <c r="H8705" s="13"/>
      <c r="I8705" s="13"/>
      <c r="J8705" s="13"/>
      <c r="K8705" s="13"/>
      <c r="L8705" s="13"/>
      <c r="M8705" s="13"/>
      <c r="N8705" s="13"/>
      <c r="O8705" s="13"/>
      <c r="P8705" s="13"/>
      <c r="Q8705" s="13"/>
      <c r="R8705" s="13"/>
      <c r="S8705" s="13"/>
      <c r="T8705" s="13"/>
      <c r="U8705" s="13"/>
      <c r="V8705" s="13"/>
      <c r="W8705" s="13"/>
      <c r="X8705" s="13"/>
      <c r="Y8705" s="13"/>
      <c r="Z8705" s="13"/>
      <c r="AA8705" s="13"/>
      <c r="AB8705" s="13"/>
      <c r="AC8705" s="13"/>
      <c r="AD8705" s="13"/>
      <c r="AE8705" s="13"/>
      <c r="AF8705" s="13"/>
      <c r="AG8705" s="13"/>
      <c r="AH8705" s="13"/>
      <c r="AI8705" s="13"/>
      <c r="AJ8705" s="13"/>
      <c r="AK8705" s="13"/>
      <c r="AL8705" s="13"/>
      <c r="AM8705" s="13"/>
      <c r="AN8705" s="13"/>
      <c r="AO8705" s="13"/>
      <c r="AP8705" s="13"/>
      <c r="AQ8705" s="13"/>
      <c r="AR8705" s="13"/>
      <c r="AS8705" s="13"/>
      <c r="AT8705" s="13"/>
      <c r="AU8705" s="13"/>
      <c r="AV8705" s="13"/>
      <c r="AW8705" s="13"/>
      <c r="AX8705" s="13"/>
      <c r="AY8705" s="13"/>
      <c r="AZ8705" s="12"/>
      <c r="BA8705" s="12"/>
      <c r="BB8705" s="12"/>
      <c r="BC8705" s="11"/>
      <c r="BD8705" s="11"/>
      <c r="BE8705" s="11"/>
      <c r="BF8705" s="11"/>
    </row>
    <row r="8706" spans="1:58" x14ac:dyDescent="0.25">
      <c r="A8706" s="13"/>
      <c r="B8706" s="13"/>
      <c r="C8706" s="13"/>
      <c r="D8706" s="13"/>
      <c r="E8706" s="13"/>
      <c r="F8706" s="13"/>
      <c r="G8706" s="13"/>
      <c r="H8706" s="13"/>
      <c r="I8706" s="13"/>
      <c r="J8706" s="13"/>
      <c r="K8706" s="13"/>
      <c r="L8706" s="13"/>
      <c r="M8706" s="13"/>
      <c r="N8706" s="13"/>
      <c r="O8706" s="13"/>
      <c r="P8706" s="13"/>
      <c r="Q8706" s="13"/>
      <c r="R8706" s="13"/>
      <c r="S8706" s="13"/>
      <c r="T8706" s="13"/>
      <c r="U8706" s="13"/>
      <c r="V8706" s="13"/>
      <c r="W8706" s="13"/>
      <c r="X8706" s="13"/>
      <c r="Y8706" s="13"/>
      <c r="Z8706" s="13"/>
      <c r="AA8706" s="13"/>
      <c r="AB8706" s="13"/>
      <c r="AC8706" s="13"/>
      <c r="AD8706" s="13"/>
      <c r="AE8706" s="13"/>
      <c r="AF8706" s="13"/>
      <c r="AG8706" s="13"/>
      <c r="AH8706" s="13"/>
      <c r="AI8706" s="13"/>
      <c r="AJ8706" s="13"/>
      <c r="AK8706" s="13"/>
      <c r="AL8706" s="13"/>
      <c r="AM8706" s="13"/>
      <c r="AN8706" s="13"/>
      <c r="AO8706" s="13"/>
      <c r="AP8706" s="13"/>
      <c r="AQ8706" s="13"/>
      <c r="AR8706" s="13"/>
      <c r="AS8706" s="13"/>
      <c r="AT8706" s="13"/>
      <c r="AU8706" s="13"/>
      <c r="AV8706" s="13"/>
      <c r="AW8706" s="13"/>
      <c r="AX8706" s="13"/>
      <c r="AY8706" s="13"/>
      <c r="AZ8706" s="12"/>
      <c r="BA8706" s="12"/>
      <c r="BB8706" s="12"/>
      <c r="BC8706" s="11"/>
      <c r="BD8706" s="11"/>
      <c r="BE8706" s="11"/>
      <c r="BF8706" s="11"/>
    </row>
    <row r="8707" spans="1:58" x14ac:dyDescent="0.25">
      <c r="A8707" s="13"/>
      <c r="B8707" s="13"/>
      <c r="C8707" s="13"/>
      <c r="D8707" s="13"/>
      <c r="E8707" s="13"/>
      <c r="F8707" s="13"/>
      <c r="G8707" s="13"/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3"/>
      <c r="AH8707" s="13"/>
      <c r="AI8707" s="13"/>
      <c r="AJ8707" s="13"/>
      <c r="AK8707" s="13"/>
      <c r="AL8707" s="13"/>
      <c r="AM8707" s="13"/>
      <c r="AN8707" s="13"/>
      <c r="AO8707" s="13"/>
      <c r="AP8707" s="13"/>
      <c r="AQ8707" s="13"/>
      <c r="AR8707" s="13"/>
      <c r="AS8707" s="13"/>
      <c r="AT8707" s="13"/>
      <c r="AU8707" s="13"/>
      <c r="AV8707" s="13"/>
      <c r="AW8707" s="13"/>
      <c r="AX8707" s="13"/>
      <c r="AY8707" s="13"/>
      <c r="AZ8707" s="12"/>
      <c r="BA8707" s="12"/>
      <c r="BB8707" s="12"/>
      <c r="BC8707" s="11"/>
      <c r="BD8707" s="11"/>
      <c r="BE8707" s="11"/>
      <c r="BF8707" s="11"/>
    </row>
    <row r="8708" spans="1:58" x14ac:dyDescent="0.25">
      <c r="A8708" s="13"/>
      <c r="B8708" s="13"/>
      <c r="C8708" s="13"/>
      <c r="D8708" s="13"/>
      <c r="E8708" s="13"/>
      <c r="F8708" s="13"/>
      <c r="G8708" s="13"/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3"/>
      <c r="S8708" s="13"/>
      <c r="T8708" s="13"/>
      <c r="U8708" s="13"/>
      <c r="V8708" s="13"/>
      <c r="W8708" s="13"/>
      <c r="X8708" s="13"/>
      <c r="Y8708" s="13"/>
      <c r="Z8708" s="13"/>
      <c r="AA8708" s="13"/>
      <c r="AB8708" s="13"/>
      <c r="AC8708" s="13"/>
      <c r="AD8708" s="13"/>
      <c r="AE8708" s="13"/>
      <c r="AF8708" s="13"/>
      <c r="AG8708" s="13"/>
      <c r="AH8708" s="13"/>
      <c r="AI8708" s="13"/>
      <c r="AJ8708" s="13"/>
      <c r="AK8708" s="13"/>
      <c r="AL8708" s="13"/>
      <c r="AM8708" s="13"/>
      <c r="AN8708" s="13"/>
      <c r="AO8708" s="13"/>
      <c r="AP8708" s="13"/>
      <c r="AQ8708" s="13"/>
      <c r="AR8708" s="13"/>
      <c r="AS8708" s="13"/>
      <c r="AT8708" s="13"/>
      <c r="AU8708" s="13"/>
      <c r="AV8708" s="13"/>
      <c r="AW8708" s="13"/>
      <c r="AX8708" s="13"/>
      <c r="AY8708" s="13"/>
      <c r="AZ8708" s="12"/>
      <c r="BA8708" s="12"/>
      <c r="BB8708" s="12"/>
      <c r="BC8708" s="11"/>
      <c r="BD8708" s="11"/>
      <c r="BE8708" s="11"/>
      <c r="BF8708" s="11"/>
    </row>
    <row r="8709" spans="1:58" x14ac:dyDescent="0.25">
      <c r="A8709" s="13"/>
      <c r="B8709" s="13"/>
      <c r="C8709" s="13"/>
      <c r="D8709" s="13"/>
      <c r="E8709" s="13"/>
      <c r="F8709" s="13"/>
      <c r="G8709" s="13"/>
      <c r="H8709" s="13"/>
      <c r="I8709" s="13"/>
      <c r="J8709" s="13"/>
      <c r="K8709" s="13"/>
      <c r="L8709" s="13"/>
      <c r="M8709" s="13"/>
      <c r="N8709" s="13"/>
      <c r="O8709" s="13"/>
      <c r="P8709" s="13"/>
      <c r="Q8709" s="13"/>
      <c r="R8709" s="13"/>
      <c r="S8709" s="13"/>
      <c r="T8709" s="13"/>
      <c r="U8709" s="13"/>
      <c r="V8709" s="13"/>
      <c r="W8709" s="13"/>
      <c r="X8709" s="13"/>
      <c r="Y8709" s="13"/>
      <c r="Z8709" s="13"/>
      <c r="AA8709" s="13"/>
      <c r="AB8709" s="13"/>
      <c r="AC8709" s="13"/>
      <c r="AD8709" s="13"/>
      <c r="AE8709" s="13"/>
      <c r="AF8709" s="13"/>
      <c r="AG8709" s="13"/>
      <c r="AH8709" s="13"/>
      <c r="AI8709" s="13"/>
      <c r="AJ8709" s="13"/>
      <c r="AK8709" s="13"/>
      <c r="AL8709" s="13"/>
      <c r="AM8709" s="13"/>
      <c r="AN8709" s="13"/>
      <c r="AO8709" s="13"/>
      <c r="AP8709" s="13"/>
      <c r="AQ8709" s="13"/>
      <c r="AR8709" s="13"/>
      <c r="AS8709" s="13"/>
      <c r="AT8709" s="13"/>
      <c r="AU8709" s="13"/>
      <c r="AV8709" s="13"/>
      <c r="AW8709" s="13"/>
      <c r="AX8709" s="13"/>
      <c r="AY8709" s="13"/>
      <c r="AZ8709" s="12"/>
      <c r="BA8709" s="12"/>
      <c r="BB8709" s="12"/>
      <c r="BC8709" s="11"/>
      <c r="BD8709" s="11"/>
      <c r="BE8709" s="11"/>
      <c r="BF8709" s="11"/>
    </row>
    <row r="8710" spans="1:58" x14ac:dyDescent="0.25">
      <c r="A8710" s="13"/>
      <c r="B8710" s="13"/>
      <c r="C8710" s="13"/>
      <c r="D8710" s="13"/>
      <c r="E8710" s="13"/>
      <c r="F8710" s="13"/>
      <c r="G8710" s="13"/>
      <c r="H8710" s="13"/>
      <c r="I8710" s="13"/>
      <c r="J8710" s="13"/>
      <c r="K8710" s="13"/>
      <c r="L8710" s="13"/>
      <c r="M8710" s="13"/>
      <c r="N8710" s="13"/>
      <c r="O8710" s="13"/>
      <c r="P8710" s="13"/>
      <c r="Q8710" s="13"/>
      <c r="R8710" s="13"/>
      <c r="S8710" s="13"/>
      <c r="T8710" s="13"/>
      <c r="U8710" s="13"/>
      <c r="V8710" s="13"/>
      <c r="W8710" s="13"/>
      <c r="X8710" s="13"/>
      <c r="Y8710" s="13"/>
      <c r="Z8710" s="13"/>
      <c r="AA8710" s="13"/>
      <c r="AB8710" s="13"/>
      <c r="AC8710" s="13"/>
      <c r="AD8710" s="13"/>
      <c r="AE8710" s="13"/>
      <c r="AF8710" s="13"/>
      <c r="AG8710" s="13"/>
      <c r="AH8710" s="13"/>
      <c r="AI8710" s="13"/>
      <c r="AJ8710" s="13"/>
      <c r="AK8710" s="13"/>
      <c r="AL8710" s="13"/>
      <c r="AM8710" s="13"/>
      <c r="AN8710" s="13"/>
      <c r="AO8710" s="13"/>
      <c r="AP8710" s="13"/>
      <c r="AQ8710" s="13"/>
      <c r="AR8710" s="13"/>
      <c r="AS8710" s="13"/>
      <c r="AT8710" s="13"/>
      <c r="AU8710" s="13"/>
      <c r="AV8710" s="13"/>
      <c r="AW8710" s="13"/>
      <c r="AX8710" s="13"/>
      <c r="AY8710" s="13"/>
      <c r="AZ8710" s="12"/>
      <c r="BA8710" s="12"/>
      <c r="BB8710" s="12"/>
      <c r="BC8710" s="11"/>
      <c r="BD8710" s="11"/>
      <c r="BE8710" s="11"/>
      <c r="BF8710" s="11"/>
    </row>
    <row r="8711" spans="1:58" x14ac:dyDescent="0.25">
      <c r="A8711" s="13"/>
      <c r="B8711" s="13"/>
      <c r="C8711" s="13"/>
      <c r="D8711" s="13"/>
      <c r="E8711" s="13"/>
      <c r="F8711" s="13"/>
      <c r="G8711" s="13"/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3"/>
      <c r="S8711" s="13"/>
      <c r="T8711" s="13"/>
      <c r="U8711" s="13"/>
      <c r="V8711" s="13"/>
      <c r="W8711" s="13"/>
      <c r="X8711" s="13"/>
      <c r="Y8711" s="13"/>
      <c r="Z8711" s="13"/>
      <c r="AA8711" s="13"/>
      <c r="AB8711" s="13"/>
      <c r="AC8711" s="13"/>
      <c r="AD8711" s="13"/>
      <c r="AE8711" s="13"/>
      <c r="AF8711" s="13"/>
      <c r="AG8711" s="13"/>
      <c r="AH8711" s="13"/>
      <c r="AI8711" s="13"/>
      <c r="AJ8711" s="13"/>
      <c r="AK8711" s="13"/>
      <c r="AL8711" s="13"/>
      <c r="AM8711" s="13"/>
      <c r="AN8711" s="13"/>
      <c r="AO8711" s="13"/>
      <c r="AP8711" s="13"/>
      <c r="AQ8711" s="13"/>
      <c r="AR8711" s="13"/>
      <c r="AS8711" s="13"/>
      <c r="AT8711" s="13"/>
      <c r="AU8711" s="13"/>
      <c r="AV8711" s="13"/>
      <c r="AW8711" s="13"/>
      <c r="AX8711" s="13"/>
      <c r="AY8711" s="13"/>
      <c r="AZ8711" s="12"/>
      <c r="BA8711" s="12"/>
      <c r="BB8711" s="12"/>
      <c r="BC8711" s="11"/>
      <c r="BD8711" s="11"/>
      <c r="BE8711" s="11"/>
      <c r="BF8711" s="11"/>
    </row>
    <row r="8712" spans="1:58" x14ac:dyDescent="0.25">
      <c r="A8712" s="13"/>
      <c r="B8712" s="13"/>
      <c r="C8712" s="13"/>
      <c r="D8712" s="13"/>
      <c r="E8712" s="13"/>
      <c r="F8712" s="13"/>
      <c r="G8712" s="13"/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3"/>
      <c r="S8712" s="13"/>
      <c r="T8712" s="13"/>
      <c r="U8712" s="13"/>
      <c r="V8712" s="13"/>
      <c r="W8712" s="13"/>
      <c r="X8712" s="13"/>
      <c r="Y8712" s="13"/>
      <c r="Z8712" s="13"/>
      <c r="AA8712" s="13"/>
      <c r="AB8712" s="13"/>
      <c r="AC8712" s="13"/>
      <c r="AD8712" s="13"/>
      <c r="AE8712" s="13"/>
      <c r="AF8712" s="13"/>
      <c r="AG8712" s="13"/>
      <c r="AH8712" s="13"/>
      <c r="AI8712" s="13"/>
      <c r="AJ8712" s="13"/>
      <c r="AK8712" s="13"/>
      <c r="AL8712" s="13"/>
      <c r="AM8712" s="13"/>
      <c r="AN8712" s="13"/>
      <c r="AO8712" s="13"/>
      <c r="AP8712" s="13"/>
      <c r="AQ8712" s="13"/>
      <c r="AR8712" s="13"/>
      <c r="AS8712" s="13"/>
      <c r="AT8712" s="13"/>
      <c r="AU8712" s="13"/>
      <c r="AV8712" s="13"/>
      <c r="AW8712" s="13"/>
      <c r="AX8712" s="13"/>
      <c r="AY8712" s="13"/>
      <c r="AZ8712" s="12"/>
      <c r="BA8712" s="12"/>
      <c r="BB8712" s="12"/>
      <c r="BC8712" s="11"/>
      <c r="BD8712" s="11"/>
      <c r="BE8712" s="11"/>
      <c r="BF8712" s="11"/>
    </row>
    <row r="8713" spans="1:58" x14ac:dyDescent="0.25">
      <c r="A8713" s="13"/>
      <c r="B8713" s="13"/>
      <c r="C8713" s="13"/>
      <c r="D8713" s="13"/>
      <c r="E8713" s="13"/>
      <c r="F8713" s="13"/>
      <c r="G8713" s="13"/>
      <c r="H8713" s="13"/>
      <c r="I8713" s="13"/>
      <c r="J8713" s="13"/>
      <c r="K8713" s="13"/>
      <c r="L8713" s="13"/>
      <c r="M8713" s="13"/>
      <c r="N8713" s="13"/>
      <c r="O8713" s="13"/>
      <c r="P8713" s="13"/>
      <c r="Q8713" s="13"/>
      <c r="R8713" s="13"/>
      <c r="S8713" s="13"/>
      <c r="T8713" s="13"/>
      <c r="U8713" s="13"/>
      <c r="V8713" s="13"/>
      <c r="W8713" s="13"/>
      <c r="X8713" s="13"/>
      <c r="Y8713" s="13"/>
      <c r="Z8713" s="13"/>
      <c r="AA8713" s="13"/>
      <c r="AB8713" s="13"/>
      <c r="AC8713" s="13"/>
      <c r="AD8713" s="13"/>
      <c r="AE8713" s="13"/>
      <c r="AF8713" s="13"/>
      <c r="AG8713" s="13"/>
      <c r="AH8713" s="13"/>
      <c r="AI8713" s="13"/>
      <c r="AJ8713" s="13"/>
      <c r="AK8713" s="13"/>
      <c r="AL8713" s="13"/>
      <c r="AM8713" s="13"/>
      <c r="AN8713" s="13"/>
      <c r="AO8713" s="13"/>
      <c r="AP8713" s="13"/>
      <c r="AQ8713" s="13"/>
      <c r="AR8713" s="13"/>
      <c r="AS8713" s="13"/>
      <c r="AT8713" s="13"/>
      <c r="AU8713" s="13"/>
      <c r="AV8713" s="13"/>
      <c r="AW8713" s="13"/>
      <c r="AX8713" s="13"/>
      <c r="AY8713" s="13"/>
      <c r="AZ8713" s="12"/>
      <c r="BA8713" s="12"/>
      <c r="BB8713" s="12"/>
      <c r="BC8713" s="11"/>
      <c r="BD8713" s="11"/>
      <c r="BE8713" s="11"/>
      <c r="BF8713" s="11"/>
    </row>
    <row r="8714" spans="1:58" x14ac:dyDescent="0.25">
      <c r="A8714" s="13"/>
      <c r="B8714" s="13"/>
      <c r="C8714" s="13"/>
      <c r="D8714" s="13"/>
      <c r="E8714" s="13"/>
      <c r="F8714" s="13"/>
      <c r="G8714" s="13"/>
      <c r="H8714" s="13"/>
      <c r="I8714" s="13"/>
      <c r="J8714" s="13"/>
      <c r="K8714" s="13"/>
      <c r="L8714" s="13"/>
      <c r="M8714" s="13"/>
      <c r="N8714" s="13"/>
      <c r="O8714" s="13"/>
      <c r="P8714" s="13"/>
      <c r="Q8714" s="13"/>
      <c r="R8714" s="13"/>
      <c r="S8714" s="13"/>
      <c r="T8714" s="13"/>
      <c r="U8714" s="13"/>
      <c r="V8714" s="13"/>
      <c r="W8714" s="13"/>
      <c r="X8714" s="13"/>
      <c r="Y8714" s="13"/>
      <c r="Z8714" s="13"/>
      <c r="AA8714" s="13"/>
      <c r="AB8714" s="13"/>
      <c r="AC8714" s="13"/>
      <c r="AD8714" s="13"/>
      <c r="AE8714" s="13"/>
      <c r="AF8714" s="13"/>
      <c r="AG8714" s="13"/>
      <c r="AH8714" s="13"/>
      <c r="AI8714" s="13"/>
      <c r="AJ8714" s="13"/>
      <c r="AK8714" s="13"/>
      <c r="AL8714" s="13"/>
      <c r="AM8714" s="13"/>
      <c r="AN8714" s="13"/>
      <c r="AO8714" s="13"/>
      <c r="AP8714" s="13"/>
      <c r="AQ8714" s="13"/>
      <c r="AR8714" s="13"/>
      <c r="AS8714" s="13"/>
      <c r="AT8714" s="13"/>
      <c r="AU8714" s="13"/>
      <c r="AV8714" s="13"/>
      <c r="AW8714" s="13"/>
      <c r="AX8714" s="13"/>
      <c r="AY8714" s="13"/>
      <c r="AZ8714" s="12"/>
      <c r="BA8714" s="12"/>
      <c r="BB8714" s="12"/>
      <c r="BC8714" s="11"/>
      <c r="BD8714" s="11"/>
      <c r="BE8714" s="11"/>
      <c r="BF8714" s="11"/>
    </row>
    <row r="8715" spans="1:58" x14ac:dyDescent="0.25">
      <c r="A8715" s="13"/>
      <c r="B8715" s="13"/>
      <c r="C8715" s="13"/>
      <c r="D8715" s="13"/>
      <c r="E8715" s="13"/>
      <c r="F8715" s="13"/>
      <c r="G8715" s="13"/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3"/>
      <c r="S8715" s="13"/>
      <c r="T8715" s="13"/>
      <c r="U8715" s="13"/>
      <c r="V8715" s="13"/>
      <c r="W8715" s="13"/>
      <c r="X8715" s="13"/>
      <c r="Y8715" s="13"/>
      <c r="Z8715" s="13"/>
      <c r="AA8715" s="13"/>
      <c r="AB8715" s="13"/>
      <c r="AC8715" s="13"/>
      <c r="AD8715" s="13"/>
      <c r="AE8715" s="13"/>
      <c r="AF8715" s="13"/>
      <c r="AG8715" s="13"/>
      <c r="AH8715" s="13"/>
      <c r="AI8715" s="13"/>
      <c r="AJ8715" s="13"/>
      <c r="AK8715" s="13"/>
      <c r="AL8715" s="13"/>
      <c r="AM8715" s="13"/>
      <c r="AN8715" s="13"/>
      <c r="AO8715" s="13"/>
      <c r="AP8715" s="13"/>
      <c r="AQ8715" s="13"/>
      <c r="AR8715" s="13"/>
      <c r="AS8715" s="13"/>
      <c r="AT8715" s="13"/>
      <c r="AU8715" s="13"/>
      <c r="AV8715" s="13"/>
      <c r="AW8715" s="13"/>
      <c r="AX8715" s="13"/>
      <c r="AY8715" s="13"/>
      <c r="AZ8715" s="12"/>
      <c r="BA8715" s="12"/>
      <c r="BB8715" s="12"/>
      <c r="BC8715" s="11"/>
      <c r="BD8715" s="11"/>
      <c r="BE8715" s="11"/>
      <c r="BF8715" s="11"/>
    </row>
    <row r="8716" spans="1:58" x14ac:dyDescent="0.25">
      <c r="A8716" s="13"/>
      <c r="B8716" s="13"/>
      <c r="C8716" s="13"/>
      <c r="D8716" s="13"/>
      <c r="E8716" s="13"/>
      <c r="F8716" s="13"/>
      <c r="G8716" s="13"/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3"/>
      <c r="S8716" s="13"/>
      <c r="T8716" s="13"/>
      <c r="U8716" s="13"/>
      <c r="V8716" s="13"/>
      <c r="W8716" s="13"/>
      <c r="X8716" s="13"/>
      <c r="Y8716" s="13"/>
      <c r="Z8716" s="13"/>
      <c r="AA8716" s="13"/>
      <c r="AB8716" s="13"/>
      <c r="AC8716" s="13"/>
      <c r="AD8716" s="13"/>
      <c r="AE8716" s="13"/>
      <c r="AF8716" s="13"/>
      <c r="AG8716" s="13"/>
      <c r="AH8716" s="13"/>
      <c r="AI8716" s="13"/>
      <c r="AJ8716" s="13"/>
      <c r="AK8716" s="13"/>
      <c r="AL8716" s="13"/>
      <c r="AM8716" s="13"/>
      <c r="AN8716" s="13"/>
      <c r="AO8716" s="13"/>
      <c r="AP8716" s="13"/>
      <c r="AQ8716" s="13"/>
      <c r="AR8716" s="13"/>
      <c r="AS8716" s="13"/>
      <c r="AT8716" s="13"/>
      <c r="AU8716" s="13"/>
      <c r="AV8716" s="13"/>
      <c r="AW8716" s="13"/>
      <c r="AX8716" s="13"/>
      <c r="AY8716" s="13"/>
      <c r="AZ8716" s="12"/>
      <c r="BA8716" s="12"/>
      <c r="BB8716" s="12"/>
      <c r="BC8716" s="11"/>
      <c r="BD8716" s="11"/>
      <c r="BE8716" s="11"/>
      <c r="BF8716" s="11"/>
    </row>
    <row r="8717" spans="1:58" x14ac:dyDescent="0.25">
      <c r="A8717" s="13"/>
      <c r="B8717" s="13"/>
      <c r="C8717" s="13"/>
      <c r="D8717" s="13"/>
      <c r="E8717" s="13"/>
      <c r="F8717" s="13"/>
      <c r="G8717" s="13"/>
      <c r="H8717" s="13"/>
      <c r="I8717" s="13"/>
      <c r="J8717" s="13"/>
      <c r="K8717" s="13"/>
      <c r="L8717" s="13"/>
      <c r="M8717" s="13"/>
      <c r="N8717" s="13"/>
      <c r="O8717" s="13"/>
      <c r="P8717" s="13"/>
      <c r="Q8717" s="13"/>
      <c r="R8717" s="13"/>
      <c r="S8717" s="13"/>
      <c r="T8717" s="13"/>
      <c r="U8717" s="13"/>
      <c r="V8717" s="13"/>
      <c r="W8717" s="13"/>
      <c r="X8717" s="13"/>
      <c r="Y8717" s="13"/>
      <c r="Z8717" s="13"/>
      <c r="AA8717" s="13"/>
      <c r="AB8717" s="13"/>
      <c r="AC8717" s="13"/>
      <c r="AD8717" s="13"/>
      <c r="AE8717" s="13"/>
      <c r="AF8717" s="13"/>
      <c r="AG8717" s="13"/>
      <c r="AH8717" s="13"/>
      <c r="AI8717" s="13"/>
      <c r="AJ8717" s="13"/>
      <c r="AK8717" s="13"/>
      <c r="AL8717" s="13"/>
      <c r="AM8717" s="13"/>
      <c r="AN8717" s="13"/>
      <c r="AO8717" s="13"/>
      <c r="AP8717" s="13"/>
      <c r="AQ8717" s="13"/>
      <c r="AR8717" s="13"/>
      <c r="AS8717" s="13"/>
      <c r="AT8717" s="13"/>
      <c r="AU8717" s="13"/>
      <c r="AV8717" s="13"/>
      <c r="AW8717" s="13"/>
      <c r="AX8717" s="13"/>
      <c r="AY8717" s="13"/>
      <c r="AZ8717" s="12"/>
      <c r="BA8717" s="12"/>
      <c r="BB8717" s="12"/>
      <c r="BC8717" s="11"/>
      <c r="BD8717" s="11"/>
      <c r="BE8717" s="11"/>
      <c r="BF8717" s="11"/>
    </row>
    <row r="8718" spans="1:58" x14ac:dyDescent="0.25">
      <c r="A8718" s="13"/>
      <c r="B8718" s="13"/>
      <c r="C8718" s="13"/>
      <c r="D8718" s="13"/>
      <c r="E8718" s="13"/>
      <c r="F8718" s="13"/>
      <c r="G8718" s="13"/>
      <c r="H8718" s="13"/>
      <c r="I8718" s="13"/>
      <c r="J8718" s="13"/>
      <c r="K8718" s="13"/>
      <c r="L8718" s="13"/>
      <c r="M8718" s="13"/>
      <c r="N8718" s="13"/>
      <c r="O8718" s="13"/>
      <c r="P8718" s="13"/>
      <c r="Q8718" s="13"/>
      <c r="R8718" s="13"/>
      <c r="S8718" s="13"/>
      <c r="T8718" s="13"/>
      <c r="U8718" s="13"/>
      <c r="V8718" s="13"/>
      <c r="W8718" s="13"/>
      <c r="X8718" s="13"/>
      <c r="Y8718" s="13"/>
      <c r="Z8718" s="13"/>
      <c r="AA8718" s="13"/>
      <c r="AB8718" s="13"/>
      <c r="AC8718" s="13"/>
      <c r="AD8718" s="13"/>
      <c r="AE8718" s="13"/>
      <c r="AF8718" s="13"/>
      <c r="AG8718" s="13"/>
      <c r="AH8718" s="13"/>
      <c r="AI8718" s="13"/>
      <c r="AJ8718" s="13"/>
      <c r="AK8718" s="13"/>
      <c r="AL8718" s="13"/>
      <c r="AM8718" s="13"/>
      <c r="AN8718" s="13"/>
      <c r="AO8718" s="13"/>
      <c r="AP8718" s="13"/>
      <c r="AQ8718" s="13"/>
      <c r="AR8718" s="13"/>
      <c r="AS8718" s="13"/>
      <c r="AT8718" s="13"/>
      <c r="AU8718" s="13"/>
      <c r="AV8718" s="13"/>
      <c r="AW8718" s="13"/>
      <c r="AX8718" s="13"/>
      <c r="AY8718" s="13"/>
      <c r="AZ8718" s="12"/>
      <c r="BA8718" s="12"/>
      <c r="BB8718" s="12"/>
      <c r="BC8718" s="11"/>
      <c r="BD8718" s="11"/>
      <c r="BE8718" s="11"/>
      <c r="BF8718" s="11"/>
    </row>
    <row r="8719" spans="1:58" x14ac:dyDescent="0.25">
      <c r="A8719" s="13"/>
      <c r="B8719" s="13"/>
      <c r="C8719" s="13"/>
      <c r="D8719" s="13"/>
      <c r="E8719" s="13"/>
      <c r="F8719" s="13"/>
      <c r="G8719" s="13"/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3"/>
      <c r="S8719" s="13"/>
      <c r="T8719" s="13"/>
      <c r="U8719" s="13"/>
      <c r="V8719" s="13"/>
      <c r="W8719" s="13"/>
      <c r="X8719" s="13"/>
      <c r="Y8719" s="13"/>
      <c r="Z8719" s="13"/>
      <c r="AA8719" s="13"/>
      <c r="AB8719" s="13"/>
      <c r="AC8719" s="13"/>
      <c r="AD8719" s="13"/>
      <c r="AE8719" s="13"/>
      <c r="AF8719" s="13"/>
      <c r="AG8719" s="13"/>
      <c r="AH8719" s="13"/>
      <c r="AI8719" s="13"/>
      <c r="AJ8719" s="13"/>
      <c r="AK8719" s="13"/>
      <c r="AL8719" s="13"/>
      <c r="AM8719" s="13"/>
      <c r="AN8719" s="13"/>
      <c r="AO8719" s="13"/>
      <c r="AP8719" s="13"/>
      <c r="AQ8719" s="13"/>
      <c r="AR8719" s="13"/>
      <c r="AS8719" s="13"/>
      <c r="AT8719" s="13"/>
      <c r="AU8719" s="13"/>
      <c r="AV8719" s="13"/>
      <c r="AW8719" s="13"/>
      <c r="AX8719" s="13"/>
      <c r="AY8719" s="13"/>
      <c r="AZ8719" s="12"/>
      <c r="BA8719" s="12"/>
      <c r="BB8719" s="12"/>
      <c r="BC8719" s="11"/>
      <c r="BD8719" s="11"/>
      <c r="BE8719" s="11"/>
      <c r="BF8719" s="11"/>
    </row>
    <row r="8720" spans="1:58" x14ac:dyDescent="0.25">
      <c r="A8720" s="13"/>
      <c r="B8720" s="13"/>
      <c r="C8720" s="13"/>
      <c r="D8720" s="13"/>
      <c r="E8720" s="13"/>
      <c r="F8720" s="13"/>
      <c r="G8720" s="13"/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3"/>
      <c r="S8720" s="13"/>
      <c r="T8720" s="13"/>
      <c r="U8720" s="13"/>
      <c r="V8720" s="13"/>
      <c r="W8720" s="13"/>
      <c r="X8720" s="13"/>
      <c r="Y8720" s="13"/>
      <c r="Z8720" s="13"/>
      <c r="AA8720" s="13"/>
      <c r="AB8720" s="13"/>
      <c r="AC8720" s="13"/>
      <c r="AD8720" s="13"/>
      <c r="AE8720" s="13"/>
      <c r="AF8720" s="13"/>
      <c r="AG8720" s="13"/>
      <c r="AH8720" s="13"/>
      <c r="AI8720" s="13"/>
      <c r="AJ8720" s="13"/>
      <c r="AK8720" s="13"/>
      <c r="AL8720" s="13"/>
      <c r="AM8720" s="13"/>
      <c r="AN8720" s="13"/>
      <c r="AO8720" s="13"/>
      <c r="AP8720" s="13"/>
      <c r="AQ8720" s="13"/>
      <c r="AR8720" s="13"/>
      <c r="AS8720" s="13"/>
      <c r="AT8720" s="13"/>
      <c r="AU8720" s="13"/>
      <c r="AV8720" s="13"/>
      <c r="AW8720" s="13"/>
      <c r="AX8720" s="13"/>
      <c r="AY8720" s="13"/>
      <c r="AZ8720" s="12"/>
      <c r="BA8720" s="12"/>
      <c r="BB8720" s="12"/>
      <c r="BC8720" s="11"/>
      <c r="BD8720" s="11"/>
      <c r="BE8720" s="11"/>
      <c r="BF8720" s="11"/>
    </row>
    <row r="8721" spans="1:58" x14ac:dyDescent="0.25">
      <c r="A8721" s="13"/>
      <c r="B8721" s="13"/>
      <c r="C8721" s="13"/>
      <c r="D8721" s="13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3"/>
      <c r="P8721" s="13"/>
      <c r="Q8721" s="13"/>
      <c r="R8721" s="13"/>
      <c r="S8721" s="13"/>
      <c r="T8721" s="13"/>
      <c r="U8721" s="13"/>
      <c r="V8721" s="13"/>
      <c r="W8721" s="13"/>
      <c r="X8721" s="13"/>
      <c r="Y8721" s="13"/>
      <c r="Z8721" s="13"/>
      <c r="AA8721" s="13"/>
      <c r="AB8721" s="13"/>
      <c r="AC8721" s="13"/>
      <c r="AD8721" s="13"/>
      <c r="AE8721" s="13"/>
      <c r="AF8721" s="13"/>
      <c r="AG8721" s="13"/>
      <c r="AH8721" s="13"/>
      <c r="AI8721" s="13"/>
      <c r="AJ8721" s="13"/>
      <c r="AK8721" s="13"/>
      <c r="AL8721" s="13"/>
      <c r="AM8721" s="13"/>
      <c r="AN8721" s="13"/>
      <c r="AO8721" s="13"/>
      <c r="AP8721" s="13"/>
      <c r="AQ8721" s="13"/>
      <c r="AR8721" s="13"/>
      <c r="AS8721" s="13"/>
      <c r="AT8721" s="13"/>
      <c r="AU8721" s="13"/>
      <c r="AV8721" s="13"/>
      <c r="AW8721" s="13"/>
      <c r="AX8721" s="13"/>
      <c r="AY8721" s="13"/>
      <c r="AZ8721" s="12"/>
      <c r="BA8721" s="12"/>
      <c r="BB8721" s="12"/>
      <c r="BC8721" s="11"/>
      <c r="BD8721" s="11"/>
      <c r="BE8721" s="11"/>
      <c r="BF8721" s="11"/>
    </row>
    <row r="8722" spans="1:58" x14ac:dyDescent="0.25">
      <c r="A8722" s="13"/>
      <c r="B8722" s="13"/>
      <c r="C8722" s="13"/>
      <c r="D8722" s="13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3"/>
      <c r="P8722" s="13"/>
      <c r="Q8722" s="13"/>
      <c r="R8722" s="13"/>
      <c r="S8722" s="13"/>
      <c r="T8722" s="13"/>
      <c r="U8722" s="13"/>
      <c r="V8722" s="13"/>
      <c r="W8722" s="13"/>
      <c r="X8722" s="13"/>
      <c r="Y8722" s="13"/>
      <c r="Z8722" s="13"/>
      <c r="AA8722" s="13"/>
      <c r="AB8722" s="13"/>
      <c r="AC8722" s="13"/>
      <c r="AD8722" s="13"/>
      <c r="AE8722" s="13"/>
      <c r="AF8722" s="13"/>
      <c r="AG8722" s="13"/>
      <c r="AH8722" s="13"/>
      <c r="AI8722" s="13"/>
      <c r="AJ8722" s="13"/>
      <c r="AK8722" s="13"/>
      <c r="AL8722" s="13"/>
      <c r="AM8722" s="13"/>
      <c r="AN8722" s="13"/>
      <c r="AO8722" s="13"/>
      <c r="AP8722" s="13"/>
      <c r="AQ8722" s="13"/>
      <c r="AR8722" s="13"/>
      <c r="AS8722" s="13"/>
      <c r="AT8722" s="13"/>
      <c r="AU8722" s="13"/>
      <c r="AV8722" s="13"/>
      <c r="AW8722" s="13"/>
      <c r="AX8722" s="13"/>
      <c r="AY8722" s="13"/>
      <c r="AZ8722" s="12"/>
      <c r="BA8722" s="12"/>
      <c r="BB8722" s="12"/>
      <c r="BC8722" s="11"/>
      <c r="BD8722" s="11"/>
      <c r="BE8722" s="11"/>
      <c r="BF8722" s="11"/>
    </row>
    <row r="8723" spans="1:58" x14ac:dyDescent="0.25">
      <c r="A8723" s="13"/>
      <c r="B8723" s="13"/>
      <c r="C8723" s="13"/>
      <c r="D8723" s="13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  <c r="S8723" s="13"/>
      <c r="T8723" s="13"/>
      <c r="U8723" s="13"/>
      <c r="V8723" s="13"/>
      <c r="W8723" s="13"/>
      <c r="X8723" s="13"/>
      <c r="Y8723" s="13"/>
      <c r="Z8723" s="13"/>
      <c r="AA8723" s="13"/>
      <c r="AB8723" s="13"/>
      <c r="AC8723" s="13"/>
      <c r="AD8723" s="13"/>
      <c r="AE8723" s="13"/>
      <c r="AF8723" s="13"/>
      <c r="AG8723" s="13"/>
      <c r="AH8723" s="13"/>
      <c r="AI8723" s="13"/>
      <c r="AJ8723" s="13"/>
      <c r="AK8723" s="13"/>
      <c r="AL8723" s="13"/>
      <c r="AM8723" s="13"/>
      <c r="AN8723" s="13"/>
      <c r="AO8723" s="13"/>
      <c r="AP8723" s="13"/>
      <c r="AQ8723" s="13"/>
      <c r="AR8723" s="13"/>
      <c r="AS8723" s="13"/>
      <c r="AT8723" s="13"/>
      <c r="AU8723" s="13"/>
      <c r="AV8723" s="13"/>
      <c r="AW8723" s="13"/>
      <c r="AX8723" s="13"/>
      <c r="AY8723" s="13"/>
      <c r="AZ8723" s="12"/>
      <c r="BA8723" s="12"/>
      <c r="BB8723" s="12"/>
      <c r="BC8723" s="11"/>
      <c r="BD8723" s="11"/>
      <c r="BE8723" s="11"/>
      <c r="BF8723" s="11"/>
    </row>
    <row r="8724" spans="1:58" x14ac:dyDescent="0.25">
      <c r="A8724" s="13"/>
      <c r="B8724" s="13"/>
      <c r="C8724" s="13"/>
      <c r="D8724" s="13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  <c r="S8724" s="13"/>
      <c r="T8724" s="13"/>
      <c r="U8724" s="13"/>
      <c r="V8724" s="13"/>
      <c r="W8724" s="13"/>
      <c r="X8724" s="13"/>
      <c r="Y8724" s="13"/>
      <c r="Z8724" s="13"/>
      <c r="AA8724" s="13"/>
      <c r="AB8724" s="13"/>
      <c r="AC8724" s="13"/>
      <c r="AD8724" s="13"/>
      <c r="AE8724" s="13"/>
      <c r="AF8724" s="13"/>
      <c r="AG8724" s="13"/>
      <c r="AH8724" s="13"/>
      <c r="AI8724" s="13"/>
      <c r="AJ8724" s="13"/>
      <c r="AK8724" s="13"/>
      <c r="AL8724" s="13"/>
      <c r="AM8724" s="13"/>
      <c r="AN8724" s="13"/>
      <c r="AO8724" s="13"/>
      <c r="AP8724" s="13"/>
      <c r="AQ8724" s="13"/>
      <c r="AR8724" s="13"/>
      <c r="AS8724" s="13"/>
      <c r="AT8724" s="13"/>
      <c r="AU8724" s="13"/>
      <c r="AV8724" s="13"/>
      <c r="AW8724" s="13"/>
      <c r="AX8724" s="13"/>
      <c r="AY8724" s="13"/>
      <c r="AZ8724" s="12"/>
      <c r="BA8724" s="12"/>
      <c r="BB8724" s="12"/>
      <c r="BC8724" s="11"/>
      <c r="BD8724" s="11"/>
      <c r="BE8724" s="11"/>
      <c r="BF8724" s="11"/>
    </row>
    <row r="8725" spans="1:58" x14ac:dyDescent="0.25">
      <c r="A8725" s="13"/>
      <c r="B8725" s="13"/>
      <c r="C8725" s="13"/>
      <c r="D8725" s="13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3"/>
      <c r="P8725" s="13"/>
      <c r="Q8725" s="13"/>
      <c r="R8725" s="13"/>
      <c r="S8725" s="13"/>
      <c r="T8725" s="13"/>
      <c r="U8725" s="13"/>
      <c r="V8725" s="13"/>
      <c r="W8725" s="13"/>
      <c r="X8725" s="13"/>
      <c r="Y8725" s="13"/>
      <c r="Z8725" s="13"/>
      <c r="AA8725" s="13"/>
      <c r="AB8725" s="13"/>
      <c r="AC8725" s="13"/>
      <c r="AD8725" s="13"/>
      <c r="AE8725" s="13"/>
      <c r="AF8725" s="13"/>
      <c r="AG8725" s="13"/>
      <c r="AH8725" s="13"/>
      <c r="AI8725" s="13"/>
      <c r="AJ8725" s="13"/>
      <c r="AK8725" s="13"/>
      <c r="AL8725" s="13"/>
      <c r="AM8725" s="13"/>
      <c r="AN8725" s="13"/>
      <c r="AO8725" s="13"/>
      <c r="AP8725" s="13"/>
      <c r="AQ8725" s="13"/>
      <c r="AR8725" s="13"/>
      <c r="AS8725" s="13"/>
      <c r="AT8725" s="13"/>
      <c r="AU8725" s="13"/>
      <c r="AV8725" s="13"/>
      <c r="AW8725" s="13"/>
      <c r="AX8725" s="13"/>
      <c r="AY8725" s="13"/>
      <c r="AZ8725" s="12"/>
      <c r="BA8725" s="12"/>
      <c r="BB8725" s="12"/>
      <c r="BC8725" s="11"/>
      <c r="BD8725" s="11"/>
      <c r="BE8725" s="11"/>
      <c r="BF8725" s="11"/>
    </row>
    <row r="8726" spans="1:58" x14ac:dyDescent="0.25">
      <c r="A8726" s="13"/>
      <c r="B8726" s="13"/>
      <c r="C8726" s="13"/>
      <c r="D8726" s="13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3"/>
      <c r="P8726" s="13"/>
      <c r="Q8726" s="13"/>
      <c r="R8726" s="13"/>
      <c r="S8726" s="13"/>
      <c r="T8726" s="13"/>
      <c r="U8726" s="13"/>
      <c r="V8726" s="13"/>
      <c r="W8726" s="13"/>
      <c r="X8726" s="13"/>
      <c r="Y8726" s="13"/>
      <c r="Z8726" s="13"/>
      <c r="AA8726" s="13"/>
      <c r="AB8726" s="13"/>
      <c r="AC8726" s="13"/>
      <c r="AD8726" s="13"/>
      <c r="AE8726" s="13"/>
      <c r="AF8726" s="13"/>
      <c r="AG8726" s="13"/>
      <c r="AH8726" s="13"/>
      <c r="AI8726" s="13"/>
      <c r="AJ8726" s="13"/>
      <c r="AK8726" s="13"/>
      <c r="AL8726" s="13"/>
      <c r="AM8726" s="13"/>
      <c r="AN8726" s="13"/>
      <c r="AO8726" s="13"/>
      <c r="AP8726" s="13"/>
      <c r="AQ8726" s="13"/>
      <c r="AR8726" s="13"/>
      <c r="AS8726" s="13"/>
      <c r="AT8726" s="13"/>
      <c r="AU8726" s="13"/>
      <c r="AV8726" s="13"/>
      <c r="AW8726" s="13"/>
      <c r="AX8726" s="13"/>
      <c r="AY8726" s="13"/>
      <c r="AZ8726" s="12"/>
      <c r="BA8726" s="12"/>
      <c r="BB8726" s="12"/>
      <c r="BC8726" s="11"/>
      <c r="BD8726" s="11"/>
      <c r="BE8726" s="11"/>
      <c r="BF8726" s="11"/>
    </row>
    <row r="8727" spans="1:58" x14ac:dyDescent="0.25">
      <c r="A8727" s="13"/>
      <c r="B8727" s="13"/>
      <c r="C8727" s="13"/>
      <c r="D8727" s="13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  <c r="S8727" s="13"/>
      <c r="T8727" s="13"/>
      <c r="U8727" s="13"/>
      <c r="V8727" s="13"/>
      <c r="W8727" s="13"/>
      <c r="X8727" s="13"/>
      <c r="Y8727" s="13"/>
      <c r="Z8727" s="13"/>
      <c r="AA8727" s="13"/>
      <c r="AB8727" s="13"/>
      <c r="AC8727" s="13"/>
      <c r="AD8727" s="13"/>
      <c r="AE8727" s="13"/>
      <c r="AF8727" s="13"/>
      <c r="AG8727" s="13"/>
      <c r="AH8727" s="13"/>
      <c r="AI8727" s="13"/>
      <c r="AJ8727" s="13"/>
      <c r="AK8727" s="13"/>
      <c r="AL8727" s="13"/>
      <c r="AM8727" s="13"/>
      <c r="AN8727" s="13"/>
      <c r="AO8727" s="13"/>
      <c r="AP8727" s="13"/>
      <c r="AQ8727" s="13"/>
      <c r="AR8727" s="13"/>
      <c r="AS8727" s="13"/>
      <c r="AT8727" s="13"/>
      <c r="AU8727" s="13"/>
      <c r="AV8727" s="13"/>
      <c r="AW8727" s="13"/>
      <c r="AX8727" s="13"/>
      <c r="AY8727" s="13"/>
      <c r="AZ8727" s="12"/>
      <c r="BA8727" s="12"/>
      <c r="BB8727" s="12"/>
      <c r="BC8727" s="11"/>
      <c r="BD8727" s="11"/>
      <c r="BE8727" s="11"/>
      <c r="BF8727" s="11"/>
    </row>
    <row r="8728" spans="1:58" x14ac:dyDescent="0.25">
      <c r="A8728" s="13"/>
      <c r="B8728" s="13"/>
      <c r="C8728" s="13"/>
      <c r="D8728" s="13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  <c r="S8728" s="13"/>
      <c r="T8728" s="13"/>
      <c r="U8728" s="13"/>
      <c r="V8728" s="13"/>
      <c r="W8728" s="13"/>
      <c r="X8728" s="13"/>
      <c r="Y8728" s="13"/>
      <c r="Z8728" s="13"/>
      <c r="AA8728" s="13"/>
      <c r="AB8728" s="13"/>
      <c r="AC8728" s="13"/>
      <c r="AD8728" s="13"/>
      <c r="AE8728" s="13"/>
      <c r="AF8728" s="13"/>
      <c r="AG8728" s="13"/>
      <c r="AH8728" s="13"/>
      <c r="AI8728" s="13"/>
      <c r="AJ8728" s="13"/>
      <c r="AK8728" s="13"/>
      <c r="AL8728" s="13"/>
      <c r="AM8728" s="13"/>
      <c r="AN8728" s="13"/>
      <c r="AO8728" s="13"/>
      <c r="AP8728" s="13"/>
      <c r="AQ8728" s="13"/>
      <c r="AR8728" s="13"/>
      <c r="AS8728" s="13"/>
      <c r="AT8728" s="13"/>
      <c r="AU8728" s="13"/>
      <c r="AV8728" s="13"/>
      <c r="AW8728" s="13"/>
      <c r="AX8728" s="13"/>
      <c r="AY8728" s="13"/>
      <c r="AZ8728" s="12"/>
      <c r="BA8728" s="12"/>
      <c r="BB8728" s="12"/>
      <c r="BC8728" s="11"/>
      <c r="BD8728" s="11"/>
      <c r="BE8728" s="11"/>
      <c r="BF8728" s="11"/>
    </row>
    <row r="8729" spans="1:58" x14ac:dyDescent="0.25">
      <c r="A8729" s="13"/>
      <c r="B8729" s="13"/>
      <c r="C8729" s="13"/>
      <c r="D8729" s="13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3"/>
      <c r="P8729" s="13"/>
      <c r="Q8729" s="13"/>
      <c r="R8729" s="13"/>
      <c r="S8729" s="13"/>
      <c r="T8729" s="13"/>
      <c r="U8729" s="13"/>
      <c r="V8729" s="13"/>
      <c r="W8729" s="13"/>
      <c r="X8729" s="13"/>
      <c r="Y8729" s="13"/>
      <c r="Z8729" s="13"/>
      <c r="AA8729" s="13"/>
      <c r="AB8729" s="13"/>
      <c r="AC8729" s="13"/>
      <c r="AD8729" s="13"/>
      <c r="AE8729" s="13"/>
      <c r="AF8729" s="13"/>
      <c r="AG8729" s="13"/>
      <c r="AH8729" s="13"/>
      <c r="AI8729" s="13"/>
      <c r="AJ8729" s="13"/>
      <c r="AK8729" s="13"/>
      <c r="AL8729" s="13"/>
      <c r="AM8729" s="13"/>
      <c r="AN8729" s="13"/>
      <c r="AO8729" s="13"/>
      <c r="AP8729" s="13"/>
      <c r="AQ8729" s="13"/>
      <c r="AR8729" s="13"/>
      <c r="AS8729" s="13"/>
      <c r="AT8729" s="13"/>
      <c r="AU8729" s="13"/>
      <c r="AV8729" s="13"/>
      <c r="AW8729" s="13"/>
      <c r="AX8729" s="13"/>
      <c r="AY8729" s="13"/>
      <c r="AZ8729" s="12"/>
      <c r="BA8729" s="12"/>
      <c r="BB8729" s="12"/>
      <c r="BC8729" s="11"/>
      <c r="BD8729" s="11"/>
      <c r="BE8729" s="11"/>
      <c r="BF8729" s="11"/>
    </row>
    <row r="8730" spans="1:58" x14ac:dyDescent="0.25">
      <c r="A8730" s="13"/>
      <c r="B8730" s="13"/>
      <c r="C8730" s="13"/>
      <c r="D8730" s="13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3"/>
      <c r="P8730" s="13"/>
      <c r="Q8730" s="13"/>
      <c r="R8730" s="13"/>
      <c r="S8730" s="13"/>
      <c r="T8730" s="13"/>
      <c r="U8730" s="13"/>
      <c r="V8730" s="13"/>
      <c r="W8730" s="13"/>
      <c r="X8730" s="13"/>
      <c r="Y8730" s="13"/>
      <c r="Z8730" s="13"/>
      <c r="AA8730" s="13"/>
      <c r="AB8730" s="13"/>
      <c r="AC8730" s="13"/>
      <c r="AD8730" s="13"/>
      <c r="AE8730" s="13"/>
      <c r="AF8730" s="13"/>
      <c r="AG8730" s="13"/>
      <c r="AH8730" s="13"/>
      <c r="AI8730" s="13"/>
      <c r="AJ8730" s="13"/>
      <c r="AK8730" s="13"/>
      <c r="AL8730" s="13"/>
      <c r="AM8730" s="13"/>
      <c r="AN8730" s="13"/>
      <c r="AO8730" s="13"/>
      <c r="AP8730" s="13"/>
      <c r="AQ8730" s="13"/>
      <c r="AR8730" s="13"/>
      <c r="AS8730" s="13"/>
      <c r="AT8730" s="13"/>
      <c r="AU8730" s="13"/>
      <c r="AV8730" s="13"/>
      <c r="AW8730" s="13"/>
      <c r="AX8730" s="13"/>
      <c r="AY8730" s="13"/>
      <c r="AZ8730" s="12"/>
      <c r="BA8730" s="12"/>
      <c r="BB8730" s="12"/>
      <c r="BC8730" s="11"/>
      <c r="BD8730" s="11"/>
      <c r="BE8730" s="11"/>
      <c r="BF8730" s="11"/>
    </row>
    <row r="8731" spans="1:58" x14ac:dyDescent="0.25">
      <c r="A8731" s="13"/>
      <c r="B8731" s="13"/>
      <c r="C8731" s="13"/>
      <c r="D8731" s="13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  <c r="S8731" s="13"/>
      <c r="T8731" s="13"/>
      <c r="U8731" s="13"/>
      <c r="V8731" s="13"/>
      <c r="W8731" s="13"/>
      <c r="X8731" s="13"/>
      <c r="Y8731" s="13"/>
      <c r="Z8731" s="13"/>
      <c r="AA8731" s="13"/>
      <c r="AB8731" s="13"/>
      <c r="AC8731" s="13"/>
      <c r="AD8731" s="13"/>
      <c r="AE8731" s="13"/>
      <c r="AF8731" s="13"/>
      <c r="AG8731" s="13"/>
      <c r="AH8731" s="13"/>
      <c r="AI8731" s="13"/>
      <c r="AJ8731" s="13"/>
      <c r="AK8731" s="13"/>
      <c r="AL8731" s="13"/>
      <c r="AM8731" s="13"/>
      <c r="AN8731" s="13"/>
      <c r="AO8731" s="13"/>
      <c r="AP8731" s="13"/>
      <c r="AQ8731" s="13"/>
      <c r="AR8731" s="13"/>
      <c r="AS8731" s="13"/>
      <c r="AT8731" s="13"/>
      <c r="AU8731" s="13"/>
      <c r="AV8731" s="13"/>
      <c r="AW8731" s="13"/>
      <c r="AX8731" s="13"/>
      <c r="AY8731" s="13"/>
      <c r="AZ8731" s="12"/>
      <c r="BA8731" s="12"/>
      <c r="BB8731" s="12"/>
      <c r="BC8731" s="11"/>
      <c r="BD8731" s="11"/>
      <c r="BE8731" s="11"/>
      <c r="BF8731" s="11"/>
    </row>
    <row r="8732" spans="1:58" x14ac:dyDescent="0.25">
      <c r="A8732" s="13"/>
      <c r="B8732" s="13"/>
      <c r="C8732" s="13"/>
      <c r="D8732" s="13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  <c r="S8732" s="13"/>
      <c r="T8732" s="13"/>
      <c r="U8732" s="13"/>
      <c r="V8732" s="13"/>
      <c r="W8732" s="13"/>
      <c r="X8732" s="13"/>
      <c r="Y8732" s="13"/>
      <c r="Z8732" s="13"/>
      <c r="AA8732" s="13"/>
      <c r="AB8732" s="13"/>
      <c r="AC8732" s="13"/>
      <c r="AD8732" s="13"/>
      <c r="AE8732" s="13"/>
      <c r="AF8732" s="13"/>
      <c r="AG8732" s="13"/>
      <c r="AH8732" s="13"/>
      <c r="AI8732" s="13"/>
      <c r="AJ8732" s="13"/>
      <c r="AK8732" s="13"/>
      <c r="AL8732" s="13"/>
      <c r="AM8732" s="13"/>
      <c r="AN8732" s="13"/>
      <c r="AO8732" s="13"/>
      <c r="AP8732" s="13"/>
      <c r="AQ8732" s="13"/>
      <c r="AR8732" s="13"/>
      <c r="AS8732" s="13"/>
      <c r="AT8732" s="13"/>
      <c r="AU8732" s="13"/>
      <c r="AV8732" s="13"/>
      <c r="AW8732" s="13"/>
      <c r="AX8732" s="13"/>
      <c r="AY8732" s="13"/>
      <c r="AZ8732" s="12"/>
      <c r="BA8732" s="12"/>
      <c r="BB8732" s="12"/>
      <c r="BC8732" s="11"/>
      <c r="BD8732" s="11"/>
      <c r="BE8732" s="11"/>
      <c r="BF8732" s="11"/>
    </row>
    <row r="8733" spans="1:58" x14ac:dyDescent="0.25">
      <c r="A8733" s="13"/>
      <c r="B8733" s="13"/>
      <c r="C8733" s="13"/>
      <c r="D8733" s="13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3"/>
      <c r="P8733" s="13"/>
      <c r="Q8733" s="13"/>
      <c r="R8733" s="13"/>
      <c r="S8733" s="13"/>
      <c r="T8733" s="13"/>
      <c r="U8733" s="13"/>
      <c r="V8733" s="13"/>
      <c r="W8733" s="13"/>
      <c r="X8733" s="13"/>
      <c r="Y8733" s="13"/>
      <c r="Z8733" s="13"/>
      <c r="AA8733" s="13"/>
      <c r="AB8733" s="13"/>
      <c r="AC8733" s="13"/>
      <c r="AD8733" s="13"/>
      <c r="AE8733" s="13"/>
      <c r="AF8733" s="13"/>
      <c r="AG8733" s="13"/>
      <c r="AH8733" s="13"/>
      <c r="AI8733" s="13"/>
      <c r="AJ8733" s="13"/>
      <c r="AK8733" s="13"/>
      <c r="AL8733" s="13"/>
      <c r="AM8733" s="13"/>
      <c r="AN8733" s="13"/>
      <c r="AO8733" s="13"/>
      <c r="AP8733" s="13"/>
      <c r="AQ8733" s="13"/>
      <c r="AR8733" s="13"/>
      <c r="AS8733" s="13"/>
      <c r="AT8733" s="13"/>
      <c r="AU8733" s="13"/>
      <c r="AV8733" s="13"/>
      <c r="AW8733" s="13"/>
      <c r="AX8733" s="13"/>
      <c r="AY8733" s="13"/>
      <c r="AZ8733" s="12"/>
      <c r="BA8733" s="12"/>
      <c r="BB8733" s="12"/>
      <c r="BC8733" s="11"/>
      <c r="BD8733" s="11"/>
      <c r="BE8733" s="11"/>
      <c r="BF8733" s="11"/>
    </row>
    <row r="8734" spans="1:58" x14ac:dyDescent="0.25">
      <c r="A8734" s="13"/>
      <c r="B8734" s="13"/>
      <c r="C8734" s="13"/>
      <c r="D8734" s="13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3"/>
      <c r="P8734" s="13"/>
      <c r="Q8734" s="13"/>
      <c r="R8734" s="13"/>
      <c r="S8734" s="13"/>
      <c r="T8734" s="13"/>
      <c r="U8734" s="13"/>
      <c r="V8734" s="13"/>
      <c r="W8734" s="13"/>
      <c r="X8734" s="13"/>
      <c r="Y8734" s="13"/>
      <c r="Z8734" s="13"/>
      <c r="AA8734" s="13"/>
      <c r="AB8734" s="13"/>
      <c r="AC8734" s="13"/>
      <c r="AD8734" s="13"/>
      <c r="AE8734" s="13"/>
      <c r="AF8734" s="13"/>
      <c r="AG8734" s="13"/>
      <c r="AH8734" s="13"/>
      <c r="AI8734" s="13"/>
      <c r="AJ8734" s="13"/>
      <c r="AK8734" s="13"/>
      <c r="AL8734" s="13"/>
      <c r="AM8734" s="13"/>
      <c r="AN8734" s="13"/>
      <c r="AO8734" s="13"/>
      <c r="AP8734" s="13"/>
      <c r="AQ8734" s="13"/>
      <c r="AR8734" s="13"/>
      <c r="AS8734" s="13"/>
      <c r="AT8734" s="13"/>
      <c r="AU8734" s="13"/>
      <c r="AV8734" s="13"/>
      <c r="AW8734" s="13"/>
      <c r="AX8734" s="13"/>
      <c r="AY8734" s="13"/>
      <c r="AZ8734" s="12"/>
      <c r="BA8734" s="12"/>
      <c r="BB8734" s="12"/>
      <c r="BC8734" s="11"/>
      <c r="BD8734" s="11"/>
      <c r="BE8734" s="11"/>
      <c r="BF8734" s="11"/>
    </row>
    <row r="8735" spans="1:58" x14ac:dyDescent="0.25">
      <c r="A8735" s="13"/>
      <c r="B8735" s="13"/>
      <c r="C8735" s="13"/>
      <c r="D8735" s="13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  <c r="S8735" s="13"/>
      <c r="T8735" s="13"/>
      <c r="U8735" s="13"/>
      <c r="V8735" s="13"/>
      <c r="W8735" s="13"/>
      <c r="X8735" s="13"/>
      <c r="Y8735" s="13"/>
      <c r="Z8735" s="13"/>
      <c r="AA8735" s="13"/>
      <c r="AB8735" s="13"/>
      <c r="AC8735" s="13"/>
      <c r="AD8735" s="13"/>
      <c r="AE8735" s="13"/>
      <c r="AF8735" s="13"/>
      <c r="AG8735" s="13"/>
      <c r="AH8735" s="13"/>
      <c r="AI8735" s="13"/>
      <c r="AJ8735" s="13"/>
      <c r="AK8735" s="13"/>
      <c r="AL8735" s="13"/>
      <c r="AM8735" s="13"/>
      <c r="AN8735" s="13"/>
      <c r="AO8735" s="13"/>
      <c r="AP8735" s="13"/>
      <c r="AQ8735" s="13"/>
      <c r="AR8735" s="13"/>
      <c r="AS8735" s="13"/>
      <c r="AT8735" s="13"/>
      <c r="AU8735" s="13"/>
      <c r="AV8735" s="13"/>
      <c r="AW8735" s="13"/>
      <c r="AX8735" s="13"/>
      <c r="AY8735" s="13"/>
      <c r="AZ8735" s="12"/>
      <c r="BA8735" s="12"/>
      <c r="BB8735" s="12"/>
      <c r="BC8735" s="11"/>
      <c r="BD8735" s="11"/>
      <c r="BE8735" s="11"/>
      <c r="BF8735" s="11"/>
    </row>
    <row r="8736" spans="1:58" x14ac:dyDescent="0.25">
      <c r="A8736" s="13"/>
      <c r="B8736" s="13"/>
      <c r="C8736" s="13"/>
      <c r="D8736" s="13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  <c r="S8736" s="13"/>
      <c r="T8736" s="13"/>
      <c r="U8736" s="13"/>
      <c r="V8736" s="13"/>
      <c r="W8736" s="13"/>
      <c r="X8736" s="13"/>
      <c r="Y8736" s="13"/>
      <c r="Z8736" s="13"/>
      <c r="AA8736" s="13"/>
      <c r="AB8736" s="13"/>
      <c r="AC8736" s="13"/>
      <c r="AD8736" s="13"/>
      <c r="AE8736" s="13"/>
      <c r="AF8736" s="13"/>
      <c r="AG8736" s="13"/>
      <c r="AH8736" s="13"/>
      <c r="AI8736" s="13"/>
      <c r="AJ8736" s="13"/>
      <c r="AK8736" s="13"/>
      <c r="AL8736" s="13"/>
      <c r="AM8736" s="13"/>
      <c r="AN8736" s="13"/>
      <c r="AO8736" s="13"/>
      <c r="AP8736" s="13"/>
      <c r="AQ8736" s="13"/>
      <c r="AR8736" s="13"/>
      <c r="AS8736" s="13"/>
      <c r="AT8736" s="13"/>
      <c r="AU8736" s="13"/>
      <c r="AV8736" s="13"/>
      <c r="AW8736" s="13"/>
      <c r="AX8736" s="13"/>
      <c r="AY8736" s="13"/>
      <c r="AZ8736" s="12"/>
      <c r="BA8736" s="12"/>
      <c r="BB8736" s="12"/>
      <c r="BC8736" s="11"/>
      <c r="BD8736" s="11"/>
      <c r="BE8736" s="11"/>
      <c r="BF8736" s="11"/>
    </row>
    <row r="8737" spans="1:58" x14ac:dyDescent="0.25">
      <c r="A8737" s="13"/>
      <c r="B8737" s="13"/>
      <c r="C8737" s="13"/>
      <c r="D8737" s="13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3"/>
      <c r="P8737" s="13"/>
      <c r="Q8737" s="13"/>
      <c r="R8737" s="13"/>
      <c r="S8737" s="13"/>
      <c r="T8737" s="13"/>
      <c r="U8737" s="13"/>
      <c r="V8737" s="13"/>
      <c r="W8737" s="13"/>
      <c r="X8737" s="13"/>
      <c r="Y8737" s="13"/>
      <c r="Z8737" s="13"/>
      <c r="AA8737" s="13"/>
      <c r="AB8737" s="13"/>
      <c r="AC8737" s="13"/>
      <c r="AD8737" s="13"/>
      <c r="AE8737" s="13"/>
      <c r="AF8737" s="13"/>
      <c r="AG8737" s="13"/>
      <c r="AH8737" s="13"/>
      <c r="AI8737" s="13"/>
      <c r="AJ8737" s="13"/>
      <c r="AK8737" s="13"/>
      <c r="AL8737" s="13"/>
      <c r="AM8737" s="13"/>
      <c r="AN8737" s="13"/>
      <c r="AO8737" s="13"/>
      <c r="AP8737" s="13"/>
      <c r="AQ8737" s="13"/>
      <c r="AR8737" s="13"/>
      <c r="AS8737" s="13"/>
      <c r="AT8737" s="13"/>
      <c r="AU8737" s="13"/>
      <c r="AV8737" s="13"/>
      <c r="AW8737" s="13"/>
      <c r="AX8737" s="13"/>
      <c r="AY8737" s="13"/>
      <c r="AZ8737" s="12"/>
      <c r="BA8737" s="12"/>
      <c r="BB8737" s="12"/>
      <c r="BC8737" s="11"/>
      <c r="BD8737" s="11"/>
      <c r="BE8737" s="11"/>
      <c r="BF8737" s="11"/>
    </row>
    <row r="8738" spans="1:58" x14ac:dyDescent="0.25">
      <c r="A8738" s="13"/>
      <c r="B8738" s="13"/>
      <c r="C8738" s="13"/>
      <c r="D8738" s="13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3"/>
      <c r="P8738" s="13"/>
      <c r="Q8738" s="13"/>
      <c r="R8738" s="13"/>
      <c r="S8738" s="13"/>
      <c r="T8738" s="13"/>
      <c r="U8738" s="13"/>
      <c r="V8738" s="13"/>
      <c r="W8738" s="13"/>
      <c r="X8738" s="13"/>
      <c r="Y8738" s="13"/>
      <c r="Z8738" s="13"/>
      <c r="AA8738" s="13"/>
      <c r="AB8738" s="13"/>
      <c r="AC8738" s="13"/>
      <c r="AD8738" s="13"/>
      <c r="AE8738" s="13"/>
      <c r="AF8738" s="13"/>
      <c r="AG8738" s="13"/>
      <c r="AH8738" s="13"/>
      <c r="AI8738" s="13"/>
      <c r="AJ8738" s="13"/>
      <c r="AK8738" s="13"/>
      <c r="AL8738" s="13"/>
      <c r="AM8738" s="13"/>
      <c r="AN8738" s="13"/>
      <c r="AO8738" s="13"/>
      <c r="AP8738" s="13"/>
      <c r="AQ8738" s="13"/>
      <c r="AR8738" s="13"/>
      <c r="AS8738" s="13"/>
      <c r="AT8738" s="13"/>
      <c r="AU8738" s="13"/>
      <c r="AV8738" s="13"/>
      <c r="AW8738" s="13"/>
      <c r="AX8738" s="13"/>
      <c r="AY8738" s="13"/>
      <c r="AZ8738" s="12"/>
      <c r="BA8738" s="12"/>
      <c r="BB8738" s="12"/>
      <c r="BC8738" s="11"/>
      <c r="BD8738" s="11"/>
      <c r="BE8738" s="11"/>
      <c r="BF8738" s="11"/>
    </row>
    <row r="8739" spans="1:58" x14ac:dyDescent="0.25">
      <c r="A8739" s="13"/>
      <c r="B8739" s="13"/>
      <c r="C8739" s="13"/>
      <c r="D8739" s="13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  <c r="S8739" s="13"/>
      <c r="T8739" s="13"/>
      <c r="U8739" s="13"/>
      <c r="V8739" s="13"/>
      <c r="W8739" s="13"/>
      <c r="X8739" s="13"/>
      <c r="Y8739" s="13"/>
      <c r="Z8739" s="13"/>
      <c r="AA8739" s="13"/>
      <c r="AB8739" s="13"/>
      <c r="AC8739" s="13"/>
      <c r="AD8739" s="13"/>
      <c r="AE8739" s="13"/>
      <c r="AF8739" s="13"/>
      <c r="AG8739" s="13"/>
      <c r="AH8739" s="13"/>
      <c r="AI8739" s="13"/>
      <c r="AJ8739" s="13"/>
      <c r="AK8739" s="13"/>
      <c r="AL8739" s="13"/>
      <c r="AM8739" s="13"/>
      <c r="AN8739" s="13"/>
      <c r="AO8739" s="13"/>
      <c r="AP8739" s="13"/>
      <c r="AQ8739" s="13"/>
      <c r="AR8739" s="13"/>
      <c r="AS8739" s="13"/>
      <c r="AT8739" s="13"/>
      <c r="AU8739" s="13"/>
      <c r="AV8739" s="13"/>
      <c r="AW8739" s="13"/>
      <c r="AX8739" s="13"/>
      <c r="AY8739" s="13"/>
      <c r="AZ8739" s="12"/>
      <c r="BA8739" s="12"/>
      <c r="BB8739" s="12"/>
      <c r="BC8739" s="11"/>
      <c r="BD8739" s="11"/>
      <c r="BE8739" s="11"/>
      <c r="BF8739" s="11"/>
    </row>
    <row r="8740" spans="1:58" x14ac:dyDescent="0.25">
      <c r="A8740" s="13"/>
      <c r="B8740" s="13"/>
      <c r="C8740" s="13"/>
      <c r="D8740" s="13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  <c r="S8740" s="13"/>
      <c r="T8740" s="13"/>
      <c r="U8740" s="13"/>
      <c r="V8740" s="13"/>
      <c r="W8740" s="13"/>
      <c r="X8740" s="13"/>
      <c r="Y8740" s="13"/>
      <c r="Z8740" s="13"/>
      <c r="AA8740" s="13"/>
      <c r="AB8740" s="13"/>
      <c r="AC8740" s="13"/>
      <c r="AD8740" s="13"/>
      <c r="AE8740" s="13"/>
      <c r="AF8740" s="13"/>
      <c r="AG8740" s="13"/>
      <c r="AH8740" s="13"/>
      <c r="AI8740" s="13"/>
      <c r="AJ8740" s="13"/>
      <c r="AK8740" s="13"/>
      <c r="AL8740" s="13"/>
      <c r="AM8740" s="13"/>
      <c r="AN8740" s="13"/>
      <c r="AO8740" s="13"/>
      <c r="AP8740" s="13"/>
      <c r="AQ8740" s="13"/>
      <c r="AR8740" s="13"/>
      <c r="AS8740" s="13"/>
      <c r="AT8740" s="13"/>
      <c r="AU8740" s="13"/>
      <c r="AV8740" s="13"/>
      <c r="AW8740" s="13"/>
      <c r="AX8740" s="13"/>
      <c r="AY8740" s="13"/>
      <c r="AZ8740" s="12"/>
      <c r="BA8740" s="12"/>
      <c r="BB8740" s="12"/>
      <c r="BC8740" s="11"/>
      <c r="BD8740" s="11"/>
      <c r="BE8740" s="11"/>
      <c r="BF8740" s="11"/>
    </row>
    <row r="8741" spans="1:58" x14ac:dyDescent="0.25">
      <c r="A8741" s="13"/>
      <c r="B8741" s="13"/>
      <c r="C8741" s="13"/>
      <c r="D8741" s="13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3"/>
      <c r="P8741" s="13"/>
      <c r="Q8741" s="13"/>
      <c r="R8741" s="13"/>
      <c r="S8741" s="13"/>
      <c r="T8741" s="13"/>
      <c r="U8741" s="13"/>
      <c r="V8741" s="13"/>
      <c r="W8741" s="13"/>
      <c r="X8741" s="13"/>
      <c r="Y8741" s="13"/>
      <c r="Z8741" s="13"/>
      <c r="AA8741" s="13"/>
      <c r="AB8741" s="13"/>
      <c r="AC8741" s="13"/>
      <c r="AD8741" s="13"/>
      <c r="AE8741" s="13"/>
      <c r="AF8741" s="13"/>
      <c r="AG8741" s="13"/>
      <c r="AH8741" s="13"/>
      <c r="AI8741" s="13"/>
      <c r="AJ8741" s="13"/>
      <c r="AK8741" s="13"/>
      <c r="AL8741" s="13"/>
      <c r="AM8741" s="13"/>
      <c r="AN8741" s="13"/>
      <c r="AO8741" s="13"/>
      <c r="AP8741" s="13"/>
      <c r="AQ8741" s="13"/>
      <c r="AR8741" s="13"/>
      <c r="AS8741" s="13"/>
      <c r="AT8741" s="13"/>
      <c r="AU8741" s="13"/>
      <c r="AV8741" s="13"/>
      <c r="AW8741" s="13"/>
      <c r="AX8741" s="13"/>
      <c r="AY8741" s="13"/>
      <c r="AZ8741" s="12"/>
      <c r="BA8741" s="12"/>
      <c r="BB8741" s="12"/>
      <c r="BC8741" s="11"/>
      <c r="BD8741" s="11"/>
      <c r="BE8741" s="11"/>
      <c r="BF8741" s="11"/>
    </row>
    <row r="8742" spans="1:58" x14ac:dyDescent="0.25">
      <c r="A8742" s="13"/>
      <c r="B8742" s="13"/>
      <c r="C8742" s="13"/>
      <c r="D8742" s="13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3"/>
      <c r="P8742" s="13"/>
      <c r="Q8742" s="13"/>
      <c r="R8742" s="13"/>
      <c r="S8742" s="13"/>
      <c r="T8742" s="13"/>
      <c r="U8742" s="13"/>
      <c r="V8742" s="13"/>
      <c r="W8742" s="13"/>
      <c r="X8742" s="13"/>
      <c r="Y8742" s="13"/>
      <c r="Z8742" s="13"/>
      <c r="AA8742" s="13"/>
      <c r="AB8742" s="13"/>
      <c r="AC8742" s="13"/>
      <c r="AD8742" s="13"/>
      <c r="AE8742" s="13"/>
      <c r="AF8742" s="13"/>
      <c r="AG8742" s="13"/>
      <c r="AH8742" s="13"/>
      <c r="AI8742" s="13"/>
      <c r="AJ8742" s="13"/>
      <c r="AK8742" s="13"/>
      <c r="AL8742" s="13"/>
      <c r="AM8742" s="13"/>
      <c r="AN8742" s="13"/>
      <c r="AO8742" s="13"/>
      <c r="AP8742" s="13"/>
      <c r="AQ8742" s="13"/>
      <c r="AR8742" s="13"/>
      <c r="AS8742" s="13"/>
      <c r="AT8742" s="13"/>
      <c r="AU8742" s="13"/>
      <c r="AV8742" s="13"/>
      <c r="AW8742" s="13"/>
      <c r="AX8742" s="13"/>
      <c r="AY8742" s="13"/>
      <c r="AZ8742" s="12"/>
      <c r="BA8742" s="12"/>
      <c r="BB8742" s="12"/>
      <c r="BC8742" s="11"/>
      <c r="BD8742" s="11"/>
      <c r="BE8742" s="11"/>
      <c r="BF8742" s="11"/>
    </row>
    <row r="8743" spans="1:58" x14ac:dyDescent="0.25">
      <c r="A8743" s="13"/>
      <c r="B8743" s="13"/>
      <c r="C8743" s="13"/>
      <c r="D8743" s="13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  <c r="S8743" s="13"/>
      <c r="T8743" s="13"/>
      <c r="U8743" s="13"/>
      <c r="V8743" s="13"/>
      <c r="W8743" s="13"/>
      <c r="X8743" s="13"/>
      <c r="Y8743" s="13"/>
      <c r="Z8743" s="13"/>
      <c r="AA8743" s="13"/>
      <c r="AB8743" s="13"/>
      <c r="AC8743" s="13"/>
      <c r="AD8743" s="13"/>
      <c r="AE8743" s="13"/>
      <c r="AF8743" s="13"/>
      <c r="AG8743" s="13"/>
      <c r="AH8743" s="13"/>
      <c r="AI8743" s="13"/>
      <c r="AJ8743" s="13"/>
      <c r="AK8743" s="13"/>
      <c r="AL8743" s="13"/>
      <c r="AM8743" s="13"/>
      <c r="AN8743" s="13"/>
      <c r="AO8743" s="13"/>
      <c r="AP8743" s="13"/>
      <c r="AQ8743" s="13"/>
      <c r="AR8743" s="13"/>
      <c r="AS8743" s="13"/>
      <c r="AT8743" s="13"/>
      <c r="AU8743" s="13"/>
      <c r="AV8743" s="13"/>
      <c r="AW8743" s="13"/>
      <c r="AX8743" s="13"/>
      <c r="AY8743" s="13"/>
      <c r="AZ8743" s="12"/>
      <c r="BA8743" s="12"/>
      <c r="BB8743" s="12"/>
      <c r="BC8743" s="11"/>
      <c r="BD8743" s="11"/>
      <c r="BE8743" s="11"/>
      <c r="BF8743" s="11"/>
    </row>
    <row r="8744" spans="1:58" x14ac:dyDescent="0.25">
      <c r="A8744" s="13"/>
      <c r="B8744" s="13"/>
      <c r="C8744" s="13"/>
      <c r="D8744" s="13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  <c r="S8744" s="13"/>
      <c r="T8744" s="13"/>
      <c r="U8744" s="13"/>
      <c r="V8744" s="13"/>
      <c r="W8744" s="13"/>
      <c r="X8744" s="13"/>
      <c r="Y8744" s="13"/>
      <c r="Z8744" s="13"/>
      <c r="AA8744" s="13"/>
      <c r="AB8744" s="13"/>
      <c r="AC8744" s="13"/>
      <c r="AD8744" s="13"/>
      <c r="AE8744" s="13"/>
      <c r="AF8744" s="13"/>
      <c r="AG8744" s="13"/>
      <c r="AH8744" s="13"/>
      <c r="AI8744" s="13"/>
      <c r="AJ8744" s="13"/>
      <c r="AK8744" s="13"/>
      <c r="AL8744" s="13"/>
      <c r="AM8744" s="13"/>
      <c r="AN8744" s="13"/>
      <c r="AO8744" s="13"/>
      <c r="AP8744" s="13"/>
      <c r="AQ8744" s="13"/>
      <c r="AR8744" s="13"/>
      <c r="AS8744" s="13"/>
      <c r="AT8744" s="13"/>
      <c r="AU8744" s="13"/>
      <c r="AV8744" s="13"/>
      <c r="AW8744" s="13"/>
      <c r="AX8744" s="13"/>
      <c r="AY8744" s="13"/>
      <c r="AZ8744" s="12"/>
      <c r="BA8744" s="12"/>
      <c r="BB8744" s="12"/>
      <c r="BC8744" s="11"/>
      <c r="BD8744" s="11"/>
      <c r="BE8744" s="11"/>
      <c r="BF8744" s="11"/>
    </row>
    <row r="8745" spans="1:58" x14ac:dyDescent="0.25">
      <c r="A8745" s="13"/>
      <c r="B8745" s="13"/>
      <c r="C8745" s="13"/>
      <c r="D8745" s="13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3"/>
      <c r="P8745" s="13"/>
      <c r="Q8745" s="13"/>
      <c r="R8745" s="13"/>
      <c r="S8745" s="13"/>
      <c r="T8745" s="13"/>
      <c r="U8745" s="13"/>
      <c r="V8745" s="13"/>
      <c r="W8745" s="13"/>
      <c r="X8745" s="13"/>
      <c r="Y8745" s="13"/>
      <c r="Z8745" s="13"/>
      <c r="AA8745" s="13"/>
      <c r="AB8745" s="13"/>
      <c r="AC8745" s="13"/>
      <c r="AD8745" s="13"/>
      <c r="AE8745" s="13"/>
      <c r="AF8745" s="13"/>
      <c r="AG8745" s="13"/>
      <c r="AH8745" s="13"/>
      <c r="AI8745" s="13"/>
      <c r="AJ8745" s="13"/>
      <c r="AK8745" s="13"/>
      <c r="AL8745" s="13"/>
      <c r="AM8745" s="13"/>
      <c r="AN8745" s="13"/>
      <c r="AO8745" s="13"/>
      <c r="AP8745" s="13"/>
      <c r="AQ8745" s="13"/>
      <c r="AR8745" s="13"/>
      <c r="AS8745" s="13"/>
      <c r="AT8745" s="13"/>
      <c r="AU8745" s="13"/>
      <c r="AV8745" s="13"/>
      <c r="AW8745" s="13"/>
      <c r="AX8745" s="13"/>
      <c r="AY8745" s="13"/>
      <c r="AZ8745" s="12"/>
      <c r="BA8745" s="12"/>
      <c r="BB8745" s="12"/>
      <c r="BC8745" s="11"/>
      <c r="BD8745" s="11"/>
      <c r="BE8745" s="11"/>
      <c r="BF8745" s="11"/>
    </row>
    <row r="8746" spans="1:58" x14ac:dyDescent="0.25">
      <c r="A8746" s="13"/>
      <c r="B8746" s="13"/>
      <c r="C8746" s="13"/>
      <c r="D8746" s="13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3"/>
      <c r="P8746" s="13"/>
      <c r="Q8746" s="13"/>
      <c r="R8746" s="13"/>
      <c r="S8746" s="13"/>
      <c r="T8746" s="13"/>
      <c r="U8746" s="13"/>
      <c r="V8746" s="13"/>
      <c r="W8746" s="13"/>
      <c r="X8746" s="13"/>
      <c r="Y8746" s="13"/>
      <c r="Z8746" s="13"/>
      <c r="AA8746" s="13"/>
      <c r="AB8746" s="13"/>
      <c r="AC8746" s="13"/>
      <c r="AD8746" s="13"/>
      <c r="AE8746" s="13"/>
      <c r="AF8746" s="13"/>
      <c r="AG8746" s="13"/>
      <c r="AH8746" s="13"/>
      <c r="AI8746" s="13"/>
      <c r="AJ8746" s="13"/>
      <c r="AK8746" s="13"/>
      <c r="AL8746" s="13"/>
      <c r="AM8746" s="13"/>
      <c r="AN8746" s="13"/>
      <c r="AO8746" s="13"/>
      <c r="AP8746" s="13"/>
      <c r="AQ8746" s="13"/>
      <c r="AR8746" s="13"/>
      <c r="AS8746" s="13"/>
      <c r="AT8746" s="13"/>
      <c r="AU8746" s="13"/>
      <c r="AV8746" s="13"/>
      <c r="AW8746" s="13"/>
      <c r="AX8746" s="13"/>
      <c r="AY8746" s="13"/>
      <c r="AZ8746" s="12"/>
      <c r="BA8746" s="12"/>
      <c r="BB8746" s="12"/>
      <c r="BC8746" s="11"/>
      <c r="BD8746" s="11"/>
      <c r="BE8746" s="11"/>
      <c r="BF8746" s="11"/>
    </row>
    <row r="8747" spans="1:58" x14ac:dyDescent="0.25">
      <c r="A8747" s="13"/>
      <c r="B8747" s="13"/>
      <c r="C8747" s="13"/>
      <c r="D8747" s="13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  <c r="S8747" s="13"/>
      <c r="T8747" s="13"/>
      <c r="U8747" s="13"/>
      <c r="V8747" s="13"/>
      <c r="W8747" s="13"/>
      <c r="X8747" s="13"/>
      <c r="Y8747" s="13"/>
      <c r="Z8747" s="13"/>
      <c r="AA8747" s="13"/>
      <c r="AB8747" s="13"/>
      <c r="AC8747" s="13"/>
      <c r="AD8747" s="13"/>
      <c r="AE8747" s="13"/>
      <c r="AF8747" s="13"/>
      <c r="AG8747" s="13"/>
      <c r="AH8747" s="13"/>
      <c r="AI8747" s="13"/>
      <c r="AJ8747" s="13"/>
      <c r="AK8747" s="13"/>
      <c r="AL8747" s="13"/>
      <c r="AM8747" s="13"/>
      <c r="AN8747" s="13"/>
      <c r="AO8747" s="13"/>
      <c r="AP8747" s="13"/>
      <c r="AQ8747" s="13"/>
      <c r="AR8747" s="13"/>
      <c r="AS8747" s="13"/>
      <c r="AT8747" s="13"/>
      <c r="AU8747" s="13"/>
      <c r="AV8747" s="13"/>
      <c r="AW8747" s="13"/>
      <c r="AX8747" s="13"/>
      <c r="AY8747" s="13"/>
      <c r="AZ8747" s="12"/>
      <c r="BA8747" s="12"/>
      <c r="BB8747" s="12"/>
      <c r="BC8747" s="11"/>
      <c r="BD8747" s="11"/>
      <c r="BE8747" s="11"/>
      <c r="BF8747" s="11"/>
    </row>
    <row r="8748" spans="1:58" x14ac:dyDescent="0.25">
      <c r="A8748" s="13"/>
      <c r="B8748" s="13"/>
      <c r="C8748" s="13"/>
      <c r="D8748" s="13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  <c r="S8748" s="13"/>
      <c r="T8748" s="13"/>
      <c r="U8748" s="13"/>
      <c r="V8748" s="13"/>
      <c r="W8748" s="13"/>
      <c r="X8748" s="13"/>
      <c r="Y8748" s="13"/>
      <c r="Z8748" s="13"/>
      <c r="AA8748" s="13"/>
      <c r="AB8748" s="13"/>
      <c r="AC8748" s="13"/>
      <c r="AD8748" s="13"/>
      <c r="AE8748" s="13"/>
      <c r="AF8748" s="13"/>
      <c r="AG8748" s="13"/>
      <c r="AH8748" s="13"/>
      <c r="AI8748" s="13"/>
      <c r="AJ8748" s="13"/>
      <c r="AK8748" s="13"/>
      <c r="AL8748" s="13"/>
      <c r="AM8748" s="13"/>
      <c r="AN8748" s="13"/>
      <c r="AO8748" s="13"/>
      <c r="AP8748" s="13"/>
      <c r="AQ8748" s="13"/>
      <c r="AR8748" s="13"/>
      <c r="AS8748" s="13"/>
      <c r="AT8748" s="13"/>
      <c r="AU8748" s="13"/>
      <c r="AV8748" s="13"/>
      <c r="AW8748" s="13"/>
      <c r="AX8748" s="13"/>
      <c r="AY8748" s="13"/>
      <c r="AZ8748" s="12"/>
      <c r="BA8748" s="12"/>
      <c r="BB8748" s="12"/>
      <c r="BC8748" s="11"/>
      <c r="BD8748" s="11"/>
      <c r="BE8748" s="11"/>
      <c r="BF8748" s="11"/>
    </row>
    <row r="8749" spans="1:58" x14ac:dyDescent="0.25">
      <c r="A8749" s="13"/>
      <c r="B8749" s="13"/>
      <c r="C8749" s="13"/>
      <c r="D8749" s="13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3"/>
      <c r="P8749" s="13"/>
      <c r="Q8749" s="13"/>
      <c r="R8749" s="13"/>
      <c r="S8749" s="13"/>
      <c r="T8749" s="13"/>
      <c r="U8749" s="13"/>
      <c r="V8749" s="13"/>
      <c r="W8749" s="13"/>
      <c r="X8749" s="13"/>
      <c r="Y8749" s="13"/>
      <c r="Z8749" s="13"/>
      <c r="AA8749" s="13"/>
      <c r="AB8749" s="13"/>
      <c r="AC8749" s="13"/>
      <c r="AD8749" s="13"/>
      <c r="AE8749" s="13"/>
      <c r="AF8749" s="13"/>
      <c r="AG8749" s="13"/>
      <c r="AH8749" s="13"/>
      <c r="AI8749" s="13"/>
      <c r="AJ8749" s="13"/>
      <c r="AK8749" s="13"/>
      <c r="AL8749" s="13"/>
      <c r="AM8749" s="13"/>
      <c r="AN8749" s="13"/>
      <c r="AO8749" s="13"/>
      <c r="AP8749" s="13"/>
      <c r="AQ8749" s="13"/>
      <c r="AR8749" s="13"/>
      <c r="AS8749" s="13"/>
      <c r="AT8749" s="13"/>
      <c r="AU8749" s="13"/>
      <c r="AV8749" s="13"/>
      <c r="AW8749" s="13"/>
      <c r="AX8749" s="13"/>
      <c r="AY8749" s="13"/>
      <c r="AZ8749" s="12"/>
      <c r="BA8749" s="12"/>
      <c r="BB8749" s="12"/>
      <c r="BC8749" s="11"/>
      <c r="BD8749" s="11"/>
      <c r="BE8749" s="11"/>
      <c r="BF8749" s="11"/>
    </row>
    <row r="8750" spans="1:58" x14ac:dyDescent="0.25">
      <c r="A8750" s="13"/>
      <c r="B8750" s="13"/>
      <c r="C8750" s="13"/>
      <c r="D8750" s="13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3"/>
      <c r="P8750" s="13"/>
      <c r="Q8750" s="13"/>
      <c r="R8750" s="13"/>
      <c r="S8750" s="13"/>
      <c r="T8750" s="13"/>
      <c r="U8750" s="13"/>
      <c r="V8750" s="13"/>
      <c r="W8750" s="13"/>
      <c r="X8750" s="13"/>
      <c r="Y8750" s="13"/>
      <c r="Z8750" s="13"/>
      <c r="AA8750" s="13"/>
      <c r="AB8750" s="13"/>
      <c r="AC8750" s="13"/>
      <c r="AD8750" s="13"/>
      <c r="AE8750" s="13"/>
      <c r="AF8750" s="13"/>
      <c r="AG8750" s="13"/>
      <c r="AH8750" s="13"/>
      <c r="AI8750" s="13"/>
      <c r="AJ8750" s="13"/>
      <c r="AK8750" s="13"/>
      <c r="AL8750" s="13"/>
      <c r="AM8750" s="13"/>
      <c r="AN8750" s="13"/>
      <c r="AO8750" s="13"/>
      <c r="AP8750" s="13"/>
      <c r="AQ8750" s="13"/>
      <c r="AR8750" s="13"/>
      <c r="AS8750" s="13"/>
      <c r="AT8750" s="13"/>
      <c r="AU8750" s="13"/>
      <c r="AV8750" s="13"/>
      <c r="AW8750" s="13"/>
      <c r="AX8750" s="13"/>
      <c r="AY8750" s="13"/>
      <c r="AZ8750" s="12"/>
      <c r="BA8750" s="12"/>
      <c r="BB8750" s="12"/>
      <c r="BC8750" s="11"/>
      <c r="BD8750" s="11"/>
      <c r="BE8750" s="11"/>
      <c r="BF8750" s="11"/>
    </row>
    <row r="8751" spans="1:58" x14ac:dyDescent="0.25">
      <c r="A8751" s="13"/>
      <c r="B8751" s="13"/>
      <c r="C8751" s="13"/>
      <c r="D8751" s="13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  <c r="S8751" s="13"/>
      <c r="T8751" s="13"/>
      <c r="U8751" s="13"/>
      <c r="V8751" s="13"/>
      <c r="W8751" s="13"/>
      <c r="X8751" s="13"/>
      <c r="Y8751" s="13"/>
      <c r="Z8751" s="13"/>
      <c r="AA8751" s="13"/>
      <c r="AB8751" s="13"/>
      <c r="AC8751" s="13"/>
      <c r="AD8751" s="13"/>
      <c r="AE8751" s="13"/>
      <c r="AF8751" s="13"/>
      <c r="AG8751" s="13"/>
      <c r="AH8751" s="13"/>
      <c r="AI8751" s="13"/>
      <c r="AJ8751" s="13"/>
      <c r="AK8751" s="13"/>
      <c r="AL8751" s="13"/>
      <c r="AM8751" s="13"/>
      <c r="AN8751" s="13"/>
      <c r="AO8751" s="13"/>
      <c r="AP8751" s="13"/>
      <c r="AQ8751" s="13"/>
      <c r="AR8751" s="13"/>
      <c r="AS8751" s="13"/>
      <c r="AT8751" s="13"/>
      <c r="AU8751" s="13"/>
      <c r="AV8751" s="13"/>
      <c r="AW8751" s="13"/>
      <c r="AX8751" s="13"/>
      <c r="AY8751" s="13"/>
      <c r="AZ8751" s="12"/>
      <c r="BA8751" s="12"/>
      <c r="BB8751" s="12"/>
      <c r="BC8751" s="11"/>
      <c r="BD8751" s="11"/>
      <c r="BE8751" s="11"/>
      <c r="BF8751" s="11"/>
    </row>
    <row r="8752" spans="1:58" x14ac:dyDescent="0.25">
      <c r="A8752" s="13"/>
      <c r="B8752" s="13"/>
      <c r="C8752" s="13"/>
      <c r="D8752" s="13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  <c r="S8752" s="13"/>
      <c r="T8752" s="13"/>
      <c r="U8752" s="13"/>
      <c r="V8752" s="13"/>
      <c r="W8752" s="13"/>
      <c r="X8752" s="13"/>
      <c r="Y8752" s="13"/>
      <c r="Z8752" s="13"/>
      <c r="AA8752" s="13"/>
      <c r="AB8752" s="13"/>
      <c r="AC8752" s="13"/>
      <c r="AD8752" s="13"/>
      <c r="AE8752" s="13"/>
      <c r="AF8752" s="13"/>
      <c r="AG8752" s="13"/>
      <c r="AH8752" s="13"/>
      <c r="AI8752" s="13"/>
      <c r="AJ8752" s="13"/>
      <c r="AK8752" s="13"/>
      <c r="AL8752" s="13"/>
      <c r="AM8752" s="13"/>
      <c r="AN8752" s="13"/>
      <c r="AO8752" s="13"/>
      <c r="AP8752" s="13"/>
      <c r="AQ8752" s="13"/>
      <c r="AR8752" s="13"/>
      <c r="AS8752" s="13"/>
      <c r="AT8752" s="13"/>
      <c r="AU8752" s="13"/>
      <c r="AV8752" s="13"/>
      <c r="AW8752" s="13"/>
      <c r="AX8752" s="13"/>
      <c r="AY8752" s="13"/>
      <c r="AZ8752" s="12"/>
      <c r="BA8752" s="12"/>
      <c r="BB8752" s="12"/>
      <c r="BC8752" s="11"/>
      <c r="BD8752" s="11"/>
      <c r="BE8752" s="11"/>
      <c r="BF8752" s="11"/>
    </row>
    <row r="8753" spans="1:58" x14ac:dyDescent="0.25">
      <c r="A8753" s="13"/>
      <c r="B8753" s="13"/>
      <c r="C8753" s="13"/>
      <c r="D8753" s="13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3"/>
      <c r="P8753" s="13"/>
      <c r="Q8753" s="13"/>
      <c r="R8753" s="13"/>
      <c r="S8753" s="13"/>
      <c r="T8753" s="13"/>
      <c r="U8753" s="13"/>
      <c r="V8753" s="13"/>
      <c r="W8753" s="13"/>
      <c r="X8753" s="13"/>
      <c r="Y8753" s="13"/>
      <c r="Z8753" s="13"/>
      <c r="AA8753" s="13"/>
      <c r="AB8753" s="13"/>
      <c r="AC8753" s="13"/>
      <c r="AD8753" s="13"/>
      <c r="AE8753" s="13"/>
      <c r="AF8753" s="13"/>
      <c r="AG8753" s="13"/>
      <c r="AH8753" s="13"/>
      <c r="AI8753" s="13"/>
      <c r="AJ8753" s="13"/>
      <c r="AK8753" s="13"/>
      <c r="AL8753" s="13"/>
      <c r="AM8753" s="13"/>
      <c r="AN8753" s="13"/>
      <c r="AO8753" s="13"/>
      <c r="AP8753" s="13"/>
      <c r="AQ8753" s="13"/>
      <c r="AR8753" s="13"/>
      <c r="AS8753" s="13"/>
      <c r="AT8753" s="13"/>
      <c r="AU8753" s="13"/>
      <c r="AV8753" s="13"/>
      <c r="AW8753" s="13"/>
      <c r="AX8753" s="13"/>
      <c r="AY8753" s="13"/>
      <c r="AZ8753" s="12"/>
      <c r="BA8753" s="12"/>
      <c r="BB8753" s="12"/>
      <c r="BC8753" s="11"/>
      <c r="BD8753" s="11"/>
      <c r="BE8753" s="11"/>
      <c r="BF8753" s="11"/>
    </row>
    <row r="8754" spans="1:58" x14ac:dyDescent="0.25">
      <c r="A8754" s="13"/>
      <c r="B8754" s="13"/>
      <c r="C8754" s="13"/>
      <c r="D8754" s="13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3"/>
      <c r="P8754" s="13"/>
      <c r="Q8754" s="13"/>
      <c r="R8754" s="13"/>
      <c r="S8754" s="13"/>
      <c r="T8754" s="13"/>
      <c r="U8754" s="13"/>
      <c r="V8754" s="13"/>
      <c r="W8754" s="13"/>
      <c r="X8754" s="13"/>
      <c r="Y8754" s="13"/>
      <c r="Z8754" s="13"/>
      <c r="AA8754" s="13"/>
      <c r="AB8754" s="13"/>
      <c r="AC8754" s="13"/>
      <c r="AD8754" s="13"/>
      <c r="AE8754" s="13"/>
      <c r="AF8754" s="13"/>
      <c r="AG8754" s="13"/>
      <c r="AH8754" s="13"/>
      <c r="AI8754" s="13"/>
      <c r="AJ8754" s="13"/>
      <c r="AK8754" s="13"/>
      <c r="AL8754" s="13"/>
      <c r="AM8754" s="13"/>
      <c r="AN8754" s="13"/>
      <c r="AO8754" s="13"/>
      <c r="AP8754" s="13"/>
      <c r="AQ8754" s="13"/>
      <c r="AR8754" s="13"/>
      <c r="AS8754" s="13"/>
      <c r="AT8754" s="13"/>
      <c r="AU8754" s="13"/>
      <c r="AV8754" s="13"/>
      <c r="AW8754" s="13"/>
      <c r="AX8754" s="13"/>
      <c r="AY8754" s="13"/>
      <c r="AZ8754" s="12"/>
      <c r="BA8754" s="12"/>
      <c r="BB8754" s="12"/>
      <c r="BC8754" s="11"/>
      <c r="BD8754" s="11"/>
      <c r="BE8754" s="11"/>
      <c r="BF8754" s="11"/>
    </row>
    <row r="8755" spans="1:58" x14ac:dyDescent="0.25">
      <c r="A8755" s="13"/>
      <c r="B8755" s="13"/>
      <c r="C8755" s="13"/>
      <c r="D8755" s="13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  <c r="S8755" s="13"/>
      <c r="T8755" s="13"/>
      <c r="U8755" s="13"/>
      <c r="V8755" s="13"/>
      <c r="W8755" s="13"/>
      <c r="X8755" s="13"/>
      <c r="Y8755" s="13"/>
      <c r="Z8755" s="13"/>
      <c r="AA8755" s="13"/>
      <c r="AB8755" s="13"/>
      <c r="AC8755" s="13"/>
      <c r="AD8755" s="13"/>
      <c r="AE8755" s="13"/>
      <c r="AF8755" s="13"/>
      <c r="AG8755" s="13"/>
      <c r="AH8755" s="13"/>
      <c r="AI8755" s="13"/>
      <c r="AJ8755" s="13"/>
      <c r="AK8755" s="13"/>
      <c r="AL8755" s="13"/>
      <c r="AM8755" s="13"/>
      <c r="AN8755" s="13"/>
      <c r="AO8755" s="13"/>
      <c r="AP8755" s="13"/>
      <c r="AQ8755" s="13"/>
      <c r="AR8755" s="13"/>
      <c r="AS8755" s="13"/>
      <c r="AT8755" s="13"/>
      <c r="AU8755" s="13"/>
      <c r="AV8755" s="13"/>
      <c r="AW8755" s="13"/>
      <c r="AX8755" s="13"/>
      <c r="AY8755" s="13"/>
      <c r="AZ8755" s="12"/>
      <c r="BA8755" s="12"/>
      <c r="BB8755" s="12"/>
      <c r="BC8755" s="11"/>
      <c r="BD8755" s="11"/>
      <c r="BE8755" s="11"/>
      <c r="BF8755" s="11"/>
    </row>
    <row r="8756" spans="1:58" x14ac:dyDescent="0.25">
      <c r="A8756" s="13"/>
      <c r="B8756" s="13"/>
      <c r="C8756" s="13"/>
      <c r="D8756" s="13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  <c r="S8756" s="13"/>
      <c r="T8756" s="13"/>
      <c r="U8756" s="13"/>
      <c r="V8756" s="13"/>
      <c r="W8756" s="13"/>
      <c r="X8756" s="13"/>
      <c r="Y8756" s="13"/>
      <c r="Z8756" s="13"/>
      <c r="AA8756" s="13"/>
      <c r="AB8756" s="13"/>
      <c r="AC8756" s="13"/>
      <c r="AD8756" s="13"/>
      <c r="AE8756" s="13"/>
      <c r="AF8756" s="13"/>
      <c r="AG8756" s="13"/>
      <c r="AH8756" s="13"/>
      <c r="AI8756" s="13"/>
      <c r="AJ8756" s="13"/>
      <c r="AK8756" s="13"/>
      <c r="AL8756" s="13"/>
      <c r="AM8756" s="13"/>
      <c r="AN8756" s="13"/>
      <c r="AO8756" s="13"/>
      <c r="AP8756" s="13"/>
      <c r="AQ8756" s="13"/>
      <c r="AR8756" s="13"/>
      <c r="AS8756" s="13"/>
      <c r="AT8756" s="13"/>
      <c r="AU8756" s="13"/>
      <c r="AV8756" s="13"/>
      <c r="AW8756" s="13"/>
      <c r="AX8756" s="13"/>
      <c r="AY8756" s="13"/>
      <c r="AZ8756" s="12"/>
      <c r="BA8756" s="12"/>
      <c r="BB8756" s="12"/>
      <c r="BC8756" s="11"/>
      <c r="BD8756" s="11"/>
      <c r="BE8756" s="11"/>
      <c r="BF8756" s="11"/>
    </row>
    <row r="8757" spans="1:58" x14ac:dyDescent="0.25">
      <c r="A8757" s="13"/>
      <c r="B8757" s="13"/>
      <c r="C8757" s="13"/>
      <c r="D8757" s="13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3"/>
      <c r="P8757" s="13"/>
      <c r="Q8757" s="13"/>
      <c r="R8757" s="13"/>
      <c r="S8757" s="13"/>
      <c r="T8757" s="13"/>
      <c r="U8757" s="13"/>
      <c r="V8757" s="13"/>
      <c r="W8757" s="13"/>
      <c r="X8757" s="13"/>
      <c r="Y8757" s="13"/>
      <c r="Z8757" s="13"/>
      <c r="AA8757" s="13"/>
      <c r="AB8757" s="13"/>
      <c r="AC8757" s="13"/>
      <c r="AD8757" s="13"/>
      <c r="AE8757" s="13"/>
      <c r="AF8757" s="13"/>
      <c r="AG8757" s="13"/>
      <c r="AH8757" s="13"/>
      <c r="AI8757" s="13"/>
      <c r="AJ8757" s="13"/>
      <c r="AK8757" s="13"/>
      <c r="AL8757" s="13"/>
      <c r="AM8757" s="13"/>
      <c r="AN8757" s="13"/>
      <c r="AO8757" s="13"/>
      <c r="AP8757" s="13"/>
      <c r="AQ8757" s="13"/>
      <c r="AR8757" s="13"/>
      <c r="AS8757" s="13"/>
      <c r="AT8757" s="13"/>
      <c r="AU8757" s="13"/>
      <c r="AV8757" s="13"/>
      <c r="AW8757" s="13"/>
      <c r="AX8757" s="13"/>
      <c r="AY8757" s="13"/>
      <c r="AZ8757" s="12"/>
      <c r="BA8757" s="12"/>
      <c r="BB8757" s="12"/>
      <c r="BC8757" s="11"/>
      <c r="BD8757" s="11"/>
      <c r="BE8757" s="11"/>
      <c r="BF8757" s="11"/>
    </row>
    <row r="8758" spans="1:58" x14ac:dyDescent="0.25">
      <c r="A8758" s="13"/>
      <c r="B8758" s="13"/>
      <c r="C8758" s="13"/>
      <c r="D8758" s="13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3"/>
      <c r="P8758" s="13"/>
      <c r="Q8758" s="13"/>
      <c r="R8758" s="13"/>
      <c r="S8758" s="13"/>
      <c r="T8758" s="13"/>
      <c r="U8758" s="13"/>
      <c r="V8758" s="13"/>
      <c r="W8758" s="13"/>
      <c r="X8758" s="13"/>
      <c r="Y8758" s="13"/>
      <c r="Z8758" s="13"/>
      <c r="AA8758" s="13"/>
      <c r="AB8758" s="13"/>
      <c r="AC8758" s="13"/>
      <c r="AD8758" s="13"/>
      <c r="AE8758" s="13"/>
      <c r="AF8758" s="13"/>
      <c r="AG8758" s="13"/>
      <c r="AH8758" s="13"/>
      <c r="AI8758" s="13"/>
      <c r="AJ8758" s="13"/>
      <c r="AK8758" s="13"/>
      <c r="AL8758" s="13"/>
      <c r="AM8758" s="13"/>
      <c r="AN8758" s="13"/>
      <c r="AO8758" s="13"/>
      <c r="AP8758" s="13"/>
      <c r="AQ8758" s="13"/>
      <c r="AR8758" s="13"/>
      <c r="AS8758" s="13"/>
      <c r="AT8758" s="13"/>
      <c r="AU8758" s="13"/>
      <c r="AV8758" s="13"/>
      <c r="AW8758" s="13"/>
      <c r="AX8758" s="13"/>
      <c r="AY8758" s="13"/>
      <c r="AZ8758" s="12"/>
      <c r="BA8758" s="12"/>
      <c r="BB8758" s="12"/>
      <c r="BC8758" s="11"/>
      <c r="BD8758" s="11"/>
      <c r="BE8758" s="11"/>
      <c r="BF8758" s="11"/>
    </row>
    <row r="8759" spans="1:58" x14ac:dyDescent="0.25">
      <c r="A8759" s="13"/>
      <c r="B8759" s="13"/>
      <c r="C8759" s="13"/>
      <c r="D8759" s="13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  <c r="S8759" s="13"/>
      <c r="T8759" s="13"/>
      <c r="U8759" s="13"/>
      <c r="V8759" s="13"/>
      <c r="W8759" s="13"/>
      <c r="X8759" s="13"/>
      <c r="Y8759" s="13"/>
      <c r="Z8759" s="13"/>
      <c r="AA8759" s="13"/>
      <c r="AB8759" s="13"/>
      <c r="AC8759" s="13"/>
      <c r="AD8759" s="13"/>
      <c r="AE8759" s="13"/>
      <c r="AF8759" s="13"/>
      <c r="AG8759" s="13"/>
      <c r="AH8759" s="13"/>
      <c r="AI8759" s="13"/>
      <c r="AJ8759" s="13"/>
      <c r="AK8759" s="13"/>
      <c r="AL8759" s="13"/>
      <c r="AM8759" s="13"/>
      <c r="AN8759" s="13"/>
      <c r="AO8759" s="13"/>
      <c r="AP8759" s="13"/>
      <c r="AQ8759" s="13"/>
      <c r="AR8759" s="13"/>
      <c r="AS8759" s="13"/>
      <c r="AT8759" s="13"/>
      <c r="AU8759" s="13"/>
      <c r="AV8759" s="13"/>
      <c r="AW8759" s="13"/>
      <c r="AX8759" s="13"/>
      <c r="AY8759" s="13"/>
      <c r="AZ8759" s="12"/>
      <c r="BA8759" s="12"/>
      <c r="BB8759" s="12"/>
      <c r="BC8759" s="11"/>
      <c r="BD8759" s="11"/>
      <c r="BE8759" s="11"/>
      <c r="BF8759" s="11"/>
    </row>
    <row r="8760" spans="1:58" x14ac:dyDescent="0.25">
      <c r="A8760" s="13"/>
      <c r="B8760" s="13"/>
      <c r="C8760" s="13"/>
      <c r="D8760" s="13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  <c r="S8760" s="13"/>
      <c r="T8760" s="13"/>
      <c r="U8760" s="13"/>
      <c r="V8760" s="13"/>
      <c r="W8760" s="13"/>
      <c r="X8760" s="13"/>
      <c r="Y8760" s="13"/>
      <c r="Z8760" s="13"/>
      <c r="AA8760" s="13"/>
      <c r="AB8760" s="13"/>
      <c r="AC8760" s="13"/>
      <c r="AD8760" s="13"/>
      <c r="AE8760" s="13"/>
      <c r="AF8760" s="13"/>
      <c r="AG8760" s="13"/>
      <c r="AH8760" s="13"/>
      <c r="AI8760" s="13"/>
      <c r="AJ8760" s="13"/>
      <c r="AK8760" s="13"/>
      <c r="AL8760" s="13"/>
      <c r="AM8760" s="13"/>
      <c r="AN8760" s="13"/>
      <c r="AO8760" s="13"/>
      <c r="AP8760" s="13"/>
      <c r="AQ8760" s="13"/>
      <c r="AR8760" s="13"/>
      <c r="AS8760" s="13"/>
      <c r="AT8760" s="13"/>
      <c r="AU8760" s="13"/>
      <c r="AV8760" s="13"/>
      <c r="AW8760" s="13"/>
      <c r="AX8760" s="13"/>
      <c r="AY8760" s="13"/>
      <c r="AZ8760" s="12"/>
      <c r="BA8760" s="12"/>
      <c r="BB8760" s="12"/>
      <c r="BC8760" s="11"/>
      <c r="BD8760" s="11"/>
      <c r="BE8760" s="11"/>
      <c r="BF8760" s="11"/>
    </row>
    <row r="8761" spans="1:58" x14ac:dyDescent="0.25">
      <c r="A8761" s="13"/>
      <c r="B8761" s="13"/>
      <c r="C8761" s="13"/>
      <c r="D8761" s="13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3"/>
      <c r="P8761" s="13"/>
      <c r="Q8761" s="13"/>
      <c r="R8761" s="13"/>
      <c r="S8761" s="13"/>
      <c r="T8761" s="13"/>
      <c r="U8761" s="13"/>
      <c r="V8761" s="13"/>
      <c r="W8761" s="13"/>
      <c r="X8761" s="13"/>
      <c r="Y8761" s="13"/>
      <c r="Z8761" s="13"/>
      <c r="AA8761" s="13"/>
      <c r="AB8761" s="13"/>
      <c r="AC8761" s="13"/>
      <c r="AD8761" s="13"/>
      <c r="AE8761" s="13"/>
      <c r="AF8761" s="13"/>
      <c r="AG8761" s="13"/>
      <c r="AH8761" s="13"/>
      <c r="AI8761" s="13"/>
      <c r="AJ8761" s="13"/>
      <c r="AK8761" s="13"/>
      <c r="AL8761" s="13"/>
      <c r="AM8761" s="13"/>
      <c r="AN8761" s="13"/>
      <c r="AO8761" s="13"/>
      <c r="AP8761" s="13"/>
      <c r="AQ8761" s="13"/>
      <c r="AR8761" s="13"/>
      <c r="AS8761" s="13"/>
      <c r="AT8761" s="13"/>
      <c r="AU8761" s="13"/>
      <c r="AV8761" s="13"/>
      <c r="AW8761" s="13"/>
      <c r="AX8761" s="13"/>
      <c r="AY8761" s="13"/>
      <c r="AZ8761" s="12"/>
      <c r="BA8761" s="12"/>
      <c r="BB8761" s="12"/>
      <c r="BC8761" s="11"/>
      <c r="BD8761" s="11"/>
      <c r="BE8761" s="11"/>
      <c r="BF8761" s="11"/>
    </row>
    <row r="8762" spans="1:58" x14ac:dyDescent="0.25">
      <c r="A8762" s="13"/>
      <c r="B8762" s="13"/>
      <c r="C8762" s="13"/>
      <c r="D8762" s="13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3"/>
      <c r="P8762" s="13"/>
      <c r="Q8762" s="13"/>
      <c r="R8762" s="13"/>
      <c r="S8762" s="13"/>
      <c r="T8762" s="13"/>
      <c r="U8762" s="13"/>
      <c r="V8762" s="13"/>
      <c r="W8762" s="13"/>
      <c r="X8762" s="13"/>
      <c r="Y8762" s="13"/>
      <c r="Z8762" s="13"/>
      <c r="AA8762" s="13"/>
      <c r="AB8762" s="13"/>
      <c r="AC8762" s="13"/>
      <c r="AD8762" s="13"/>
      <c r="AE8762" s="13"/>
      <c r="AF8762" s="13"/>
      <c r="AG8762" s="13"/>
      <c r="AH8762" s="13"/>
      <c r="AI8762" s="13"/>
      <c r="AJ8762" s="13"/>
      <c r="AK8762" s="13"/>
      <c r="AL8762" s="13"/>
      <c r="AM8762" s="13"/>
      <c r="AN8762" s="13"/>
      <c r="AO8762" s="13"/>
      <c r="AP8762" s="13"/>
      <c r="AQ8762" s="13"/>
      <c r="AR8762" s="13"/>
      <c r="AS8762" s="13"/>
      <c r="AT8762" s="13"/>
      <c r="AU8762" s="13"/>
      <c r="AV8762" s="13"/>
      <c r="AW8762" s="13"/>
      <c r="AX8762" s="13"/>
      <c r="AY8762" s="13"/>
      <c r="AZ8762" s="12"/>
      <c r="BA8762" s="12"/>
      <c r="BB8762" s="12"/>
      <c r="BC8762" s="11"/>
      <c r="BD8762" s="11"/>
      <c r="BE8762" s="11"/>
      <c r="BF8762" s="11"/>
    </row>
    <row r="8763" spans="1:58" x14ac:dyDescent="0.25">
      <c r="A8763" s="13"/>
      <c r="B8763" s="13"/>
      <c r="C8763" s="13"/>
      <c r="D8763" s="13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  <c r="S8763" s="13"/>
      <c r="T8763" s="13"/>
      <c r="U8763" s="13"/>
      <c r="V8763" s="13"/>
      <c r="W8763" s="13"/>
      <c r="X8763" s="13"/>
      <c r="Y8763" s="13"/>
      <c r="Z8763" s="13"/>
      <c r="AA8763" s="13"/>
      <c r="AB8763" s="13"/>
      <c r="AC8763" s="13"/>
      <c r="AD8763" s="13"/>
      <c r="AE8763" s="13"/>
      <c r="AF8763" s="13"/>
      <c r="AG8763" s="13"/>
      <c r="AH8763" s="13"/>
      <c r="AI8763" s="13"/>
      <c r="AJ8763" s="13"/>
      <c r="AK8763" s="13"/>
      <c r="AL8763" s="13"/>
      <c r="AM8763" s="13"/>
      <c r="AN8763" s="13"/>
      <c r="AO8763" s="13"/>
      <c r="AP8763" s="13"/>
      <c r="AQ8763" s="13"/>
      <c r="AR8763" s="13"/>
      <c r="AS8763" s="13"/>
      <c r="AT8763" s="13"/>
      <c r="AU8763" s="13"/>
      <c r="AV8763" s="13"/>
      <c r="AW8763" s="13"/>
      <c r="AX8763" s="13"/>
      <c r="AY8763" s="13"/>
      <c r="AZ8763" s="12"/>
      <c r="BA8763" s="12"/>
      <c r="BB8763" s="12"/>
      <c r="BC8763" s="11"/>
      <c r="BD8763" s="11"/>
      <c r="BE8763" s="11"/>
      <c r="BF8763" s="11"/>
    </row>
    <row r="8764" spans="1:58" x14ac:dyDescent="0.25">
      <c r="A8764" s="13"/>
      <c r="B8764" s="13"/>
      <c r="C8764" s="13"/>
      <c r="D8764" s="13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  <c r="S8764" s="13"/>
      <c r="T8764" s="13"/>
      <c r="U8764" s="13"/>
      <c r="V8764" s="13"/>
      <c r="W8764" s="13"/>
      <c r="X8764" s="13"/>
      <c r="Y8764" s="13"/>
      <c r="Z8764" s="13"/>
      <c r="AA8764" s="13"/>
      <c r="AB8764" s="13"/>
      <c r="AC8764" s="13"/>
      <c r="AD8764" s="13"/>
      <c r="AE8764" s="13"/>
      <c r="AF8764" s="13"/>
      <c r="AG8764" s="13"/>
      <c r="AH8764" s="13"/>
      <c r="AI8764" s="13"/>
      <c r="AJ8764" s="13"/>
      <c r="AK8764" s="13"/>
      <c r="AL8764" s="13"/>
      <c r="AM8764" s="13"/>
      <c r="AN8764" s="13"/>
      <c r="AO8764" s="13"/>
      <c r="AP8764" s="13"/>
      <c r="AQ8764" s="13"/>
      <c r="AR8764" s="13"/>
      <c r="AS8764" s="13"/>
      <c r="AT8764" s="13"/>
      <c r="AU8764" s="13"/>
      <c r="AV8764" s="13"/>
      <c r="AW8764" s="13"/>
      <c r="AX8764" s="13"/>
      <c r="AY8764" s="13"/>
      <c r="AZ8764" s="12"/>
      <c r="BA8764" s="12"/>
      <c r="BB8764" s="12"/>
      <c r="BC8764" s="11"/>
      <c r="BD8764" s="11"/>
      <c r="BE8764" s="11"/>
      <c r="BF8764" s="11"/>
    </row>
    <row r="8765" spans="1:58" x14ac:dyDescent="0.25">
      <c r="A8765" s="13"/>
      <c r="B8765" s="13"/>
      <c r="C8765" s="13"/>
      <c r="D8765" s="13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3"/>
      <c r="P8765" s="13"/>
      <c r="Q8765" s="13"/>
      <c r="R8765" s="13"/>
      <c r="S8765" s="13"/>
      <c r="T8765" s="13"/>
      <c r="U8765" s="13"/>
      <c r="V8765" s="13"/>
      <c r="W8765" s="13"/>
      <c r="X8765" s="13"/>
      <c r="Y8765" s="13"/>
      <c r="Z8765" s="13"/>
      <c r="AA8765" s="13"/>
      <c r="AB8765" s="13"/>
      <c r="AC8765" s="13"/>
      <c r="AD8765" s="13"/>
      <c r="AE8765" s="13"/>
      <c r="AF8765" s="13"/>
      <c r="AG8765" s="13"/>
      <c r="AH8765" s="13"/>
      <c r="AI8765" s="13"/>
      <c r="AJ8765" s="13"/>
      <c r="AK8765" s="13"/>
      <c r="AL8765" s="13"/>
      <c r="AM8765" s="13"/>
      <c r="AN8765" s="13"/>
      <c r="AO8765" s="13"/>
      <c r="AP8765" s="13"/>
      <c r="AQ8765" s="13"/>
      <c r="AR8765" s="13"/>
      <c r="AS8765" s="13"/>
      <c r="AT8765" s="13"/>
      <c r="AU8765" s="13"/>
      <c r="AV8765" s="13"/>
      <c r="AW8765" s="13"/>
      <c r="AX8765" s="13"/>
      <c r="AY8765" s="13"/>
      <c r="AZ8765" s="12"/>
      <c r="BA8765" s="12"/>
      <c r="BB8765" s="12"/>
      <c r="BC8765" s="11"/>
      <c r="BD8765" s="11"/>
      <c r="BE8765" s="11"/>
      <c r="BF8765" s="11"/>
    </row>
    <row r="8766" spans="1:58" x14ac:dyDescent="0.25">
      <c r="A8766" s="13"/>
      <c r="B8766" s="13"/>
      <c r="C8766" s="13"/>
      <c r="D8766" s="13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3"/>
      <c r="P8766" s="13"/>
      <c r="Q8766" s="13"/>
      <c r="R8766" s="13"/>
      <c r="S8766" s="13"/>
      <c r="T8766" s="13"/>
      <c r="U8766" s="13"/>
      <c r="V8766" s="13"/>
      <c r="W8766" s="13"/>
      <c r="X8766" s="13"/>
      <c r="Y8766" s="13"/>
      <c r="Z8766" s="13"/>
      <c r="AA8766" s="13"/>
      <c r="AB8766" s="13"/>
      <c r="AC8766" s="13"/>
      <c r="AD8766" s="13"/>
      <c r="AE8766" s="13"/>
      <c r="AF8766" s="13"/>
      <c r="AG8766" s="13"/>
      <c r="AH8766" s="13"/>
      <c r="AI8766" s="13"/>
      <c r="AJ8766" s="13"/>
      <c r="AK8766" s="13"/>
      <c r="AL8766" s="13"/>
      <c r="AM8766" s="13"/>
      <c r="AN8766" s="13"/>
      <c r="AO8766" s="13"/>
      <c r="AP8766" s="13"/>
      <c r="AQ8766" s="13"/>
      <c r="AR8766" s="13"/>
      <c r="AS8766" s="13"/>
      <c r="AT8766" s="13"/>
      <c r="AU8766" s="13"/>
      <c r="AV8766" s="13"/>
      <c r="AW8766" s="13"/>
      <c r="AX8766" s="13"/>
      <c r="AY8766" s="13"/>
      <c r="AZ8766" s="12"/>
      <c r="BA8766" s="12"/>
      <c r="BB8766" s="12"/>
      <c r="BC8766" s="11"/>
      <c r="BD8766" s="11"/>
      <c r="BE8766" s="11"/>
      <c r="BF8766" s="11"/>
    </row>
    <row r="8767" spans="1:58" x14ac:dyDescent="0.25">
      <c r="A8767" s="13"/>
      <c r="B8767" s="13"/>
      <c r="C8767" s="13"/>
      <c r="D8767" s="13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  <c r="S8767" s="13"/>
      <c r="T8767" s="13"/>
      <c r="U8767" s="13"/>
      <c r="V8767" s="13"/>
      <c r="W8767" s="13"/>
      <c r="X8767" s="13"/>
      <c r="Y8767" s="13"/>
      <c r="Z8767" s="13"/>
      <c r="AA8767" s="13"/>
      <c r="AB8767" s="13"/>
      <c r="AC8767" s="13"/>
      <c r="AD8767" s="13"/>
      <c r="AE8767" s="13"/>
      <c r="AF8767" s="13"/>
      <c r="AG8767" s="13"/>
      <c r="AH8767" s="13"/>
      <c r="AI8767" s="13"/>
      <c r="AJ8767" s="13"/>
      <c r="AK8767" s="13"/>
      <c r="AL8767" s="13"/>
      <c r="AM8767" s="13"/>
      <c r="AN8767" s="13"/>
      <c r="AO8767" s="13"/>
      <c r="AP8767" s="13"/>
      <c r="AQ8767" s="13"/>
      <c r="AR8767" s="13"/>
      <c r="AS8767" s="13"/>
      <c r="AT8767" s="13"/>
      <c r="AU8767" s="13"/>
      <c r="AV8767" s="13"/>
      <c r="AW8767" s="13"/>
      <c r="AX8767" s="13"/>
      <c r="AY8767" s="13"/>
      <c r="AZ8767" s="12"/>
      <c r="BA8767" s="12"/>
      <c r="BB8767" s="12"/>
      <c r="BC8767" s="11"/>
      <c r="BD8767" s="11"/>
      <c r="BE8767" s="11"/>
      <c r="BF8767" s="11"/>
    </row>
    <row r="8768" spans="1:58" x14ac:dyDescent="0.25">
      <c r="A8768" s="13"/>
      <c r="B8768" s="13"/>
      <c r="C8768" s="13"/>
      <c r="D8768" s="13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  <c r="S8768" s="13"/>
      <c r="T8768" s="13"/>
      <c r="U8768" s="13"/>
      <c r="V8768" s="13"/>
      <c r="W8768" s="13"/>
      <c r="X8768" s="13"/>
      <c r="Y8768" s="13"/>
      <c r="Z8768" s="13"/>
      <c r="AA8768" s="13"/>
      <c r="AB8768" s="13"/>
      <c r="AC8768" s="13"/>
      <c r="AD8768" s="13"/>
      <c r="AE8768" s="13"/>
      <c r="AF8768" s="13"/>
      <c r="AG8768" s="13"/>
      <c r="AH8768" s="13"/>
      <c r="AI8768" s="13"/>
      <c r="AJ8768" s="13"/>
      <c r="AK8768" s="13"/>
      <c r="AL8768" s="13"/>
      <c r="AM8768" s="13"/>
      <c r="AN8768" s="13"/>
      <c r="AO8768" s="13"/>
      <c r="AP8768" s="13"/>
      <c r="AQ8768" s="13"/>
      <c r="AR8768" s="13"/>
      <c r="AS8768" s="13"/>
      <c r="AT8768" s="13"/>
      <c r="AU8768" s="13"/>
      <c r="AV8768" s="13"/>
      <c r="AW8768" s="13"/>
      <c r="AX8768" s="13"/>
      <c r="AY8768" s="13"/>
      <c r="AZ8768" s="12"/>
      <c r="BA8768" s="12"/>
      <c r="BB8768" s="12"/>
      <c r="BC8768" s="11"/>
      <c r="BD8768" s="11"/>
      <c r="BE8768" s="11"/>
      <c r="BF8768" s="11"/>
    </row>
    <row r="8769" spans="1:58" x14ac:dyDescent="0.25">
      <c r="A8769" s="13"/>
      <c r="B8769" s="13"/>
      <c r="C8769" s="13"/>
      <c r="D8769" s="13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3"/>
      <c r="P8769" s="13"/>
      <c r="Q8769" s="13"/>
      <c r="R8769" s="13"/>
      <c r="S8769" s="13"/>
      <c r="T8769" s="13"/>
      <c r="U8769" s="13"/>
      <c r="V8769" s="13"/>
      <c r="W8769" s="13"/>
      <c r="X8769" s="13"/>
      <c r="Y8769" s="13"/>
      <c r="Z8769" s="13"/>
      <c r="AA8769" s="13"/>
      <c r="AB8769" s="13"/>
      <c r="AC8769" s="13"/>
      <c r="AD8769" s="13"/>
      <c r="AE8769" s="13"/>
      <c r="AF8769" s="13"/>
      <c r="AG8769" s="13"/>
      <c r="AH8769" s="13"/>
      <c r="AI8769" s="13"/>
      <c r="AJ8769" s="13"/>
      <c r="AK8769" s="13"/>
      <c r="AL8769" s="13"/>
      <c r="AM8769" s="13"/>
      <c r="AN8769" s="13"/>
      <c r="AO8769" s="13"/>
      <c r="AP8769" s="13"/>
      <c r="AQ8769" s="13"/>
      <c r="AR8769" s="13"/>
      <c r="AS8769" s="13"/>
      <c r="AT8769" s="13"/>
      <c r="AU8769" s="13"/>
      <c r="AV8769" s="13"/>
      <c r="AW8769" s="13"/>
      <c r="AX8769" s="13"/>
      <c r="AY8769" s="13"/>
      <c r="AZ8769" s="12"/>
      <c r="BA8769" s="12"/>
      <c r="BB8769" s="12"/>
      <c r="BC8769" s="11"/>
      <c r="BD8769" s="11"/>
      <c r="BE8769" s="11"/>
      <c r="BF8769" s="11"/>
    </row>
    <row r="8770" spans="1:58" x14ac:dyDescent="0.25">
      <c r="A8770" s="13"/>
      <c r="B8770" s="13"/>
      <c r="C8770" s="13"/>
      <c r="D8770" s="13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3"/>
      <c r="P8770" s="13"/>
      <c r="Q8770" s="13"/>
      <c r="R8770" s="13"/>
      <c r="S8770" s="13"/>
      <c r="T8770" s="13"/>
      <c r="U8770" s="13"/>
      <c r="V8770" s="13"/>
      <c r="W8770" s="13"/>
      <c r="X8770" s="13"/>
      <c r="Y8770" s="13"/>
      <c r="Z8770" s="13"/>
      <c r="AA8770" s="13"/>
      <c r="AB8770" s="13"/>
      <c r="AC8770" s="13"/>
      <c r="AD8770" s="13"/>
      <c r="AE8770" s="13"/>
      <c r="AF8770" s="13"/>
      <c r="AG8770" s="13"/>
      <c r="AH8770" s="13"/>
      <c r="AI8770" s="13"/>
      <c r="AJ8770" s="13"/>
      <c r="AK8770" s="13"/>
      <c r="AL8770" s="13"/>
      <c r="AM8770" s="13"/>
      <c r="AN8770" s="13"/>
      <c r="AO8770" s="13"/>
      <c r="AP8770" s="13"/>
      <c r="AQ8770" s="13"/>
      <c r="AR8770" s="13"/>
      <c r="AS8770" s="13"/>
      <c r="AT8770" s="13"/>
      <c r="AU8770" s="13"/>
      <c r="AV8770" s="13"/>
      <c r="AW8770" s="13"/>
      <c r="AX8770" s="13"/>
      <c r="AY8770" s="13"/>
      <c r="AZ8770" s="12"/>
      <c r="BA8770" s="12"/>
      <c r="BB8770" s="12"/>
      <c r="BC8770" s="11"/>
      <c r="BD8770" s="11"/>
      <c r="BE8770" s="11"/>
      <c r="BF8770" s="11"/>
    </row>
    <row r="8771" spans="1:58" x14ac:dyDescent="0.25">
      <c r="A8771" s="13"/>
      <c r="B8771" s="13"/>
      <c r="C8771" s="13"/>
      <c r="D8771" s="13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  <c r="S8771" s="13"/>
      <c r="T8771" s="13"/>
      <c r="U8771" s="13"/>
      <c r="V8771" s="13"/>
      <c r="W8771" s="13"/>
      <c r="X8771" s="13"/>
      <c r="Y8771" s="13"/>
      <c r="Z8771" s="13"/>
      <c r="AA8771" s="13"/>
      <c r="AB8771" s="13"/>
      <c r="AC8771" s="13"/>
      <c r="AD8771" s="13"/>
      <c r="AE8771" s="13"/>
      <c r="AF8771" s="13"/>
      <c r="AG8771" s="13"/>
      <c r="AH8771" s="13"/>
      <c r="AI8771" s="13"/>
      <c r="AJ8771" s="13"/>
      <c r="AK8771" s="13"/>
      <c r="AL8771" s="13"/>
      <c r="AM8771" s="13"/>
      <c r="AN8771" s="13"/>
      <c r="AO8771" s="13"/>
      <c r="AP8771" s="13"/>
      <c r="AQ8771" s="13"/>
      <c r="AR8771" s="13"/>
      <c r="AS8771" s="13"/>
      <c r="AT8771" s="13"/>
      <c r="AU8771" s="13"/>
      <c r="AV8771" s="13"/>
      <c r="AW8771" s="13"/>
      <c r="AX8771" s="13"/>
      <c r="AY8771" s="13"/>
      <c r="AZ8771" s="12"/>
      <c r="BA8771" s="12"/>
      <c r="BB8771" s="12"/>
      <c r="BC8771" s="11"/>
      <c r="BD8771" s="11"/>
      <c r="BE8771" s="11"/>
      <c r="BF8771" s="11"/>
    </row>
    <row r="8772" spans="1:58" x14ac:dyDescent="0.25">
      <c r="A8772" s="13"/>
      <c r="B8772" s="13"/>
      <c r="C8772" s="13"/>
      <c r="D8772" s="13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  <c r="S8772" s="13"/>
      <c r="T8772" s="13"/>
      <c r="U8772" s="13"/>
      <c r="V8772" s="13"/>
      <c r="W8772" s="13"/>
      <c r="X8772" s="13"/>
      <c r="Y8772" s="13"/>
      <c r="Z8772" s="13"/>
      <c r="AA8772" s="13"/>
      <c r="AB8772" s="13"/>
      <c r="AC8772" s="13"/>
      <c r="AD8772" s="13"/>
      <c r="AE8772" s="13"/>
      <c r="AF8772" s="13"/>
      <c r="AG8772" s="13"/>
      <c r="AH8772" s="13"/>
      <c r="AI8772" s="13"/>
      <c r="AJ8772" s="13"/>
      <c r="AK8772" s="13"/>
      <c r="AL8772" s="13"/>
      <c r="AM8772" s="13"/>
      <c r="AN8772" s="13"/>
      <c r="AO8772" s="13"/>
      <c r="AP8772" s="13"/>
      <c r="AQ8772" s="13"/>
      <c r="AR8772" s="13"/>
      <c r="AS8772" s="13"/>
      <c r="AT8772" s="13"/>
      <c r="AU8772" s="13"/>
      <c r="AV8772" s="13"/>
      <c r="AW8772" s="13"/>
      <c r="AX8772" s="13"/>
      <c r="AY8772" s="13"/>
      <c r="AZ8772" s="12"/>
      <c r="BA8772" s="12"/>
      <c r="BB8772" s="12"/>
      <c r="BC8772" s="11"/>
      <c r="BD8772" s="11"/>
      <c r="BE8772" s="11"/>
      <c r="BF8772" s="11"/>
    </row>
    <row r="8773" spans="1:58" x14ac:dyDescent="0.25">
      <c r="A8773" s="13"/>
      <c r="B8773" s="13"/>
      <c r="C8773" s="13"/>
      <c r="D8773" s="13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3"/>
      <c r="P8773" s="13"/>
      <c r="Q8773" s="13"/>
      <c r="R8773" s="13"/>
      <c r="S8773" s="13"/>
      <c r="T8773" s="13"/>
      <c r="U8773" s="13"/>
      <c r="V8773" s="13"/>
      <c r="W8773" s="13"/>
      <c r="X8773" s="13"/>
      <c r="Y8773" s="13"/>
      <c r="Z8773" s="13"/>
      <c r="AA8773" s="13"/>
      <c r="AB8773" s="13"/>
      <c r="AC8773" s="13"/>
      <c r="AD8773" s="13"/>
      <c r="AE8773" s="13"/>
      <c r="AF8773" s="13"/>
      <c r="AG8773" s="13"/>
      <c r="AH8773" s="13"/>
      <c r="AI8773" s="13"/>
      <c r="AJ8773" s="13"/>
      <c r="AK8773" s="13"/>
      <c r="AL8773" s="13"/>
      <c r="AM8773" s="13"/>
      <c r="AN8773" s="13"/>
      <c r="AO8773" s="13"/>
      <c r="AP8773" s="13"/>
      <c r="AQ8773" s="13"/>
      <c r="AR8773" s="13"/>
      <c r="AS8773" s="13"/>
      <c r="AT8773" s="13"/>
      <c r="AU8773" s="13"/>
      <c r="AV8773" s="13"/>
      <c r="AW8773" s="13"/>
      <c r="AX8773" s="13"/>
      <c r="AY8773" s="13"/>
      <c r="AZ8773" s="12"/>
      <c r="BA8773" s="12"/>
      <c r="BB8773" s="12"/>
      <c r="BC8773" s="11"/>
      <c r="BD8773" s="11"/>
      <c r="BE8773" s="11"/>
      <c r="BF8773" s="11"/>
    </row>
    <row r="8774" spans="1:58" x14ac:dyDescent="0.25">
      <c r="A8774" s="13"/>
      <c r="B8774" s="13"/>
      <c r="C8774" s="13"/>
      <c r="D8774" s="13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3"/>
      <c r="P8774" s="13"/>
      <c r="Q8774" s="13"/>
      <c r="R8774" s="13"/>
      <c r="S8774" s="13"/>
      <c r="T8774" s="13"/>
      <c r="U8774" s="13"/>
      <c r="V8774" s="13"/>
      <c r="W8774" s="13"/>
      <c r="X8774" s="13"/>
      <c r="Y8774" s="13"/>
      <c r="Z8774" s="13"/>
      <c r="AA8774" s="13"/>
      <c r="AB8774" s="13"/>
      <c r="AC8774" s="13"/>
      <c r="AD8774" s="13"/>
      <c r="AE8774" s="13"/>
      <c r="AF8774" s="13"/>
      <c r="AG8774" s="13"/>
      <c r="AH8774" s="13"/>
      <c r="AI8774" s="13"/>
      <c r="AJ8774" s="13"/>
      <c r="AK8774" s="13"/>
      <c r="AL8774" s="13"/>
      <c r="AM8774" s="13"/>
      <c r="AN8774" s="13"/>
      <c r="AO8774" s="13"/>
      <c r="AP8774" s="13"/>
      <c r="AQ8774" s="13"/>
      <c r="AR8774" s="13"/>
      <c r="AS8774" s="13"/>
      <c r="AT8774" s="13"/>
      <c r="AU8774" s="13"/>
      <c r="AV8774" s="13"/>
      <c r="AW8774" s="13"/>
      <c r="AX8774" s="13"/>
      <c r="AY8774" s="13"/>
      <c r="AZ8774" s="12"/>
      <c r="BA8774" s="12"/>
      <c r="BB8774" s="12"/>
      <c r="BC8774" s="11"/>
      <c r="BD8774" s="11"/>
      <c r="BE8774" s="11"/>
      <c r="BF8774" s="11"/>
    </row>
    <row r="8775" spans="1:58" x14ac:dyDescent="0.25">
      <c r="A8775" s="13"/>
      <c r="B8775" s="13"/>
      <c r="C8775" s="13"/>
      <c r="D8775" s="13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  <c r="S8775" s="13"/>
      <c r="T8775" s="13"/>
      <c r="U8775" s="13"/>
      <c r="V8775" s="13"/>
      <c r="W8775" s="13"/>
      <c r="X8775" s="13"/>
      <c r="Y8775" s="13"/>
      <c r="Z8775" s="13"/>
      <c r="AA8775" s="13"/>
      <c r="AB8775" s="13"/>
      <c r="AC8775" s="13"/>
      <c r="AD8775" s="13"/>
      <c r="AE8775" s="13"/>
      <c r="AF8775" s="13"/>
      <c r="AG8775" s="13"/>
      <c r="AH8775" s="13"/>
      <c r="AI8775" s="13"/>
      <c r="AJ8775" s="13"/>
      <c r="AK8775" s="13"/>
      <c r="AL8775" s="13"/>
      <c r="AM8775" s="13"/>
      <c r="AN8775" s="13"/>
      <c r="AO8775" s="13"/>
      <c r="AP8775" s="13"/>
      <c r="AQ8775" s="13"/>
      <c r="AR8775" s="13"/>
      <c r="AS8775" s="13"/>
      <c r="AT8775" s="13"/>
      <c r="AU8775" s="13"/>
      <c r="AV8775" s="13"/>
      <c r="AW8775" s="13"/>
      <c r="AX8775" s="13"/>
      <c r="AY8775" s="13"/>
      <c r="AZ8775" s="12"/>
      <c r="BA8775" s="12"/>
      <c r="BB8775" s="12"/>
      <c r="BC8775" s="11"/>
      <c r="BD8775" s="11"/>
      <c r="BE8775" s="11"/>
      <c r="BF8775" s="11"/>
    </row>
    <row r="8776" spans="1:58" x14ac:dyDescent="0.25">
      <c r="A8776" s="13"/>
      <c r="B8776" s="13"/>
      <c r="C8776" s="13"/>
      <c r="D8776" s="13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  <c r="S8776" s="13"/>
      <c r="T8776" s="13"/>
      <c r="U8776" s="13"/>
      <c r="V8776" s="13"/>
      <c r="W8776" s="13"/>
      <c r="X8776" s="13"/>
      <c r="Y8776" s="13"/>
      <c r="Z8776" s="13"/>
      <c r="AA8776" s="13"/>
      <c r="AB8776" s="13"/>
      <c r="AC8776" s="13"/>
      <c r="AD8776" s="13"/>
      <c r="AE8776" s="13"/>
      <c r="AF8776" s="13"/>
      <c r="AG8776" s="13"/>
      <c r="AH8776" s="13"/>
      <c r="AI8776" s="13"/>
      <c r="AJ8776" s="13"/>
      <c r="AK8776" s="13"/>
      <c r="AL8776" s="13"/>
      <c r="AM8776" s="13"/>
      <c r="AN8776" s="13"/>
      <c r="AO8776" s="13"/>
      <c r="AP8776" s="13"/>
      <c r="AQ8776" s="13"/>
      <c r="AR8776" s="13"/>
      <c r="AS8776" s="13"/>
      <c r="AT8776" s="13"/>
      <c r="AU8776" s="13"/>
      <c r="AV8776" s="13"/>
      <c r="AW8776" s="13"/>
      <c r="AX8776" s="13"/>
      <c r="AY8776" s="13"/>
      <c r="AZ8776" s="12"/>
      <c r="BA8776" s="12"/>
      <c r="BB8776" s="12"/>
      <c r="BC8776" s="11"/>
      <c r="BD8776" s="11"/>
      <c r="BE8776" s="11"/>
      <c r="BF8776" s="11"/>
    </row>
    <row r="8777" spans="1:58" x14ac:dyDescent="0.25">
      <c r="A8777" s="13"/>
      <c r="B8777" s="13"/>
      <c r="C8777" s="13"/>
      <c r="D8777" s="13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3"/>
      <c r="P8777" s="13"/>
      <c r="Q8777" s="13"/>
      <c r="R8777" s="13"/>
      <c r="S8777" s="13"/>
      <c r="T8777" s="13"/>
      <c r="U8777" s="13"/>
      <c r="V8777" s="13"/>
      <c r="W8777" s="13"/>
      <c r="X8777" s="13"/>
      <c r="Y8777" s="13"/>
      <c r="Z8777" s="13"/>
      <c r="AA8777" s="13"/>
      <c r="AB8777" s="13"/>
      <c r="AC8777" s="13"/>
      <c r="AD8777" s="13"/>
      <c r="AE8777" s="13"/>
      <c r="AF8777" s="13"/>
      <c r="AG8777" s="13"/>
      <c r="AH8777" s="13"/>
      <c r="AI8777" s="13"/>
      <c r="AJ8777" s="13"/>
      <c r="AK8777" s="13"/>
      <c r="AL8777" s="13"/>
      <c r="AM8777" s="13"/>
      <c r="AN8777" s="13"/>
      <c r="AO8777" s="13"/>
      <c r="AP8777" s="13"/>
      <c r="AQ8777" s="13"/>
      <c r="AR8777" s="13"/>
      <c r="AS8777" s="13"/>
      <c r="AT8777" s="13"/>
      <c r="AU8777" s="13"/>
      <c r="AV8777" s="13"/>
      <c r="AW8777" s="13"/>
      <c r="AX8777" s="13"/>
      <c r="AY8777" s="13"/>
      <c r="AZ8777" s="12"/>
      <c r="BA8777" s="12"/>
      <c r="BB8777" s="12"/>
      <c r="BC8777" s="11"/>
      <c r="BD8777" s="11"/>
      <c r="BE8777" s="11"/>
      <c r="BF8777" s="11"/>
    </row>
    <row r="8778" spans="1:58" x14ac:dyDescent="0.25">
      <c r="A8778" s="13"/>
      <c r="B8778" s="13"/>
      <c r="C8778" s="13"/>
      <c r="D8778" s="13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3"/>
      <c r="P8778" s="13"/>
      <c r="Q8778" s="13"/>
      <c r="R8778" s="13"/>
      <c r="S8778" s="13"/>
      <c r="T8778" s="13"/>
      <c r="U8778" s="13"/>
      <c r="V8778" s="13"/>
      <c r="W8778" s="13"/>
      <c r="X8778" s="13"/>
      <c r="Y8778" s="13"/>
      <c r="Z8778" s="13"/>
      <c r="AA8778" s="13"/>
      <c r="AB8778" s="13"/>
      <c r="AC8778" s="13"/>
      <c r="AD8778" s="13"/>
      <c r="AE8778" s="13"/>
      <c r="AF8778" s="13"/>
      <c r="AG8778" s="13"/>
      <c r="AH8778" s="13"/>
      <c r="AI8778" s="13"/>
      <c r="AJ8778" s="13"/>
      <c r="AK8778" s="13"/>
      <c r="AL8778" s="13"/>
      <c r="AM8778" s="13"/>
      <c r="AN8778" s="13"/>
      <c r="AO8778" s="13"/>
      <c r="AP8778" s="13"/>
      <c r="AQ8778" s="13"/>
      <c r="AR8778" s="13"/>
      <c r="AS8778" s="13"/>
      <c r="AT8778" s="13"/>
      <c r="AU8778" s="13"/>
      <c r="AV8778" s="13"/>
      <c r="AW8778" s="13"/>
      <c r="AX8778" s="13"/>
      <c r="AY8778" s="13"/>
      <c r="AZ8778" s="12"/>
      <c r="BA8778" s="12"/>
      <c r="BB8778" s="12"/>
      <c r="BC8778" s="11"/>
      <c r="BD8778" s="11"/>
      <c r="BE8778" s="11"/>
      <c r="BF8778" s="11"/>
    </row>
    <row r="8779" spans="1:58" x14ac:dyDescent="0.25">
      <c r="A8779" s="13"/>
      <c r="B8779" s="13"/>
      <c r="C8779" s="13"/>
      <c r="D8779" s="13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  <c r="S8779" s="13"/>
      <c r="T8779" s="13"/>
      <c r="U8779" s="13"/>
      <c r="V8779" s="13"/>
      <c r="W8779" s="13"/>
      <c r="X8779" s="13"/>
      <c r="Y8779" s="13"/>
      <c r="Z8779" s="13"/>
      <c r="AA8779" s="13"/>
      <c r="AB8779" s="13"/>
      <c r="AC8779" s="13"/>
      <c r="AD8779" s="13"/>
      <c r="AE8779" s="13"/>
      <c r="AF8779" s="13"/>
      <c r="AG8779" s="13"/>
      <c r="AH8779" s="13"/>
      <c r="AI8779" s="13"/>
      <c r="AJ8779" s="13"/>
      <c r="AK8779" s="13"/>
      <c r="AL8779" s="13"/>
      <c r="AM8779" s="13"/>
      <c r="AN8779" s="13"/>
      <c r="AO8779" s="13"/>
      <c r="AP8779" s="13"/>
      <c r="AQ8779" s="13"/>
      <c r="AR8779" s="13"/>
      <c r="AS8779" s="13"/>
      <c r="AT8779" s="13"/>
      <c r="AU8779" s="13"/>
      <c r="AV8779" s="13"/>
      <c r="AW8779" s="13"/>
      <c r="AX8779" s="13"/>
      <c r="AY8779" s="13"/>
      <c r="AZ8779" s="12"/>
      <c r="BA8779" s="12"/>
      <c r="BB8779" s="12"/>
      <c r="BC8779" s="11"/>
      <c r="BD8779" s="11"/>
      <c r="BE8779" s="11"/>
      <c r="BF8779" s="11"/>
    </row>
    <row r="8780" spans="1:58" x14ac:dyDescent="0.25">
      <c r="A8780" s="13"/>
      <c r="B8780" s="13"/>
      <c r="C8780" s="13"/>
      <c r="D8780" s="13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  <c r="S8780" s="13"/>
      <c r="T8780" s="13"/>
      <c r="U8780" s="13"/>
      <c r="V8780" s="13"/>
      <c r="W8780" s="13"/>
      <c r="X8780" s="13"/>
      <c r="Y8780" s="13"/>
      <c r="Z8780" s="13"/>
      <c r="AA8780" s="13"/>
      <c r="AB8780" s="13"/>
      <c r="AC8780" s="13"/>
      <c r="AD8780" s="13"/>
      <c r="AE8780" s="13"/>
      <c r="AF8780" s="13"/>
      <c r="AG8780" s="13"/>
      <c r="AH8780" s="13"/>
      <c r="AI8780" s="13"/>
      <c r="AJ8780" s="13"/>
      <c r="AK8780" s="13"/>
      <c r="AL8780" s="13"/>
      <c r="AM8780" s="13"/>
      <c r="AN8780" s="13"/>
      <c r="AO8780" s="13"/>
      <c r="AP8780" s="13"/>
      <c r="AQ8780" s="13"/>
      <c r="AR8780" s="13"/>
      <c r="AS8780" s="13"/>
      <c r="AT8780" s="13"/>
      <c r="AU8780" s="13"/>
      <c r="AV8780" s="13"/>
      <c r="AW8780" s="13"/>
      <c r="AX8780" s="13"/>
      <c r="AY8780" s="13"/>
      <c r="AZ8780" s="12"/>
      <c r="BA8780" s="12"/>
      <c r="BB8780" s="12"/>
      <c r="BC8780" s="11"/>
      <c r="BD8780" s="11"/>
      <c r="BE8780" s="11"/>
      <c r="BF8780" s="11"/>
    </row>
    <row r="8781" spans="1:58" x14ac:dyDescent="0.25">
      <c r="A8781" s="13"/>
      <c r="B8781" s="13"/>
      <c r="C8781" s="13"/>
      <c r="D8781" s="13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3"/>
      <c r="P8781" s="13"/>
      <c r="Q8781" s="13"/>
      <c r="R8781" s="13"/>
      <c r="S8781" s="13"/>
      <c r="T8781" s="13"/>
      <c r="U8781" s="13"/>
      <c r="V8781" s="13"/>
      <c r="W8781" s="13"/>
      <c r="X8781" s="13"/>
      <c r="Y8781" s="13"/>
      <c r="Z8781" s="13"/>
      <c r="AA8781" s="13"/>
      <c r="AB8781" s="13"/>
      <c r="AC8781" s="13"/>
      <c r="AD8781" s="13"/>
      <c r="AE8781" s="13"/>
      <c r="AF8781" s="13"/>
      <c r="AG8781" s="13"/>
      <c r="AH8781" s="13"/>
      <c r="AI8781" s="13"/>
      <c r="AJ8781" s="13"/>
      <c r="AK8781" s="13"/>
      <c r="AL8781" s="13"/>
      <c r="AM8781" s="13"/>
      <c r="AN8781" s="13"/>
      <c r="AO8781" s="13"/>
      <c r="AP8781" s="13"/>
      <c r="AQ8781" s="13"/>
      <c r="AR8781" s="13"/>
      <c r="AS8781" s="13"/>
      <c r="AT8781" s="13"/>
      <c r="AU8781" s="13"/>
      <c r="AV8781" s="13"/>
      <c r="AW8781" s="13"/>
      <c r="AX8781" s="13"/>
      <c r="AY8781" s="13"/>
      <c r="AZ8781" s="12"/>
      <c r="BA8781" s="12"/>
      <c r="BB8781" s="12"/>
      <c r="BC8781" s="11"/>
      <c r="BD8781" s="11"/>
      <c r="BE8781" s="11"/>
      <c r="BF8781" s="11"/>
    </row>
    <row r="8782" spans="1:58" x14ac:dyDescent="0.25">
      <c r="A8782" s="13"/>
      <c r="B8782" s="13"/>
      <c r="C8782" s="13"/>
      <c r="D8782" s="13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3"/>
      <c r="P8782" s="13"/>
      <c r="Q8782" s="13"/>
      <c r="R8782" s="13"/>
      <c r="S8782" s="13"/>
      <c r="T8782" s="13"/>
      <c r="U8782" s="13"/>
      <c r="V8782" s="13"/>
      <c r="W8782" s="13"/>
      <c r="X8782" s="13"/>
      <c r="Y8782" s="13"/>
      <c r="Z8782" s="13"/>
      <c r="AA8782" s="13"/>
      <c r="AB8782" s="13"/>
      <c r="AC8782" s="13"/>
      <c r="AD8782" s="13"/>
      <c r="AE8782" s="13"/>
      <c r="AF8782" s="13"/>
      <c r="AG8782" s="13"/>
      <c r="AH8782" s="13"/>
      <c r="AI8782" s="13"/>
      <c r="AJ8782" s="13"/>
      <c r="AK8782" s="13"/>
      <c r="AL8782" s="13"/>
      <c r="AM8782" s="13"/>
      <c r="AN8782" s="13"/>
      <c r="AO8782" s="13"/>
      <c r="AP8782" s="13"/>
      <c r="AQ8782" s="13"/>
      <c r="AR8782" s="13"/>
      <c r="AS8782" s="13"/>
      <c r="AT8782" s="13"/>
      <c r="AU8782" s="13"/>
      <c r="AV8782" s="13"/>
      <c r="AW8782" s="13"/>
      <c r="AX8782" s="13"/>
      <c r="AY8782" s="13"/>
      <c r="AZ8782" s="12"/>
      <c r="BA8782" s="12"/>
      <c r="BB8782" s="12"/>
      <c r="BC8782" s="11"/>
      <c r="BD8782" s="11"/>
      <c r="BE8782" s="11"/>
      <c r="BF8782" s="11"/>
    </row>
    <row r="8783" spans="1:58" x14ac:dyDescent="0.25">
      <c r="A8783" s="13"/>
      <c r="B8783" s="13"/>
      <c r="C8783" s="13"/>
      <c r="D8783" s="13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  <c r="S8783" s="13"/>
      <c r="T8783" s="13"/>
      <c r="U8783" s="13"/>
      <c r="V8783" s="13"/>
      <c r="W8783" s="13"/>
      <c r="X8783" s="13"/>
      <c r="Y8783" s="13"/>
      <c r="Z8783" s="13"/>
      <c r="AA8783" s="13"/>
      <c r="AB8783" s="13"/>
      <c r="AC8783" s="13"/>
      <c r="AD8783" s="13"/>
      <c r="AE8783" s="13"/>
      <c r="AF8783" s="13"/>
      <c r="AG8783" s="13"/>
      <c r="AH8783" s="13"/>
      <c r="AI8783" s="13"/>
      <c r="AJ8783" s="13"/>
      <c r="AK8783" s="13"/>
      <c r="AL8783" s="13"/>
      <c r="AM8783" s="13"/>
      <c r="AN8783" s="13"/>
      <c r="AO8783" s="13"/>
      <c r="AP8783" s="13"/>
      <c r="AQ8783" s="13"/>
      <c r="AR8783" s="13"/>
      <c r="AS8783" s="13"/>
      <c r="AT8783" s="13"/>
      <c r="AU8783" s="13"/>
      <c r="AV8783" s="13"/>
      <c r="AW8783" s="13"/>
      <c r="AX8783" s="13"/>
      <c r="AY8783" s="13"/>
      <c r="AZ8783" s="12"/>
      <c r="BA8783" s="12"/>
      <c r="BB8783" s="12"/>
      <c r="BC8783" s="11"/>
      <c r="BD8783" s="11"/>
      <c r="BE8783" s="11"/>
      <c r="BF8783" s="11"/>
    </row>
    <row r="8784" spans="1:58" x14ac:dyDescent="0.25">
      <c r="A8784" s="13"/>
      <c r="B8784" s="13"/>
      <c r="C8784" s="13"/>
      <c r="D8784" s="13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  <c r="S8784" s="13"/>
      <c r="T8784" s="13"/>
      <c r="U8784" s="13"/>
      <c r="V8784" s="13"/>
      <c r="W8784" s="13"/>
      <c r="X8784" s="13"/>
      <c r="Y8784" s="13"/>
      <c r="Z8784" s="13"/>
      <c r="AA8784" s="13"/>
      <c r="AB8784" s="13"/>
      <c r="AC8784" s="13"/>
      <c r="AD8784" s="13"/>
      <c r="AE8784" s="13"/>
      <c r="AF8784" s="13"/>
      <c r="AG8784" s="13"/>
      <c r="AH8784" s="13"/>
      <c r="AI8784" s="13"/>
      <c r="AJ8784" s="13"/>
      <c r="AK8784" s="13"/>
      <c r="AL8784" s="13"/>
      <c r="AM8784" s="13"/>
      <c r="AN8784" s="13"/>
      <c r="AO8784" s="13"/>
      <c r="AP8784" s="13"/>
      <c r="AQ8784" s="13"/>
      <c r="AR8784" s="13"/>
      <c r="AS8784" s="13"/>
      <c r="AT8784" s="13"/>
      <c r="AU8784" s="13"/>
      <c r="AV8784" s="13"/>
      <c r="AW8784" s="13"/>
      <c r="AX8784" s="13"/>
      <c r="AY8784" s="13"/>
      <c r="AZ8784" s="12"/>
      <c r="BA8784" s="12"/>
      <c r="BB8784" s="12"/>
      <c r="BC8784" s="11"/>
      <c r="BD8784" s="11"/>
      <c r="BE8784" s="11"/>
      <c r="BF8784" s="11"/>
    </row>
    <row r="8785" spans="1:58" x14ac:dyDescent="0.25">
      <c r="A8785" s="13"/>
      <c r="B8785" s="13"/>
      <c r="C8785" s="13"/>
      <c r="D8785" s="13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3"/>
      <c r="P8785" s="13"/>
      <c r="Q8785" s="13"/>
      <c r="R8785" s="13"/>
      <c r="S8785" s="13"/>
      <c r="T8785" s="13"/>
      <c r="U8785" s="13"/>
      <c r="V8785" s="13"/>
      <c r="W8785" s="13"/>
      <c r="X8785" s="13"/>
      <c r="Y8785" s="13"/>
      <c r="Z8785" s="13"/>
      <c r="AA8785" s="13"/>
      <c r="AB8785" s="13"/>
      <c r="AC8785" s="13"/>
      <c r="AD8785" s="13"/>
      <c r="AE8785" s="13"/>
      <c r="AF8785" s="13"/>
      <c r="AG8785" s="13"/>
      <c r="AH8785" s="13"/>
      <c r="AI8785" s="13"/>
      <c r="AJ8785" s="13"/>
      <c r="AK8785" s="13"/>
      <c r="AL8785" s="13"/>
      <c r="AM8785" s="13"/>
      <c r="AN8785" s="13"/>
      <c r="AO8785" s="13"/>
      <c r="AP8785" s="13"/>
      <c r="AQ8785" s="13"/>
      <c r="AR8785" s="13"/>
      <c r="AS8785" s="13"/>
      <c r="AT8785" s="13"/>
      <c r="AU8785" s="13"/>
      <c r="AV8785" s="13"/>
      <c r="AW8785" s="13"/>
      <c r="AX8785" s="13"/>
      <c r="AY8785" s="13"/>
      <c r="AZ8785" s="12"/>
      <c r="BA8785" s="12"/>
      <c r="BB8785" s="12"/>
      <c r="BC8785" s="11"/>
      <c r="BD8785" s="11"/>
      <c r="BE8785" s="11"/>
      <c r="BF8785" s="11"/>
    </row>
    <row r="8786" spans="1:58" x14ac:dyDescent="0.25">
      <c r="A8786" s="13"/>
      <c r="B8786" s="13"/>
      <c r="C8786" s="13"/>
      <c r="D8786" s="13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3"/>
      <c r="P8786" s="13"/>
      <c r="Q8786" s="13"/>
      <c r="R8786" s="13"/>
      <c r="S8786" s="13"/>
      <c r="T8786" s="13"/>
      <c r="U8786" s="13"/>
      <c r="V8786" s="13"/>
      <c r="W8786" s="13"/>
      <c r="X8786" s="13"/>
      <c r="Y8786" s="13"/>
      <c r="Z8786" s="13"/>
      <c r="AA8786" s="13"/>
      <c r="AB8786" s="13"/>
      <c r="AC8786" s="13"/>
      <c r="AD8786" s="13"/>
      <c r="AE8786" s="13"/>
      <c r="AF8786" s="13"/>
      <c r="AG8786" s="13"/>
      <c r="AH8786" s="13"/>
      <c r="AI8786" s="13"/>
      <c r="AJ8786" s="13"/>
      <c r="AK8786" s="13"/>
      <c r="AL8786" s="13"/>
      <c r="AM8786" s="13"/>
      <c r="AN8786" s="13"/>
      <c r="AO8786" s="13"/>
      <c r="AP8786" s="13"/>
      <c r="AQ8786" s="13"/>
      <c r="AR8786" s="13"/>
      <c r="AS8786" s="13"/>
      <c r="AT8786" s="13"/>
      <c r="AU8786" s="13"/>
      <c r="AV8786" s="13"/>
      <c r="AW8786" s="13"/>
      <c r="AX8786" s="13"/>
      <c r="AY8786" s="13"/>
      <c r="AZ8786" s="12"/>
      <c r="BA8786" s="12"/>
      <c r="BB8786" s="12"/>
      <c r="BC8786" s="11"/>
      <c r="BD8786" s="11"/>
      <c r="BE8786" s="11"/>
      <c r="BF8786" s="11"/>
    </row>
    <row r="8787" spans="1:58" x14ac:dyDescent="0.25">
      <c r="A8787" s="13"/>
      <c r="B8787" s="13"/>
      <c r="C8787" s="13"/>
      <c r="D8787" s="13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  <c r="S8787" s="13"/>
      <c r="T8787" s="13"/>
      <c r="U8787" s="13"/>
      <c r="V8787" s="13"/>
      <c r="W8787" s="13"/>
      <c r="X8787" s="13"/>
      <c r="Y8787" s="13"/>
      <c r="Z8787" s="13"/>
      <c r="AA8787" s="13"/>
      <c r="AB8787" s="13"/>
      <c r="AC8787" s="13"/>
      <c r="AD8787" s="13"/>
      <c r="AE8787" s="13"/>
      <c r="AF8787" s="13"/>
      <c r="AG8787" s="13"/>
      <c r="AH8787" s="13"/>
      <c r="AI8787" s="13"/>
      <c r="AJ8787" s="13"/>
      <c r="AK8787" s="13"/>
      <c r="AL8787" s="13"/>
      <c r="AM8787" s="13"/>
      <c r="AN8787" s="13"/>
      <c r="AO8787" s="13"/>
      <c r="AP8787" s="13"/>
      <c r="AQ8787" s="13"/>
      <c r="AR8787" s="13"/>
      <c r="AS8787" s="13"/>
      <c r="AT8787" s="13"/>
      <c r="AU8787" s="13"/>
      <c r="AV8787" s="13"/>
      <c r="AW8787" s="13"/>
      <c r="AX8787" s="13"/>
      <c r="AY8787" s="13"/>
      <c r="AZ8787" s="12"/>
      <c r="BA8787" s="12"/>
      <c r="BB8787" s="12"/>
      <c r="BC8787" s="11"/>
      <c r="BD8787" s="11"/>
      <c r="BE8787" s="11"/>
      <c r="BF8787" s="11"/>
    </row>
    <row r="8788" spans="1:58" x14ac:dyDescent="0.25">
      <c r="A8788" s="13"/>
      <c r="B8788" s="13"/>
      <c r="C8788" s="13"/>
      <c r="D8788" s="13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  <c r="S8788" s="13"/>
      <c r="T8788" s="13"/>
      <c r="U8788" s="13"/>
      <c r="V8788" s="13"/>
      <c r="W8788" s="13"/>
      <c r="X8788" s="13"/>
      <c r="Y8788" s="13"/>
      <c r="Z8788" s="13"/>
      <c r="AA8788" s="13"/>
      <c r="AB8788" s="13"/>
      <c r="AC8788" s="13"/>
      <c r="AD8788" s="13"/>
      <c r="AE8788" s="13"/>
      <c r="AF8788" s="13"/>
      <c r="AG8788" s="13"/>
      <c r="AH8788" s="13"/>
      <c r="AI8788" s="13"/>
      <c r="AJ8788" s="13"/>
      <c r="AK8788" s="13"/>
      <c r="AL8788" s="13"/>
      <c r="AM8788" s="13"/>
      <c r="AN8788" s="13"/>
      <c r="AO8788" s="13"/>
      <c r="AP8788" s="13"/>
      <c r="AQ8788" s="13"/>
      <c r="AR8788" s="13"/>
      <c r="AS8788" s="13"/>
      <c r="AT8788" s="13"/>
      <c r="AU8788" s="13"/>
      <c r="AV8788" s="13"/>
      <c r="AW8788" s="13"/>
      <c r="AX8788" s="13"/>
      <c r="AY8788" s="13"/>
      <c r="AZ8788" s="12"/>
      <c r="BA8788" s="12"/>
      <c r="BB8788" s="12"/>
      <c r="BC8788" s="11"/>
      <c r="BD8788" s="11"/>
      <c r="BE8788" s="11"/>
      <c r="BF8788" s="11"/>
    </row>
    <row r="8789" spans="1:58" x14ac:dyDescent="0.25">
      <c r="A8789" s="13"/>
      <c r="B8789" s="13"/>
      <c r="C8789" s="13"/>
      <c r="D8789" s="13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3"/>
      <c r="P8789" s="13"/>
      <c r="Q8789" s="13"/>
      <c r="R8789" s="13"/>
      <c r="S8789" s="13"/>
      <c r="T8789" s="13"/>
      <c r="U8789" s="13"/>
      <c r="V8789" s="13"/>
      <c r="W8789" s="13"/>
      <c r="X8789" s="13"/>
      <c r="Y8789" s="13"/>
      <c r="Z8789" s="13"/>
      <c r="AA8789" s="13"/>
      <c r="AB8789" s="13"/>
      <c r="AC8789" s="13"/>
      <c r="AD8789" s="13"/>
      <c r="AE8789" s="13"/>
      <c r="AF8789" s="13"/>
      <c r="AG8789" s="13"/>
      <c r="AH8789" s="13"/>
      <c r="AI8789" s="13"/>
      <c r="AJ8789" s="13"/>
      <c r="AK8789" s="13"/>
      <c r="AL8789" s="13"/>
      <c r="AM8789" s="13"/>
      <c r="AN8789" s="13"/>
      <c r="AO8789" s="13"/>
      <c r="AP8789" s="13"/>
      <c r="AQ8789" s="13"/>
      <c r="AR8789" s="13"/>
      <c r="AS8789" s="13"/>
      <c r="AT8789" s="13"/>
      <c r="AU8789" s="13"/>
      <c r="AV8789" s="13"/>
      <c r="AW8789" s="13"/>
      <c r="AX8789" s="13"/>
      <c r="AY8789" s="13"/>
      <c r="AZ8789" s="12"/>
      <c r="BA8789" s="12"/>
      <c r="BB8789" s="12"/>
      <c r="BC8789" s="11"/>
      <c r="BD8789" s="11"/>
      <c r="BE8789" s="11"/>
      <c r="BF8789" s="11"/>
    </row>
    <row r="8790" spans="1:58" x14ac:dyDescent="0.25">
      <c r="A8790" s="13"/>
      <c r="B8790" s="13"/>
      <c r="C8790" s="13"/>
      <c r="D8790" s="13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3"/>
      <c r="P8790" s="13"/>
      <c r="Q8790" s="13"/>
      <c r="R8790" s="13"/>
      <c r="S8790" s="13"/>
      <c r="T8790" s="13"/>
      <c r="U8790" s="13"/>
      <c r="V8790" s="13"/>
      <c r="W8790" s="13"/>
      <c r="X8790" s="13"/>
      <c r="Y8790" s="13"/>
      <c r="Z8790" s="13"/>
      <c r="AA8790" s="13"/>
      <c r="AB8790" s="13"/>
      <c r="AC8790" s="13"/>
      <c r="AD8790" s="13"/>
      <c r="AE8790" s="13"/>
      <c r="AF8790" s="13"/>
      <c r="AG8790" s="13"/>
      <c r="AH8790" s="13"/>
      <c r="AI8790" s="13"/>
      <c r="AJ8790" s="13"/>
      <c r="AK8790" s="13"/>
      <c r="AL8790" s="13"/>
      <c r="AM8790" s="13"/>
      <c r="AN8790" s="13"/>
      <c r="AO8790" s="13"/>
      <c r="AP8790" s="13"/>
      <c r="AQ8790" s="13"/>
      <c r="AR8790" s="13"/>
      <c r="AS8790" s="13"/>
      <c r="AT8790" s="13"/>
      <c r="AU8790" s="13"/>
      <c r="AV8790" s="13"/>
      <c r="AW8790" s="13"/>
      <c r="AX8790" s="13"/>
      <c r="AY8790" s="13"/>
      <c r="AZ8790" s="12"/>
      <c r="BA8790" s="12"/>
      <c r="BB8790" s="12"/>
      <c r="BC8790" s="11"/>
      <c r="BD8790" s="11"/>
      <c r="BE8790" s="11"/>
      <c r="BF8790" s="11"/>
    </row>
    <row r="8791" spans="1:58" x14ac:dyDescent="0.25">
      <c r="A8791" s="13"/>
      <c r="B8791" s="13"/>
      <c r="C8791" s="13"/>
      <c r="D8791" s="13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  <c r="S8791" s="13"/>
      <c r="T8791" s="13"/>
      <c r="U8791" s="13"/>
      <c r="V8791" s="13"/>
      <c r="W8791" s="13"/>
      <c r="X8791" s="13"/>
      <c r="Y8791" s="13"/>
      <c r="Z8791" s="13"/>
      <c r="AA8791" s="13"/>
      <c r="AB8791" s="13"/>
      <c r="AC8791" s="13"/>
      <c r="AD8791" s="13"/>
      <c r="AE8791" s="13"/>
      <c r="AF8791" s="13"/>
      <c r="AG8791" s="13"/>
      <c r="AH8791" s="13"/>
      <c r="AI8791" s="13"/>
      <c r="AJ8791" s="13"/>
      <c r="AK8791" s="13"/>
      <c r="AL8791" s="13"/>
      <c r="AM8791" s="13"/>
      <c r="AN8791" s="13"/>
      <c r="AO8791" s="13"/>
      <c r="AP8791" s="13"/>
      <c r="AQ8791" s="13"/>
      <c r="AR8791" s="13"/>
      <c r="AS8791" s="13"/>
      <c r="AT8791" s="13"/>
      <c r="AU8791" s="13"/>
      <c r="AV8791" s="13"/>
      <c r="AW8791" s="13"/>
      <c r="AX8791" s="13"/>
      <c r="AY8791" s="13"/>
      <c r="AZ8791" s="12"/>
      <c r="BA8791" s="12"/>
      <c r="BB8791" s="12"/>
      <c r="BC8791" s="11"/>
      <c r="BD8791" s="11"/>
      <c r="BE8791" s="11"/>
      <c r="BF8791" s="11"/>
    </row>
    <row r="8792" spans="1:58" x14ac:dyDescent="0.25">
      <c r="A8792" s="13"/>
      <c r="B8792" s="13"/>
      <c r="C8792" s="13"/>
      <c r="D8792" s="13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  <c r="S8792" s="13"/>
      <c r="T8792" s="13"/>
      <c r="U8792" s="13"/>
      <c r="V8792" s="13"/>
      <c r="W8792" s="13"/>
      <c r="X8792" s="13"/>
      <c r="Y8792" s="13"/>
      <c r="Z8792" s="13"/>
      <c r="AA8792" s="13"/>
      <c r="AB8792" s="13"/>
      <c r="AC8792" s="13"/>
      <c r="AD8792" s="13"/>
      <c r="AE8792" s="13"/>
      <c r="AF8792" s="13"/>
      <c r="AG8792" s="13"/>
      <c r="AH8792" s="13"/>
      <c r="AI8792" s="13"/>
      <c r="AJ8792" s="13"/>
      <c r="AK8792" s="13"/>
      <c r="AL8792" s="13"/>
      <c r="AM8792" s="13"/>
      <c r="AN8792" s="13"/>
      <c r="AO8792" s="13"/>
      <c r="AP8792" s="13"/>
      <c r="AQ8792" s="13"/>
      <c r="AR8792" s="13"/>
      <c r="AS8792" s="13"/>
      <c r="AT8792" s="13"/>
      <c r="AU8792" s="13"/>
      <c r="AV8792" s="13"/>
      <c r="AW8792" s="13"/>
      <c r="AX8792" s="13"/>
      <c r="AY8792" s="13"/>
      <c r="AZ8792" s="12"/>
      <c r="BA8792" s="12"/>
      <c r="BB8792" s="12"/>
      <c r="BC8792" s="11"/>
      <c r="BD8792" s="11"/>
      <c r="BE8792" s="11"/>
      <c r="BF8792" s="11"/>
    </row>
    <row r="8793" spans="1:58" x14ac:dyDescent="0.25">
      <c r="A8793" s="13"/>
      <c r="B8793" s="13"/>
      <c r="C8793" s="13"/>
      <c r="D8793" s="13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3"/>
      <c r="P8793" s="13"/>
      <c r="Q8793" s="13"/>
      <c r="R8793" s="13"/>
      <c r="S8793" s="13"/>
      <c r="T8793" s="13"/>
      <c r="U8793" s="13"/>
      <c r="V8793" s="13"/>
      <c r="W8793" s="13"/>
      <c r="X8793" s="13"/>
      <c r="Y8793" s="13"/>
      <c r="Z8793" s="13"/>
      <c r="AA8793" s="13"/>
      <c r="AB8793" s="13"/>
      <c r="AC8793" s="13"/>
      <c r="AD8793" s="13"/>
      <c r="AE8793" s="13"/>
      <c r="AF8793" s="13"/>
      <c r="AG8793" s="13"/>
      <c r="AH8793" s="13"/>
      <c r="AI8793" s="13"/>
      <c r="AJ8793" s="13"/>
      <c r="AK8793" s="13"/>
      <c r="AL8793" s="13"/>
      <c r="AM8793" s="13"/>
      <c r="AN8793" s="13"/>
      <c r="AO8793" s="13"/>
      <c r="AP8793" s="13"/>
      <c r="AQ8793" s="13"/>
      <c r="AR8793" s="13"/>
      <c r="AS8793" s="13"/>
      <c r="AT8793" s="13"/>
      <c r="AU8793" s="13"/>
      <c r="AV8793" s="13"/>
      <c r="AW8793" s="13"/>
      <c r="AX8793" s="13"/>
      <c r="AY8793" s="13"/>
      <c r="AZ8793" s="12"/>
      <c r="BA8793" s="12"/>
      <c r="BB8793" s="12"/>
      <c r="BC8793" s="11"/>
      <c r="BD8793" s="11"/>
      <c r="BE8793" s="11"/>
      <c r="BF8793" s="11"/>
    </row>
    <row r="8794" spans="1:58" x14ac:dyDescent="0.25">
      <c r="A8794" s="13"/>
      <c r="B8794" s="13"/>
      <c r="C8794" s="13"/>
      <c r="D8794" s="13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3"/>
      <c r="P8794" s="13"/>
      <c r="Q8794" s="13"/>
      <c r="R8794" s="13"/>
      <c r="S8794" s="13"/>
      <c r="T8794" s="13"/>
      <c r="U8794" s="13"/>
      <c r="V8794" s="13"/>
      <c r="W8794" s="13"/>
      <c r="X8794" s="13"/>
      <c r="Y8794" s="13"/>
      <c r="Z8794" s="13"/>
      <c r="AA8794" s="13"/>
      <c r="AB8794" s="13"/>
      <c r="AC8794" s="13"/>
      <c r="AD8794" s="13"/>
      <c r="AE8794" s="13"/>
      <c r="AF8794" s="13"/>
      <c r="AG8794" s="13"/>
      <c r="AH8794" s="13"/>
      <c r="AI8794" s="13"/>
      <c r="AJ8794" s="13"/>
      <c r="AK8794" s="13"/>
      <c r="AL8794" s="13"/>
      <c r="AM8794" s="13"/>
      <c r="AN8794" s="13"/>
      <c r="AO8794" s="13"/>
      <c r="AP8794" s="13"/>
      <c r="AQ8794" s="13"/>
      <c r="AR8794" s="13"/>
      <c r="AS8794" s="13"/>
      <c r="AT8794" s="13"/>
      <c r="AU8794" s="13"/>
      <c r="AV8794" s="13"/>
      <c r="AW8794" s="13"/>
      <c r="AX8794" s="13"/>
      <c r="AY8794" s="13"/>
      <c r="AZ8794" s="12"/>
      <c r="BA8794" s="12"/>
      <c r="BB8794" s="12"/>
      <c r="BC8794" s="11"/>
      <c r="BD8794" s="11"/>
      <c r="BE8794" s="11"/>
      <c r="BF8794" s="11"/>
    </row>
    <row r="8795" spans="1:58" x14ac:dyDescent="0.25">
      <c r="A8795" s="13"/>
      <c r="B8795" s="13"/>
      <c r="C8795" s="13"/>
      <c r="D8795" s="13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  <c r="S8795" s="13"/>
      <c r="T8795" s="13"/>
      <c r="U8795" s="13"/>
      <c r="V8795" s="13"/>
      <c r="W8795" s="13"/>
      <c r="X8795" s="13"/>
      <c r="Y8795" s="13"/>
      <c r="Z8795" s="13"/>
      <c r="AA8795" s="13"/>
      <c r="AB8795" s="13"/>
      <c r="AC8795" s="13"/>
      <c r="AD8795" s="13"/>
      <c r="AE8795" s="13"/>
      <c r="AF8795" s="13"/>
      <c r="AG8795" s="13"/>
      <c r="AH8795" s="13"/>
      <c r="AI8795" s="13"/>
      <c r="AJ8795" s="13"/>
      <c r="AK8795" s="13"/>
      <c r="AL8795" s="13"/>
      <c r="AM8795" s="13"/>
      <c r="AN8795" s="13"/>
      <c r="AO8795" s="13"/>
      <c r="AP8795" s="13"/>
      <c r="AQ8795" s="13"/>
      <c r="AR8795" s="13"/>
      <c r="AS8795" s="13"/>
      <c r="AT8795" s="13"/>
      <c r="AU8795" s="13"/>
      <c r="AV8795" s="13"/>
      <c r="AW8795" s="13"/>
      <c r="AX8795" s="13"/>
      <c r="AY8795" s="13"/>
      <c r="AZ8795" s="12"/>
      <c r="BA8795" s="12"/>
      <c r="BB8795" s="12"/>
      <c r="BC8795" s="11"/>
      <c r="BD8795" s="11"/>
      <c r="BE8795" s="11"/>
      <c r="BF8795" s="11"/>
    </row>
    <row r="8796" spans="1:58" x14ac:dyDescent="0.25">
      <c r="A8796" s="13"/>
      <c r="B8796" s="13"/>
      <c r="C8796" s="13"/>
      <c r="D8796" s="13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  <c r="S8796" s="13"/>
      <c r="T8796" s="13"/>
      <c r="U8796" s="13"/>
      <c r="V8796" s="13"/>
      <c r="W8796" s="13"/>
      <c r="X8796" s="13"/>
      <c r="Y8796" s="13"/>
      <c r="Z8796" s="13"/>
      <c r="AA8796" s="13"/>
      <c r="AB8796" s="13"/>
      <c r="AC8796" s="13"/>
      <c r="AD8796" s="13"/>
      <c r="AE8796" s="13"/>
      <c r="AF8796" s="13"/>
      <c r="AG8796" s="13"/>
      <c r="AH8796" s="13"/>
      <c r="AI8796" s="13"/>
      <c r="AJ8796" s="13"/>
      <c r="AK8796" s="13"/>
      <c r="AL8796" s="13"/>
      <c r="AM8796" s="13"/>
      <c r="AN8796" s="13"/>
      <c r="AO8796" s="13"/>
      <c r="AP8796" s="13"/>
      <c r="AQ8796" s="13"/>
      <c r="AR8796" s="13"/>
      <c r="AS8796" s="13"/>
      <c r="AT8796" s="13"/>
      <c r="AU8796" s="13"/>
      <c r="AV8796" s="13"/>
      <c r="AW8796" s="13"/>
      <c r="AX8796" s="13"/>
      <c r="AY8796" s="13"/>
      <c r="AZ8796" s="12"/>
      <c r="BA8796" s="12"/>
      <c r="BB8796" s="12"/>
      <c r="BC8796" s="11"/>
      <c r="BD8796" s="11"/>
      <c r="BE8796" s="11"/>
      <c r="BF8796" s="11"/>
    </row>
    <row r="8797" spans="1:58" x14ac:dyDescent="0.25">
      <c r="A8797" s="13"/>
      <c r="B8797" s="13"/>
      <c r="C8797" s="13"/>
      <c r="D8797" s="13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3"/>
      <c r="P8797" s="13"/>
      <c r="Q8797" s="13"/>
      <c r="R8797" s="13"/>
      <c r="S8797" s="13"/>
      <c r="T8797" s="13"/>
      <c r="U8797" s="13"/>
      <c r="V8797" s="13"/>
      <c r="W8797" s="13"/>
      <c r="X8797" s="13"/>
      <c r="Y8797" s="13"/>
      <c r="Z8797" s="13"/>
      <c r="AA8797" s="13"/>
      <c r="AB8797" s="13"/>
      <c r="AC8797" s="13"/>
      <c r="AD8797" s="13"/>
      <c r="AE8797" s="13"/>
      <c r="AF8797" s="13"/>
      <c r="AG8797" s="13"/>
      <c r="AH8797" s="13"/>
      <c r="AI8797" s="13"/>
      <c r="AJ8797" s="13"/>
      <c r="AK8797" s="13"/>
      <c r="AL8797" s="13"/>
      <c r="AM8797" s="13"/>
      <c r="AN8797" s="13"/>
      <c r="AO8797" s="13"/>
      <c r="AP8797" s="13"/>
      <c r="AQ8797" s="13"/>
      <c r="AR8797" s="13"/>
      <c r="AS8797" s="13"/>
      <c r="AT8797" s="13"/>
      <c r="AU8797" s="13"/>
      <c r="AV8797" s="13"/>
      <c r="AW8797" s="13"/>
      <c r="AX8797" s="13"/>
      <c r="AY8797" s="13"/>
      <c r="AZ8797" s="12"/>
      <c r="BA8797" s="12"/>
      <c r="BB8797" s="12"/>
      <c r="BC8797" s="11"/>
      <c r="BD8797" s="11"/>
      <c r="BE8797" s="11"/>
      <c r="BF8797" s="11"/>
    </row>
    <row r="8798" spans="1:58" x14ac:dyDescent="0.25">
      <c r="A8798" s="13"/>
      <c r="B8798" s="13"/>
      <c r="C8798" s="13"/>
      <c r="D8798" s="13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3"/>
      <c r="P8798" s="13"/>
      <c r="Q8798" s="13"/>
      <c r="R8798" s="13"/>
      <c r="S8798" s="13"/>
      <c r="T8798" s="13"/>
      <c r="U8798" s="13"/>
      <c r="V8798" s="13"/>
      <c r="W8798" s="13"/>
      <c r="X8798" s="13"/>
      <c r="Y8798" s="13"/>
      <c r="Z8798" s="13"/>
      <c r="AA8798" s="13"/>
      <c r="AB8798" s="13"/>
      <c r="AC8798" s="13"/>
      <c r="AD8798" s="13"/>
      <c r="AE8798" s="13"/>
      <c r="AF8798" s="13"/>
      <c r="AG8798" s="13"/>
      <c r="AH8798" s="13"/>
      <c r="AI8798" s="13"/>
      <c r="AJ8798" s="13"/>
      <c r="AK8798" s="13"/>
      <c r="AL8798" s="13"/>
      <c r="AM8798" s="13"/>
      <c r="AN8798" s="13"/>
      <c r="AO8798" s="13"/>
      <c r="AP8798" s="13"/>
      <c r="AQ8798" s="13"/>
      <c r="AR8798" s="13"/>
      <c r="AS8798" s="13"/>
      <c r="AT8798" s="13"/>
      <c r="AU8798" s="13"/>
      <c r="AV8798" s="13"/>
      <c r="AW8798" s="13"/>
      <c r="AX8798" s="13"/>
      <c r="AY8798" s="13"/>
      <c r="AZ8798" s="12"/>
      <c r="BA8798" s="12"/>
      <c r="BB8798" s="12"/>
      <c r="BC8798" s="11"/>
      <c r="BD8798" s="11"/>
      <c r="BE8798" s="11"/>
      <c r="BF8798" s="11"/>
    </row>
    <row r="8799" spans="1:58" x14ac:dyDescent="0.25">
      <c r="A8799" s="13"/>
      <c r="B8799" s="13"/>
      <c r="C8799" s="13"/>
      <c r="D8799" s="13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  <c r="S8799" s="13"/>
      <c r="T8799" s="13"/>
      <c r="U8799" s="13"/>
      <c r="V8799" s="13"/>
      <c r="W8799" s="13"/>
      <c r="X8799" s="13"/>
      <c r="Y8799" s="13"/>
      <c r="Z8799" s="13"/>
      <c r="AA8799" s="13"/>
      <c r="AB8799" s="13"/>
      <c r="AC8799" s="13"/>
      <c r="AD8799" s="13"/>
      <c r="AE8799" s="13"/>
      <c r="AF8799" s="13"/>
      <c r="AG8799" s="13"/>
      <c r="AH8799" s="13"/>
      <c r="AI8799" s="13"/>
      <c r="AJ8799" s="13"/>
      <c r="AK8799" s="13"/>
      <c r="AL8799" s="13"/>
      <c r="AM8799" s="13"/>
      <c r="AN8799" s="13"/>
      <c r="AO8799" s="13"/>
      <c r="AP8799" s="13"/>
      <c r="AQ8799" s="13"/>
      <c r="AR8799" s="13"/>
      <c r="AS8799" s="13"/>
      <c r="AT8799" s="13"/>
      <c r="AU8799" s="13"/>
      <c r="AV8799" s="13"/>
      <c r="AW8799" s="13"/>
      <c r="AX8799" s="13"/>
      <c r="AY8799" s="13"/>
      <c r="AZ8799" s="12"/>
      <c r="BA8799" s="12"/>
      <c r="BB8799" s="12"/>
      <c r="BC8799" s="11"/>
      <c r="BD8799" s="11"/>
      <c r="BE8799" s="11"/>
      <c r="BF8799" s="11"/>
    </row>
    <row r="8800" spans="1:58" x14ac:dyDescent="0.25">
      <c r="A8800" s="13"/>
      <c r="B8800" s="13"/>
      <c r="C8800" s="13"/>
      <c r="D8800" s="13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3"/>
      <c r="AH8800" s="13"/>
      <c r="AI8800" s="13"/>
      <c r="AJ8800" s="13"/>
      <c r="AK8800" s="13"/>
      <c r="AL8800" s="13"/>
      <c r="AM8800" s="13"/>
      <c r="AN8800" s="13"/>
      <c r="AO8800" s="13"/>
      <c r="AP8800" s="13"/>
      <c r="AQ8800" s="13"/>
      <c r="AR8800" s="13"/>
      <c r="AS8800" s="13"/>
      <c r="AT8800" s="13"/>
      <c r="AU8800" s="13"/>
      <c r="AV8800" s="13"/>
      <c r="AW8800" s="13"/>
      <c r="AX8800" s="13"/>
      <c r="AY8800" s="13"/>
      <c r="AZ8800" s="12"/>
      <c r="BA8800" s="12"/>
      <c r="BB8800" s="12"/>
      <c r="BC8800" s="11"/>
      <c r="BD8800" s="11"/>
      <c r="BE8800" s="11"/>
      <c r="BF8800" s="11"/>
    </row>
    <row r="8801" spans="1:58" x14ac:dyDescent="0.25">
      <c r="A8801" s="13"/>
      <c r="B8801" s="13"/>
      <c r="C8801" s="13"/>
      <c r="D8801" s="13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3"/>
      <c r="P8801" s="13"/>
      <c r="Q8801" s="13"/>
      <c r="R8801" s="13"/>
      <c r="S8801" s="13"/>
      <c r="T8801" s="13"/>
      <c r="U8801" s="13"/>
      <c r="V8801" s="13"/>
      <c r="W8801" s="13"/>
      <c r="X8801" s="13"/>
      <c r="Y8801" s="13"/>
      <c r="Z8801" s="13"/>
      <c r="AA8801" s="13"/>
      <c r="AB8801" s="13"/>
      <c r="AC8801" s="13"/>
      <c r="AD8801" s="13"/>
      <c r="AE8801" s="13"/>
      <c r="AF8801" s="13"/>
      <c r="AG8801" s="13"/>
      <c r="AH8801" s="13"/>
      <c r="AI8801" s="13"/>
      <c r="AJ8801" s="13"/>
      <c r="AK8801" s="13"/>
      <c r="AL8801" s="13"/>
      <c r="AM8801" s="13"/>
      <c r="AN8801" s="13"/>
      <c r="AO8801" s="13"/>
      <c r="AP8801" s="13"/>
      <c r="AQ8801" s="13"/>
      <c r="AR8801" s="13"/>
      <c r="AS8801" s="13"/>
      <c r="AT8801" s="13"/>
      <c r="AU8801" s="13"/>
      <c r="AV8801" s="13"/>
      <c r="AW8801" s="13"/>
      <c r="AX8801" s="13"/>
      <c r="AY8801" s="13"/>
      <c r="AZ8801" s="12"/>
      <c r="BA8801" s="12"/>
      <c r="BB8801" s="12"/>
      <c r="BC8801" s="11"/>
      <c r="BD8801" s="11"/>
      <c r="BE8801" s="11"/>
      <c r="BF8801" s="11"/>
    </row>
    <row r="8802" spans="1:58" x14ac:dyDescent="0.25">
      <c r="A8802" s="13"/>
      <c r="B8802" s="13"/>
      <c r="C8802" s="13"/>
      <c r="D8802" s="13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3"/>
      <c r="P8802" s="13"/>
      <c r="Q8802" s="13"/>
      <c r="R8802" s="13"/>
      <c r="S8802" s="13"/>
      <c r="T8802" s="13"/>
      <c r="U8802" s="13"/>
      <c r="V8802" s="13"/>
      <c r="W8802" s="13"/>
      <c r="X8802" s="13"/>
      <c r="Y8802" s="13"/>
      <c r="Z8802" s="13"/>
      <c r="AA8802" s="13"/>
      <c r="AB8802" s="13"/>
      <c r="AC8802" s="13"/>
      <c r="AD8802" s="13"/>
      <c r="AE8802" s="13"/>
      <c r="AF8802" s="13"/>
      <c r="AG8802" s="13"/>
      <c r="AH8802" s="13"/>
      <c r="AI8802" s="13"/>
      <c r="AJ8802" s="13"/>
      <c r="AK8802" s="13"/>
      <c r="AL8802" s="13"/>
      <c r="AM8802" s="13"/>
      <c r="AN8802" s="13"/>
      <c r="AO8802" s="13"/>
      <c r="AP8802" s="13"/>
      <c r="AQ8802" s="13"/>
      <c r="AR8802" s="13"/>
      <c r="AS8802" s="13"/>
      <c r="AT8802" s="13"/>
      <c r="AU8802" s="13"/>
      <c r="AV8802" s="13"/>
      <c r="AW8802" s="13"/>
      <c r="AX8802" s="13"/>
      <c r="AY8802" s="13"/>
      <c r="AZ8802" s="12"/>
      <c r="BA8802" s="12"/>
      <c r="BB8802" s="12"/>
      <c r="BC8802" s="11"/>
      <c r="BD8802" s="11"/>
      <c r="BE8802" s="11"/>
      <c r="BF8802" s="11"/>
    </row>
    <row r="8803" spans="1:58" x14ac:dyDescent="0.25">
      <c r="A8803" s="13"/>
      <c r="B8803" s="13"/>
      <c r="C8803" s="13"/>
      <c r="D8803" s="13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  <c r="S8803" s="13"/>
      <c r="T8803" s="13"/>
      <c r="U8803" s="13"/>
      <c r="V8803" s="13"/>
      <c r="W8803" s="13"/>
      <c r="X8803" s="13"/>
      <c r="Y8803" s="13"/>
      <c r="Z8803" s="13"/>
      <c r="AA8803" s="13"/>
      <c r="AB8803" s="13"/>
      <c r="AC8803" s="13"/>
      <c r="AD8803" s="13"/>
      <c r="AE8803" s="13"/>
      <c r="AF8803" s="13"/>
      <c r="AG8803" s="13"/>
      <c r="AH8803" s="13"/>
      <c r="AI8803" s="13"/>
      <c r="AJ8803" s="13"/>
      <c r="AK8803" s="13"/>
      <c r="AL8803" s="13"/>
      <c r="AM8803" s="13"/>
      <c r="AN8803" s="13"/>
      <c r="AO8803" s="13"/>
      <c r="AP8803" s="13"/>
      <c r="AQ8803" s="13"/>
      <c r="AR8803" s="13"/>
      <c r="AS8803" s="13"/>
      <c r="AT8803" s="13"/>
      <c r="AU8803" s="13"/>
      <c r="AV8803" s="13"/>
      <c r="AW8803" s="13"/>
      <c r="AX8803" s="13"/>
      <c r="AY8803" s="13"/>
      <c r="AZ8803" s="12"/>
      <c r="BA8803" s="12"/>
      <c r="BB8803" s="12"/>
      <c r="BC8803" s="11"/>
      <c r="BD8803" s="11"/>
      <c r="BE8803" s="11"/>
      <c r="BF8803" s="11"/>
    </row>
    <row r="8804" spans="1:58" x14ac:dyDescent="0.25">
      <c r="A8804" s="13"/>
      <c r="B8804" s="13"/>
      <c r="C8804" s="13"/>
      <c r="D8804" s="13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  <c r="S8804" s="13"/>
      <c r="T8804" s="13"/>
      <c r="U8804" s="13"/>
      <c r="V8804" s="13"/>
      <c r="W8804" s="13"/>
      <c r="X8804" s="13"/>
      <c r="Y8804" s="13"/>
      <c r="Z8804" s="13"/>
      <c r="AA8804" s="13"/>
      <c r="AB8804" s="13"/>
      <c r="AC8804" s="13"/>
      <c r="AD8804" s="13"/>
      <c r="AE8804" s="13"/>
      <c r="AF8804" s="13"/>
      <c r="AG8804" s="13"/>
      <c r="AH8804" s="13"/>
      <c r="AI8804" s="13"/>
      <c r="AJ8804" s="13"/>
      <c r="AK8804" s="13"/>
      <c r="AL8804" s="13"/>
      <c r="AM8804" s="13"/>
      <c r="AN8804" s="13"/>
      <c r="AO8804" s="13"/>
      <c r="AP8804" s="13"/>
      <c r="AQ8804" s="13"/>
      <c r="AR8804" s="13"/>
      <c r="AS8804" s="13"/>
      <c r="AT8804" s="13"/>
      <c r="AU8804" s="13"/>
      <c r="AV8804" s="13"/>
      <c r="AW8804" s="13"/>
      <c r="AX8804" s="13"/>
      <c r="AY8804" s="13"/>
      <c r="AZ8804" s="12"/>
      <c r="BA8804" s="12"/>
      <c r="BB8804" s="12"/>
      <c r="BC8804" s="11"/>
      <c r="BD8804" s="11"/>
      <c r="BE8804" s="11"/>
      <c r="BF8804" s="11"/>
    </row>
    <row r="8805" spans="1:58" x14ac:dyDescent="0.25">
      <c r="A8805" s="13"/>
      <c r="B8805" s="13"/>
      <c r="C8805" s="13"/>
      <c r="D8805" s="13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3"/>
      <c r="P8805" s="13"/>
      <c r="Q8805" s="13"/>
      <c r="R8805" s="13"/>
      <c r="S8805" s="13"/>
      <c r="T8805" s="13"/>
      <c r="U8805" s="13"/>
      <c r="V8805" s="13"/>
      <c r="W8805" s="13"/>
      <c r="X8805" s="13"/>
      <c r="Y8805" s="13"/>
      <c r="Z8805" s="13"/>
      <c r="AA8805" s="13"/>
      <c r="AB8805" s="13"/>
      <c r="AC8805" s="13"/>
      <c r="AD8805" s="13"/>
      <c r="AE8805" s="13"/>
      <c r="AF8805" s="13"/>
      <c r="AG8805" s="13"/>
      <c r="AH8805" s="13"/>
      <c r="AI8805" s="13"/>
      <c r="AJ8805" s="13"/>
      <c r="AK8805" s="13"/>
      <c r="AL8805" s="13"/>
      <c r="AM8805" s="13"/>
      <c r="AN8805" s="13"/>
      <c r="AO8805" s="13"/>
      <c r="AP8805" s="13"/>
      <c r="AQ8805" s="13"/>
      <c r="AR8805" s="13"/>
      <c r="AS8805" s="13"/>
      <c r="AT8805" s="13"/>
      <c r="AU8805" s="13"/>
      <c r="AV8805" s="13"/>
      <c r="AW8805" s="13"/>
      <c r="AX8805" s="13"/>
      <c r="AY8805" s="13"/>
      <c r="AZ8805" s="12"/>
      <c r="BA8805" s="12"/>
      <c r="BB8805" s="12"/>
      <c r="BC8805" s="11"/>
      <c r="BD8805" s="11"/>
      <c r="BE8805" s="11"/>
      <c r="BF8805" s="11"/>
    </row>
    <row r="8806" spans="1:58" x14ac:dyDescent="0.25">
      <c r="A8806" s="13"/>
      <c r="B8806" s="13"/>
      <c r="C8806" s="13"/>
      <c r="D8806" s="13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3"/>
      <c r="P8806" s="13"/>
      <c r="Q8806" s="13"/>
      <c r="R8806" s="13"/>
      <c r="S8806" s="13"/>
      <c r="T8806" s="13"/>
      <c r="U8806" s="13"/>
      <c r="V8806" s="13"/>
      <c r="W8806" s="13"/>
      <c r="X8806" s="13"/>
      <c r="Y8806" s="13"/>
      <c r="Z8806" s="13"/>
      <c r="AA8806" s="13"/>
      <c r="AB8806" s="13"/>
      <c r="AC8806" s="13"/>
      <c r="AD8806" s="13"/>
      <c r="AE8806" s="13"/>
      <c r="AF8806" s="13"/>
      <c r="AG8806" s="13"/>
      <c r="AH8806" s="13"/>
      <c r="AI8806" s="13"/>
      <c r="AJ8806" s="13"/>
      <c r="AK8806" s="13"/>
      <c r="AL8806" s="13"/>
      <c r="AM8806" s="13"/>
      <c r="AN8806" s="13"/>
      <c r="AO8806" s="13"/>
      <c r="AP8806" s="13"/>
      <c r="AQ8806" s="13"/>
      <c r="AR8806" s="13"/>
      <c r="AS8806" s="13"/>
      <c r="AT8806" s="13"/>
      <c r="AU8806" s="13"/>
      <c r="AV8806" s="13"/>
      <c r="AW8806" s="13"/>
      <c r="AX8806" s="13"/>
      <c r="AY8806" s="13"/>
      <c r="AZ8806" s="12"/>
      <c r="BA8806" s="12"/>
      <c r="BB8806" s="12"/>
      <c r="BC8806" s="11"/>
      <c r="BD8806" s="11"/>
      <c r="BE8806" s="11"/>
      <c r="BF8806" s="11"/>
    </row>
    <row r="8807" spans="1:58" x14ac:dyDescent="0.25">
      <c r="A8807" s="13"/>
      <c r="B8807" s="13"/>
      <c r="C8807" s="13"/>
      <c r="D8807" s="13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  <c r="S8807" s="13"/>
      <c r="T8807" s="13"/>
      <c r="U8807" s="13"/>
      <c r="V8807" s="13"/>
      <c r="W8807" s="13"/>
      <c r="X8807" s="13"/>
      <c r="Y8807" s="13"/>
      <c r="Z8807" s="13"/>
      <c r="AA8807" s="13"/>
      <c r="AB8807" s="13"/>
      <c r="AC8807" s="13"/>
      <c r="AD8807" s="13"/>
      <c r="AE8807" s="13"/>
      <c r="AF8807" s="13"/>
      <c r="AG8807" s="13"/>
      <c r="AH8807" s="13"/>
      <c r="AI8807" s="13"/>
      <c r="AJ8807" s="13"/>
      <c r="AK8807" s="13"/>
      <c r="AL8807" s="13"/>
      <c r="AM8807" s="13"/>
      <c r="AN8807" s="13"/>
      <c r="AO8807" s="13"/>
      <c r="AP8807" s="13"/>
      <c r="AQ8807" s="13"/>
      <c r="AR8807" s="13"/>
      <c r="AS8807" s="13"/>
      <c r="AT8807" s="13"/>
      <c r="AU8807" s="13"/>
      <c r="AV8807" s="13"/>
      <c r="AW8807" s="13"/>
      <c r="AX8807" s="13"/>
      <c r="AY8807" s="13"/>
      <c r="AZ8807" s="12"/>
      <c r="BA8807" s="12"/>
      <c r="BB8807" s="12"/>
      <c r="BC8807" s="11"/>
      <c r="BD8807" s="11"/>
      <c r="BE8807" s="11"/>
      <c r="BF8807" s="11"/>
    </row>
    <row r="8808" spans="1:58" x14ac:dyDescent="0.25">
      <c r="A8808" s="13"/>
      <c r="B8808" s="13"/>
      <c r="C8808" s="13"/>
      <c r="D8808" s="13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  <c r="S8808" s="13"/>
      <c r="T8808" s="13"/>
      <c r="U8808" s="13"/>
      <c r="V8808" s="13"/>
      <c r="W8808" s="13"/>
      <c r="X8808" s="13"/>
      <c r="Y8808" s="13"/>
      <c r="Z8808" s="13"/>
      <c r="AA8808" s="13"/>
      <c r="AB8808" s="13"/>
      <c r="AC8808" s="13"/>
      <c r="AD8808" s="13"/>
      <c r="AE8808" s="13"/>
      <c r="AF8808" s="13"/>
      <c r="AG8808" s="13"/>
      <c r="AH8808" s="13"/>
      <c r="AI8808" s="13"/>
      <c r="AJ8808" s="13"/>
      <c r="AK8808" s="13"/>
      <c r="AL8808" s="13"/>
      <c r="AM8808" s="13"/>
      <c r="AN8808" s="13"/>
      <c r="AO8808" s="13"/>
      <c r="AP8808" s="13"/>
      <c r="AQ8808" s="13"/>
      <c r="AR8808" s="13"/>
      <c r="AS8808" s="13"/>
      <c r="AT8808" s="13"/>
      <c r="AU8808" s="13"/>
      <c r="AV8808" s="13"/>
      <c r="AW8808" s="13"/>
      <c r="AX8808" s="13"/>
      <c r="AY8808" s="13"/>
      <c r="AZ8808" s="12"/>
      <c r="BA8808" s="12"/>
      <c r="BB8808" s="12"/>
      <c r="BC8808" s="11"/>
      <c r="BD8808" s="11"/>
      <c r="BE8808" s="11"/>
      <c r="BF8808" s="11"/>
    </row>
    <row r="8809" spans="1:58" x14ac:dyDescent="0.25">
      <c r="A8809" s="13"/>
      <c r="B8809" s="13"/>
      <c r="C8809" s="13"/>
      <c r="D8809" s="13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3"/>
      <c r="P8809" s="13"/>
      <c r="Q8809" s="13"/>
      <c r="R8809" s="13"/>
      <c r="S8809" s="13"/>
      <c r="T8809" s="13"/>
      <c r="U8809" s="13"/>
      <c r="V8809" s="13"/>
      <c r="W8809" s="13"/>
      <c r="X8809" s="13"/>
      <c r="Y8809" s="13"/>
      <c r="Z8809" s="13"/>
      <c r="AA8809" s="13"/>
      <c r="AB8809" s="13"/>
      <c r="AC8809" s="13"/>
      <c r="AD8809" s="13"/>
      <c r="AE8809" s="13"/>
      <c r="AF8809" s="13"/>
      <c r="AG8809" s="13"/>
      <c r="AH8809" s="13"/>
      <c r="AI8809" s="13"/>
      <c r="AJ8809" s="13"/>
      <c r="AK8809" s="13"/>
      <c r="AL8809" s="13"/>
      <c r="AM8809" s="13"/>
      <c r="AN8809" s="13"/>
      <c r="AO8809" s="13"/>
      <c r="AP8809" s="13"/>
      <c r="AQ8809" s="13"/>
      <c r="AR8809" s="13"/>
      <c r="AS8809" s="13"/>
      <c r="AT8809" s="13"/>
      <c r="AU8809" s="13"/>
      <c r="AV8809" s="13"/>
      <c r="AW8809" s="13"/>
      <c r="AX8809" s="13"/>
      <c r="AY8809" s="13"/>
      <c r="AZ8809" s="12"/>
      <c r="BA8809" s="12"/>
      <c r="BB8809" s="12"/>
      <c r="BC8809" s="11"/>
      <c r="BD8809" s="11"/>
      <c r="BE8809" s="11"/>
      <c r="BF8809" s="11"/>
    </row>
    <row r="8810" spans="1:58" x14ac:dyDescent="0.25">
      <c r="A8810" s="13"/>
      <c r="B8810" s="13"/>
      <c r="C8810" s="13"/>
      <c r="D8810" s="13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3"/>
      <c r="P8810" s="13"/>
      <c r="Q8810" s="13"/>
      <c r="R8810" s="13"/>
      <c r="S8810" s="13"/>
      <c r="T8810" s="13"/>
      <c r="U8810" s="13"/>
      <c r="V8810" s="13"/>
      <c r="W8810" s="13"/>
      <c r="X8810" s="13"/>
      <c r="Y8810" s="13"/>
      <c r="Z8810" s="13"/>
      <c r="AA8810" s="13"/>
      <c r="AB8810" s="13"/>
      <c r="AC8810" s="13"/>
      <c r="AD8810" s="13"/>
      <c r="AE8810" s="13"/>
      <c r="AF8810" s="13"/>
      <c r="AG8810" s="13"/>
      <c r="AH8810" s="13"/>
      <c r="AI8810" s="13"/>
      <c r="AJ8810" s="13"/>
      <c r="AK8810" s="13"/>
      <c r="AL8810" s="13"/>
      <c r="AM8810" s="13"/>
      <c r="AN8810" s="13"/>
      <c r="AO8810" s="13"/>
      <c r="AP8810" s="13"/>
      <c r="AQ8810" s="13"/>
      <c r="AR8810" s="13"/>
      <c r="AS8810" s="13"/>
      <c r="AT8810" s="13"/>
      <c r="AU8810" s="13"/>
      <c r="AV8810" s="13"/>
      <c r="AW8810" s="13"/>
      <c r="AX8810" s="13"/>
      <c r="AY8810" s="13"/>
      <c r="AZ8810" s="12"/>
      <c r="BA8810" s="12"/>
      <c r="BB8810" s="12"/>
      <c r="BC8810" s="11"/>
      <c r="BD8810" s="11"/>
      <c r="BE8810" s="11"/>
      <c r="BF8810" s="11"/>
    </row>
    <row r="8811" spans="1:58" x14ac:dyDescent="0.25">
      <c r="A8811" s="13"/>
      <c r="B8811" s="13"/>
      <c r="C8811" s="13"/>
      <c r="D8811" s="13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  <c r="S8811" s="13"/>
      <c r="T8811" s="13"/>
      <c r="U8811" s="13"/>
      <c r="V8811" s="13"/>
      <c r="W8811" s="13"/>
      <c r="X8811" s="13"/>
      <c r="Y8811" s="13"/>
      <c r="Z8811" s="13"/>
      <c r="AA8811" s="13"/>
      <c r="AB8811" s="13"/>
      <c r="AC8811" s="13"/>
      <c r="AD8811" s="13"/>
      <c r="AE8811" s="13"/>
      <c r="AF8811" s="13"/>
      <c r="AG8811" s="13"/>
      <c r="AH8811" s="13"/>
      <c r="AI8811" s="13"/>
      <c r="AJ8811" s="13"/>
      <c r="AK8811" s="13"/>
      <c r="AL8811" s="13"/>
      <c r="AM8811" s="13"/>
      <c r="AN8811" s="13"/>
      <c r="AO8811" s="13"/>
      <c r="AP8811" s="13"/>
      <c r="AQ8811" s="13"/>
      <c r="AR8811" s="13"/>
      <c r="AS8811" s="13"/>
      <c r="AT8811" s="13"/>
      <c r="AU8811" s="13"/>
      <c r="AV8811" s="13"/>
      <c r="AW8811" s="13"/>
      <c r="AX8811" s="13"/>
      <c r="AY8811" s="13"/>
      <c r="AZ8811" s="12"/>
      <c r="BA8811" s="12"/>
      <c r="BB8811" s="12"/>
      <c r="BC8811" s="11"/>
      <c r="BD8811" s="11"/>
      <c r="BE8811" s="11"/>
      <c r="BF8811" s="11"/>
    </row>
    <row r="8812" spans="1:58" x14ac:dyDescent="0.25">
      <c r="A8812" s="13"/>
      <c r="B8812" s="13"/>
      <c r="C8812" s="13"/>
      <c r="D8812" s="13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  <c r="S8812" s="13"/>
      <c r="T8812" s="13"/>
      <c r="U8812" s="13"/>
      <c r="V8812" s="13"/>
      <c r="W8812" s="13"/>
      <c r="X8812" s="13"/>
      <c r="Y8812" s="13"/>
      <c r="Z8812" s="13"/>
      <c r="AA8812" s="13"/>
      <c r="AB8812" s="13"/>
      <c r="AC8812" s="13"/>
      <c r="AD8812" s="13"/>
      <c r="AE8812" s="13"/>
      <c r="AF8812" s="13"/>
      <c r="AG8812" s="13"/>
      <c r="AH8812" s="13"/>
      <c r="AI8812" s="13"/>
      <c r="AJ8812" s="13"/>
      <c r="AK8812" s="13"/>
      <c r="AL8812" s="13"/>
      <c r="AM8812" s="13"/>
      <c r="AN8812" s="13"/>
      <c r="AO8812" s="13"/>
      <c r="AP8812" s="13"/>
      <c r="AQ8812" s="13"/>
      <c r="AR8812" s="13"/>
      <c r="AS8812" s="13"/>
      <c r="AT8812" s="13"/>
      <c r="AU8812" s="13"/>
      <c r="AV8812" s="13"/>
      <c r="AW8812" s="13"/>
      <c r="AX8812" s="13"/>
      <c r="AY8812" s="13"/>
      <c r="AZ8812" s="12"/>
      <c r="BA8812" s="12"/>
      <c r="BB8812" s="12"/>
      <c r="BC8812" s="11"/>
      <c r="BD8812" s="11"/>
      <c r="BE8812" s="11"/>
      <c r="BF8812" s="11"/>
    </row>
    <row r="8813" spans="1:58" x14ac:dyDescent="0.25">
      <c r="A8813" s="13"/>
      <c r="B8813" s="13"/>
      <c r="C8813" s="13"/>
      <c r="D8813" s="13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3"/>
      <c r="P8813" s="13"/>
      <c r="Q8813" s="13"/>
      <c r="R8813" s="13"/>
      <c r="S8813" s="13"/>
      <c r="T8813" s="13"/>
      <c r="U8813" s="13"/>
      <c r="V8813" s="13"/>
      <c r="W8813" s="13"/>
      <c r="X8813" s="13"/>
      <c r="Y8813" s="13"/>
      <c r="Z8813" s="13"/>
      <c r="AA8813" s="13"/>
      <c r="AB8813" s="13"/>
      <c r="AC8813" s="13"/>
      <c r="AD8813" s="13"/>
      <c r="AE8813" s="13"/>
      <c r="AF8813" s="13"/>
      <c r="AG8813" s="13"/>
      <c r="AH8813" s="13"/>
      <c r="AI8813" s="13"/>
      <c r="AJ8813" s="13"/>
      <c r="AK8813" s="13"/>
      <c r="AL8813" s="13"/>
      <c r="AM8813" s="13"/>
      <c r="AN8813" s="13"/>
      <c r="AO8813" s="13"/>
      <c r="AP8813" s="13"/>
      <c r="AQ8813" s="13"/>
      <c r="AR8813" s="13"/>
      <c r="AS8813" s="13"/>
      <c r="AT8813" s="13"/>
      <c r="AU8813" s="13"/>
      <c r="AV8813" s="13"/>
      <c r="AW8813" s="13"/>
      <c r="AX8813" s="13"/>
      <c r="AY8813" s="13"/>
      <c r="AZ8813" s="12"/>
      <c r="BA8813" s="12"/>
      <c r="BB8813" s="12"/>
      <c r="BC8813" s="11"/>
      <c r="BD8813" s="11"/>
      <c r="BE8813" s="11"/>
      <c r="BF8813" s="11"/>
    </row>
    <row r="8814" spans="1:58" x14ac:dyDescent="0.25">
      <c r="A8814" s="13"/>
      <c r="B8814" s="13"/>
      <c r="C8814" s="13"/>
      <c r="D8814" s="13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3"/>
      <c r="P8814" s="13"/>
      <c r="Q8814" s="13"/>
      <c r="R8814" s="13"/>
      <c r="S8814" s="13"/>
      <c r="T8814" s="13"/>
      <c r="U8814" s="13"/>
      <c r="V8814" s="13"/>
      <c r="W8814" s="13"/>
      <c r="X8814" s="13"/>
      <c r="Y8814" s="13"/>
      <c r="Z8814" s="13"/>
      <c r="AA8814" s="13"/>
      <c r="AB8814" s="13"/>
      <c r="AC8814" s="13"/>
      <c r="AD8814" s="13"/>
      <c r="AE8814" s="13"/>
      <c r="AF8814" s="13"/>
      <c r="AG8814" s="13"/>
      <c r="AH8814" s="13"/>
      <c r="AI8814" s="13"/>
      <c r="AJ8814" s="13"/>
      <c r="AK8814" s="13"/>
      <c r="AL8814" s="13"/>
      <c r="AM8814" s="13"/>
      <c r="AN8814" s="13"/>
      <c r="AO8814" s="13"/>
      <c r="AP8814" s="13"/>
      <c r="AQ8814" s="13"/>
      <c r="AR8814" s="13"/>
      <c r="AS8814" s="13"/>
      <c r="AT8814" s="13"/>
      <c r="AU8814" s="13"/>
      <c r="AV8814" s="13"/>
      <c r="AW8814" s="13"/>
      <c r="AX8814" s="13"/>
      <c r="AY8814" s="13"/>
      <c r="AZ8814" s="12"/>
      <c r="BA8814" s="12"/>
      <c r="BB8814" s="12"/>
      <c r="BC8814" s="11"/>
      <c r="BD8814" s="11"/>
      <c r="BE8814" s="11"/>
      <c r="BF8814" s="11"/>
    </row>
    <row r="8815" spans="1:58" x14ac:dyDescent="0.25">
      <c r="A8815" s="13"/>
      <c r="B8815" s="13"/>
      <c r="C8815" s="13"/>
      <c r="D8815" s="13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  <c r="S8815" s="13"/>
      <c r="T8815" s="13"/>
      <c r="U8815" s="13"/>
      <c r="V8815" s="13"/>
      <c r="W8815" s="13"/>
      <c r="X8815" s="13"/>
      <c r="Y8815" s="13"/>
      <c r="Z8815" s="13"/>
      <c r="AA8815" s="13"/>
      <c r="AB8815" s="13"/>
      <c r="AC8815" s="13"/>
      <c r="AD8815" s="13"/>
      <c r="AE8815" s="13"/>
      <c r="AF8815" s="13"/>
      <c r="AG8815" s="13"/>
      <c r="AH8815" s="13"/>
      <c r="AI8815" s="13"/>
      <c r="AJ8815" s="13"/>
      <c r="AK8815" s="13"/>
      <c r="AL8815" s="13"/>
      <c r="AM8815" s="13"/>
      <c r="AN8815" s="13"/>
      <c r="AO8815" s="13"/>
      <c r="AP8815" s="13"/>
      <c r="AQ8815" s="13"/>
      <c r="AR8815" s="13"/>
      <c r="AS8815" s="13"/>
      <c r="AT8815" s="13"/>
      <c r="AU8815" s="13"/>
      <c r="AV8815" s="13"/>
      <c r="AW8815" s="13"/>
      <c r="AX8815" s="13"/>
      <c r="AY8815" s="13"/>
      <c r="AZ8815" s="12"/>
      <c r="BA8815" s="12"/>
      <c r="BB8815" s="12"/>
      <c r="BC8815" s="11"/>
      <c r="BD8815" s="11"/>
      <c r="BE8815" s="11"/>
      <c r="BF8815" s="11"/>
    </row>
    <row r="8816" spans="1:58" x14ac:dyDescent="0.25">
      <c r="A8816" s="13"/>
      <c r="B8816" s="13"/>
      <c r="C8816" s="13"/>
      <c r="D8816" s="13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  <c r="S8816" s="13"/>
      <c r="T8816" s="13"/>
      <c r="U8816" s="13"/>
      <c r="V8816" s="13"/>
      <c r="W8816" s="13"/>
      <c r="X8816" s="13"/>
      <c r="Y8816" s="13"/>
      <c r="Z8816" s="13"/>
      <c r="AA8816" s="13"/>
      <c r="AB8816" s="13"/>
      <c r="AC8816" s="13"/>
      <c r="AD8816" s="13"/>
      <c r="AE8816" s="13"/>
      <c r="AF8816" s="13"/>
      <c r="AG8816" s="13"/>
      <c r="AH8816" s="13"/>
      <c r="AI8816" s="13"/>
      <c r="AJ8816" s="13"/>
      <c r="AK8816" s="13"/>
      <c r="AL8816" s="13"/>
      <c r="AM8816" s="13"/>
      <c r="AN8816" s="13"/>
      <c r="AO8816" s="13"/>
      <c r="AP8816" s="13"/>
      <c r="AQ8816" s="13"/>
      <c r="AR8816" s="13"/>
      <c r="AS8816" s="13"/>
      <c r="AT8816" s="13"/>
      <c r="AU8816" s="13"/>
      <c r="AV8816" s="13"/>
      <c r="AW8816" s="13"/>
      <c r="AX8816" s="13"/>
      <c r="AY8816" s="13"/>
      <c r="AZ8816" s="12"/>
      <c r="BA8816" s="12"/>
      <c r="BB8816" s="12"/>
      <c r="BC8816" s="11"/>
      <c r="BD8816" s="11"/>
      <c r="BE8816" s="11"/>
      <c r="BF8816" s="11"/>
    </row>
    <row r="8817" spans="1:58" x14ac:dyDescent="0.25">
      <c r="A8817" s="13"/>
      <c r="B8817" s="13"/>
      <c r="C8817" s="13"/>
      <c r="D8817" s="13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3"/>
      <c r="P8817" s="13"/>
      <c r="Q8817" s="13"/>
      <c r="R8817" s="13"/>
      <c r="S8817" s="13"/>
      <c r="T8817" s="13"/>
      <c r="U8817" s="13"/>
      <c r="V8817" s="13"/>
      <c r="W8817" s="13"/>
      <c r="X8817" s="13"/>
      <c r="Y8817" s="13"/>
      <c r="Z8817" s="13"/>
      <c r="AA8817" s="13"/>
      <c r="AB8817" s="13"/>
      <c r="AC8817" s="13"/>
      <c r="AD8817" s="13"/>
      <c r="AE8817" s="13"/>
      <c r="AF8817" s="13"/>
      <c r="AG8817" s="13"/>
      <c r="AH8817" s="13"/>
      <c r="AI8817" s="13"/>
      <c r="AJ8817" s="13"/>
      <c r="AK8817" s="13"/>
      <c r="AL8817" s="13"/>
      <c r="AM8817" s="13"/>
      <c r="AN8817" s="13"/>
      <c r="AO8817" s="13"/>
      <c r="AP8817" s="13"/>
      <c r="AQ8817" s="13"/>
      <c r="AR8817" s="13"/>
      <c r="AS8817" s="13"/>
      <c r="AT8817" s="13"/>
      <c r="AU8817" s="13"/>
      <c r="AV8817" s="13"/>
      <c r="AW8817" s="13"/>
      <c r="AX8817" s="13"/>
      <c r="AY8817" s="13"/>
      <c r="AZ8817" s="12"/>
      <c r="BA8817" s="12"/>
      <c r="BB8817" s="12"/>
      <c r="BC8817" s="11"/>
      <c r="BD8817" s="11"/>
      <c r="BE8817" s="11"/>
      <c r="BF8817" s="11"/>
    </row>
    <row r="8818" spans="1:58" x14ac:dyDescent="0.25">
      <c r="A8818" s="13"/>
      <c r="B8818" s="13"/>
      <c r="C8818" s="13"/>
      <c r="D8818" s="13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3"/>
      <c r="P8818" s="13"/>
      <c r="Q8818" s="13"/>
      <c r="R8818" s="13"/>
      <c r="S8818" s="13"/>
      <c r="T8818" s="13"/>
      <c r="U8818" s="13"/>
      <c r="V8818" s="13"/>
      <c r="W8818" s="13"/>
      <c r="X8818" s="13"/>
      <c r="Y8818" s="13"/>
      <c r="Z8818" s="13"/>
      <c r="AA8818" s="13"/>
      <c r="AB8818" s="13"/>
      <c r="AC8818" s="13"/>
      <c r="AD8818" s="13"/>
      <c r="AE8818" s="13"/>
      <c r="AF8818" s="13"/>
      <c r="AG8818" s="13"/>
      <c r="AH8818" s="13"/>
      <c r="AI8818" s="13"/>
      <c r="AJ8818" s="13"/>
      <c r="AK8818" s="13"/>
      <c r="AL8818" s="13"/>
      <c r="AM8818" s="13"/>
      <c r="AN8818" s="13"/>
      <c r="AO8818" s="13"/>
      <c r="AP8818" s="13"/>
      <c r="AQ8818" s="13"/>
      <c r="AR8818" s="13"/>
      <c r="AS8818" s="13"/>
      <c r="AT8818" s="13"/>
      <c r="AU8818" s="13"/>
      <c r="AV8818" s="13"/>
      <c r="AW8818" s="13"/>
      <c r="AX8818" s="13"/>
      <c r="AY8818" s="13"/>
      <c r="AZ8818" s="12"/>
      <c r="BA8818" s="12"/>
      <c r="BB8818" s="12"/>
      <c r="BC8818" s="11"/>
      <c r="BD8818" s="11"/>
      <c r="BE8818" s="11"/>
      <c r="BF8818" s="11"/>
    </row>
    <row r="8819" spans="1:58" x14ac:dyDescent="0.25">
      <c r="A8819" s="13"/>
      <c r="B8819" s="13"/>
      <c r="C8819" s="13"/>
      <c r="D8819" s="13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  <c r="S8819" s="13"/>
      <c r="T8819" s="13"/>
      <c r="U8819" s="13"/>
      <c r="V8819" s="13"/>
      <c r="W8819" s="13"/>
      <c r="X8819" s="13"/>
      <c r="Y8819" s="13"/>
      <c r="Z8819" s="13"/>
      <c r="AA8819" s="13"/>
      <c r="AB8819" s="13"/>
      <c r="AC8819" s="13"/>
      <c r="AD8819" s="13"/>
      <c r="AE8819" s="13"/>
      <c r="AF8819" s="13"/>
      <c r="AG8819" s="13"/>
      <c r="AH8819" s="13"/>
      <c r="AI8819" s="13"/>
      <c r="AJ8819" s="13"/>
      <c r="AK8819" s="13"/>
      <c r="AL8819" s="13"/>
      <c r="AM8819" s="13"/>
      <c r="AN8819" s="13"/>
      <c r="AO8819" s="13"/>
      <c r="AP8819" s="13"/>
      <c r="AQ8819" s="13"/>
      <c r="AR8819" s="13"/>
      <c r="AS8819" s="13"/>
      <c r="AT8819" s="13"/>
      <c r="AU8819" s="13"/>
      <c r="AV8819" s="13"/>
      <c r="AW8819" s="13"/>
      <c r="AX8819" s="13"/>
      <c r="AY8819" s="13"/>
      <c r="AZ8819" s="12"/>
      <c r="BA8819" s="12"/>
      <c r="BB8819" s="12"/>
      <c r="BC8819" s="11"/>
      <c r="BD8819" s="11"/>
      <c r="BE8819" s="11"/>
      <c r="BF8819" s="11"/>
    </row>
    <row r="8820" spans="1:58" x14ac:dyDescent="0.25">
      <c r="A8820" s="13"/>
      <c r="B8820" s="13"/>
      <c r="C8820" s="13"/>
      <c r="D8820" s="13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  <c r="S8820" s="13"/>
      <c r="T8820" s="13"/>
      <c r="U8820" s="13"/>
      <c r="V8820" s="13"/>
      <c r="W8820" s="13"/>
      <c r="X8820" s="13"/>
      <c r="Y8820" s="13"/>
      <c r="Z8820" s="13"/>
      <c r="AA8820" s="13"/>
      <c r="AB8820" s="13"/>
      <c r="AC8820" s="13"/>
      <c r="AD8820" s="13"/>
      <c r="AE8820" s="13"/>
      <c r="AF8820" s="13"/>
      <c r="AG8820" s="13"/>
      <c r="AH8820" s="13"/>
      <c r="AI8820" s="13"/>
      <c r="AJ8820" s="13"/>
      <c r="AK8820" s="13"/>
      <c r="AL8820" s="13"/>
      <c r="AM8820" s="13"/>
      <c r="AN8820" s="13"/>
      <c r="AO8820" s="13"/>
      <c r="AP8820" s="13"/>
      <c r="AQ8820" s="13"/>
      <c r="AR8820" s="13"/>
      <c r="AS8820" s="13"/>
      <c r="AT8820" s="13"/>
      <c r="AU8820" s="13"/>
      <c r="AV8820" s="13"/>
      <c r="AW8820" s="13"/>
      <c r="AX8820" s="13"/>
      <c r="AY8820" s="13"/>
      <c r="AZ8820" s="12"/>
      <c r="BA8820" s="12"/>
      <c r="BB8820" s="12"/>
      <c r="BC8820" s="11"/>
      <c r="BD8820" s="11"/>
      <c r="BE8820" s="11"/>
      <c r="BF8820" s="11"/>
    </row>
    <row r="8821" spans="1:58" x14ac:dyDescent="0.25">
      <c r="A8821" s="13"/>
      <c r="B8821" s="13"/>
      <c r="C8821" s="13"/>
      <c r="D8821" s="13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3"/>
      <c r="P8821" s="13"/>
      <c r="Q8821" s="13"/>
      <c r="R8821" s="13"/>
      <c r="S8821" s="13"/>
      <c r="T8821" s="13"/>
      <c r="U8821" s="13"/>
      <c r="V8821" s="13"/>
      <c r="W8821" s="13"/>
      <c r="X8821" s="13"/>
      <c r="Y8821" s="13"/>
      <c r="Z8821" s="13"/>
      <c r="AA8821" s="13"/>
      <c r="AB8821" s="13"/>
      <c r="AC8821" s="13"/>
      <c r="AD8821" s="13"/>
      <c r="AE8821" s="13"/>
      <c r="AF8821" s="13"/>
      <c r="AG8821" s="13"/>
      <c r="AH8821" s="13"/>
      <c r="AI8821" s="13"/>
      <c r="AJ8821" s="13"/>
      <c r="AK8821" s="13"/>
      <c r="AL8821" s="13"/>
      <c r="AM8821" s="13"/>
      <c r="AN8821" s="13"/>
      <c r="AO8821" s="13"/>
      <c r="AP8821" s="13"/>
      <c r="AQ8821" s="13"/>
      <c r="AR8821" s="13"/>
      <c r="AS8821" s="13"/>
      <c r="AT8821" s="13"/>
      <c r="AU8821" s="13"/>
      <c r="AV8821" s="13"/>
      <c r="AW8821" s="13"/>
      <c r="AX8821" s="13"/>
      <c r="AY8821" s="13"/>
      <c r="AZ8821" s="12"/>
      <c r="BA8821" s="12"/>
      <c r="BB8821" s="12"/>
      <c r="BC8821" s="11"/>
      <c r="BD8821" s="11"/>
      <c r="BE8821" s="11"/>
      <c r="BF8821" s="11"/>
    </row>
    <row r="8822" spans="1:58" x14ac:dyDescent="0.25">
      <c r="A8822" s="13"/>
      <c r="B8822" s="13"/>
      <c r="C8822" s="13"/>
      <c r="D8822" s="13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3"/>
      <c r="P8822" s="13"/>
      <c r="Q8822" s="13"/>
      <c r="R8822" s="13"/>
      <c r="S8822" s="13"/>
      <c r="T8822" s="13"/>
      <c r="U8822" s="13"/>
      <c r="V8822" s="13"/>
      <c r="W8822" s="13"/>
      <c r="X8822" s="13"/>
      <c r="Y8822" s="13"/>
      <c r="Z8822" s="13"/>
      <c r="AA8822" s="13"/>
      <c r="AB8822" s="13"/>
      <c r="AC8822" s="13"/>
      <c r="AD8822" s="13"/>
      <c r="AE8822" s="13"/>
      <c r="AF8822" s="13"/>
      <c r="AG8822" s="13"/>
      <c r="AH8822" s="13"/>
      <c r="AI8822" s="13"/>
      <c r="AJ8822" s="13"/>
      <c r="AK8822" s="13"/>
      <c r="AL8822" s="13"/>
      <c r="AM8822" s="13"/>
      <c r="AN8822" s="13"/>
      <c r="AO8822" s="13"/>
      <c r="AP8822" s="13"/>
      <c r="AQ8822" s="13"/>
      <c r="AR8822" s="13"/>
      <c r="AS8822" s="13"/>
      <c r="AT8822" s="13"/>
      <c r="AU8822" s="13"/>
      <c r="AV8822" s="13"/>
      <c r="AW8822" s="13"/>
      <c r="AX8822" s="13"/>
      <c r="AY8822" s="13"/>
      <c r="AZ8822" s="12"/>
      <c r="BA8822" s="12"/>
      <c r="BB8822" s="12"/>
      <c r="BC8822" s="11"/>
      <c r="BD8822" s="11"/>
      <c r="BE8822" s="11"/>
      <c r="BF8822" s="11"/>
    </row>
    <row r="8823" spans="1:58" x14ac:dyDescent="0.25">
      <c r="A8823" s="13"/>
      <c r="B8823" s="13"/>
      <c r="C8823" s="13"/>
      <c r="D8823" s="13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  <c r="S8823" s="13"/>
      <c r="T8823" s="13"/>
      <c r="U8823" s="13"/>
      <c r="V8823" s="13"/>
      <c r="W8823" s="13"/>
      <c r="X8823" s="13"/>
      <c r="Y8823" s="13"/>
      <c r="Z8823" s="13"/>
      <c r="AA8823" s="13"/>
      <c r="AB8823" s="13"/>
      <c r="AC8823" s="13"/>
      <c r="AD8823" s="13"/>
      <c r="AE8823" s="13"/>
      <c r="AF8823" s="13"/>
      <c r="AG8823" s="13"/>
      <c r="AH8823" s="13"/>
      <c r="AI8823" s="13"/>
      <c r="AJ8823" s="13"/>
      <c r="AK8823" s="13"/>
      <c r="AL8823" s="13"/>
      <c r="AM8823" s="13"/>
      <c r="AN8823" s="13"/>
      <c r="AO8823" s="13"/>
      <c r="AP8823" s="13"/>
      <c r="AQ8823" s="13"/>
      <c r="AR8823" s="13"/>
      <c r="AS8823" s="13"/>
      <c r="AT8823" s="13"/>
      <c r="AU8823" s="13"/>
      <c r="AV8823" s="13"/>
      <c r="AW8823" s="13"/>
      <c r="AX8823" s="13"/>
      <c r="AY8823" s="13"/>
      <c r="AZ8823" s="12"/>
      <c r="BA8823" s="12"/>
      <c r="BB8823" s="12"/>
      <c r="BC8823" s="11"/>
      <c r="BD8823" s="11"/>
      <c r="BE8823" s="11"/>
      <c r="BF8823" s="11"/>
    </row>
    <row r="8824" spans="1:58" x14ac:dyDescent="0.25">
      <c r="A8824" s="13"/>
      <c r="B8824" s="13"/>
      <c r="C8824" s="13"/>
      <c r="D8824" s="13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  <c r="S8824" s="13"/>
      <c r="T8824" s="13"/>
      <c r="U8824" s="13"/>
      <c r="V8824" s="13"/>
      <c r="W8824" s="13"/>
      <c r="X8824" s="13"/>
      <c r="Y8824" s="13"/>
      <c r="Z8824" s="13"/>
      <c r="AA8824" s="13"/>
      <c r="AB8824" s="13"/>
      <c r="AC8824" s="13"/>
      <c r="AD8824" s="13"/>
      <c r="AE8824" s="13"/>
      <c r="AF8824" s="13"/>
      <c r="AG8824" s="13"/>
      <c r="AH8824" s="13"/>
      <c r="AI8824" s="13"/>
      <c r="AJ8824" s="13"/>
      <c r="AK8824" s="13"/>
      <c r="AL8824" s="13"/>
      <c r="AM8824" s="13"/>
      <c r="AN8824" s="13"/>
      <c r="AO8824" s="13"/>
      <c r="AP8824" s="13"/>
      <c r="AQ8824" s="13"/>
      <c r="AR8824" s="13"/>
      <c r="AS8824" s="13"/>
      <c r="AT8824" s="13"/>
      <c r="AU8824" s="13"/>
      <c r="AV8824" s="13"/>
      <c r="AW8824" s="13"/>
      <c r="AX8824" s="13"/>
      <c r="AY8824" s="13"/>
      <c r="AZ8824" s="12"/>
      <c r="BA8824" s="12"/>
      <c r="BB8824" s="12"/>
      <c r="BC8824" s="11"/>
      <c r="BD8824" s="11"/>
      <c r="BE8824" s="11"/>
      <c r="BF8824" s="11"/>
    </row>
    <row r="8825" spans="1:58" x14ac:dyDescent="0.25">
      <c r="A8825" s="13"/>
      <c r="B8825" s="13"/>
      <c r="C8825" s="13"/>
      <c r="D8825" s="13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3"/>
      <c r="P8825" s="13"/>
      <c r="Q8825" s="13"/>
      <c r="R8825" s="13"/>
      <c r="S8825" s="13"/>
      <c r="T8825" s="13"/>
      <c r="U8825" s="13"/>
      <c r="V8825" s="13"/>
      <c r="W8825" s="13"/>
      <c r="X8825" s="13"/>
      <c r="Y8825" s="13"/>
      <c r="Z8825" s="13"/>
      <c r="AA8825" s="13"/>
      <c r="AB8825" s="13"/>
      <c r="AC8825" s="13"/>
      <c r="AD8825" s="13"/>
      <c r="AE8825" s="13"/>
      <c r="AF8825" s="13"/>
      <c r="AG8825" s="13"/>
      <c r="AH8825" s="13"/>
      <c r="AI8825" s="13"/>
      <c r="AJ8825" s="13"/>
      <c r="AK8825" s="13"/>
      <c r="AL8825" s="13"/>
      <c r="AM8825" s="13"/>
      <c r="AN8825" s="13"/>
      <c r="AO8825" s="13"/>
      <c r="AP8825" s="13"/>
      <c r="AQ8825" s="13"/>
      <c r="AR8825" s="13"/>
      <c r="AS8825" s="13"/>
      <c r="AT8825" s="13"/>
      <c r="AU8825" s="13"/>
      <c r="AV8825" s="13"/>
      <c r="AW8825" s="13"/>
      <c r="AX8825" s="13"/>
      <c r="AY8825" s="13"/>
      <c r="AZ8825" s="12"/>
      <c r="BA8825" s="12"/>
      <c r="BB8825" s="12"/>
      <c r="BC8825" s="11"/>
      <c r="BD8825" s="11"/>
      <c r="BE8825" s="11"/>
      <c r="BF8825" s="11"/>
    </row>
    <row r="8826" spans="1:58" x14ac:dyDescent="0.25">
      <c r="A8826" s="13"/>
      <c r="B8826" s="13"/>
      <c r="C8826" s="13"/>
      <c r="D8826" s="13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3"/>
      <c r="P8826" s="13"/>
      <c r="Q8826" s="13"/>
      <c r="R8826" s="13"/>
      <c r="S8826" s="13"/>
      <c r="T8826" s="13"/>
      <c r="U8826" s="13"/>
      <c r="V8826" s="13"/>
      <c r="W8826" s="13"/>
      <c r="X8826" s="13"/>
      <c r="Y8826" s="13"/>
      <c r="Z8826" s="13"/>
      <c r="AA8826" s="13"/>
      <c r="AB8826" s="13"/>
      <c r="AC8826" s="13"/>
      <c r="AD8826" s="13"/>
      <c r="AE8826" s="13"/>
      <c r="AF8826" s="13"/>
      <c r="AG8826" s="13"/>
      <c r="AH8826" s="13"/>
      <c r="AI8826" s="13"/>
      <c r="AJ8826" s="13"/>
      <c r="AK8826" s="13"/>
      <c r="AL8826" s="13"/>
      <c r="AM8826" s="13"/>
      <c r="AN8826" s="13"/>
      <c r="AO8826" s="13"/>
      <c r="AP8826" s="13"/>
      <c r="AQ8826" s="13"/>
      <c r="AR8826" s="13"/>
      <c r="AS8826" s="13"/>
      <c r="AT8826" s="13"/>
      <c r="AU8826" s="13"/>
      <c r="AV8826" s="13"/>
      <c r="AW8826" s="13"/>
      <c r="AX8826" s="13"/>
      <c r="AY8826" s="13"/>
      <c r="AZ8826" s="12"/>
      <c r="BA8826" s="12"/>
      <c r="BB8826" s="12"/>
      <c r="BC8826" s="11"/>
      <c r="BD8826" s="11"/>
      <c r="BE8826" s="11"/>
      <c r="BF8826" s="11"/>
    </row>
    <row r="8827" spans="1:58" x14ac:dyDescent="0.25">
      <c r="A8827" s="13"/>
      <c r="B8827" s="13"/>
      <c r="C8827" s="13"/>
      <c r="D8827" s="13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  <c r="S8827" s="13"/>
      <c r="T8827" s="13"/>
      <c r="U8827" s="13"/>
      <c r="V8827" s="13"/>
      <c r="W8827" s="13"/>
      <c r="X8827" s="13"/>
      <c r="Y8827" s="13"/>
      <c r="Z8827" s="13"/>
      <c r="AA8827" s="13"/>
      <c r="AB8827" s="13"/>
      <c r="AC8827" s="13"/>
      <c r="AD8827" s="13"/>
      <c r="AE8827" s="13"/>
      <c r="AF8827" s="13"/>
      <c r="AG8827" s="13"/>
      <c r="AH8827" s="13"/>
      <c r="AI8827" s="13"/>
      <c r="AJ8827" s="13"/>
      <c r="AK8827" s="13"/>
      <c r="AL8827" s="13"/>
      <c r="AM8827" s="13"/>
      <c r="AN8827" s="13"/>
      <c r="AO8827" s="13"/>
      <c r="AP8827" s="13"/>
      <c r="AQ8827" s="13"/>
      <c r="AR8827" s="13"/>
      <c r="AS8827" s="13"/>
      <c r="AT8827" s="13"/>
      <c r="AU8827" s="13"/>
      <c r="AV8827" s="13"/>
      <c r="AW8827" s="13"/>
      <c r="AX8827" s="13"/>
      <c r="AY8827" s="13"/>
      <c r="AZ8827" s="12"/>
      <c r="BA8827" s="12"/>
      <c r="BB8827" s="12"/>
      <c r="BC8827" s="11"/>
      <c r="BD8827" s="11"/>
      <c r="BE8827" s="11"/>
      <c r="BF8827" s="11"/>
    </row>
    <row r="8828" spans="1:58" x14ac:dyDescent="0.25">
      <c r="A8828" s="13"/>
      <c r="B8828" s="13"/>
      <c r="C8828" s="13"/>
      <c r="D8828" s="13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  <c r="S8828" s="13"/>
      <c r="T8828" s="13"/>
      <c r="U8828" s="13"/>
      <c r="V8828" s="13"/>
      <c r="W8828" s="13"/>
      <c r="X8828" s="13"/>
      <c r="Y8828" s="13"/>
      <c r="Z8828" s="13"/>
      <c r="AA8828" s="13"/>
      <c r="AB8828" s="13"/>
      <c r="AC8828" s="13"/>
      <c r="AD8828" s="13"/>
      <c r="AE8828" s="13"/>
      <c r="AF8828" s="13"/>
      <c r="AG8828" s="13"/>
      <c r="AH8828" s="13"/>
      <c r="AI8828" s="13"/>
      <c r="AJ8828" s="13"/>
      <c r="AK8828" s="13"/>
      <c r="AL8828" s="13"/>
      <c r="AM8828" s="13"/>
      <c r="AN8828" s="13"/>
      <c r="AO8828" s="13"/>
      <c r="AP8828" s="13"/>
      <c r="AQ8828" s="13"/>
      <c r="AR8828" s="13"/>
      <c r="AS8828" s="13"/>
      <c r="AT8828" s="13"/>
      <c r="AU8828" s="13"/>
      <c r="AV8828" s="13"/>
      <c r="AW8828" s="13"/>
      <c r="AX8828" s="13"/>
      <c r="AY8828" s="13"/>
      <c r="AZ8828" s="12"/>
      <c r="BA8828" s="12"/>
      <c r="BB8828" s="12"/>
      <c r="BC8828" s="11"/>
      <c r="BD8828" s="11"/>
      <c r="BE8828" s="11"/>
      <c r="BF8828" s="11"/>
    </row>
    <row r="8829" spans="1:58" x14ac:dyDescent="0.25">
      <c r="A8829" s="13"/>
      <c r="B8829" s="13"/>
      <c r="C8829" s="13"/>
      <c r="D8829" s="13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3"/>
      <c r="P8829" s="13"/>
      <c r="Q8829" s="13"/>
      <c r="R8829" s="13"/>
      <c r="S8829" s="13"/>
      <c r="T8829" s="13"/>
      <c r="U8829" s="13"/>
      <c r="V8829" s="13"/>
      <c r="W8829" s="13"/>
      <c r="X8829" s="13"/>
      <c r="Y8829" s="13"/>
      <c r="Z8829" s="13"/>
      <c r="AA8829" s="13"/>
      <c r="AB8829" s="13"/>
      <c r="AC8829" s="13"/>
      <c r="AD8829" s="13"/>
      <c r="AE8829" s="13"/>
      <c r="AF8829" s="13"/>
      <c r="AG8829" s="13"/>
      <c r="AH8829" s="13"/>
      <c r="AI8829" s="13"/>
      <c r="AJ8829" s="13"/>
      <c r="AK8829" s="13"/>
      <c r="AL8829" s="13"/>
      <c r="AM8829" s="13"/>
      <c r="AN8829" s="13"/>
      <c r="AO8829" s="13"/>
      <c r="AP8829" s="13"/>
      <c r="AQ8829" s="13"/>
      <c r="AR8829" s="13"/>
      <c r="AS8829" s="13"/>
      <c r="AT8829" s="13"/>
      <c r="AU8829" s="13"/>
      <c r="AV8829" s="13"/>
      <c r="AW8829" s="13"/>
      <c r="AX8829" s="13"/>
      <c r="AY8829" s="13"/>
      <c r="AZ8829" s="12"/>
      <c r="BA8829" s="12"/>
      <c r="BB8829" s="12"/>
      <c r="BC8829" s="11"/>
      <c r="BD8829" s="11"/>
      <c r="BE8829" s="11"/>
      <c r="BF8829" s="11"/>
    </row>
    <row r="8830" spans="1:58" x14ac:dyDescent="0.25">
      <c r="A8830" s="13"/>
      <c r="B8830" s="13"/>
      <c r="C8830" s="13"/>
      <c r="D8830" s="13"/>
      <c r="E8830" s="13"/>
      <c r="F8830" s="13"/>
      <c r="G8830" s="13"/>
      <c r="H8830" s="13"/>
      <c r="I8830" s="13"/>
      <c r="J8830" s="13"/>
      <c r="K8830" s="13"/>
      <c r="L8830" s="13"/>
      <c r="M8830" s="13"/>
      <c r="N8830" s="13"/>
      <c r="O8830" s="13"/>
      <c r="P8830" s="13"/>
      <c r="Q8830" s="13"/>
      <c r="R8830" s="13"/>
      <c r="S8830" s="13"/>
      <c r="T8830" s="13"/>
      <c r="U8830" s="13"/>
      <c r="V8830" s="13"/>
      <c r="W8830" s="13"/>
      <c r="X8830" s="13"/>
      <c r="Y8830" s="13"/>
      <c r="Z8830" s="13"/>
      <c r="AA8830" s="13"/>
      <c r="AB8830" s="13"/>
      <c r="AC8830" s="13"/>
      <c r="AD8830" s="13"/>
      <c r="AE8830" s="13"/>
      <c r="AF8830" s="13"/>
      <c r="AG8830" s="13"/>
      <c r="AH8830" s="13"/>
      <c r="AI8830" s="13"/>
      <c r="AJ8830" s="13"/>
      <c r="AK8830" s="13"/>
      <c r="AL8830" s="13"/>
      <c r="AM8830" s="13"/>
      <c r="AN8830" s="13"/>
      <c r="AO8830" s="13"/>
      <c r="AP8830" s="13"/>
      <c r="AQ8830" s="13"/>
      <c r="AR8830" s="13"/>
      <c r="AS8830" s="13"/>
      <c r="AT8830" s="13"/>
      <c r="AU8830" s="13"/>
      <c r="AV8830" s="13"/>
      <c r="AW8830" s="13"/>
      <c r="AX8830" s="13"/>
      <c r="AY8830" s="13"/>
      <c r="AZ8830" s="12"/>
      <c r="BA8830" s="12"/>
      <c r="BB8830" s="12"/>
      <c r="BC8830" s="11"/>
      <c r="BD8830" s="11"/>
      <c r="BE8830" s="11"/>
      <c r="BF8830" s="11"/>
    </row>
    <row r="8831" spans="1:58" x14ac:dyDescent="0.25">
      <c r="A8831" s="13"/>
      <c r="B8831" s="13"/>
      <c r="C8831" s="13"/>
      <c r="D8831" s="13"/>
      <c r="E8831" s="13"/>
      <c r="F8831" s="13"/>
      <c r="G8831" s="13"/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  <c r="S8831" s="13"/>
      <c r="T8831" s="13"/>
      <c r="U8831" s="13"/>
      <c r="V8831" s="13"/>
      <c r="W8831" s="13"/>
      <c r="X8831" s="13"/>
      <c r="Y8831" s="13"/>
      <c r="Z8831" s="13"/>
      <c r="AA8831" s="13"/>
      <c r="AB8831" s="13"/>
      <c r="AC8831" s="13"/>
      <c r="AD8831" s="13"/>
      <c r="AE8831" s="13"/>
      <c r="AF8831" s="13"/>
      <c r="AG8831" s="13"/>
      <c r="AH8831" s="13"/>
      <c r="AI8831" s="13"/>
      <c r="AJ8831" s="13"/>
      <c r="AK8831" s="13"/>
      <c r="AL8831" s="13"/>
      <c r="AM8831" s="13"/>
      <c r="AN8831" s="13"/>
      <c r="AO8831" s="13"/>
      <c r="AP8831" s="13"/>
      <c r="AQ8831" s="13"/>
      <c r="AR8831" s="13"/>
      <c r="AS8831" s="13"/>
      <c r="AT8831" s="13"/>
      <c r="AU8831" s="13"/>
      <c r="AV8831" s="13"/>
      <c r="AW8831" s="13"/>
      <c r="AX8831" s="13"/>
      <c r="AY8831" s="13"/>
      <c r="AZ8831" s="12"/>
      <c r="BA8831" s="12"/>
      <c r="BB8831" s="12"/>
      <c r="BC8831" s="11"/>
      <c r="BD8831" s="11"/>
      <c r="BE8831" s="11"/>
      <c r="BF8831" s="11"/>
    </row>
    <row r="8832" spans="1:58" x14ac:dyDescent="0.25">
      <c r="A8832" s="13"/>
      <c r="B8832" s="13"/>
      <c r="C8832" s="13"/>
      <c r="D8832" s="13"/>
      <c r="E8832" s="13"/>
      <c r="F8832" s="13"/>
      <c r="G8832" s="13"/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  <c r="S8832" s="13"/>
      <c r="T8832" s="13"/>
      <c r="U8832" s="13"/>
      <c r="V8832" s="13"/>
      <c r="W8832" s="13"/>
      <c r="X8832" s="13"/>
      <c r="Y8832" s="13"/>
      <c r="Z8832" s="13"/>
      <c r="AA8832" s="13"/>
      <c r="AB8832" s="13"/>
      <c r="AC8832" s="13"/>
      <c r="AD8832" s="13"/>
      <c r="AE8832" s="13"/>
      <c r="AF8832" s="13"/>
      <c r="AG8832" s="13"/>
      <c r="AH8832" s="13"/>
      <c r="AI8832" s="13"/>
      <c r="AJ8832" s="13"/>
      <c r="AK8832" s="13"/>
      <c r="AL8832" s="13"/>
      <c r="AM8832" s="13"/>
      <c r="AN8832" s="13"/>
      <c r="AO8832" s="13"/>
      <c r="AP8832" s="13"/>
      <c r="AQ8832" s="13"/>
      <c r="AR8832" s="13"/>
      <c r="AS8832" s="13"/>
      <c r="AT8832" s="13"/>
      <c r="AU8832" s="13"/>
      <c r="AV8832" s="13"/>
      <c r="AW8832" s="13"/>
      <c r="AX8832" s="13"/>
      <c r="AY8832" s="13"/>
      <c r="AZ8832" s="12"/>
      <c r="BA8832" s="12"/>
      <c r="BB8832" s="12"/>
      <c r="BC8832" s="11"/>
      <c r="BD8832" s="11"/>
      <c r="BE8832" s="11"/>
      <c r="BF8832" s="11"/>
    </row>
    <row r="8833" spans="1:58" x14ac:dyDescent="0.25">
      <c r="A8833" s="13"/>
      <c r="B8833" s="13"/>
      <c r="C8833" s="13"/>
      <c r="D8833" s="13"/>
      <c r="E8833" s="13"/>
      <c r="F8833" s="13"/>
      <c r="G8833" s="13"/>
      <c r="H8833" s="13"/>
      <c r="I8833" s="13"/>
      <c r="J8833" s="13"/>
      <c r="K8833" s="13"/>
      <c r="L8833" s="13"/>
      <c r="M8833" s="13"/>
      <c r="N8833" s="13"/>
      <c r="O8833" s="13"/>
      <c r="P8833" s="13"/>
      <c r="Q8833" s="13"/>
      <c r="R8833" s="13"/>
      <c r="S8833" s="13"/>
      <c r="T8833" s="13"/>
      <c r="U8833" s="13"/>
      <c r="V8833" s="13"/>
      <c r="W8833" s="13"/>
      <c r="X8833" s="13"/>
      <c r="Y8833" s="13"/>
      <c r="Z8833" s="13"/>
      <c r="AA8833" s="13"/>
      <c r="AB8833" s="13"/>
      <c r="AC8833" s="13"/>
      <c r="AD8833" s="13"/>
      <c r="AE8833" s="13"/>
      <c r="AF8833" s="13"/>
      <c r="AG8833" s="13"/>
      <c r="AH8833" s="13"/>
      <c r="AI8833" s="13"/>
      <c r="AJ8833" s="13"/>
      <c r="AK8833" s="13"/>
      <c r="AL8833" s="13"/>
      <c r="AM8833" s="13"/>
      <c r="AN8833" s="13"/>
      <c r="AO8833" s="13"/>
      <c r="AP8833" s="13"/>
      <c r="AQ8833" s="13"/>
      <c r="AR8833" s="13"/>
      <c r="AS8833" s="13"/>
      <c r="AT8833" s="13"/>
      <c r="AU8833" s="13"/>
      <c r="AV8833" s="13"/>
      <c r="AW8833" s="13"/>
      <c r="AX8833" s="13"/>
      <c r="AY8833" s="13"/>
      <c r="AZ8833" s="12"/>
      <c r="BA8833" s="12"/>
      <c r="BB8833" s="12"/>
      <c r="BC8833" s="11"/>
      <c r="BD8833" s="11"/>
      <c r="BE8833" s="11"/>
      <c r="BF8833" s="11"/>
    </row>
    <row r="8834" spans="1:58" x14ac:dyDescent="0.25">
      <c r="A8834" s="13"/>
      <c r="B8834" s="13"/>
      <c r="C8834" s="13"/>
      <c r="D8834" s="13"/>
      <c r="E8834" s="13"/>
      <c r="F8834" s="13"/>
      <c r="G8834" s="13"/>
      <c r="H8834" s="13"/>
      <c r="I8834" s="13"/>
      <c r="J8834" s="13"/>
      <c r="K8834" s="13"/>
      <c r="L8834" s="13"/>
      <c r="M8834" s="13"/>
      <c r="N8834" s="13"/>
      <c r="O8834" s="13"/>
      <c r="P8834" s="13"/>
      <c r="Q8834" s="13"/>
      <c r="R8834" s="13"/>
      <c r="S8834" s="13"/>
      <c r="T8834" s="13"/>
      <c r="U8834" s="13"/>
      <c r="V8834" s="13"/>
      <c r="W8834" s="13"/>
      <c r="X8834" s="13"/>
      <c r="Y8834" s="13"/>
      <c r="Z8834" s="13"/>
      <c r="AA8834" s="13"/>
      <c r="AB8834" s="13"/>
      <c r="AC8834" s="13"/>
      <c r="AD8834" s="13"/>
      <c r="AE8834" s="13"/>
      <c r="AF8834" s="13"/>
      <c r="AG8834" s="13"/>
      <c r="AH8834" s="13"/>
      <c r="AI8834" s="13"/>
      <c r="AJ8834" s="13"/>
      <c r="AK8834" s="13"/>
      <c r="AL8834" s="13"/>
      <c r="AM8834" s="13"/>
      <c r="AN8834" s="13"/>
      <c r="AO8834" s="13"/>
      <c r="AP8834" s="13"/>
      <c r="AQ8834" s="13"/>
      <c r="AR8834" s="13"/>
      <c r="AS8834" s="13"/>
      <c r="AT8834" s="13"/>
      <c r="AU8834" s="13"/>
      <c r="AV8834" s="13"/>
      <c r="AW8834" s="13"/>
      <c r="AX8834" s="13"/>
      <c r="AY8834" s="13"/>
      <c r="AZ8834" s="12"/>
      <c r="BA8834" s="12"/>
      <c r="BB8834" s="12"/>
      <c r="BC8834" s="11"/>
      <c r="BD8834" s="11"/>
      <c r="BE8834" s="11"/>
      <c r="BF8834" s="11"/>
    </row>
    <row r="8835" spans="1:58" x14ac:dyDescent="0.25">
      <c r="A8835" s="13"/>
      <c r="B8835" s="13"/>
      <c r="C8835" s="13"/>
      <c r="D8835" s="13"/>
      <c r="E8835" s="13"/>
      <c r="F8835" s="13"/>
      <c r="G8835" s="13"/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  <c r="S8835" s="13"/>
      <c r="T8835" s="13"/>
      <c r="U8835" s="13"/>
      <c r="V8835" s="13"/>
      <c r="W8835" s="13"/>
      <c r="X8835" s="13"/>
      <c r="Y8835" s="13"/>
      <c r="Z8835" s="13"/>
      <c r="AA8835" s="13"/>
      <c r="AB8835" s="13"/>
      <c r="AC8835" s="13"/>
      <c r="AD8835" s="13"/>
      <c r="AE8835" s="13"/>
      <c r="AF8835" s="13"/>
      <c r="AG8835" s="13"/>
      <c r="AH8835" s="13"/>
      <c r="AI8835" s="13"/>
      <c r="AJ8835" s="13"/>
      <c r="AK8835" s="13"/>
      <c r="AL8835" s="13"/>
      <c r="AM8835" s="13"/>
      <c r="AN8835" s="13"/>
      <c r="AO8835" s="13"/>
      <c r="AP8835" s="13"/>
      <c r="AQ8835" s="13"/>
      <c r="AR8835" s="13"/>
      <c r="AS8835" s="13"/>
      <c r="AT8835" s="13"/>
      <c r="AU8835" s="13"/>
      <c r="AV8835" s="13"/>
      <c r="AW8835" s="13"/>
      <c r="AX8835" s="13"/>
      <c r="AY8835" s="13"/>
      <c r="AZ8835" s="12"/>
      <c r="BA8835" s="12"/>
      <c r="BB8835" s="12"/>
      <c r="BC8835" s="11"/>
      <c r="BD8835" s="11"/>
      <c r="BE8835" s="11"/>
      <c r="BF8835" s="11"/>
    </row>
    <row r="8836" spans="1:58" x14ac:dyDescent="0.25">
      <c r="A8836" s="13"/>
      <c r="B8836" s="13"/>
      <c r="C8836" s="13"/>
      <c r="D8836" s="13"/>
      <c r="E8836" s="13"/>
      <c r="F8836" s="13"/>
      <c r="G8836" s="13"/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  <c r="S8836" s="13"/>
      <c r="T8836" s="13"/>
      <c r="U8836" s="13"/>
      <c r="V8836" s="13"/>
      <c r="W8836" s="13"/>
      <c r="X8836" s="13"/>
      <c r="Y8836" s="13"/>
      <c r="Z8836" s="13"/>
      <c r="AA8836" s="13"/>
      <c r="AB8836" s="13"/>
      <c r="AC8836" s="13"/>
      <c r="AD8836" s="13"/>
      <c r="AE8836" s="13"/>
      <c r="AF8836" s="13"/>
      <c r="AG8836" s="13"/>
      <c r="AH8836" s="13"/>
      <c r="AI8836" s="13"/>
      <c r="AJ8836" s="13"/>
      <c r="AK8836" s="13"/>
      <c r="AL8836" s="13"/>
      <c r="AM8836" s="13"/>
      <c r="AN8836" s="13"/>
      <c r="AO8836" s="13"/>
      <c r="AP8836" s="13"/>
      <c r="AQ8836" s="13"/>
      <c r="AR8836" s="13"/>
      <c r="AS8836" s="13"/>
      <c r="AT8836" s="13"/>
      <c r="AU8836" s="13"/>
      <c r="AV8836" s="13"/>
      <c r="AW8836" s="13"/>
      <c r="AX8836" s="13"/>
      <c r="AY8836" s="13"/>
      <c r="AZ8836" s="12"/>
      <c r="BA8836" s="12"/>
      <c r="BB8836" s="12"/>
      <c r="BC8836" s="11"/>
      <c r="BD8836" s="11"/>
      <c r="BE8836" s="11"/>
      <c r="BF8836" s="11"/>
    </row>
    <row r="8837" spans="1:58" x14ac:dyDescent="0.25">
      <c r="A8837" s="13"/>
      <c r="B8837" s="13"/>
      <c r="C8837" s="13"/>
      <c r="D8837" s="13"/>
      <c r="E8837" s="13"/>
      <c r="F8837" s="13"/>
      <c r="G8837" s="13"/>
      <c r="H8837" s="13"/>
      <c r="I8837" s="13"/>
      <c r="J8837" s="13"/>
      <c r="K8837" s="13"/>
      <c r="L8837" s="13"/>
      <c r="M8837" s="13"/>
      <c r="N8837" s="13"/>
      <c r="O8837" s="13"/>
      <c r="P8837" s="13"/>
      <c r="Q8837" s="13"/>
      <c r="R8837" s="13"/>
      <c r="S8837" s="13"/>
      <c r="T8837" s="13"/>
      <c r="U8837" s="13"/>
      <c r="V8837" s="13"/>
      <c r="W8837" s="13"/>
      <c r="X8837" s="13"/>
      <c r="Y8837" s="13"/>
      <c r="Z8837" s="13"/>
      <c r="AA8837" s="13"/>
      <c r="AB8837" s="13"/>
      <c r="AC8837" s="13"/>
      <c r="AD8837" s="13"/>
      <c r="AE8837" s="13"/>
      <c r="AF8837" s="13"/>
      <c r="AG8837" s="13"/>
      <c r="AH8837" s="13"/>
      <c r="AI8837" s="13"/>
      <c r="AJ8837" s="13"/>
      <c r="AK8837" s="13"/>
      <c r="AL8837" s="13"/>
      <c r="AM8837" s="13"/>
      <c r="AN8837" s="13"/>
      <c r="AO8837" s="13"/>
      <c r="AP8837" s="13"/>
      <c r="AQ8837" s="13"/>
      <c r="AR8837" s="13"/>
      <c r="AS8837" s="13"/>
      <c r="AT8837" s="13"/>
      <c r="AU8837" s="13"/>
      <c r="AV8837" s="13"/>
      <c r="AW8837" s="13"/>
      <c r="AX8837" s="13"/>
      <c r="AY8837" s="13"/>
      <c r="AZ8837" s="12"/>
      <c r="BA8837" s="12"/>
      <c r="BB8837" s="12"/>
      <c r="BC8837" s="11"/>
      <c r="BD8837" s="11"/>
      <c r="BE8837" s="11"/>
      <c r="BF8837" s="11"/>
    </row>
    <row r="8838" spans="1:58" x14ac:dyDescent="0.25">
      <c r="A8838" s="13"/>
      <c r="B8838" s="13"/>
      <c r="C8838" s="13"/>
      <c r="D8838" s="13"/>
      <c r="E8838" s="13"/>
      <c r="F8838" s="13"/>
      <c r="G8838" s="13"/>
      <c r="H8838" s="13"/>
      <c r="I8838" s="13"/>
      <c r="J8838" s="13"/>
      <c r="K8838" s="13"/>
      <c r="L8838" s="13"/>
      <c r="M8838" s="13"/>
      <c r="N8838" s="13"/>
      <c r="O8838" s="13"/>
      <c r="P8838" s="13"/>
      <c r="Q8838" s="13"/>
      <c r="R8838" s="13"/>
      <c r="S8838" s="13"/>
      <c r="T8838" s="13"/>
      <c r="U8838" s="13"/>
      <c r="V8838" s="13"/>
      <c r="W8838" s="13"/>
      <c r="X8838" s="13"/>
      <c r="Y8838" s="13"/>
      <c r="Z8838" s="13"/>
      <c r="AA8838" s="13"/>
      <c r="AB8838" s="13"/>
      <c r="AC8838" s="13"/>
      <c r="AD8838" s="13"/>
      <c r="AE8838" s="13"/>
      <c r="AF8838" s="13"/>
      <c r="AG8838" s="13"/>
      <c r="AH8838" s="13"/>
      <c r="AI8838" s="13"/>
      <c r="AJ8838" s="13"/>
      <c r="AK8838" s="13"/>
      <c r="AL8838" s="13"/>
      <c r="AM8838" s="13"/>
      <c r="AN8838" s="13"/>
      <c r="AO8838" s="13"/>
      <c r="AP8838" s="13"/>
      <c r="AQ8838" s="13"/>
      <c r="AR8838" s="13"/>
      <c r="AS8838" s="13"/>
      <c r="AT8838" s="13"/>
      <c r="AU8838" s="13"/>
      <c r="AV8838" s="13"/>
      <c r="AW8838" s="13"/>
      <c r="AX8838" s="13"/>
      <c r="AY8838" s="13"/>
      <c r="AZ8838" s="12"/>
      <c r="BA8838" s="12"/>
      <c r="BB8838" s="12"/>
      <c r="BC8838" s="11"/>
      <c r="BD8838" s="11"/>
      <c r="BE8838" s="11"/>
      <c r="BF8838" s="11"/>
    </row>
    <row r="8839" spans="1:58" x14ac:dyDescent="0.25">
      <c r="A8839" s="13"/>
      <c r="B8839" s="13"/>
      <c r="C8839" s="13"/>
      <c r="D8839" s="13"/>
      <c r="E8839" s="13"/>
      <c r="F8839" s="13"/>
      <c r="G8839" s="13"/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  <c r="S8839" s="13"/>
      <c r="T8839" s="13"/>
      <c r="U8839" s="13"/>
      <c r="V8839" s="13"/>
      <c r="W8839" s="13"/>
      <c r="X8839" s="13"/>
      <c r="Y8839" s="13"/>
      <c r="Z8839" s="13"/>
      <c r="AA8839" s="13"/>
      <c r="AB8839" s="13"/>
      <c r="AC8839" s="13"/>
      <c r="AD8839" s="13"/>
      <c r="AE8839" s="13"/>
      <c r="AF8839" s="13"/>
      <c r="AG8839" s="13"/>
      <c r="AH8839" s="13"/>
      <c r="AI8839" s="13"/>
      <c r="AJ8839" s="13"/>
      <c r="AK8839" s="13"/>
      <c r="AL8839" s="13"/>
      <c r="AM8839" s="13"/>
      <c r="AN8839" s="13"/>
      <c r="AO8839" s="13"/>
      <c r="AP8839" s="13"/>
      <c r="AQ8839" s="13"/>
      <c r="AR8839" s="13"/>
      <c r="AS8839" s="13"/>
      <c r="AT8839" s="13"/>
      <c r="AU8839" s="13"/>
      <c r="AV8839" s="13"/>
      <c r="AW8839" s="13"/>
      <c r="AX8839" s="13"/>
      <c r="AY8839" s="13"/>
      <c r="AZ8839" s="12"/>
      <c r="BA8839" s="12"/>
      <c r="BB8839" s="12"/>
      <c r="BC8839" s="11"/>
      <c r="BD8839" s="11"/>
      <c r="BE8839" s="11"/>
      <c r="BF8839" s="11"/>
    </row>
    <row r="8840" spans="1:58" x14ac:dyDescent="0.25">
      <c r="A8840" s="13"/>
      <c r="B8840" s="13"/>
      <c r="C8840" s="13"/>
      <c r="D8840" s="13"/>
      <c r="E8840" s="13"/>
      <c r="F8840" s="13"/>
      <c r="G8840" s="13"/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  <c r="S8840" s="13"/>
      <c r="T8840" s="13"/>
      <c r="U8840" s="13"/>
      <c r="V8840" s="13"/>
      <c r="W8840" s="13"/>
      <c r="X8840" s="13"/>
      <c r="Y8840" s="13"/>
      <c r="Z8840" s="13"/>
      <c r="AA8840" s="13"/>
      <c r="AB8840" s="13"/>
      <c r="AC8840" s="13"/>
      <c r="AD8840" s="13"/>
      <c r="AE8840" s="13"/>
      <c r="AF8840" s="13"/>
      <c r="AG8840" s="13"/>
      <c r="AH8840" s="13"/>
      <c r="AI8840" s="13"/>
      <c r="AJ8840" s="13"/>
      <c r="AK8840" s="13"/>
      <c r="AL8840" s="13"/>
      <c r="AM8840" s="13"/>
      <c r="AN8840" s="13"/>
      <c r="AO8840" s="13"/>
      <c r="AP8840" s="13"/>
      <c r="AQ8840" s="13"/>
      <c r="AR8840" s="13"/>
      <c r="AS8840" s="13"/>
      <c r="AT8840" s="13"/>
      <c r="AU8840" s="13"/>
      <c r="AV8840" s="13"/>
      <c r="AW8840" s="13"/>
      <c r="AX8840" s="13"/>
      <c r="AY8840" s="13"/>
      <c r="AZ8840" s="12"/>
      <c r="BA8840" s="12"/>
      <c r="BB8840" s="12"/>
      <c r="BC8840" s="11"/>
      <c r="BD8840" s="11"/>
      <c r="BE8840" s="11"/>
      <c r="BF8840" s="11"/>
    </row>
    <row r="8841" spans="1:58" x14ac:dyDescent="0.25">
      <c r="A8841" s="13"/>
      <c r="B8841" s="13"/>
      <c r="C8841" s="13"/>
      <c r="D8841" s="13"/>
      <c r="E8841" s="13"/>
      <c r="F8841" s="13"/>
      <c r="G8841" s="13"/>
      <c r="H8841" s="13"/>
      <c r="I8841" s="13"/>
      <c r="J8841" s="13"/>
      <c r="K8841" s="13"/>
      <c r="L8841" s="13"/>
      <c r="M8841" s="13"/>
      <c r="N8841" s="13"/>
      <c r="O8841" s="13"/>
      <c r="P8841" s="13"/>
      <c r="Q8841" s="13"/>
      <c r="R8841" s="13"/>
      <c r="S8841" s="13"/>
      <c r="T8841" s="13"/>
      <c r="U8841" s="13"/>
      <c r="V8841" s="13"/>
      <c r="W8841" s="13"/>
      <c r="X8841" s="13"/>
      <c r="Y8841" s="13"/>
      <c r="Z8841" s="13"/>
      <c r="AA8841" s="13"/>
      <c r="AB8841" s="13"/>
      <c r="AC8841" s="13"/>
      <c r="AD8841" s="13"/>
      <c r="AE8841" s="13"/>
      <c r="AF8841" s="13"/>
      <c r="AG8841" s="13"/>
      <c r="AH8841" s="13"/>
      <c r="AI8841" s="13"/>
      <c r="AJ8841" s="13"/>
      <c r="AK8841" s="13"/>
      <c r="AL8841" s="13"/>
      <c r="AM8841" s="13"/>
      <c r="AN8841" s="13"/>
      <c r="AO8841" s="13"/>
      <c r="AP8841" s="13"/>
      <c r="AQ8841" s="13"/>
      <c r="AR8841" s="13"/>
      <c r="AS8841" s="13"/>
      <c r="AT8841" s="13"/>
      <c r="AU8841" s="13"/>
      <c r="AV8841" s="13"/>
      <c r="AW8841" s="13"/>
      <c r="AX8841" s="13"/>
      <c r="AY8841" s="13"/>
      <c r="AZ8841" s="12"/>
      <c r="BA8841" s="12"/>
      <c r="BB8841" s="12"/>
      <c r="BC8841" s="11"/>
      <c r="BD8841" s="11"/>
      <c r="BE8841" s="11"/>
      <c r="BF8841" s="11"/>
    </row>
    <row r="8842" spans="1:58" x14ac:dyDescent="0.25">
      <c r="A8842" s="13"/>
      <c r="B8842" s="13"/>
      <c r="C8842" s="13"/>
      <c r="D8842" s="13"/>
      <c r="E8842" s="13"/>
      <c r="F8842" s="13"/>
      <c r="G8842" s="13"/>
      <c r="H8842" s="13"/>
      <c r="I8842" s="13"/>
      <c r="J8842" s="13"/>
      <c r="K8842" s="13"/>
      <c r="L8842" s="13"/>
      <c r="M8842" s="13"/>
      <c r="N8842" s="13"/>
      <c r="O8842" s="13"/>
      <c r="P8842" s="13"/>
      <c r="Q8842" s="13"/>
      <c r="R8842" s="13"/>
      <c r="S8842" s="13"/>
      <c r="T8842" s="13"/>
      <c r="U8842" s="13"/>
      <c r="V8842" s="13"/>
      <c r="W8842" s="13"/>
      <c r="X8842" s="13"/>
      <c r="Y8842" s="13"/>
      <c r="Z8842" s="13"/>
      <c r="AA8842" s="13"/>
      <c r="AB8842" s="13"/>
      <c r="AC8842" s="13"/>
      <c r="AD8842" s="13"/>
      <c r="AE8842" s="13"/>
      <c r="AF8842" s="13"/>
      <c r="AG8842" s="13"/>
      <c r="AH8842" s="13"/>
      <c r="AI8842" s="13"/>
      <c r="AJ8842" s="13"/>
      <c r="AK8842" s="13"/>
      <c r="AL8842" s="13"/>
      <c r="AM8842" s="13"/>
      <c r="AN8842" s="13"/>
      <c r="AO8842" s="13"/>
      <c r="AP8842" s="13"/>
      <c r="AQ8842" s="13"/>
      <c r="AR8842" s="13"/>
      <c r="AS8842" s="13"/>
      <c r="AT8842" s="13"/>
      <c r="AU8842" s="13"/>
      <c r="AV8842" s="13"/>
      <c r="AW8842" s="13"/>
      <c r="AX8842" s="13"/>
      <c r="AY8842" s="13"/>
      <c r="AZ8842" s="12"/>
      <c r="BA8842" s="12"/>
      <c r="BB8842" s="12"/>
      <c r="BC8842" s="11"/>
      <c r="BD8842" s="11"/>
      <c r="BE8842" s="11"/>
      <c r="BF8842" s="11"/>
    </row>
    <row r="8843" spans="1:58" x14ac:dyDescent="0.25">
      <c r="A8843" s="13"/>
      <c r="B8843" s="13"/>
      <c r="C8843" s="13"/>
      <c r="D8843" s="13"/>
      <c r="E8843" s="13"/>
      <c r="F8843" s="13"/>
      <c r="G8843" s="13"/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  <c r="S8843" s="13"/>
      <c r="T8843" s="13"/>
      <c r="U8843" s="13"/>
      <c r="V8843" s="13"/>
      <c r="W8843" s="13"/>
      <c r="X8843" s="13"/>
      <c r="Y8843" s="13"/>
      <c r="Z8843" s="13"/>
      <c r="AA8843" s="13"/>
      <c r="AB8843" s="13"/>
      <c r="AC8843" s="13"/>
      <c r="AD8843" s="13"/>
      <c r="AE8843" s="13"/>
      <c r="AF8843" s="13"/>
      <c r="AG8843" s="13"/>
      <c r="AH8843" s="13"/>
      <c r="AI8843" s="13"/>
      <c r="AJ8843" s="13"/>
      <c r="AK8843" s="13"/>
      <c r="AL8843" s="13"/>
      <c r="AM8843" s="13"/>
      <c r="AN8843" s="13"/>
      <c r="AO8843" s="13"/>
      <c r="AP8843" s="13"/>
      <c r="AQ8843" s="13"/>
      <c r="AR8843" s="13"/>
      <c r="AS8843" s="13"/>
      <c r="AT8843" s="13"/>
      <c r="AU8843" s="13"/>
      <c r="AV8843" s="13"/>
      <c r="AW8843" s="13"/>
      <c r="AX8843" s="13"/>
      <c r="AY8843" s="13"/>
      <c r="AZ8843" s="12"/>
      <c r="BA8843" s="12"/>
      <c r="BB8843" s="12"/>
      <c r="BC8843" s="11"/>
      <c r="BD8843" s="11"/>
      <c r="BE8843" s="11"/>
      <c r="BF8843" s="11"/>
    </row>
    <row r="8844" spans="1:58" x14ac:dyDescent="0.25">
      <c r="A8844" s="13"/>
      <c r="B8844" s="13"/>
      <c r="C8844" s="13"/>
      <c r="D8844" s="13"/>
      <c r="E8844" s="13"/>
      <c r="F8844" s="13"/>
      <c r="G8844" s="13"/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  <c r="S8844" s="13"/>
      <c r="T8844" s="13"/>
      <c r="U8844" s="13"/>
      <c r="V8844" s="13"/>
      <c r="W8844" s="13"/>
      <c r="X8844" s="13"/>
      <c r="Y8844" s="13"/>
      <c r="Z8844" s="13"/>
      <c r="AA8844" s="13"/>
      <c r="AB8844" s="13"/>
      <c r="AC8844" s="13"/>
      <c r="AD8844" s="13"/>
      <c r="AE8844" s="13"/>
      <c r="AF8844" s="13"/>
      <c r="AG8844" s="13"/>
      <c r="AH8844" s="13"/>
      <c r="AI8844" s="13"/>
      <c r="AJ8844" s="13"/>
      <c r="AK8844" s="13"/>
      <c r="AL8844" s="13"/>
      <c r="AM8844" s="13"/>
      <c r="AN8844" s="13"/>
      <c r="AO8844" s="13"/>
      <c r="AP8844" s="13"/>
      <c r="AQ8844" s="13"/>
      <c r="AR8844" s="13"/>
      <c r="AS8844" s="13"/>
      <c r="AT8844" s="13"/>
      <c r="AU8844" s="13"/>
      <c r="AV8844" s="13"/>
      <c r="AW8844" s="13"/>
      <c r="AX8844" s="13"/>
      <c r="AY8844" s="13"/>
      <c r="AZ8844" s="12"/>
      <c r="BA8844" s="12"/>
      <c r="BB8844" s="12"/>
      <c r="BC8844" s="11"/>
      <c r="BD8844" s="11"/>
      <c r="BE8844" s="11"/>
      <c r="BF8844" s="11"/>
    </row>
    <row r="8845" spans="1:58" x14ac:dyDescent="0.25">
      <c r="A8845" s="13"/>
      <c r="B8845" s="13"/>
      <c r="C8845" s="13"/>
      <c r="D8845" s="13"/>
      <c r="E8845" s="13"/>
      <c r="F8845" s="13"/>
      <c r="G8845" s="13"/>
      <c r="H8845" s="13"/>
      <c r="I8845" s="13"/>
      <c r="J8845" s="13"/>
      <c r="K8845" s="13"/>
      <c r="L8845" s="13"/>
      <c r="M8845" s="13"/>
      <c r="N8845" s="13"/>
      <c r="O8845" s="13"/>
      <c r="P8845" s="13"/>
      <c r="Q8845" s="13"/>
      <c r="R8845" s="13"/>
      <c r="S8845" s="13"/>
      <c r="T8845" s="13"/>
      <c r="U8845" s="13"/>
      <c r="V8845" s="13"/>
      <c r="W8845" s="13"/>
      <c r="X8845" s="13"/>
      <c r="Y8845" s="13"/>
      <c r="Z8845" s="13"/>
      <c r="AA8845" s="13"/>
      <c r="AB8845" s="13"/>
      <c r="AC8845" s="13"/>
      <c r="AD8845" s="13"/>
      <c r="AE8845" s="13"/>
      <c r="AF8845" s="13"/>
      <c r="AG8845" s="13"/>
      <c r="AH8845" s="13"/>
      <c r="AI8845" s="13"/>
      <c r="AJ8845" s="13"/>
      <c r="AK8845" s="13"/>
      <c r="AL8845" s="13"/>
      <c r="AM8845" s="13"/>
      <c r="AN8845" s="13"/>
      <c r="AO8845" s="13"/>
      <c r="AP8845" s="13"/>
      <c r="AQ8845" s="13"/>
      <c r="AR8845" s="13"/>
      <c r="AS8845" s="13"/>
      <c r="AT8845" s="13"/>
      <c r="AU8845" s="13"/>
      <c r="AV8845" s="13"/>
      <c r="AW8845" s="13"/>
      <c r="AX8845" s="13"/>
      <c r="AY8845" s="13"/>
      <c r="AZ8845" s="12"/>
      <c r="BA8845" s="12"/>
      <c r="BB8845" s="12"/>
      <c r="BC8845" s="11"/>
      <c r="BD8845" s="11"/>
      <c r="BE8845" s="11"/>
      <c r="BF8845" s="11"/>
    </row>
    <row r="8846" spans="1:58" x14ac:dyDescent="0.25">
      <c r="A8846" s="13"/>
      <c r="B8846" s="13"/>
      <c r="C8846" s="13"/>
      <c r="D8846" s="13"/>
      <c r="E8846" s="13"/>
      <c r="F8846" s="13"/>
      <c r="G8846" s="13"/>
      <c r="H8846" s="13"/>
      <c r="I8846" s="13"/>
      <c r="J8846" s="13"/>
      <c r="K8846" s="13"/>
      <c r="L8846" s="13"/>
      <c r="M8846" s="13"/>
      <c r="N8846" s="13"/>
      <c r="O8846" s="13"/>
      <c r="P8846" s="13"/>
      <c r="Q8846" s="13"/>
      <c r="R8846" s="13"/>
      <c r="S8846" s="13"/>
      <c r="T8846" s="13"/>
      <c r="U8846" s="13"/>
      <c r="V8846" s="13"/>
      <c r="W8846" s="13"/>
      <c r="X8846" s="13"/>
      <c r="Y8846" s="13"/>
      <c r="Z8846" s="13"/>
      <c r="AA8846" s="13"/>
      <c r="AB8846" s="13"/>
      <c r="AC8846" s="13"/>
      <c r="AD8846" s="13"/>
      <c r="AE8846" s="13"/>
      <c r="AF8846" s="13"/>
      <c r="AG8846" s="13"/>
      <c r="AH8846" s="13"/>
      <c r="AI8846" s="13"/>
      <c r="AJ8846" s="13"/>
      <c r="AK8846" s="13"/>
      <c r="AL8846" s="13"/>
      <c r="AM8846" s="13"/>
      <c r="AN8846" s="13"/>
      <c r="AO8846" s="13"/>
      <c r="AP8846" s="13"/>
      <c r="AQ8846" s="13"/>
      <c r="AR8846" s="13"/>
      <c r="AS8846" s="13"/>
      <c r="AT8846" s="13"/>
      <c r="AU8846" s="13"/>
      <c r="AV8846" s="13"/>
      <c r="AW8846" s="13"/>
      <c r="AX8846" s="13"/>
      <c r="AY8846" s="13"/>
      <c r="AZ8846" s="12"/>
      <c r="BA8846" s="12"/>
      <c r="BB8846" s="12"/>
      <c r="BC8846" s="11"/>
      <c r="BD8846" s="11"/>
      <c r="BE8846" s="11"/>
      <c r="BF8846" s="11"/>
    </row>
    <row r="8847" spans="1:58" x14ac:dyDescent="0.25">
      <c r="A8847" s="13"/>
      <c r="B8847" s="13"/>
      <c r="C8847" s="13"/>
      <c r="D8847" s="13"/>
      <c r="E8847" s="13"/>
      <c r="F8847" s="13"/>
      <c r="G8847" s="13"/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  <c r="S8847" s="13"/>
      <c r="T8847" s="13"/>
      <c r="U8847" s="13"/>
      <c r="V8847" s="13"/>
      <c r="W8847" s="13"/>
      <c r="X8847" s="13"/>
      <c r="Y8847" s="13"/>
      <c r="Z8847" s="13"/>
      <c r="AA8847" s="13"/>
      <c r="AB8847" s="13"/>
      <c r="AC8847" s="13"/>
      <c r="AD8847" s="13"/>
      <c r="AE8847" s="13"/>
      <c r="AF8847" s="13"/>
      <c r="AG8847" s="13"/>
      <c r="AH8847" s="13"/>
      <c r="AI8847" s="13"/>
      <c r="AJ8847" s="13"/>
      <c r="AK8847" s="13"/>
      <c r="AL8847" s="13"/>
      <c r="AM8847" s="13"/>
      <c r="AN8847" s="13"/>
      <c r="AO8847" s="13"/>
      <c r="AP8847" s="13"/>
      <c r="AQ8847" s="13"/>
      <c r="AR8847" s="13"/>
      <c r="AS8847" s="13"/>
      <c r="AT8847" s="13"/>
      <c r="AU8847" s="13"/>
      <c r="AV8847" s="13"/>
      <c r="AW8847" s="13"/>
      <c r="AX8847" s="13"/>
      <c r="AY8847" s="13"/>
      <c r="AZ8847" s="12"/>
      <c r="BA8847" s="12"/>
      <c r="BB8847" s="12"/>
      <c r="BC8847" s="11"/>
      <c r="BD8847" s="11"/>
      <c r="BE8847" s="11"/>
      <c r="BF8847" s="11"/>
    </row>
    <row r="8848" spans="1:58" x14ac:dyDescent="0.25">
      <c r="A8848" s="13"/>
      <c r="B8848" s="13"/>
      <c r="C8848" s="13"/>
      <c r="D8848" s="13"/>
      <c r="E8848" s="13"/>
      <c r="F8848" s="13"/>
      <c r="G8848" s="13"/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  <c r="S8848" s="13"/>
      <c r="T8848" s="13"/>
      <c r="U8848" s="13"/>
      <c r="V8848" s="13"/>
      <c r="W8848" s="13"/>
      <c r="X8848" s="13"/>
      <c r="Y8848" s="13"/>
      <c r="Z8848" s="13"/>
      <c r="AA8848" s="13"/>
      <c r="AB8848" s="13"/>
      <c r="AC8848" s="13"/>
      <c r="AD8848" s="13"/>
      <c r="AE8848" s="13"/>
      <c r="AF8848" s="13"/>
      <c r="AG8848" s="13"/>
      <c r="AH8848" s="13"/>
      <c r="AI8848" s="13"/>
      <c r="AJ8848" s="13"/>
      <c r="AK8848" s="13"/>
      <c r="AL8848" s="13"/>
      <c r="AM8848" s="13"/>
      <c r="AN8848" s="13"/>
      <c r="AO8848" s="13"/>
      <c r="AP8848" s="13"/>
      <c r="AQ8848" s="13"/>
      <c r="AR8848" s="13"/>
      <c r="AS8848" s="13"/>
      <c r="AT8848" s="13"/>
      <c r="AU8848" s="13"/>
      <c r="AV8848" s="13"/>
      <c r="AW8848" s="13"/>
      <c r="AX8848" s="13"/>
      <c r="AY8848" s="13"/>
      <c r="AZ8848" s="12"/>
      <c r="BA8848" s="12"/>
      <c r="BB8848" s="12"/>
      <c r="BC8848" s="11"/>
      <c r="BD8848" s="11"/>
      <c r="BE8848" s="11"/>
      <c r="BF8848" s="11"/>
    </row>
    <row r="8849" spans="1:58" x14ac:dyDescent="0.25">
      <c r="A8849" s="13"/>
      <c r="B8849" s="13"/>
      <c r="C8849" s="13"/>
      <c r="D8849" s="13"/>
      <c r="E8849" s="13"/>
      <c r="F8849" s="13"/>
      <c r="G8849" s="13"/>
      <c r="H8849" s="13"/>
      <c r="I8849" s="13"/>
      <c r="J8849" s="13"/>
      <c r="K8849" s="13"/>
      <c r="L8849" s="13"/>
      <c r="M8849" s="13"/>
      <c r="N8849" s="13"/>
      <c r="O8849" s="13"/>
      <c r="P8849" s="13"/>
      <c r="Q8849" s="13"/>
      <c r="R8849" s="13"/>
      <c r="S8849" s="13"/>
      <c r="T8849" s="13"/>
      <c r="U8849" s="13"/>
      <c r="V8849" s="13"/>
      <c r="W8849" s="13"/>
      <c r="X8849" s="13"/>
      <c r="Y8849" s="13"/>
      <c r="Z8849" s="13"/>
      <c r="AA8849" s="13"/>
      <c r="AB8849" s="13"/>
      <c r="AC8849" s="13"/>
      <c r="AD8849" s="13"/>
      <c r="AE8849" s="13"/>
      <c r="AF8849" s="13"/>
      <c r="AG8849" s="13"/>
      <c r="AH8849" s="13"/>
      <c r="AI8849" s="13"/>
      <c r="AJ8849" s="13"/>
      <c r="AK8849" s="13"/>
      <c r="AL8849" s="13"/>
      <c r="AM8849" s="13"/>
      <c r="AN8849" s="13"/>
      <c r="AO8849" s="13"/>
      <c r="AP8849" s="13"/>
      <c r="AQ8849" s="13"/>
      <c r="AR8849" s="13"/>
      <c r="AS8849" s="13"/>
      <c r="AT8849" s="13"/>
      <c r="AU8849" s="13"/>
      <c r="AV8849" s="13"/>
      <c r="AW8849" s="13"/>
      <c r="AX8849" s="13"/>
      <c r="AY8849" s="13"/>
      <c r="AZ8849" s="12"/>
      <c r="BA8849" s="12"/>
      <c r="BB8849" s="12"/>
      <c r="BC8849" s="11"/>
      <c r="BD8849" s="11"/>
      <c r="BE8849" s="11"/>
      <c r="BF8849" s="11"/>
    </row>
    <row r="8850" spans="1:58" x14ac:dyDescent="0.25">
      <c r="A8850" s="13"/>
      <c r="B8850" s="13"/>
      <c r="C8850" s="13"/>
      <c r="D8850" s="13"/>
      <c r="E8850" s="13"/>
      <c r="F8850" s="13"/>
      <c r="G8850" s="13"/>
      <c r="H8850" s="13"/>
      <c r="I8850" s="13"/>
      <c r="J8850" s="13"/>
      <c r="K8850" s="13"/>
      <c r="L8850" s="13"/>
      <c r="M8850" s="13"/>
      <c r="N8850" s="13"/>
      <c r="O8850" s="13"/>
      <c r="P8850" s="13"/>
      <c r="Q8850" s="13"/>
      <c r="R8850" s="13"/>
      <c r="S8850" s="13"/>
      <c r="T8850" s="13"/>
      <c r="U8850" s="13"/>
      <c r="V8850" s="13"/>
      <c r="W8850" s="13"/>
      <c r="X8850" s="13"/>
      <c r="Y8850" s="13"/>
      <c r="Z8850" s="13"/>
      <c r="AA8850" s="13"/>
      <c r="AB8850" s="13"/>
      <c r="AC8850" s="13"/>
      <c r="AD8850" s="13"/>
      <c r="AE8850" s="13"/>
      <c r="AF8850" s="13"/>
      <c r="AG8850" s="13"/>
      <c r="AH8850" s="13"/>
      <c r="AI8850" s="13"/>
      <c r="AJ8850" s="13"/>
      <c r="AK8850" s="13"/>
      <c r="AL8850" s="13"/>
      <c r="AM8850" s="13"/>
      <c r="AN8850" s="13"/>
      <c r="AO8850" s="13"/>
      <c r="AP8850" s="13"/>
      <c r="AQ8850" s="13"/>
      <c r="AR8850" s="13"/>
      <c r="AS8850" s="13"/>
      <c r="AT8850" s="13"/>
      <c r="AU8850" s="13"/>
      <c r="AV8850" s="13"/>
      <c r="AW8850" s="13"/>
      <c r="AX8850" s="13"/>
      <c r="AY8850" s="13"/>
      <c r="AZ8850" s="12"/>
      <c r="BA8850" s="12"/>
      <c r="BB8850" s="12"/>
      <c r="BC8850" s="11"/>
      <c r="BD8850" s="11"/>
      <c r="BE8850" s="11"/>
      <c r="BF8850" s="11"/>
    </row>
    <row r="8851" spans="1:58" x14ac:dyDescent="0.25">
      <c r="A8851" s="13"/>
      <c r="B8851" s="13"/>
      <c r="C8851" s="13"/>
      <c r="D8851" s="13"/>
      <c r="E8851" s="13"/>
      <c r="F8851" s="13"/>
      <c r="G8851" s="13"/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  <c r="S8851" s="13"/>
      <c r="T8851" s="13"/>
      <c r="U8851" s="13"/>
      <c r="V8851" s="13"/>
      <c r="W8851" s="13"/>
      <c r="X8851" s="13"/>
      <c r="Y8851" s="13"/>
      <c r="Z8851" s="13"/>
      <c r="AA8851" s="13"/>
      <c r="AB8851" s="13"/>
      <c r="AC8851" s="13"/>
      <c r="AD8851" s="13"/>
      <c r="AE8851" s="13"/>
      <c r="AF8851" s="13"/>
      <c r="AG8851" s="13"/>
      <c r="AH8851" s="13"/>
      <c r="AI8851" s="13"/>
      <c r="AJ8851" s="13"/>
      <c r="AK8851" s="13"/>
      <c r="AL8851" s="13"/>
      <c r="AM8851" s="13"/>
      <c r="AN8851" s="13"/>
      <c r="AO8851" s="13"/>
      <c r="AP8851" s="13"/>
      <c r="AQ8851" s="13"/>
      <c r="AR8851" s="13"/>
      <c r="AS8851" s="13"/>
      <c r="AT8851" s="13"/>
      <c r="AU8851" s="13"/>
      <c r="AV8851" s="13"/>
      <c r="AW8851" s="13"/>
      <c r="AX8851" s="13"/>
      <c r="AY8851" s="13"/>
      <c r="AZ8851" s="12"/>
      <c r="BA8851" s="12"/>
      <c r="BB8851" s="12"/>
      <c r="BC8851" s="11"/>
      <c r="BD8851" s="11"/>
      <c r="BE8851" s="11"/>
      <c r="BF8851" s="11"/>
    </row>
    <row r="8852" spans="1:58" x14ac:dyDescent="0.25">
      <c r="A8852" s="13"/>
      <c r="B8852" s="13"/>
      <c r="C8852" s="13"/>
      <c r="D8852" s="13"/>
      <c r="E8852" s="13"/>
      <c r="F8852" s="13"/>
      <c r="G8852" s="13"/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  <c r="S8852" s="13"/>
      <c r="T8852" s="13"/>
      <c r="U8852" s="13"/>
      <c r="V8852" s="13"/>
      <c r="W8852" s="13"/>
      <c r="X8852" s="13"/>
      <c r="Y8852" s="13"/>
      <c r="Z8852" s="13"/>
      <c r="AA8852" s="13"/>
      <c r="AB8852" s="13"/>
      <c r="AC8852" s="13"/>
      <c r="AD8852" s="13"/>
      <c r="AE8852" s="13"/>
      <c r="AF8852" s="13"/>
      <c r="AG8852" s="13"/>
      <c r="AH8852" s="13"/>
      <c r="AI8852" s="13"/>
      <c r="AJ8852" s="13"/>
      <c r="AK8852" s="13"/>
      <c r="AL8852" s="13"/>
      <c r="AM8852" s="13"/>
      <c r="AN8852" s="13"/>
      <c r="AO8852" s="13"/>
      <c r="AP8852" s="13"/>
      <c r="AQ8852" s="13"/>
      <c r="AR8852" s="13"/>
      <c r="AS8852" s="13"/>
      <c r="AT8852" s="13"/>
      <c r="AU8852" s="13"/>
      <c r="AV8852" s="13"/>
      <c r="AW8852" s="13"/>
      <c r="AX8852" s="13"/>
      <c r="AY8852" s="13"/>
      <c r="AZ8852" s="12"/>
      <c r="BA8852" s="12"/>
      <c r="BB8852" s="12"/>
      <c r="BC8852" s="11"/>
      <c r="BD8852" s="11"/>
      <c r="BE8852" s="11"/>
      <c r="BF8852" s="11"/>
    </row>
    <row r="8853" spans="1:58" x14ac:dyDescent="0.25">
      <c r="A8853" s="13"/>
      <c r="B8853" s="13"/>
      <c r="C8853" s="13"/>
      <c r="D8853" s="13"/>
      <c r="E8853" s="13"/>
      <c r="F8853" s="13"/>
      <c r="G8853" s="13"/>
      <c r="H8853" s="13"/>
      <c r="I8853" s="13"/>
      <c r="J8853" s="13"/>
      <c r="K8853" s="13"/>
      <c r="L8853" s="13"/>
      <c r="M8853" s="13"/>
      <c r="N8853" s="13"/>
      <c r="O8853" s="13"/>
      <c r="P8853" s="13"/>
      <c r="Q8853" s="13"/>
      <c r="R8853" s="13"/>
      <c r="S8853" s="13"/>
      <c r="T8853" s="13"/>
      <c r="U8853" s="13"/>
      <c r="V8853" s="13"/>
      <c r="W8853" s="13"/>
      <c r="X8853" s="13"/>
      <c r="Y8853" s="13"/>
      <c r="Z8853" s="13"/>
      <c r="AA8853" s="13"/>
      <c r="AB8853" s="13"/>
      <c r="AC8853" s="13"/>
      <c r="AD8853" s="13"/>
      <c r="AE8853" s="13"/>
      <c r="AF8853" s="13"/>
      <c r="AG8853" s="13"/>
      <c r="AH8853" s="13"/>
      <c r="AI8853" s="13"/>
      <c r="AJ8853" s="13"/>
      <c r="AK8853" s="13"/>
      <c r="AL8853" s="13"/>
      <c r="AM8853" s="13"/>
      <c r="AN8853" s="13"/>
      <c r="AO8853" s="13"/>
      <c r="AP8853" s="13"/>
      <c r="AQ8853" s="13"/>
      <c r="AR8853" s="13"/>
      <c r="AS8853" s="13"/>
      <c r="AT8853" s="13"/>
      <c r="AU8853" s="13"/>
      <c r="AV8853" s="13"/>
      <c r="AW8853" s="13"/>
      <c r="AX8853" s="13"/>
      <c r="AY8853" s="13"/>
      <c r="AZ8853" s="12"/>
      <c r="BA8853" s="12"/>
      <c r="BB8853" s="12"/>
      <c r="BC8853" s="11"/>
      <c r="BD8853" s="11"/>
      <c r="BE8853" s="11"/>
      <c r="BF8853" s="11"/>
    </row>
    <row r="8854" spans="1:58" x14ac:dyDescent="0.25">
      <c r="A8854" s="13"/>
      <c r="B8854" s="13"/>
      <c r="C8854" s="13"/>
      <c r="D8854" s="13"/>
      <c r="E8854" s="13"/>
      <c r="F8854" s="13"/>
      <c r="G8854" s="13"/>
      <c r="H8854" s="13"/>
      <c r="I8854" s="13"/>
      <c r="J8854" s="13"/>
      <c r="K8854" s="13"/>
      <c r="L8854" s="13"/>
      <c r="M8854" s="13"/>
      <c r="N8854" s="13"/>
      <c r="O8854" s="13"/>
      <c r="P8854" s="13"/>
      <c r="Q8854" s="13"/>
      <c r="R8854" s="13"/>
      <c r="S8854" s="13"/>
      <c r="T8854" s="13"/>
      <c r="U8854" s="13"/>
      <c r="V8854" s="13"/>
      <c r="W8854" s="13"/>
      <c r="X8854" s="13"/>
      <c r="Y8854" s="13"/>
      <c r="Z8854" s="13"/>
      <c r="AA8854" s="13"/>
      <c r="AB8854" s="13"/>
      <c r="AC8854" s="13"/>
      <c r="AD8854" s="13"/>
      <c r="AE8854" s="13"/>
      <c r="AF8854" s="13"/>
      <c r="AG8854" s="13"/>
      <c r="AH8854" s="13"/>
      <c r="AI8854" s="13"/>
      <c r="AJ8854" s="13"/>
      <c r="AK8854" s="13"/>
      <c r="AL8854" s="13"/>
      <c r="AM8854" s="13"/>
      <c r="AN8854" s="13"/>
      <c r="AO8854" s="13"/>
      <c r="AP8854" s="13"/>
      <c r="AQ8854" s="13"/>
      <c r="AR8854" s="13"/>
      <c r="AS8854" s="13"/>
      <c r="AT8854" s="13"/>
      <c r="AU8854" s="13"/>
      <c r="AV8854" s="13"/>
      <c r="AW8854" s="13"/>
      <c r="AX8854" s="13"/>
      <c r="AY8854" s="13"/>
      <c r="AZ8854" s="12"/>
      <c r="BA8854" s="12"/>
      <c r="BB8854" s="12"/>
      <c r="BC8854" s="11"/>
      <c r="BD8854" s="11"/>
      <c r="BE8854" s="11"/>
      <c r="BF8854" s="11"/>
    </row>
    <row r="8855" spans="1:58" x14ac:dyDescent="0.25">
      <c r="A8855" s="13"/>
      <c r="B8855" s="13"/>
      <c r="C8855" s="13"/>
      <c r="D8855" s="13"/>
      <c r="E8855" s="13"/>
      <c r="F8855" s="13"/>
      <c r="G8855" s="13"/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  <c r="S8855" s="13"/>
      <c r="T8855" s="13"/>
      <c r="U8855" s="13"/>
      <c r="V8855" s="13"/>
      <c r="W8855" s="13"/>
      <c r="X8855" s="13"/>
      <c r="Y8855" s="13"/>
      <c r="Z8855" s="13"/>
      <c r="AA8855" s="13"/>
      <c r="AB8855" s="13"/>
      <c r="AC8855" s="13"/>
      <c r="AD8855" s="13"/>
      <c r="AE8855" s="13"/>
      <c r="AF8855" s="13"/>
      <c r="AG8855" s="13"/>
      <c r="AH8855" s="13"/>
      <c r="AI8855" s="13"/>
      <c r="AJ8855" s="13"/>
      <c r="AK8855" s="13"/>
      <c r="AL8855" s="13"/>
      <c r="AM8855" s="13"/>
      <c r="AN8855" s="13"/>
      <c r="AO8855" s="13"/>
      <c r="AP8855" s="13"/>
      <c r="AQ8855" s="13"/>
      <c r="AR8855" s="13"/>
      <c r="AS8855" s="13"/>
      <c r="AT8855" s="13"/>
      <c r="AU8855" s="13"/>
      <c r="AV8855" s="13"/>
      <c r="AW8855" s="13"/>
      <c r="AX8855" s="13"/>
      <c r="AY8855" s="13"/>
      <c r="AZ8855" s="12"/>
      <c r="BA8855" s="12"/>
      <c r="BB8855" s="12"/>
      <c r="BC8855" s="11"/>
      <c r="BD8855" s="11"/>
      <c r="BE8855" s="11"/>
      <c r="BF8855" s="11"/>
    </row>
    <row r="8856" spans="1:58" x14ac:dyDescent="0.25">
      <c r="A8856" s="13"/>
      <c r="B8856" s="13"/>
      <c r="C8856" s="13"/>
      <c r="D8856" s="13"/>
      <c r="E8856" s="13"/>
      <c r="F8856" s="13"/>
      <c r="G8856" s="13"/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  <c r="S8856" s="13"/>
      <c r="T8856" s="13"/>
      <c r="U8856" s="13"/>
      <c r="V8856" s="13"/>
      <c r="W8856" s="13"/>
      <c r="X8856" s="13"/>
      <c r="Y8856" s="13"/>
      <c r="Z8856" s="13"/>
      <c r="AA8856" s="13"/>
      <c r="AB8856" s="13"/>
      <c r="AC8856" s="13"/>
      <c r="AD8856" s="13"/>
      <c r="AE8856" s="13"/>
      <c r="AF8856" s="13"/>
      <c r="AG8856" s="13"/>
      <c r="AH8856" s="13"/>
      <c r="AI8856" s="13"/>
      <c r="AJ8856" s="13"/>
      <c r="AK8856" s="13"/>
      <c r="AL8856" s="13"/>
      <c r="AM8856" s="13"/>
      <c r="AN8856" s="13"/>
      <c r="AO8856" s="13"/>
      <c r="AP8856" s="13"/>
      <c r="AQ8856" s="13"/>
      <c r="AR8856" s="13"/>
      <c r="AS8856" s="13"/>
      <c r="AT8856" s="13"/>
      <c r="AU8856" s="13"/>
      <c r="AV8856" s="13"/>
      <c r="AW8856" s="13"/>
      <c r="AX8856" s="13"/>
      <c r="AY8856" s="13"/>
      <c r="AZ8856" s="12"/>
      <c r="BA8856" s="12"/>
      <c r="BB8856" s="12"/>
      <c r="BC8856" s="11"/>
      <c r="BD8856" s="11"/>
      <c r="BE8856" s="11"/>
      <c r="BF8856" s="11"/>
    </row>
    <row r="8857" spans="1:58" x14ac:dyDescent="0.25">
      <c r="A8857" s="13"/>
      <c r="B8857" s="13"/>
      <c r="C8857" s="13"/>
      <c r="D8857" s="13"/>
      <c r="E8857" s="13"/>
      <c r="F8857" s="13"/>
      <c r="G8857" s="13"/>
      <c r="H8857" s="13"/>
      <c r="I8857" s="13"/>
      <c r="J8857" s="13"/>
      <c r="K8857" s="13"/>
      <c r="L8857" s="13"/>
      <c r="M8857" s="13"/>
      <c r="N8857" s="13"/>
      <c r="O8857" s="13"/>
      <c r="P8857" s="13"/>
      <c r="Q8857" s="13"/>
      <c r="R8857" s="13"/>
      <c r="S8857" s="13"/>
      <c r="T8857" s="13"/>
      <c r="U8857" s="13"/>
      <c r="V8857" s="13"/>
      <c r="W8857" s="13"/>
      <c r="X8857" s="13"/>
      <c r="Y8857" s="13"/>
      <c r="Z8857" s="13"/>
      <c r="AA8857" s="13"/>
      <c r="AB8857" s="13"/>
      <c r="AC8857" s="13"/>
      <c r="AD8857" s="13"/>
      <c r="AE8857" s="13"/>
      <c r="AF8857" s="13"/>
      <c r="AG8857" s="13"/>
      <c r="AH8857" s="13"/>
      <c r="AI8857" s="13"/>
      <c r="AJ8857" s="13"/>
      <c r="AK8857" s="13"/>
      <c r="AL8857" s="13"/>
      <c r="AM8857" s="13"/>
      <c r="AN8857" s="13"/>
      <c r="AO8857" s="13"/>
      <c r="AP8857" s="13"/>
      <c r="AQ8857" s="13"/>
      <c r="AR8857" s="13"/>
      <c r="AS8857" s="13"/>
      <c r="AT8857" s="13"/>
      <c r="AU8857" s="13"/>
      <c r="AV8857" s="13"/>
      <c r="AW8857" s="13"/>
      <c r="AX8857" s="13"/>
      <c r="AY8857" s="13"/>
      <c r="AZ8857" s="12"/>
      <c r="BA8857" s="12"/>
      <c r="BB8857" s="12"/>
      <c r="BC8857" s="11"/>
      <c r="BD8857" s="11"/>
      <c r="BE8857" s="11"/>
      <c r="BF8857" s="11"/>
    </row>
    <row r="8858" spans="1:58" x14ac:dyDescent="0.25">
      <c r="A8858" s="13"/>
      <c r="B8858" s="13"/>
      <c r="C8858" s="13"/>
      <c r="D8858" s="13"/>
      <c r="E8858" s="13"/>
      <c r="F8858" s="13"/>
      <c r="G8858" s="13"/>
      <c r="H8858" s="13"/>
      <c r="I8858" s="13"/>
      <c r="J8858" s="13"/>
      <c r="K8858" s="13"/>
      <c r="L8858" s="13"/>
      <c r="M8858" s="13"/>
      <c r="N8858" s="13"/>
      <c r="O8858" s="13"/>
      <c r="P8858" s="13"/>
      <c r="Q8858" s="13"/>
      <c r="R8858" s="13"/>
      <c r="S8858" s="13"/>
      <c r="T8858" s="13"/>
      <c r="U8858" s="13"/>
      <c r="V8858" s="13"/>
      <c r="W8858" s="13"/>
      <c r="X8858" s="13"/>
      <c r="Y8858" s="13"/>
      <c r="Z8858" s="13"/>
      <c r="AA8858" s="13"/>
      <c r="AB8858" s="13"/>
      <c r="AC8858" s="13"/>
      <c r="AD8858" s="13"/>
      <c r="AE8858" s="13"/>
      <c r="AF8858" s="13"/>
      <c r="AG8858" s="13"/>
      <c r="AH8858" s="13"/>
      <c r="AI8858" s="13"/>
      <c r="AJ8858" s="13"/>
      <c r="AK8858" s="13"/>
      <c r="AL8858" s="13"/>
      <c r="AM8858" s="13"/>
      <c r="AN8858" s="13"/>
      <c r="AO8858" s="13"/>
      <c r="AP8858" s="13"/>
      <c r="AQ8858" s="13"/>
      <c r="AR8858" s="13"/>
      <c r="AS8858" s="13"/>
      <c r="AT8858" s="13"/>
      <c r="AU8858" s="13"/>
      <c r="AV8858" s="13"/>
      <c r="AW8858" s="13"/>
      <c r="AX8858" s="13"/>
      <c r="AY8858" s="13"/>
      <c r="AZ8858" s="12"/>
      <c r="BA8858" s="12"/>
      <c r="BB8858" s="12"/>
      <c r="BC8858" s="11"/>
      <c r="BD8858" s="11"/>
      <c r="BE8858" s="11"/>
      <c r="BF8858" s="11"/>
    </row>
    <row r="8859" spans="1:58" x14ac:dyDescent="0.25">
      <c r="A8859" s="13"/>
      <c r="B8859" s="13"/>
      <c r="C8859" s="13"/>
      <c r="D8859" s="13"/>
      <c r="E8859" s="13"/>
      <c r="F8859" s="13"/>
      <c r="G8859" s="13"/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  <c r="S8859" s="13"/>
      <c r="T8859" s="13"/>
      <c r="U8859" s="13"/>
      <c r="V8859" s="13"/>
      <c r="W8859" s="13"/>
      <c r="X8859" s="13"/>
      <c r="Y8859" s="13"/>
      <c r="Z8859" s="13"/>
      <c r="AA8859" s="13"/>
      <c r="AB8859" s="13"/>
      <c r="AC8859" s="13"/>
      <c r="AD8859" s="13"/>
      <c r="AE8859" s="13"/>
      <c r="AF8859" s="13"/>
      <c r="AG8859" s="13"/>
      <c r="AH8859" s="13"/>
      <c r="AI8859" s="13"/>
      <c r="AJ8859" s="13"/>
      <c r="AK8859" s="13"/>
      <c r="AL8859" s="13"/>
      <c r="AM8859" s="13"/>
      <c r="AN8859" s="13"/>
      <c r="AO8859" s="13"/>
      <c r="AP8859" s="13"/>
      <c r="AQ8859" s="13"/>
      <c r="AR8859" s="13"/>
      <c r="AS8859" s="13"/>
      <c r="AT8859" s="13"/>
      <c r="AU8859" s="13"/>
      <c r="AV8859" s="13"/>
      <c r="AW8859" s="13"/>
      <c r="AX8859" s="13"/>
      <c r="AY8859" s="13"/>
      <c r="AZ8859" s="12"/>
      <c r="BA8859" s="12"/>
      <c r="BB8859" s="12"/>
      <c r="BC8859" s="11"/>
      <c r="BD8859" s="11"/>
      <c r="BE8859" s="11"/>
      <c r="BF8859" s="11"/>
    </row>
    <row r="8860" spans="1:58" x14ac:dyDescent="0.25">
      <c r="A8860" s="13"/>
      <c r="B8860" s="13"/>
      <c r="C8860" s="13"/>
      <c r="D8860" s="13"/>
      <c r="E8860" s="13"/>
      <c r="F8860" s="13"/>
      <c r="G8860" s="13"/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  <c r="S8860" s="13"/>
      <c r="T8860" s="13"/>
      <c r="U8860" s="13"/>
      <c r="V8860" s="13"/>
      <c r="W8860" s="13"/>
      <c r="X8860" s="13"/>
      <c r="Y8860" s="13"/>
      <c r="Z8860" s="13"/>
      <c r="AA8860" s="13"/>
      <c r="AB8860" s="13"/>
      <c r="AC8860" s="13"/>
      <c r="AD8860" s="13"/>
      <c r="AE8860" s="13"/>
      <c r="AF8860" s="13"/>
      <c r="AG8860" s="13"/>
      <c r="AH8860" s="13"/>
      <c r="AI8860" s="13"/>
      <c r="AJ8860" s="13"/>
      <c r="AK8860" s="13"/>
      <c r="AL8860" s="13"/>
      <c r="AM8860" s="13"/>
      <c r="AN8860" s="13"/>
      <c r="AO8860" s="13"/>
      <c r="AP8860" s="13"/>
      <c r="AQ8860" s="13"/>
      <c r="AR8860" s="13"/>
      <c r="AS8860" s="13"/>
      <c r="AT8860" s="13"/>
      <c r="AU8860" s="13"/>
      <c r="AV8860" s="13"/>
      <c r="AW8860" s="13"/>
      <c r="AX8860" s="13"/>
      <c r="AY8860" s="13"/>
      <c r="AZ8860" s="12"/>
      <c r="BA8860" s="12"/>
      <c r="BB8860" s="12"/>
      <c r="BC8860" s="11"/>
      <c r="BD8860" s="11"/>
      <c r="BE8860" s="11"/>
      <c r="BF8860" s="11"/>
    </row>
    <row r="8861" spans="1:58" x14ac:dyDescent="0.25">
      <c r="A8861" s="13"/>
      <c r="B8861" s="13"/>
      <c r="C8861" s="13"/>
      <c r="D8861" s="13"/>
      <c r="E8861" s="13"/>
      <c r="F8861" s="13"/>
      <c r="G8861" s="13"/>
      <c r="H8861" s="13"/>
      <c r="I8861" s="13"/>
      <c r="J8861" s="13"/>
      <c r="K8861" s="13"/>
      <c r="L8861" s="13"/>
      <c r="M8861" s="13"/>
      <c r="N8861" s="13"/>
      <c r="O8861" s="13"/>
      <c r="P8861" s="13"/>
      <c r="Q8861" s="13"/>
      <c r="R8861" s="13"/>
      <c r="S8861" s="13"/>
      <c r="T8861" s="13"/>
      <c r="U8861" s="13"/>
      <c r="V8861" s="13"/>
      <c r="W8861" s="13"/>
      <c r="X8861" s="13"/>
      <c r="Y8861" s="13"/>
      <c r="Z8861" s="13"/>
      <c r="AA8861" s="13"/>
      <c r="AB8861" s="13"/>
      <c r="AC8861" s="13"/>
      <c r="AD8861" s="13"/>
      <c r="AE8861" s="13"/>
      <c r="AF8861" s="13"/>
      <c r="AG8861" s="13"/>
      <c r="AH8861" s="13"/>
      <c r="AI8861" s="13"/>
      <c r="AJ8861" s="13"/>
      <c r="AK8861" s="13"/>
      <c r="AL8861" s="13"/>
      <c r="AM8861" s="13"/>
      <c r="AN8861" s="13"/>
      <c r="AO8861" s="13"/>
      <c r="AP8861" s="13"/>
      <c r="AQ8861" s="13"/>
      <c r="AR8861" s="13"/>
      <c r="AS8861" s="13"/>
      <c r="AT8861" s="13"/>
      <c r="AU8861" s="13"/>
      <c r="AV8861" s="13"/>
      <c r="AW8861" s="13"/>
      <c r="AX8861" s="13"/>
      <c r="AY8861" s="13"/>
      <c r="AZ8861" s="12"/>
      <c r="BA8861" s="12"/>
      <c r="BB8861" s="12"/>
      <c r="BC8861" s="11"/>
      <c r="BD8861" s="11"/>
      <c r="BE8861" s="11"/>
      <c r="BF8861" s="11"/>
    </row>
    <row r="8862" spans="1:58" x14ac:dyDescent="0.25">
      <c r="A8862" s="13"/>
      <c r="B8862" s="13"/>
      <c r="C8862" s="13"/>
      <c r="D8862" s="13"/>
      <c r="E8862" s="13"/>
      <c r="F8862" s="13"/>
      <c r="G8862" s="13"/>
      <c r="H8862" s="13"/>
      <c r="I8862" s="13"/>
      <c r="J8862" s="13"/>
      <c r="K8862" s="13"/>
      <c r="L8862" s="13"/>
      <c r="M8862" s="13"/>
      <c r="N8862" s="13"/>
      <c r="O8862" s="13"/>
      <c r="P8862" s="13"/>
      <c r="Q8862" s="13"/>
      <c r="R8862" s="13"/>
      <c r="S8862" s="13"/>
      <c r="T8862" s="13"/>
      <c r="U8862" s="13"/>
      <c r="V8862" s="13"/>
      <c r="W8862" s="13"/>
      <c r="X8862" s="13"/>
      <c r="Y8862" s="13"/>
      <c r="Z8862" s="13"/>
      <c r="AA8862" s="13"/>
      <c r="AB8862" s="13"/>
      <c r="AC8862" s="13"/>
      <c r="AD8862" s="13"/>
      <c r="AE8862" s="13"/>
      <c r="AF8862" s="13"/>
      <c r="AG8862" s="13"/>
      <c r="AH8862" s="13"/>
      <c r="AI8862" s="13"/>
      <c r="AJ8862" s="13"/>
      <c r="AK8862" s="13"/>
      <c r="AL8862" s="13"/>
      <c r="AM8862" s="13"/>
      <c r="AN8862" s="13"/>
      <c r="AO8862" s="13"/>
      <c r="AP8862" s="13"/>
      <c r="AQ8862" s="13"/>
      <c r="AR8862" s="13"/>
      <c r="AS8862" s="13"/>
      <c r="AT8862" s="13"/>
      <c r="AU8862" s="13"/>
      <c r="AV8862" s="13"/>
      <c r="AW8862" s="13"/>
      <c r="AX8862" s="13"/>
      <c r="AY8862" s="13"/>
      <c r="AZ8862" s="12"/>
      <c r="BA8862" s="12"/>
      <c r="BB8862" s="12"/>
      <c r="BC8862" s="11"/>
      <c r="BD8862" s="11"/>
      <c r="BE8862" s="11"/>
      <c r="BF8862" s="11"/>
    </row>
    <row r="8863" spans="1:58" x14ac:dyDescent="0.25">
      <c r="A8863" s="13"/>
      <c r="B8863" s="13"/>
      <c r="C8863" s="13"/>
      <c r="D8863" s="13"/>
      <c r="E8863" s="13"/>
      <c r="F8863" s="13"/>
      <c r="G8863" s="13"/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  <c r="S8863" s="13"/>
      <c r="T8863" s="13"/>
      <c r="U8863" s="13"/>
      <c r="V8863" s="13"/>
      <c r="W8863" s="13"/>
      <c r="X8863" s="13"/>
      <c r="Y8863" s="13"/>
      <c r="Z8863" s="13"/>
      <c r="AA8863" s="13"/>
      <c r="AB8863" s="13"/>
      <c r="AC8863" s="13"/>
      <c r="AD8863" s="13"/>
      <c r="AE8863" s="13"/>
      <c r="AF8863" s="13"/>
      <c r="AG8863" s="13"/>
      <c r="AH8863" s="13"/>
      <c r="AI8863" s="13"/>
      <c r="AJ8863" s="13"/>
      <c r="AK8863" s="13"/>
      <c r="AL8863" s="13"/>
      <c r="AM8863" s="13"/>
      <c r="AN8863" s="13"/>
      <c r="AO8863" s="13"/>
      <c r="AP8863" s="13"/>
      <c r="AQ8863" s="13"/>
      <c r="AR8863" s="13"/>
      <c r="AS8863" s="13"/>
      <c r="AT8863" s="13"/>
      <c r="AU8863" s="13"/>
      <c r="AV8863" s="13"/>
      <c r="AW8863" s="13"/>
      <c r="AX8863" s="13"/>
      <c r="AY8863" s="13"/>
      <c r="AZ8863" s="12"/>
      <c r="BA8863" s="12"/>
      <c r="BB8863" s="12"/>
      <c r="BC8863" s="11"/>
      <c r="BD8863" s="11"/>
      <c r="BE8863" s="11"/>
      <c r="BF8863" s="11"/>
    </row>
    <row r="8864" spans="1:58" x14ac:dyDescent="0.25">
      <c r="A8864" s="13"/>
      <c r="B8864" s="13"/>
      <c r="C8864" s="13"/>
      <c r="D8864" s="13"/>
      <c r="E8864" s="13"/>
      <c r="F8864" s="13"/>
      <c r="G8864" s="13"/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  <c r="S8864" s="13"/>
      <c r="T8864" s="13"/>
      <c r="U8864" s="13"/>
      <c r="V8864" s="13"/>
      <c r="W8864" s="13"/>
      <c r="X8864" s="13"/>
      <c r="Y8864" s="13"/>
      <c r="Z8864" s="13"/>
      <c r="AA8864" s="13"/>
      <c r="AB8864" s="13"/>
      <c r="AC8864" s="13"/>
      <c r="AD8864" s="13"/>
      <c r="AE8864" s="13"/>
      <c r="AF8864" s="13"/>
      <c r="AG8864" s="13"/>
      <c r="AH8864" s="13"/>
      <c r="AI8864" s="13"/>
      <c r="AJ8864" s="13"/>
      <c r="AK8864" s="13"/>
      <c r="AL8864" s="13"/>
      <c r="AM8864" s="13"/>
      <c r="AN8864" s="13"/>
      <c r="AO8864" s="13"/>
      <c r="AP8864" s="13"/>
      <c r="AQ8864" s="13"/>
      <c r="AR8864" s="13"/>
      <c r="AS8864" s="13"/>
      <c r="AT8864" s="13"/>
      <c r="AU8864" s="13"/>
      <c r="AV8864" s="13"/>
      <c r="AW8864" s="13"/>
      <c r="AX8864" s="13"/>
      <c r="AY8864" s="13"/>
      <c r="AZ8864" s="12"/>
      <c r="BA8864" s="12"/>
      <c r="BB8864" s="12"/>
      <c r="BC8864" s="11"/>
      <c r="BD8864" s="11"/>
      <c r="BE8864" s="11"/>
      <c r="BF8864" s="11"/>
    </row>
    <row r="8865" spans="1:58" x14ac:dyDescent="0.25">
      <c r="A8865" s="13"/>
      <c r="B8865" s="13"/>
      <c r="C8865" s="13"/>
      <c r="D8865" s="13"/>
      <c r="E8865" s="13"/>
      <c r="F8865" s="13"/>
      <c r="G8865" s="13"/>
      <c r="H8865" s="13"/>
      <c r="I8865" s="13"/>
      <c r="J8865" s="13"/>
      <c r="K8865" s="13"/>
      <c r="L8865" s="13"/>
      <c r="M8865" s="13"/>
      <c r="N8865" s="13"/>
      <c r="O8865" s="13"/>
      <c r="P8865" s="13"/>
      <c r="Q8865" s="13"/>
      <c r="R8865" s="13"/>
      <c r="S8865" s="13"/>
      <c r="T8865" s="13"/>
      <c r="U8865" s="13"/>
      <c r="V8865" s="13"/>
      <c r="W8865" s="13"/>
      <c r="X8865" s="13"/>
      <c r="Y8865" s="13"/>
      <c r="Z8865" s="13"/>
      <c r="AA8865" s="13"/>
      <c r="AB8865" s="13"/>
      <c r="AC8865" s="13"/>
      <c r="AD8865" s="13"/>
      <c r="AE8865" s="13"/>
      <c r="AF8865" s="13"/>
      <c r="AG8865" s="13"/>
      <c r="AH8865" s="13"/>
      <c r="AI8865" s="13"/>
      <c r="AJ8865" s="13"/>
      <c r="AK8865" s="13"/>
      <c r="AL8865" s="13"/>
      <c r="AM8865" s="13"/>
      <c r="AN8865" s="13"/>
      <c r="AO8865" s="13"/>
      <c r="AP8865" s="13"/>
      <c r="AQ8865" s="13"/>
      <c r="AR8865" s="13"/>
      <c r="AS8865" s="13"/>
      <c r="AT8865" s="13"/>
      <c r="AU8865" s="13"/>
      <c r="AV8865" s="13"/>
      <c r="AW8865" s="13"/>
      <c r="AX8865" s="13"/>
      <c r="AY8865" s="13"/>
      <c r="AZ8865" s="12"/>
      <c r="BA8865" s="12"/>
      <c r="BB8865" s="12"/>
      <c r="BC8865" s="11"/>
      <c r="BD8865" s="11"/>
      <c r="BE8865" s="11"/>
      <c r="BF8865" s="11"/>
    </row>
    <row r="8866" spans="1:58" x14ac:dyDescent="0.25">
      <c r="A8866" s="13"/>
      <c r="B8866" s="13"/>
      <c r="C8866" s="13"/>
      <c r="D8866" s="13"/>
      <c r="E8866" s="13"/>
      <c r="F8866" s="13"/>
      <c r="G8866" s="13"/>
      <c r="H8866" s="13"/>
      <c r="I8866" s="13"/>
      <c r="J8866" s="13"/>
      <c r="K8866" s="13"/>
      <c r="L8866" s="13"/>
      <c r="M8866" s="13"/>
      <c r="N8866" s="13"/>
      <c r="O8866" s="13"/>
      <c r="P8866" s="13"/>
      <c r="Q8866" s="13"/>
      <c r="R8866" s="13"/>
      <c r="S8866" s="13"/>
      <c r="T8866" s="13"/>
      <c r="U8866" s="13"/>
      <c r="V8866" s="13"/>
      <c r="W8866" s="13"/>
      <c r="X8866" s="13"/>
      <c r="Y8866" s="13"/>
      <c r="Z8866" s="13"/>
      <c r="AA8866" s="13"/>
      <c r="AB8866" s="13"/>
      <c r="AC8866" s="13"/>
      <c r="AD8866" s="13"/>
      <c r="AE8866" s="13"/>
      <c r="AF8866" s="13"/>
      <c r="AG8866" s="13"/>
      <c r="AH8866" s="13"/>
      <c r="AI8866" s="13"/>
      <c r="AJ8866" s="13"/>
      <c r="AK8866" s="13"/>
      <c r="AL8866" s="13"/>
      <c r="AM8866" s="13"/>
      <c r="AN8866" s="13"/>
      <c r="AO8866" s="13"/>
      <c r="AP8866" s="13"/>
      <c r="AQ8866" s="13"/>
      <c r="AR8866" s="13"/>
      <c r="AS8866" s="13"/>
      <c r="AT8866" s="13"/>
      <c r="AU8866" s="13"/>
      <c r="AV8866" s="13"/>
      <c r="AW8866" s="13"/>
      <c r="AX8866" s="13"/>
      <c r="AY8866" s="13"/>
      <c r="AZ8866" s="12"/>
      <c r="BA8866" s="12"/>
      <c r="BB8866" s="12"/>
      <c r="BC8866" s="11"/>
      <c r="BD8866" s="11"/>
      <c r="BE8866" s="11"/>
      <c r="BF8866" s="11"/>
    </row>
    <row r="8867" spans="1:58" x14ac:dyDescent="0.25">
      <c r="A8867" s="13"/>
      <c r="B8867" s="13"/>
      <c r="C8867" s="13"/>
      <c r="D8867" s="13"/>
      <c r="E8867" s="13"/>
      <c r="F8867" s="13"/>
      <c r="G8867" s="13"/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  <c r="S8867" s="13"/>
      <c r="T8867" s="13"/>
      <c r="U8867" s="13"/>
      <c r="V8867" s="13"/>
      <c r="W8867" s="13"/>
      <c r="X8867" s="13"/>
      <c r="Y8867" s="13"/>
      <c r="Z8867" s="13"/>
      <c r="AA8867" s="13"/>
      <c r="AB8867" s="13"/>
      <c r="AC8867" s="13"/>
      <c r="AD8867" s="13"/>
      <c r="AE8867" s="13"/>
      <c r="AF8867" s="13"/>
      <c r="AG8867" s="13"/>
      <c r="AH8867" s="13"/>
      <c r="AI8867" s="13"/>
      <c r="AJ8867" s="13"/>
      <c r="AK8867" s="13"/>
      <c r="AL8867" s="13"/>
      <c r="AM8867" s="13"/>
      <c r="AN8867" s="13"/>
      <c r="AO8867" s="13"/>
      <c r="AP8867" s="13"/>
      <c r="AQ8867" s="13"/>
      <c r="AR8867" s="13"/>
      <c r="AS8867" s="13"/>
      <c r="AT8867" s="13"/>
      <c r="AU8867" s="13"/>
      <c r="AV8867" s="13"/>
      <c r="AW8867" s="13"/>
      <c r="AX8867" s="13"/>
      <c r="AY8867" s="13"/>
      <c r="AZ8867" s="12"/>
      <c r="BA8867" s="12"/>
      <c r="BB8867" s="12"/>
      <c r="BC8867" s="11"/>
      <c r="BD8867" s="11"/>
      <c r="BE8867" s="11"/>
      <c r="BF8867" s="11"/>
    </row>
    <row r="8868" spans="1:58" x14ac:dyDescent="0.25">
      <c r="A8868" s="13"/>
      <c r="B8868" s="13"/>
      <c r="C8868" s="13"/>
      <c r="D8868" s="13"/>
      <c r="E8868" s="13"/>
      <c r="F8868" s="13"/>
      <c r="G8868" s="13"/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  <c r="S8868" s="13"/>
      <c r="T8868" s="13"/>
      <c r="U8868" s="13"/>
      <c r="V8868" s="13"/>
      <c r="W8868" s="13"/>
      <c r="X8868" s="13"/>
      <c r="Y8868" s="13"/>
      <c r="Z8868" s="13"/>
      <c r="AA8868" s="13"/>
      <c r="AB8868" s="13"/>
      <c r="AC8868" s="13"/>
      <c r="AD8868" s="13"/>
      <c r="AE8868" s="13"/>
      <c r="AF8868" s="13"/>
      <c r="AG8868" s="13"/>
      <c r="AH8868" s="13"/>
      <c r="AI8868" s="13"/>
      <c r="AJ8868" s="13"/>
      <c r="AK8868" s="13"/>
      <c r="AL8868" s="13"/>
      <c r="AM8868" s="13"/>
      <c r="AN8868" s="13"/>
      <c r="AO8868" s="13"/>
      <c r="AP8868" s="13"/>
      <c r="AQ8868" s="13"/>
      <c r="AR8868" s="13"/>
      <c r="AS8868" s="13"/>
      <c r="AT8868" s="13"/>
      <c r="AU8868" s="13"/>
      <c r="AV8868" s="13"/>
      <c r="AW8868" s="13"/>
      <c r="AX8868" s="13"/>
      <c r="AY8868" s="13"/>
      <c r="AZ8868" s="12"/>
      <c r="BA8868" s="12"/>
      <c r="BB8868" s="12"/>
      <c r="BC8868" s="11"/>
      <c r="BD8868" s="11"/>
      <c r="BE8868" s="11"/>
      <c r="BF8868" s="11"/>
    </row>
    <row r="8869" spans="1:58" x14ac:dyDescent="0.25">
      <c r="A8869" s="13"/>
      <c r="B8869" s="13"/>
      <c r="C8869" s="13"/>
      <c r="D8869" s="13"/>
      <c r="E8869" s="13"/>
      <c r="F8869" s="13"/>
      <c r="G8869" s="13"/>
      <c r="H8869" s="13"/>
      <c r="I8869" s="13"/>
      <c r="J8869" s="13"/>
      <c r="K8869" s="13"/>
      <c r="L8869" s="13"/>
      <c r="M8869" s="13"/>
      <c r="N8869" s="13"/>
      <c r="O8869" s="13"/>
      <c r="P8869" s="13"/>
      <c r="Q8869" s="13"/>
      <c r="R8869" s="13"/>
      <c r="S8869" s="13"/>
      <c r="T8869" s="13"/>
      <c r="U8869" s="13"/>
      <c r="V8869" s="13"/>
      <c r="W8869" s="13"/>
      <c r="X8869" s="13"/>
      <c r="Y8869" s="13"/>
      <c r="Z8869" s="13"/>
      <c r="AA8869" s="13"/>
      <c r="AB8869" s="13"/>
      <c r="AC8869" s="13"/>
      <c r="AD8869" s="13"/>
      <c r="AE8869" s="13"/>
      <c r="AF8869" s="13"/>
      <c r="AG8869" s="13"/>
      <c r="AH8869" s="13"/>
      <c r="AI8869" s="13"/>
      <c r="AJ8869" s="13"/>
      <c r="AK8869" s="13"/>
      <c r="AL8869" s="13"/>
      <c r="AM8869" s="13"/>
      <c r="AN8869" s="13"/>
      <c r="AO8869" s="13"/>
      <c r="AP8869" s="13"/>
      <c r="AQ8869" s="13"/>
      <c r="AR8869" s="13"/>
      <c r="AS8869" s="13"/>
      <c r="AT8869" s="13"/>
      <c r="AU8869" s="13"/>
      <c r="AV8869" s="13"/>
      <c r="AW8869" s="13"/>
      <c r="AX8869" s="13"/>
      <c r="AY8869" s="13"/>
      <c r="AZ8869" s="12"/>
      <c r="BA8869" s="12"/>
      <c r="BB8869" s="12"/>
      <c r="BC8869" s="11"/>
      <c r="BD8869" s="11"/>
      <c r="BE8869" s="11"/>
      <c r="BF8869" s="11"/>
    </row>
    <row r="8870" spans="1:58" x14ac:dyDescent="0.25">
      <c r="A8870" s="13"/>
      <c r="B8870" s="13"/>
      <c r="C8870" s="13"/>
      <c r="D8870" s="13"/>
      <c r="E8870" s="13"/>
      <c r="F8870" s="13"/>
      <c r="G8870" s="13"/>
      <c r="H8870" s="13"/>
      <c r="I8870" s="13"/>
      <c r="J8870" s="13"/>
      <c r="K8870" s="13"/>
      <c r="L8870" s="13"/>
      <c r="M8870" s="13"/>
      <c r="N8870" s="13"/>
      <c r="O8870" s="13"/>
      <c r="P8870" s="13"/>
      <c r="Q8870" s="13"/>
      <c r="R8870" s="13"/>
      <c r="S8870" s="13"/>
      <c r="T8870" s="13"/>
      <c r="U8870" s="13"/>
      <c r="V8870" s="13"/>
      <c r="W8870" s="13"/>
      <c r="X8870" s="13"/>
      <c r="Y8870" s="13"/>
      <c r="Z8870" s="13"/>
      <c r="AA8870" s="13"/>
      <c r="AB8870" s="13"/>
      <c r="AC8870" s="13"/>
      <c r="AD8870" s="13"/>
      <c r="AE8870" s="13"/>
      <c r="AF8870" s="13"/>
      <c r="AG8870" s="13"/>
      <c r="AH8870" s="13"/>
      <c r="AI8870" s="13"/>
      <c r="AJ8870" s="13"/>
      <c r="AK8870" s="13"/>
      <c r="AL8870" s="13"/>
      <c r="AM8870" s="13"/>
      <c r="AN8870" s="13"/>
      <c r="AO8870" s="13"/>
      <c r="AP8870" s="13"/>
      <c r="AQ8870" s="13"/>
      <c r="AR8870" s="13"/>
      <c r="AS8870" s="13"/>
      <c r="AT8870" s="13"/>
      <c r="AU8870" s="13"/>
      <c r="AV8870" s="13"/>
      <c r="AW8870" s="13"/>
      <c r="AX8870" s="13"/>
      <c r="AY8870" s="13"/>
      <c r="AZ8870" s="12"/>
      <c r="BA8870" s="12"/>
      <c r="BB8870" s="12"/>
      <c r="BC8870" s="11"/>
      <c r="BD8870" s="11"/>
      <c r="BE8870" s="11"/>
      <c r="BF8870" s="11"/>
    </row>
    <row r="8871" spans="1:58" x14ac:dyDescent="0.25">
      <c r="A8871" s="13"/>
      <c r="B8871" s="13"/>
      <c r="C8871" s="13"/>
      <c r="D8871" s="13"/>
      <c r="E8871" s="13"/>
      <c r="F8871" s="13"/>
      <c r="G8871" s="13"/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  <c r="S8871" s="13"/>
      <c r="T8871" s="13"/>
      <c r="U8871" s="13"/>
      <c r="V8871" s="13"/>
      <c r="W8871" s="13"/>
      <c r="X8871" s="13"/>
      <c r="Y8871" s="13"/>
      <c r="Z8871" s="13"/>
      <c r="AA8871" s="13"/>
      <c r="AB8871" s="13"/>
      <c r="AC8871" s="13"/>
      <c r="AD8871" s="13"/>
      <c r="AE8871" s="13"/>
      <c r="AF8871" s="13"/>
      <c r="AG8871" s="13"/>
      <c r="AH8871" s="13"/>
      <c r="AI8871" s="13"/>
      <c r="AJ8871" s="13"/>
      <c r="AK8871" s="13"/>
      <c r="AL8871" s="13"/>
      <c r="AM8871" s="13"/>
      <c r="AN8871" s="13"/>
      <c r="AO8871" s="13"/>
      <c r="AP8871" s="13"/>
      <c r="AQ8871" s="13"/>
      <c r="AR8871" s="13"/>
      <c r="AS8871" s="13"/>
      <c r="AT8871" s="13"/>
      <c r="AU8871" s="13"/>
      <c r="AV8871" s="13"/>
      <c r="AW8871" s="13"/>
      <c r="AX8871" s="13"/>
      <c r="AY8871" s="13"/>
      <c r="AZ8871" s="12"/>
      <c r="BA8871" s="12"/>
      <c r="BB8871" s="12"/>
      <c r="BC8871" s="11"/>
      <c r="BD8871" s="11"/>
      <c r="BE8871" s="11"/>
      <c r="BF8871" s="11"/>
    </row>
    <row r="8872" spans="1:58" x14ac:dyDescent="0.25">
      <c r="A8872" s="13"/>
      <c r="B8872" s="13"/>
      <c r="C8872" s="13"/>
      <c r="D8872" s="13"/>
      <c r="E8872" s="13"/>
      <c r="F8872" s="13"/>
      <c r="G8872" s="13"/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  <c r="S8872" s="13"/>
      <c r="T8872" s="13"/>
      <c r="U8872" s="13"/>
      <c r="V8872" s="13"/>
      <c r="W8872" s="13"/>
      <c r="X8872" s="13"/>
      <c r="Y8872" s="13"/>
      <c r="Z8872" s="13"/>
      <c r="AA8872" s="13"/>
      <c r="AB8872" s="13"/>
      <c r="AC8872" s="13"/>
      <c r="AD8872" s="13"/>
      <c r="AE8872" s="13"/>
      <c r="AF8872" s="13"/>
      <c r="AG8872" s="13"/>
      <c r="AH8872" s="13"/>
      <c r="AI8872" s="13"/>
      <c r="AJ8872" s="13"/>
      <c r="AK8872" s="13"/>
      <c r="AL8872" s="13"/>
      <c r="AM8872" s="13"/>
      <c r="AN8872" s="13"/>
      <c r="AO8872" s="13"/>
      <c r="AP8872" s="13"/>
      <c r="AQ8872" s="13"/>
      <c r="AR8872" s="13"/>
      <c r="AS8872" s="13"/>
      <c r="AT8872" s="13"/>
      <c r="AU8872" s="13"/>
      <c r="AV8872" s="13"/>
      <c r="AW8872" s="13"/>
      <c r="AX8872" s="13"/>
      <c r="AY8872" s="13"/>
      <c r="AZ8872" s="12"/>
      <c r="BA8872" s="12"/>
      <c r="BB8872" s="12"/>
      <c r="BC8872" s="11"/>
      <c r="BD8872" s="11"/>
      <c r="BE8872" s="11"/>
      <c r="BF8872" s="11"/>
    </row>
    <row r="8873" spans="1:58" x14ac:dyDescent="0.25">
      <c r="A8873" s="13"/>
      <c r="B8873" s="13"/>
      <c r="C8873" s="13"/>
      <c r="D8873" s="13"/>
      <c r="E8873" s="13"/>
      <c r="F8873" s="13"/>
      <c r="G8873" s="13"/>
      <c r="H8873" s="13"/>
      <c r="I8873" s="13"/>
      <c r="J8873" s="13"/>
      <c r="K8873" s="13"/>
      <c r="L8873" s="13"/>
      <c r="M8873" s="13"/>
      <c r="N8873" s="13"/>
      <c r="O8873" s="13"/>
      <c r="P8873" s="13"/>
      <c r="Q8873" s="13"/>
      <c r="R8873" s="13"/>
      <c r="S8873" s="13"/>
      <c r="T8873" s="13"/>
      <c r="U8873" s="13"/>
      <c r="V8873" s="13"/>
      <c r="W8873" s="13"/>
      <c r="X8873" s="13"/>
      <c r="Y8873" s="13"/>
      <c r="Z8873" s="13"/>
      <c r="AA8873" s="13"/>
      <c r="AB8873" s="13"/>
      <c r="AC8873" s="13"/>
      <c r="AD8873" s="13"/>
      <c r="AE8873" s="13"/>
      <c r="AF8873" s="13"/>
      <c r="AG8873" s="13"/>
      <c r="AH8873" s="13"/>
      <c r="AI8873" s="13"/>
      <c r="AJ8873" s="13"/>
      <c r="AK8873" s="13"/>
      <c r="AL8873" s="13"/>
      <c r="AM8873" s="13"/>
      <c r="AN8873" s="13"/>
      <c r="AO8873" s="13"/>
      <c r="AP8873" s="13"/>
      <c r="AQ8873" s="13"/>
      <c r="AR8873" s="13"/>
      <c r="AS8873" s="13"/>
      <c r="AT8873" s="13"/>
      <c r="AU8873" s="13"/>
      <c r="AV8873" s="13"/>
      <c r="AW8873" s="13"/>
      <c r="AX8873" s="13"/>
      <c r="AY8873" s="13"/>
      <c r="AZ8873" s="12"/>
      <c r="BA8873" s="12"/>
      <c r="BB8873" s="12"/>
      <c r="BC8873" s="11"/>
      <c r="BD8873" s="11"/>
      <c r="BE8873" s="11"/>
      <c r="BF8873" s="11"/>
    </row>
    <row r="8874" spans="1:58" x14ac:dyDescent="0.25">
      <c r="A8874" s="13"/>
      <c r="B8874" s="13"/>
      <c r="C8874" s="13"/>
      <c r="D8874" s="13"/>
      <c r="E8874" s="13"/>
      <c r="F8874" s="13"/>
      <c r="G8874" s="13"/>
      <c r="H8874" s="13"/>
      <c r="I8874" s="13"/>
      <c r="J8874" s="13"/>
      <c r="K8874" s="13"/>
      <c r="L8874" s="13"/>
      <c r="M8874" s="13"/>
      <c r="N8874" s="13"/>
      <c r="O8874" s="13"/>
      <c r="P8874" s="13"/>
      <c r="Q8874" s="13"/>
      <c r="R8874" s="13"/>
      <c r="S8874" s="13"/>
      <c r="T8874" s="13"/>
      <c r="U8874" s="13"/>
      <c r="V8874" s="13"/>
      <c r="W8874" s="13"/>
      <c r="X8874" s="13"/>
      <c r="Y8874" s="13"/>
      <c r="Z8874" s="13"/>
      <c r="AA8874" s="13"/>
      <c r="AB8874" s="13"/>
      <c r="AC8874" s="13"/>
      <c r="AD8874" s="13"/>
      <c r="AE8874" s="13"/>
      <c r="AF8874" s="13"/>
      <c r="AG8874" s="13"/>
      <c r="AH8874" s="13"/>
      <c r="AI8874" s="13"/>
      <c r="AJ8874" s="13"/>
      <c r="AK8874" s="13"/>
      <c r="AL8874" s="13"/>
      <c r="AM8874" s="13"/>
      <c r="AN8874" s="13"/>
      <c r="AO8874" s="13"/>
      <c r="AP8874" s="13"/>
      <c r="AQ8874" s="13"/>
      <c r="AR8874" s="13"/>
      <c r="AS8874" s="13"/>
      <c r="AT8874" s="13"/>
      <c r="AU8874" s="13"/>
      <c r="AV8874" s="13"/>
      <c r="AW8874" s="13"/>
      <c r="AX8874" s="13"/>
      <c r="AY8874" s="13"/>
      <c r="AZ8874" s="12"/>
      <c r="BA8874" s="12"/>
      <c r="BB8874" s="12"/>
      <c r="BC8874" s="11"/>
      <c r="BD8874" s="11"/>
      <c r="BE8874" s="11"/>
      <c r="BF8874" s="11"/>
    </row>
    <row r="8875" spans="1:58" x14ac:dyDescent="0.25">
      <c r="A8875" s="13"/>
      <c r="B8875" s="13"/>
      <c r="C8875" s="13"/>
      <c r="D8875" s="13"/>
      <c r="E8875" s="13"/>
      <c r="F8875" s="13"/>
      <c r="G8875" s="13"/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  <c r="S8875" s="13"/>
      <c r="T8875" s="13"/>
      <c r="U8875" s="13"/>
      <c r="V8875" s="13"/>
      <c r="W8875" s="13"/>
      <c r="X8875" s="13"/>
      <c r="Y8875" s="13"/>
      <c r="Z8875" s="13"/>
      <c r="AA8875" s="13"/>
      <c r="AB8875" s="13"/>
      <c r="AC8875" s="13"/>
      <c r="AD8875" s="13"/>
      <c r="AE8875" s="13"/>
      <c r="AF8875" s="13"/>
      <c r="AG8875" s="13"/>
      <c r="AH8875" s="13"/>
      <c r="AI8875" s="13"/>
      <c r="AJ8875" s="13"/>
      <c r="AK8875" s="13"/>
      <c r="AL8875" s="13"/>
      <c r="AM8875" s="13"/>
      <c r="AN8875" s="13"/>
      <c r="AO8875" s="13"/>
      <c r="AP8875" s="13"/>
      <c r="AQ8875" s="13"/>
      <c r="AR8875" s="13"/>
      <c r="AS8875" s="13"/>
      <c r="AT8875" s="13"/>
      <c r="AU8875" s="13"/>
      <c r="AV8875" s="13"/>
      <c r="AW8875" s="13"/>
      <c r="AX8875" s="13"/>
      <c r="AY8875" s="13"/>
      <c r="AZ8875" s="12"/>
      <c r="BA8875" s="12"/>
      <c r="BB8875" s="12"/>
      <c r="BC8875" s="11"/>
      <c r="BD8875" s="11"/>
      <c r="BE8875" s="11"/>
      <c r="BF8875" s="11"/>
    </row>
    <row r="8876" spans="1:58" x14ac:dyDescent="0.25">
      <c r="A8876" s="13"/>
      <c r="B8876" s="13"/>
      <c r="C8876" s="13"/>
      <c r="D8876" s="13"/>
      <c r="E8876" s="13"/>
      <c r="F8876" s="13"/>
      <c r="G8876" s="13"/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  <c r="S8876" s="13"/>
      <c r="T8876" s="13"/>
      <c r="U8876" s="13"/>
      <c r="V8876" s="13"/>
      <c r="W8876" s="13"/>
      <c r="X8876" s="13"/>
      <c r="Y8876" s="13"/>
      <c r="Z8876" s="13"/>
      <c r="AA8876" s="13"/>
      <c r="AB8876" s="13"/>
      <c r="AC8876" s="13"/>
      <c r="AD8876" s="13"/>
      <c r="AE8876" s="13"/>
      <c r="AF8876" s="13"/>
      <c r="AG8876" s="13"/>
      <c r="AH8876" s="13"/>
      <c r="AI8876" s="13"/>
      <c r="AJ8876" s="13"/>
      <c r="AK8876" s="13"/>
      <c r="AL8876" s="13"/>
      <c r="AM8876" s="13"/>
      <c r="AN8876" s="13"/>
      <c r="AO8876" s="13"/>
      <c r="AP8876" s="13"/>
      <c r="AQ8876" s="13"/>
      <c r="AR8876" s="13"/>
      <c r="AS8876" s="13"/>
      <c r="AT8876" s="13"/>
      <c r="AU8876" s="13"/>
      <c r="AV8876" s="13"/>
      <c r="AW8876" s="13"/>
      <c r="AX8876" s="13"/>
      <c r="AY8876" s="13"/>
      <c r="AZ8876" s="12"/>
      <c r="BA8876" s="12"/>
      <c r="BB8876" s="12"/>
      <c r="BC8876" s="11"/>
      <c r="BD8876" s="11"/>
      <c r="BE8876" s="11"/>
      <c r="BF8876" s="11"/>
    </row>
    <row r="8877" spans="1:58" x14ac:dyDescent="0.25">
      <c r="A8877" s="13"/>
      <c r="B8877" s="13"/>
      <c r="C8877" s="13"/>
      <c r="D8877" s="13"/>
      <c r="E8877" s="13"/>
      <c r="F8877" s="13"/>
      <c r="G8877" s="13"/>
      <c r="H8877" s="13"/>
      <c r="I8877" s="13"/>
      <c r="J8877" s="13"/>
      <c r="K8877" s="13"/>
      <c r="L8877" s="13"/>
      <c r="M8877" s="13"/>
      <c r="N8877" s="13"/>
      <c r="O8877" s="13"/>
      <c r="P8877" s="13"/>
      <c r="Q8877" s="13"/>
      <c r="R8877" s="13"/>
      <c r="S8877" s="13"/>
      <c r="T8877" s="13"/>
      <c r="U8877" s="13"/>
      <c r="V8877" s="13"/>
      <c r="W8877" s="13"/>
      <c r="X8877" s="13"/>
      <c r="Y8877" s="13"/>
      <c r="Z8877" s="13"/>
      <c r="AA8877" s="13"/>
      <c r="AB8877" s="13"/>
      <c r="AC8877" s="13"/>
      <c r="AD8877" s="13"/>
      <c r="AE8877" s="13"/>
      <c r="AF8877" s="13"/>
      <c r="AG8877" s="13"/>
      <c r="AH8877" s="13"/>
      <c r="AI8877" s="13"/>
      <c r="AJ8877" s="13"/>
      <c r="AK8877" s="13"/>
      <c r="AL8877" s="13"/>
      <c r="AM8877" s="13"/>
      <c r="AN8877" s="13"/>
      <c r="AO8877" s="13"/>
      <c r="AP8877" s="13"/>
      <c r="AQ8877" s="13"/>
      <c r="AR8877" s="13"/>
      <c r="AS8877" s="13"/>
      <c r="AT8877" s="13"/>
      <c r="AU8877" s="13"/>
      <c r="AV8877" s="13"/>
      <c r="AW8877" s="13"/>
      <c r="AX8877" s="13"/>
      <c r="AY8877" s="13"/>
      <c r="AZ8877" s="12"/>
      <c r="BA8877" s="12"/>
      <c r="BB8877" s="12"/>
      <c r="BC8877" s="11"/>
      <c r="BD8877" s="11"/>
      <c r="BE8877" s="11"/>
      <c r="BF8877" s="11"/>
    </row>
    <row r="8878" spans="1:58" x14ac:dyDescent="0.25">
      <c r="A8878" s="13"/>
      <c r="B8878" s="13"/>
      <c r="C8878" s="13"/>
      <c r="D8878" s="13"/>
      <c r="E8878" s="13"/>
      <c r="F8878" s="13"/>
      <c r="G8878" s="13"/>
      <c r="H8878" s="13"/>
      <c r="I8878" s="13"/>
      <c r="J8878" s="13"/>
      <c r="K8878" s="13"/>
      <c r="L8878" s="13"/>
      <c r="M8878" s="13"/>
      <c r="N8878" s="13"/>
      <c r="O8878" s="13"/>
      <c r="P8878" s="13"/>
      <c r="Q8878" s="13"/>
      <c r="R8878" s="13"/>
      <c r="S8878" s="13"/>
      <c r="T8878" s="13"/>
      <c r="U8878" s="13"/>
      <c r="V8878" s="13"/>
      <c r="W8878" s="13"/>
      <c r="X8878" s="13"/>
      <c r="Y8878" s="13"/>
      <c r="Z8878" s="13"/>
      <c r="AA8878" s="13"/>
      <c r="AB8878" s="13"/>
      <c r="AC8878" s="13"/>
      <c r="AD8878" s="13"/>
      <c r="AE8878" s="13"/>
      <c r="AF8878" s="13"/>
      <c r="AG8878" s="13"/>
      <c r="AH8878" s="13"/>
      <c r="AI8878" s="13"/>
      <c r="AJ8878" s="13"/>
      <c r="AK8878" s="13"/>
      <c r="AL8878" s="13"/>
      <c r="AM8878" s="13"/>
      <c r="AN8878" s="13"/>
      <c r="AO8878" s="13"/>
      <c r="AP8878" s="13"/>
      <c r="AQ8878" s="13"/>
      <c r="AR8878" s="13"/>
      <c r="AS8878" s="13"/>
      <c r="AT8878" s="13"/>
      <c r="AU8878" s="13"/>
      <c r="AV8878" s="13"/>
      <c r="AW8878" s="13"/>
      <c r="AX8878" s="13"/>
      <c r="AY8878" s="13"/>
      <c r="AZ8878" s="12"/>
      <c r="BA8878" s="12"/>
      <c r="BB8878" s="12"/>
      <c r="BC8878" s="11"/>
      <c r="BD8878" s="11"/>
      <c r="BE8878" s="11"/>
      <c r="BF8878" s="11"/>
    </row>
    <row r="8879" spans="1:58" x14ac:dyDescent="0.25">
      <c r="A8879" s="13"/>
      <c r="B8879" s="13"/>
      <c r="C8879" s="13"/>
      <c r="D8879" s="13"/>
      <c r="E8879" s="13"/>
      <c r="F8879" s="13"/>
      <c r="G8879" s="13"/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  <c r="S8879" s="13"/>
      <c r="T8879" s="13"/>
      <c r="U8879" s="13"/>
      <c r="V8879" s="13"/>
      <c r="W8879" s="13"/>
      <c r="X8879" s="13"/>
      <c r="Y8879" s="13"/>
      <c r="Z8879" s="13"/>
      <c r="AA8879" s="13"/>
      <c r="AB8879" s="13"/>
      <c r="AC8879" s="13"/>
      <c r="AD8879" s="13"/>
      <c r="AE8879" s="13"/>
      <c r="AF8879" s="13"/>
      <c r="AG8879" s="13"/>
      <c r="AH8879" s="13"/>
      <c r="AI8879" s="13"/>
      <c r="AJ8879" s="13"/>
      <c r="AK8879" s="13"/>
      <c r="AL8879" s="13"/>
      <c r="AM8879" s="13"/>
      <c r="AN8879" s="13"/>
      <c r="AO8879" s="13"/>
      <c r="AP8879" s="13"/>
      <c r="AQ8879" s="13"/>
      <c r="AR8879" s="13"/>
      <c r="AS8879" s="13"/>
      <c r="AT8879" s="13"/>
      <c r="AU8879" s="13"/>
      <c r="AV8879" s="13"/>
      <c r="AW8879" s="13"/>
      <c r="AX8879" s="13"/>
      <c r="AY8879" s="13"/>
      <c r="AZ8879" s="12"/>
      <c r="BA8879" s="12"/>
      <c r="BB8879" s="12"/>
      <c r="BC8879" s="11"/>
      <c r="BD8879" s="11"/>
      <c r="BE8879" s="11"/>
      <c r="BF8879" s="11"/>
    </row>
    <row r="8880" spans="1:58" x14ac:dyDescent="0.25">
      <c r="A8880" s="13"/>
      <c r="B8880" s="13"/>
      <c r="C8880" s="13"/>
      <c r="D8880" s="13"/>
      <c r="E8880" s="13"/>
      <c r="F8880" s="13"/>
      <c r="G8880" s="13"/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  <c r="S8880" s="13"/>
      <c r="T8880" s="13"/>
      <c r="U8880" s="13"/>
      <c r="V8880" s="13"/>
      <c r="W8880" s="13"/>
      <c r="X8880" s="13"/>
      <c r="Y8880" s="13"/>
      <c r="Z8880" s="13"/>
      <c r="AA8880" s="13"/>
      <c r="AB8880" s="13"/>
      <c r="AC8880" s="13"/>
      <c r="AD8880" s="13"/>
      <c r="AE8880" s="13"/>
      <c r="AF8880" s="13"/>
      <c r="AG8880" s="13"/>
      <c r="AH8880" s="13"/>
      <c r="AI8880" s="13"/>
      <c r="AJ8880" s="13"/>
      <c r="AK8880" s="13"/>
      <c r="AL8880" s="13"/>
      <c r="AM8880" s="13"/>
      <c r="AN8880" s="13"/>
      <c r="AO8880" s="13"/>
      <c r="AP8880" s="13"/>
      <c r="AQ8880" s="13"/>
      <c r="AR8880" s="13"/>
      <c r="AS8880" s="13"/>
      <c r="AT8880" s="13"/>
      <c r="AU8880" s="13"/>
      <c r="AV8880" s="13"/>
      <c r="AW8880" s="13"/>
      <c r="AX8880" s="13"/>
      <c r="AY8880" s="13"/>
      <c r="AZ8880" s="12"/>
      <c r="BA8880" s="12"/>
      <c r="BB8880" s="12"/>
      <c r="BC8880" s="11"/>
      <c r="BD8880" s="11"/>
      <c r="BE8880" s="11"/>
      <c r="BF8880" s="11"/>
    </row>
    <row r="8881" spans="1:58" x14ac:dyDescent="0.25">
      <c r="A8881" s="13"/>
      <c r="B8881" s="13"/>
      <c r="C8881" s="13"/>
      <c r="D8881" s="13"/>
      <c r="E8881" s="13"/>
      <c r="F8881" s="13"/>
      <c r="G8881" s="13"/>
      <c r="H8881" s="13"/>
      <c r="I8881" s="13"/>
      <c r="J8881" s="13"/>
      <c r="K8881" s="13"/>
      <c r="L8881" s="13"/>
      <c r="M8881" s="13"/>
      <c r="N8881" s="13"/>
      <c r="O8881" s="13"/>
      <c r="P8881" s="13"/>
      <c r="Q8881" s="13"/>
      <c r="R8881" s="13"/>
      <c r="S8881" s="13"/>
      <c r="T8881" s="13"/>
      <c r="U8881" s="13"/>
      <c r="V8881" s="13"/>
      <c r="W8881" s="13"/>
      <c r="X8881" s="13"/>
      <c r="Y8881" s="13"/>
      <c r="Z8881" s="13"/>
      <c r="AA8881" s="13"/>
      <c r="AB8881" s="13"/>
      <c r="AC8881" s="13"/>
      <c r="AD8881" s="13"/>
      <c r="AE8881" s="13"/>
      <c r="AF8881" s="13"/>
      <c r="AG8881" s="13"/>
      <c r="AH8881" s="13"/>
      <c r="AI8881" s="13"/>
      <c r="AJ8881" s="13"/>
      <c r="AK8881" s="13"/>
      <c r="AL8881" s="13"/>
      <c r="AM8881" s="13"/>
      <c r="AN8881" s="13"/>
      <c r="AO8881" s="13"/>
      <c r="AP8881" s="13"/>
      <c r="AQ8881" s="13"/>
      <c r="AR8881" s="13"/>
      <c r="AS8881" s="13"/>
      <c r="AT8881" s="13"/>
      <c r="AU8881" s="13"/>
      <c r="AV8881" s="13"/>
      <c r="AW8881" s="13"/>
      <c r="AX8881" s="13"/>
      <c r="AY8881" s="13"/>
      <c r="AZ8881" s="12"/>
      <c r="BA8881" s="12"/>
      <c r="BB8881" s="12"/>
      <c r="BC8881" s="11"/>
      <c r="BD8881" s="11"/>
      <c r="BE8881" s="11"/>
      <c r="BF8881" s="11"/>
    </row>
    <row r="8882" spans="1:58" x14ac:dyDescent="0.25">
      <c r="A8882" s="13"/>
      <c r="B8882" s="13"/>
      <c r="C8882" s="13"/>
      <c r="D8882" s="13"/>
      <c r="E8882" s="13"/>
      <c r="F8882" s="13"/>
      <c r="G8882" s="13"/>
      <c r="H8882" s="13"/>
      <c r="I8882" s="13"/>
      <c r="J8882" s="13"/>
      <c r="K8882" s="13"/>
      <c r="L8882" s="13"/>
      <c r="M8882" s="13"/>
      <c r="N8882" s="13"/>
      <c r="O8882" s="13"/>
      <c r="P8882" s="13"/>
      <c r="Q8882" s="13"/>
      <c r="R8882" s="13"/>
      <c r="S8882" s="13"/>
      <c r="T8882" s="13"/>
      <c r="U8882" s="13"/>
      <c r="V8882" s="13"/>
      <c r="W8882" s="13"/>
      <c r="X8882" s="13"/>
      <c r="Y8882" s="13"/>
      <c r="Z8882" s="13"/>
      <c r="AA8882" s="13"/>
      <c r="AB8882" s="13"/>
      <c r="AC8882" s="13"/>
      <c r="AD8882" s="13"/>
      <c r="AE8882" s="13"/>
      <c r="AF8882" s="13"/>
      <c r="AG8882" s="13"/>
      <c r="AH8882" s="13"/>
      <c r="AI8882" s="13"/>
      <c r="AJ8882" s="13"/>
      <c r="AK8882" s="13"/>
      <c r="AL8882" s="13"/>
      <c r="AM8882" s="13"/>
      <c r="AN8882" s="13"/>
      <c r="AO8882" s="13"/>
      <c r="AP8882" s="13"/>
      <c r="AQ8882" s="13"/>
      <c r="AR8882" s="13"/>
      <c r="AS8882" s="13"/>
      <c r="AT8882" s="13"/>
      <c r="AU8882" s="13"/>
      <c r="AV8882" s="13"/>
      <c r="AW8882" s="13"/>
      <c r="AX8882" s="13"/>
      <c r="AY8882" s="13"/>
      <c r="AZ8882" s="12"/>
      <c r="BA8882" s="12"/>
      <c r="BB8882" s="12"/>
      <c r="BC8882" s="11"/>
      <c r="BD8882" s="11"/>
      <c r="BE8882" s="11"/>
      <c r="BF8882" s="11"/>
    </row>
    <row r="8883" spans="1:58" x14ac:dyDescent="0.25">
      <c r="A8883" s="13"/>
      <c r="B8883" s="13"/>
      <c r="C8883" s="13"/>
      <c r="D8883" s="13"/>
      <c r="E8883" s="13"/>
      <c r="F8883" s="13"/>
      <c r="G8883" s="13"/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  <c r="S8883" s="13"/>
      <c r="T8883" s="13"/>
      <c r="U8883" s="13"/>
      <c r="V8883" s="13"/>
      <c r="W8883" s="13"/>
      <c r="X8883" s="13"/>
      <c r="Y8883" s="13"/>
      <c r="Z8883" s="13"/>
      <c r="AA8883" s="13"/>
      <c r="AB8883" s="13"/>
      <c r="AC8883" s="13"/>
      <c r="AD8883" s="13"/>
      <c r="AE8883" s="13"/>
      <c r="AF8883" s="13"/>
      <c r="AG8883" s="13"/>
      <c r="AH8883" s="13"/>
      <c r="AI8883" s="13"/>
      <c r="AJ8883" s="13"/>
      <c r="AK8883" s="13"/>
      <c r="AL8883" s="13"/>
      <c r="AM8883" s="13"/>
      <c r="AN8883" s="13"/>
      <c r="AO8883" s="13"/>
      <c r="AP8883" s="13"/>
      <c r="AQ8883" s="13"/>
      <c r="AR8883" s="13"/>
      <c r="AS8883" s="13"/>
      <c r="AT8883" s="13"/>
      <c r="AU8883" s="13"/>
      <c r="AV8883" s="13"/>
      <c r="AW8883" s="13"/>
      <c r="AX8883" s="13"/>
      <c r="AY8883" s="13"/>
      <c r="AZ8883" s="12"/>
      <c r="BA8883" s="12"/>
      <c r="BB8883" s="12"/>
      <c r="BC8883" s="11"/>
      <c r="BD8883" s="11"/>
      <c r="BE8883" s="11"/>
      <c r="BF8883" s="11"/>
    </row>
    <row r="8884" spans="1:58" x14ac:dyDescent="0.25">
      <c r="A8884" s="13"/>
      <c r="B8884" s="13"/>
      <c r="C8884" s="13"/>
      <c r="D8884" s="13"/>
      <c r="E8884" s="13"/>
      <c r="F8884" s="13"/>
      <c r="G8884" s="13"/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  <c r="S8884" s="13"/>
      <c r="T8884" s="13"/>
      <c r="U8884" s="13"/>
      <c r="V8884" s="13"/>
      <c r="W8884" s="13"/>
      <c r="X8884" s="13"/>
      <c r="Y8884" s="13"/>
      <c r="Z8884" s="13"/>
      <c r="AA8884" s="13"/>
      <c r="AB8884" s="13"/>
      <c r="AC8884" s="13"/>
      <c r="AD8884" s="13"/>
      <c r="AE8884" s="13"/>
      <c r="AF8884" s="13"/>
      <c r="AG8884" s="13"/>
      <c r="AH8884" s="13"/>
      <c r="AI8884" s="13"/>
      <c r="AJ8884" s="13"/>
      <c r="AK8884" s="13"/>
      <c r="AL8884" s="13"/>
      <c r="AM8884" s="13"/>
      <c r="AN8884" s="13"/>
      <c r="AO8884" s="13"/>
      <c r="AP8884" s="13"/>
      <c r="AQ8884" s="13"/>
      <c r="AR8884" s="13"/>
      <c r="AS8884" s="13"/>
      <c r="AT8884" s="13"/>
      <c r="AU8884" s="13"/>
      <c r="AV8884" s="13"/>
      <c r="AW8884" s="13"/>
      <c r="AX8884" s="13"/>
      <c r="AY8884" s="13"/>
      <c r="AZ8884" s="12"/>
      <c r="BA8884" s="12"/>
      <c r="BB8884" s="12"/>
      <c r="BC8884" s="11"/>
      <c r="BD8884" s="11"/>
      <c r="BE8884" s="11"/>
      <c r="BF8884" s="11"/>
    </row>
    <row r="8885" spans="1:58" x14ac:dyDescent="0.25">
      <c r="A8885" s="13"/>
      <c r="B8885" s="13"/>
      <c r="C8885" s="13"/>
      <c r="D8885" s="13"/>
      <c r="E8885" s="13"/>
      <c r="F8885" s="13"/>
      <c r="G8885" s="13"/>
      <c r="H8885" s="13"/>
      <c r="I8885" s="13"/>
      <c r="J8885" s="13"/>
      <c r="K8885" s="13"/>
      <c r="L8885" s="13"/>
      <c r="M8885" s="13"/>
      <c r="N8885" s="13"/>
      <c r="O8885" s="13"/>
      <c r="P8885" s="13"/>
      <c r="Q8885" s="13"/>
      <c r="R8885" s="13"/>
      <c r="S8885" s="13"/>
      <c r="T8885" s="13"/>
      <c r="U8885" s="13"/>
      <c r="V8885" s="13"/>
      <c r="W8885" s="13"/>
      <c r="X8885" s="13"/>
      <c r="Y8885" s="13"/>
      <c r="Z8885" s="13"/>
      <c r="AA8885" s="13"/>
      <c r="AB8885" s="13"/>
      <c r="AC8885" s="13"/>
      <c r="AD8885" s="13"/>
      <c r="AE8885" s="13"/>
      <c r="AF8885" s="13"/>
      <c r="AG8885" s="13"/>
      <c r="AH8885" s="13"/>
      <c r="AI8885" s="13"/>
      <c r="AJ8885" s="13"/>
      <c r="AK8885" s="13"/>
      <c r="AL8885" s="13"/>
      <c r="AM8885" s="13"/>
      <c r="AN8885" s="13"/>
      <c r="AO8885" s="13"/>
      <c r="AP8885" s="13"/>
      <c r="AQ8885" s="13"/>
      <c r="AR8885" s="13"/>
      <c r="AS8885" s="13"/>
      <c r="AT8885" s="13"/>
      <c r="AU8885" s="13"/>
      <c r="AV8885" s="13"/>
      <c r="AW8885" s="13"/>
      <c r="AX8885" s="13"/>
      <c r="AY8885" s="13"/>
      <c r="AZ8885" s="12"/>
      <c r="BA8885" s="12"/>
      <c r="BB8885" s="12"/>
      <c r="BC8885" s="11"/>
      <c r="BD8885" s="11"/>
      <c r="BE8885" s="11"/>
      <c r="BF8885" s="11"/>
    </row>
    <row r="8886" spans="1:58" x14ac:dyDescent="0.25">
      <c r="A8886" s="13"/>
      <c r="B8886" s="13"/>
      <c r="C8886" s="13"/>
      <c r="D8886" s="13"/>
      <c r="E8886" s="13"/>
      <c r="F8886" s="13"/>
      <c r="G8886" s="13"/>
      <c r="H8886" s="13"/>
      <c r="I8886" s="13"/>
      <c r="J8886" s="13"/>
      <c r="K8886" s="13"/>
      <c r="L8886" s="13"/>
      <c r="M8886" s="13"/>
      <c r="N8886" s="13"/>
      <c r="O8886" s="13"/>
      <c r="P8886" s="13"/>
      <c r="Q8886" s="13"/>
      <c r="R8886" s="13"/>
      <c r="S8886" s="13"/>
      <c r="T8886" s="13"/>
      <c r="U8886" s="13"/>
      <c r="V8886" s="13"/>
      <c r="W8886" s="13"/>
      <c r="X8886" s="13"/>
      <c r="Y8886" s="13"/>
      <c r="Z8886" s="13"/>
      <c r="AA8886" s="13"/>
      <c r="AB8886" s="13"/>
      <c r="AC8886" s="13"/>
      <c r="AD8886" s="13"/>
      <c r="AE8886" s="13"/>
      <c r="AF8886" s="13"/>
      <c r="AG8886" s="13"/>
      <c r="AH8886" s="13"/>
      <c r="AI8886" s="13"/>
      <c r="AJ8886" s="13"/>
      <c r="AK8886" s="13"/>
      <c r="AL8886" s="13"/>
      <c r="AM8886" s="13"/>
      <c r="AN8886" s="13"/>
      <c r="AO8886" s="13"/>
      <c r="AP8886" s="13"/>
      <c r="AQ8886" s="13"/>
      <c r="AR8886" s="13"/>
      <c r="AS8886" s="13"/>
      <c r="AT8886" s="13"/>
      <c r="AU8886" s="13"/>
      <c r="AV8886" s="13"/>
      <c r="AW8886" s="13"/>
      <c r="AX8886" s="13"/>
      <c r="AY8886" s="13"/>
      <c r="AZ8886" s="12"/>
      <c r="BA8886" s="12"/>
      <c r="BB8886" s="12"/>
      <c r="BC8886" s="11"/>
      <c r="BD8886" s="11"/>
      <c r="BE8886" s="11"/>
      <c r="BF8886" s="11"/>
    </row>
    <row r="8887" spans="1:58" x14ac:dyDescent="0.25">
      <c r="A8887" s="13"/>
      <c r="B8887" s="13"/>
      <c r="C8887" s="13"/>
      <c r="D8887" s="13"/>
      <c r="E8887" s="13"/>
      <c r="F8887" s="13"/>
      <c r="G8887" s="13"/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  <c r="S8887" s="13"/>
      <c r="T8887" s="13"/>
      <c r="U8887" s="13"/>
      <c r="V8887" s="13"/>
      <c r="W8887" s="13"/>
      <c r="X8887" s="13"/>
      <c r="Y8887" s="13"/>
      <c r="Z8887" s="13"/>
      <c r="AA8887" s="13"/>
      <c r="AB8887" s="13"/>
      <c r="AC8887" s="13"/>
      <c r="AD8887" s="13"/>
      <c r="AE8887" s="13"/>
      <c r="AF8887" s="13"/>
      <c r="AG8887" s="13"/>
      <c r="AH8887" s="13"/>
      <c r="AI8887" s="13"/>
      <c r="AJ8887" s="13"/>
      <c r="AK8887" s="13"/>
      <c r="AL8887" s="13"/>
      <c r="AM8887" s="13"/>
      <c r="AN8887" s="13"/>
      <c r="AO8887" s="13"/>
      <c r="AP8887" s="13"/>
      <c r="AQ8887" s="13"/>
      <c r="AR8887" s="13"/>
      <c r="AS8887" s="13"/>
      <c r="AT8887" s="13"/>
      <c r="AU8887" s="13"/>
      <c r="AV8887" s="13"/>
      <c r="AW8887" s="13"/>
      <c r="AX8887" s="13"/>
      <c r="AY8887" s="13"/>
      <c r="AZ8887" s="12"/>
      <c r="BA8887" s="12"/>
      <c r="BB8887" s="12"/>
      <c r="BC8887" s="11"/>
      <c r="BD8887" s="11"/>
      <c r="BE8887" s="11"/>
      <c r="BF8887" s="11"/>
    </row>
    <row r="8888" spans="1:58" x14ac:dyDescent="0.25">
      <c r="A8888" s="13"/>
      <c r="B8888" s="13"/>
      <c r="C8888" s="13"/>
      <c r="D8888" s="13"/>
      <c r="E8888" s="13"/>
      <c r="F8888" s="13"/>
      <c r="G8888" s="13"/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  <c r="S8888" s="13"/>
      <c r="T8888" s="13"/>
      <c r="U8888" s="13"/>
      <c r="V8888" s="13"/>
      <c r="W8888" s="13"/>
      <c r="X8888" s="13"/>
      <c r="Y8888" s="13"/>
      <c r="Z8888" s="13"/>
      <c r="AA8888" s="13"/>
      <c r="AB8888" s="13"/>
      <c r="AC8888" s="13"/>
      <c r="AD8888" s="13"/>
      <c r="AE8888" s="13"/>
      <c r="AF8888" s="13"/>
      <c r="AG8888" s="13"/>
      <c r="AH8888" s="13"/>
      <c r="AI8888" s="13"/>
      <c r="AJ8888" s="13"/>
      <c r="AK8888" s="13"/>
      <c r="AL8888" s="13"/>
      <c r="AM8888" s="13"/>
      <c r="AN8888" s="13"/>
      <c r="AO8888" s="13"/>
      <c r="AP8888" s="13"/>
      <c r="AQ8888" s="13"/>
      <c r="AR8888" s="13"/>
      <c r="AS8888" s="13"/>
      <c r="AT8888" s="13"/>
      <c r="AU8888" s="13"/>
      <c r="AV8888" s="13"/>
      <c r="AW8888" s="13"/>
      <c r="AX8888" s="13"/>
      <c r="AY8888" s="13"/>
      <c r="AZ8888" s="12"/>
      <c r="BA8888" s="12"/>
      <c r="BB8888" s="12"/>
      <c r="BC8888" s="11"/>
      <c r="BD8888" s="11"/>
      <c r="BE8888" s="11"/>
      <c r="BF8888" s="11"/>
    </row>
    <row r="8889" spans="1:58" x14ac:dyDescent="0.25">
      <c r="A8889" s="13"/>
      <c r="B8889" s="13"/>
      <c r="C8889" s="13"/>
      <c r="D8889" s="13"/>
      <c r="E8889" s="13"/>
      <c r="F8889" s="13"/>
      <c r="G8889" s="13"/>
      <c r="H8889" s="13"/>
      <c r="I8889" s="13"/>
      <c r="J8889" s="13"/>
      <c r="K8889" s="13"/>
      <c r="L8889" s="13"/>
      <c r="M8889" s="13"/>
      <c r="N8889" s="13"/>
      <c r="O8889" s="13"/>
      <c r="P8889" s="13"/>
      <c r="Q8889" s="13"/>
      <c r="R8889" s="13"/>
      <c r="S8889" s="13"/>
      <c r="T8889" s="13"/>
      <c r="U8889" s="13"/>
      <c r="V8889" s="13"/>
      <c r="W8889" s="13"/>
      <c r="X8889" s="13"/>
      <c r="Y8889" s="13"/>
      <c r="Z8889" s="13"/>
      <c r="AA8889" s="13"/>
      <c r="AB8889" s="13"/>
      <c r="AC8889" s="13"/>
      <c r="AD8889" s="13"/>
      <c r="AE8889" s="13"/>
      <c r="AF8889" s="13"/>
      <c r="AG8889" s="13"/>
      <c r="AH8889" s="13"/>
      <c r="AI8889" s="13"/>
      <c r="AJ8889" s="13"/>
      <c r="AK8889" s="13"/>
      <c r="AL8889" s="13"/>
      <c r="AM8889" s="13"/>
      <c r="AN8889" s="13"/>
      <c r="AO8889" s="13"/>
      <c r="AP8889" s="13"/>
      <c r="AQ8889" s="13"/>
      <c r="AR8889" s="13"/>
      <c r="AS8889" s="13"/>
      <c r="AT8889" s="13"/>
      <c r="AU8889" s="13"/>
      <c r="AV8889" s="13"/>
      <c r="AW8889" s="13"/>
      <c r="AX8889" s="13"/>
      <c r="AY8889" s="13"/>
      <c r="AZ8889" s="12"/>
      <c r="BA8889" s="12"/>
      <c r="BB8889" s="12"/>
      <c r="BC8889" s="11"/>
      <c r="BD8889" s="11"/>
      <c r="BE8889" s="11"/>
      <c r="BF8889" s="11"/>
    </row>
    <row r="8890" spans="1:58" x14ac:dyDescent="0.25">
      <c r="A8890" s="13"/>
      <c r="B8890" s="13"/>
      <c r="C8890" s="13"/>
      <c r="D8890" s="13"/>
      <c r="E8890" s="13"/>
      <c r="F8890" s="13"/>
      <c r="G8890" s="13"/>
      <c r="H8890" s="13"/>
      <c r="I8890" s="13"/>
      <c r="J8890" s="13"/>
      <c r="K8890" s="13"/>
      <c r="L8890" s="13"/>
      <c r="M8890" s="13"/>
      <c r="N8890" s="13"/>
      <c r="O8890" s="13"/>
      <c r="P8890" s="13"/>
      <c r="Q8890" s="13"/>
      <c r="R8890" s="13"/>
      <c r="S8890" s="13"/>
      <c r="T8890" s="13"/>
      <c r="U8890" s="13"/>
      <c r="V8890" s="13"/>
      <c r="W8890" s="13"/>
      <c r="X8890" s="13"/>
      <c r="Y8890" s="13"/>
      <c r="Z8890" s="13"/>
      <c r="AA8890" s="13"/>
      <c r="AB8890" s="13"/>
      <c r="AC8890" s="13"/>
      <c r="AD8890" s="13"/>
      <c r="AE8890" s="13"/>
      <c r="AF8890" s="13"/>
      <c r="AG8890" s="13"/>
      <c r="AH8890" s="13"/>
      <c r="AI8890" s="13"/>
      <c r="AJ8890" s="13"/>
      <c r="AK8890" s="13"/>
      <c r="AL8890" s="13"/>
      <c r="AM8890" s="13"/>
      <c r="AN8890" s="13"/>
      <c r="AO8890" s="13"/>
      <c r="AP8890" s="13"/>
      <c r="AQ8890" s="13"/>
      <c r="AR8890" s="13"/>
      <c r="AS8890" s="13"/>
      <c r="AT8890" s="13"/>
      <c r="AU8890" s="13"/>
      <c r="AV8890" s="13"/>
      <c r="AW8890" s="13"/>
      <c r="AX8890" s="13"/>
      <c r="AY8890" s="13"/>
      <c r="AZ8890" s="12"/>
      <c r="BA8890" s="12"/>
      <c r="BB8890" s="12"/>
      <c r="BC8890" s="11"/>
      <c r="BD8890" s="11"/>
      <c r="BE8890" s="11"/>
      <c r="BF8890" s="11"/>
    </row>
    <row r="8891" spans="1:58" x14ac:dyDescent="0.25">
      <c r="A8891" s="13"/>
      <c r="B8891" s="13"/>
      <c r="C8891" s="13"/>
      <c r="D8891" s="13"/>
      <c r="E8891" s="13"/>
      <c r="F8891" s="13"/>
      <c r="G8891" s="13"/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  <c r="S8891" s="13"/>
      <c r="T8891" s="13"/>
      <c r="U8891" s="13"/>
      <c r="V8891" s="13"/>
      <c r="W8891" s="13"/>
      <c r="X8891" s="13"/>
      <c r="Y8891" s="13"/>
      <c r="Z8891" s="13"/>
      <c r="AA8891" s="13"/>
      <c r="AB8891" s="13"/>
      <c r="AC8891" s="13"/>
      <c r="AD8891" s="13"/>
      <c r="AE8891" s="13"/>
      <c r="AF8891" s="13"/>
      <c r="AG8891" s="13"/>
      <c r="AH8891" s="13"/>
      <c r="AI8891" s="13"/>
      <c r="AJ8891" s="13"/>
      <c r="AK8891" s="13"/>
      <c r="AL8891" s="13"/>
      <c r="AM8891" s="13"/>
      <c r="AN8891" s="13"/>
      <c r="AO8891" s="13"/>
      <c r="AP8891" s="13"/>
      <c r="AQ8891" s="13"/>
      <c r="AR8891" s="13"/>
      <c r="AS8891" s="13"/>
      <c r="AT8891" s="13"/>
      <c r="AU8891" s="13"/>
      <c r="AV8891" s="13"/>
      <c r="AW8891" s="13"/>
      <c r="AX8891" s="13"/>
      <c r="AY8891" s="13"/>
      <c r="AZ8891" s="12"/>
      <c r="BA8891" s="12"/>
      <c r="BB8891" s="12"/>
      <c r="BC8891" s="11"/>
      <c r="BD8891" s="11"/>
      <c r="BE8891" s="11"/>
      <c r="BF8891" s="11"/>
    </row>
    <row r="8892" spans="1:58" x14ac:dyDescent="0.25">
      <c r="A8892" s="13"/>
      <c r="B8892" s="13"/>
      <c r="C8892" s="13"/>
      <c r="D8892" s="13"/>
      <c r="E8892" s="13"/>
      <c r="F8892" s="13"/>
      <c r="G8892" s="13"/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  <c r="S8892" s="13"/>
      <c r="T8892" s="13"/>
      <c r="U8892" s="13"/>
      <c r="V8892" s="13"/>
      <c r="W8892" s="13"/>
      <c r="X8892" s="13"/>
      <c r="Y8892" s="13"/>
      <c r="Z8892" s="13"/>
      <c r="AA8892" s="13"/>
      <c r="AB8892" s="13"/>
      <c r="AC8892" s="13"/>
      <c r="AD8892" s="13"/>
      <c r="AE8892" s="13"/>
      <c r="AF8892" s="13"/>
      <c r="AG8892" s="13"/>
      <c r="AH8892" s="13"/>
      <c r="AI8892" s="13"/>
      <c r="AJ8892" s="13"/>
      <c r="AK8892" s="13"/>
      <c r="AL8892" s="13"/>
      <c r="AM8892" s="13"/>
      <c r="AN8892" s="13"/>
      <c r="AO8892" s="13"/>
      <c r="AP8892" s="13"/>
      <c r="AQ8892" s="13"/>
      <c r="AR8892" s="13"/>
      <c r="AS8892" s="13"/>
      <c r="AT8892" s="13"/>
      <c r="AU8892" s="13"/>
      <c r="AV8892" s="13"/>
      <c r="AW8892" s="13"/>
      <c r="AX8892" s="13"/>
      <c r="AY8892" s="13"/>
      <c r="AZ8892" s="12"/>
      <c r="BA8892" s="12"/>
      <c r="BB8892" s="12"/>
      <c r="BC8892" s="11"/>
      <c r="BD8892" s="11"/>
      <c r="BE8892" s="11"/>
      <c r="BF8892" s="11"/>
    </row>
    <row r="8893" spans="1:58" x14ac:dyDescent="0.25">
      <c r="A8893" s="13"/>
      <c r="B8893" s="13"/>
      <c r="C8893" s="13"/>
      <c r="D8893" s="13"/>
      <c r="E8893" s="13"/>
      <c r="F8893" s="13"/>
      <c r="G8893" s="13"/>
      <c r="H8893" s="13"/>
      <c r="I8893" s="13"/>
      <c r="J8893" s="13"/>
      <c r="K8893" s="13"/>
      <c r="L8893" s="13"/>
      <c r="M8893" s="13"/>
      <c r="N8893" s="13"/>
      <c r="O8893" s="13"/>
      <c r="P8893" s="13"/>
      <c r="Q8893" s="13"/>
      <c r="R8893" s="13"/>
      <c r="S8893" s="13"/>
      <c r="T8893" s="13"/>
      <c r="U8893" s="13"/>
      <c r="V8893" s="13"/>
      <c r="W8893" s="13"/>
      <c r="X8893" s="13"/>
      <c r="Y8893" s="13"/>
      <c r="Z8893" s="13"/>
      <c r="AA8893" s="13"/>
      <c r="AB8893" s="13"/>
      <c r="AC8893" s="13"/>
      <c r="AD8893" s="13"/>
      <c r="AE8893" s="13"/>
      <c r="AF8893" s="13"/>
      <c r="AG8893" s="13"/>
      <c r="AH8893" s="13"/>
      <c r="AI8893" s="13"/>
      <c r="AJ8893" s="13"/>
      <c r="AK8893" s="13"/>
      <c r="AL8893" s="13"/>
      <c r="AM8893" s="13"/>
      <c r="AN8893" s="13"/>
      <c r="AO8893" s="13"/>
      <c r="AP8893" s="13"/>
      <c r="AQ8893" s="13"/>
      <c r="AR8893" s="13"/>
      <c r="AS8893" s="13"/>
      <c r="AT8893" s="13"/>
      <c r="AU8893" s="13"/>
      <c r="AV8893" s="13"/>
      <c r="AW8893" s="13"/>
      <c r="AX8893" s="13"/>
      <c r="AY8893" s="13"/>
      <c r="AZ8893" s="12"/>
      <c r="BA8893" s="12"/>
      <c r="BB8893" s="12"/>
      <c r="BC8893" s="11"/>
      <c r="BD8893" s="11"/>
      <c r="BE8893" s="11"/>
      <c r="BF8893" s="11"/>
    </row>
    <row r="8894" spans="1:58" x14ac:dyDescent="0.25">
      <c r="A8894" s="13"/>
      <c r="B8894" s="13"/>
      <c r="C8894" s="13"/>
      <c r="D8894" s="13"/>
      <c r="E8894" s="13"/>
      <c r="F8894" s="13"/>
      <c r="G8894" s="13"/>
      <c r="H8894" s="13"/>
      <c r="I8894" s="13"/>
      <c r="J8894" s="13"/>
      <c r="K8894" s="13"/>
      <c r="L8894" s="13"/>
      <c r="M8894" s="13"/>
      <c r="N8894" s="13"/>
      <c r="O8894" s="13"/>
      <c r="P8894" s="13"/>
      <c r="Q8894" s="13"/>
      <c r="R8894" s="13"/>
      <c r="S8894" s="13"/>
      <c r="T8894" s="13"/>
      <c r="U8894" s="13"/>
      <c r="V8894" s="13"/>
      <c r="W8894" s="13"/>
      <c r="X8894" s="13"/>
      <c r="Y8894" s="13"/>
      <c r="Z8894" s="13"/>
      <c r="AA8894" s="13"/>
      <c r="AB8894" s="13"/>
      <c r="AC8894" s="13"/>
      <c r="AD8894" s="13"/>
      <c r="AE8894" s="13"/>
      <c r="AF8894" s="13"/>
      <c r="AG8894" s="13"/>
      <c r="AH8894" s="13"/>
      <c r="AI8894" s="13"/>
      <c r="AJ8894" s="13"/>
      <c r="AK8894" s="13"/>
      <c r="AL8894" s="13"/>
      <c r="AM8894" s="13"/>
      <c r="AN8894" s="13"/>
      <c r="AO8894" s="13"/>
      <c r="AP8894" s="13"/>
      <c r="AQ8894" s="13"/>
      <c r="AR8894" s="13"/>
      <c r="AS8894" s="13"/>
      <c r="AT8894" s="13"/>
      <c r="AU8894" s="13"/>
      <c r="AV8894" s="13"/>
      <c r="AW8894" s="13"/>
      <c r="AX8894" s="13"/>
      <c r="AY8894" s="13"/>
      <c r="AZ8894" s="12"/>
      <c r="BA8894" s="12"/>
      <c r="BB8894" s="12"/>
      <c r="BC8894" s="11"/>
      <c r="BD8894" s="11"/>
      <c r="BE8894" s="11"/>
      <c r="BF8894" s="11"/>
    </row>
    <row r="8895" spans="1:58" x14ac:dyDescent="0.25">
      <c r="A8895" s="13"/>
      <c r="B8895" s="13"/>
      <c r="C8895" s="13"/>
      <c r="D8895" s="13"/>
      <c r="E8895" s="13"/>
      <c r="F8895" s="13"/>
      <c r="G8895" s="13"/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  <c r="S8895" s="13"/>
      <c r="T8895" s="13"/>
      <c r="U8895" s="13"/>
      <c r="V8895" s="13"/>
      <c r="W8895" s="13"/>
      <c r="X8895" s="13"/>
      <c r="Y8895" s="13"/>
      <c r="Z8895" s="13"/>
      <c r="AA8895" s="13"/>
      <c r="AB8895" s="13"/>
      <c r="AC8895" s="13"/>
      <c r="AD8895" s="13"/>
      <c r="AE8895" s="13"/>
      <c r="AF8895" s="13"/>
      <c r="AG8895" s="13"/>
      <c r="AH8895" s="13"/>
      <c r="AI8895" s="13"/>
      <c r="AJ8895" s="13"/>
      <c r="AK8895" s="13"/>
      <c r="AL8895" s="13"/>
      <c r="AM8895" s="13"/>
      <c r="AN8895" s="13"/>
      <c r="AO8895" s="13"/>
      <c r="AP8895" s="13"/>
      <c r="AQ8895" s="13"/>
      <c r="AR8895" s="13"/>
      <c r="AS8895" s="13"/>
      <c r="AT8895" s="13"/>
      <c r="AU8895" s="13"/>
      <c r="AV8895" s="13"/>
      <c r="AW8895" s="13"/>
      <c r="AX8895" s="13"/>
      <c r="AY8895" s="13"/>
      <c r="AZ8895" s="12"/>
      <c r="BA8895" s="12"/>
      <c r="BB8895" s="12"/>
      <c r="BC8895" s="11"/>
      <c r="BD8895" s="11"/>
      <c r="BE8895" s="11"/>
      <c r="BF8895" s="11"/>
    </row>
    <row r="8896" spans="1:58" x14ac:dyDescent="0.25">
      <c r="A8896" s="13"/>
      <c r="B8896" s="13"/>
      <c r="C8896" s="13"/>
      <c r="D8896" s="13"/>
      <c r="E8896" s="13"/>
      <c r="F8896" s="13"/>
      <c r="G8896" s="13"/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  <c r="S8896" s="13"/>
      <c r="T8896" s="13"/>
      <c r="U8896" s="13"/>
      <c r="V8896" s="13"/>
      <c r="W8896" s="13"/>
      <c r="X8896" s="13"/>
      <c r="Y8896" s="13"/>
      <c r="Z8896" s="13"/>
      <c r="AA8896" s="13"/>
      <c r="AB8896" s="13"/>
      <c r="AC8896" s="13"/>
      <c r="AD8896" s="13"/>
      <c r="AE8896" s="13"/>
      <c r="AF8896" s="13"/>
      <c r="AG8896" s="13"/>
      <c r="AH8896" s="13"/>
      <c r="AI8896" s="13"/>
      <c r="AJ8896" s="13"/>
      <c r="AK8896" s="13"/>
      <c r="AL8896" s="13"/>
      <c r="AM8896" s="13"/>
      <c r="AN8896" s="13"/>
      <c r="AO8896" s="13"/>
      <c r="AP8896" s="13"/>
      <c r="AQ8896" s="13"/>
      <c r="AR8896" s="13"/>
      <c r="AS8896" s="13"/>
      <c r="AT8896" s="13"/>
      <c r="AU8896" s="13"/>
      <c r="AV8896" s="13"/>
      <c r="AW8896" s="13"/>
      <c r="AX8896" s="13"/>
      <c r="AY8896" s="13"/>
      <c r="AZ8896" s="12"/>
      <c r="BA8896" s="12"/>
      <c r="BB8896" s="12"/>
      <c r="BC8896" s="11"/>
      <c r="BD8896" s="11"/>
      <c r="BE8896" s="11"/>
      <c r="BF8896" s="11"/>
    </row>
    <row r="8897" spans="1:58" x14ac:dyDescent="0.25">
      <c r="A8897" s="13"/>
      <c r="B8897" s="13"/>
      <c r="C8897" s="13"/>
      <c r="D8897" s="13"/>
      <c r="E8897" s="13"/>
      <c r="F8897" s="13"/>
      <c r="G8897" s="13"/>
      <c r="H8897" s="13"/>
      <c r="I8897" s="13"/>
      <c r="J8897" s="13"/>
      <c r="K8897" s="13"/>
      <c r="L8897" s="13"/>
      <c r="M8897" s="13"/>
      <c r="N8897" s="13"/>
      <c r="O8897" s="13"/>
      <c r="P8897" s="13"/>
      <c r="Q8897" s="13"/>
      <c r="R8897" s="13"/>
      <c r="S8897" s="13"/>
      <c r="T8897" s="13"/>
      <c r="U8897" s="13"/>
      <c r="V8897" s="13"/>
      <c r="W8897" s="13"/>
      <c r="X8897" s="13"/>
      <c r="Y8897" s="13"/>
      <c r="Z8897" s="13"/>
      <c r="AA8897" s="13"/>
      <c r="AB8897" s="13"/>
      <c r="AC8897" s="13"/>
      <c r="AD8897" s="13"/>
      <c r="AE8897" s="13"/>
      <c r="AF8897" s="13"/>
      <c r="AG8897" s="13"/>
      <c r="AH8897" s="13"/>
      <c r="AI8897" s="13"/>
      <c r="AJ8897" s="13"/>
      <c r="AK8897" s="13"/>
      <c r="AL8897" s="13"/>
      <c r="AM8897" s="13"/>
      <c r="AN8897" s="13"/>
      <c r="AO8897" s="13"/>
      <c r="AP8897" s="13"/>
      <c r="AQ8897" s="13"/>
      <c r="AR8897" s="13"/>
      <c r="AS8897" s="13"/>
      <c r="AT8897" s="13"/>
      <c r="AU8897" s="13"/>
      <c r="AV8897" s="13"/>
      <c r="AW8897" s="13"/>
      <c r="AX8897" s="13"/>
      <c r="AY8897" s="13"/>
      <c r="AZ8897" s="12"/>
      <c r="BA8897" s="12"/>
      <c r="BB8897" s="12"/>
      <c r="BC8897" s="11"/>
      <c r="BD8897" s="11"/>
      <c r="BE8897" s="11"/>
      <c r="BF8897" s="11"/>
    </row>
    <row r="8898" spans="1:58" x14ac:dyDescent="0.25">
      <c r="A8898" s="13"/>
      <c r="B8898" s="13"/>
      <c r="C8898" s="13"/>
      <c r="D8898" s="13"/>
      <c r="E8898" s="13"/>
      <c r="F8898" s="13"/>
      <c r="G8898" s="13"/>
      <c r="H8898" s="13"/>
      <c r="I8898" s="13"/>
      <c r="J8898" s="13"/>
      <c r="K8898" s="13"/>
      <c r="L8898" s="13"/>
      <c r="M8898" s="13"/>
      <c r="N8898" s="13"/>
      <c r="O8898" s="13"/>
      <c r="P8898" s="13"/>
      <c r="Q8898" s="13"/>
      <c r="R8898" s="13"/>
      <c r="S8898" s="13"/>
      <c r="T8898" s="13"/>
      <c r="U8898" s="13"/>
      <c r="V8898" s="13"/>
      <c r="W8898" s="13"/>
      <c r="X8898" s="13"/>
      <c r="Y8898" s="13"/>
      <c r="Z8898" s="13"/>
      <c r="AA8898" s="13"/>
      <c r="AB8898" s="13"/>
      <c r="AC8898" s="13"/>
      <c r="AD8898" s="13"/>
      <c r="AE8898" s="13"/>
      <c r="AF8898" s="13"/>
      <c r="AG8898" s="13"/>
      <c r="AH8898" s="13"/>
      <c r="AI8898" s="13"/>
      <c r="AJ8898" s="13"/>
      <c r="AK8898" s="13"/>
      <c r="AL8898" s="13"/>
      <c r="AM8898" s="13"/>
      <c r="AN8898" s="13"/>
      <c r="AO8898" s="13"/>
      <c r="AP8898" s="13"/>
      <c r="AQ8898" s="13"/>
      <c r="AR8898" s="13"/>
      <c r="AS8898" s="13"/>
      <c r="AT8898" s="13"/>
      <c r="AU8898" s="13"/>
      <c r="AV8898" s="13"/>
      <c r="AW8898" s="13"/>
      <c r="AX8898" s="13"/>
      <c r="AY8898" s="13"/>
      <c r="AZ8898" s="12"/>
      <c r="BA8898" s="12"/>
      <c r="BB8898" s="12"/>
      <c r="BC8898" s="11"/>
      <c r="BD8898" s="11"/>
      <c r="BE8898" s="11"/>
      <c r="BF8898" s="11"/>
    </row>
    <row r="8899" spans="1:58" x14ac:dyDescent="0.25">
      <c r="A8899" s="13"/>
      <c r="B8899" s="13"/>
      <c r="C8899" s="13"/>
      <c r="D8899" s="13"/>
      <c r="E8899" s="13"/>
      <c r="F8899" s="13"/>
      <c r="G8899" s="13"/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  <c r="S8899" s="13"/>
      <c r="T8899" s="13"/>
      <c r="U8899" s="13"/>
      <c r="V8899" s="13"/>
      <c r="W8899" s="13"/>
      <c r="X8899" s="13"/>
      <c r="Y8899" s="13"/>
      <c r="Z8899" s="13"/>
      <c r="AA8899" s="13"/>
      <c r="AB8899" s="13"/>
      <c r="AC8899" s="13"/>
      <c r="AD8899" s="13"/>
      <c r="AE8899" s="13"/>
      <c r="AF8899" s="13"/>
      <c r="AG8899" s="13"/>
      <c r="AH8899" s="13"/>
      <c r="AI8899" s="13"/>
      <c r="AJ8899" s="13"/>
      <c r="AK8899" s="13"/>
      <c r="AL8899" s="13"/>
      <c r="AM8899" s="13"/>
      <c r="AN8899" s="13"/>
      <c r="AO8899" s="13"/>
      <c r="AP8899" s="13"/>
      <c r="AQ8899" s="13"/>
      <c r="AR8899" s="13"/>
      <c r="AS8899" s="13"/>
      <c r="AT8899" s="13"/>
      <c r="AU8899" s="13"/>
      <c r="AV8899" s="13"/>
      <c r="AW8899" s="13"/>
      <c r="AX8899" s="13"/>
      <c r="AY8899" s="13"/>
      <c r="AZ8899" s="12"/>
      <c r="BA8899" s="12"/>
      <c r="BB8899" s="12"/>
      <c r="BC8899" s="11"/>
      <c r="BD8899" s="11"/>
      <c r="BE8899" s="11"/>
      <c r="BF8899" s="11"/>
    </row>
    <row r="8900" spans="1:58" x14ac:dyDescent="0.25">
      <c r="A8900" s="13"/>
      <c r="B8900" s="13"/>
      <c r="C8900" s="13"/>
      <c r="D8900" s="13"/>
      <c r="E8900" s="13"/>
      <c r="F8900" s="13"/>
      <c r="G8900" s="13"/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  <c r="S8900" s="13"/>
      <c r="T8900" s="13"/>
      <c r="U8900" s="13"/>
      <c r="V8900" s="13"/>
      <c r="W8900" s="13"/>
      <c r="X8900" s="13"/>
      <c r="Y8900" s="13"/>
      <c r="Z8900" s="13"/>
      <c r="AA8900" s="13"/>
      <c r="AB8900" s="13"/>
      <c r="AC8900" s="13"/>
      <c r="AD8900" s="13"/>
      <c r="AE8900" s="13"/>
      <c r="AF8900" s="13"/>
      <c r="AG8900" s="13"/>
      <c r="AH8900" s="13"/>
      <c r="AI8900" s="13"/>
      <c r="AJ8900" s="13"/>
      <c r="AK8900" s="13"/>
      <c r="AL8900" s="13"/>
      <c r="AM8900" s="13"/>
      <c r="AN8900" s="13"/>
      <c r="AO8900" s="13"/>
      <c r="AP8900" s="13"/>
      <c r="AQ8900" s="13"/>
      <c r="AR8900" s="13"/>
      <c r="AS8900" s="13"/>
      <c r="AT8900" s="13"/>
      <c r="AU8900" s="13"/>
      <c r="AV8900" s="13"/>
      <c r="AW8900" s="13"/>
      <c r="AX8900" s="13"/>
      <c r="AY8900" s="13"/>
      <c r="AZ8900" s="12"/>
      <c r="BA8900" s="12"/>
      <c r="BB8900" s="12"/>
      <c r="BC8900" s="11"/>
      <c r="BD8900" s="11"/>
      <c r="BE8900" s="11"/>
      <c r="BF8900" s="11"/>
    </row>
    <row r="8901" spans="1:58" x14ac:dyDescent="0.25">
      <c r="A8901" s="13"/>
      <c r="B8901" s="13"/>
      <c r="C8901" s="13"/>
      <c r="D8901" s="13"/>
      <c r="E8901" s="13"/>
      <c r="F8901" s="13"/>
      <c r="G8901" s="13"/>
      <c r="H8901" s="13"/>
      <c r="I8901" s="13"/>
      <c r="J8901" s="13"/>
      <c r="K8901" s="13"/>
      <c r="L8901" s="13"/>
      <c r="M8901" s="13"/>
      <c r="N8901" s="13"/>
      <c r="O8901" s="13"/>
      <c r="P8901" s="13"/>
      <c r="Q8901" s="13"/>
      <c r="R8901" s="13"/>
      <c r="S8901" s="13"/>
      <c r="T8901" s="13"/>
      <c r="U8901" s="13"/>
      <c r="V8901" s="13"/>
      <c r="W8901" s="13"/>
      <c r="X8901" s="13"/>
      <c r="Y8901" s="13"/>
      <c r="Z8901" s="13"/>
      <c r="AA8901" s="13"/>
      <c r="AB8901" s="13"/>
      <c r="AC8901" s="13"/>
      <c r="AD8901" s="13"/>
      <c r="AE8901" s="13"/>
      <c r="AF8901" s="13"/>
      <c r="AG8901" s="13"/>
      <c r="AH8901" s="13"/>
      <c r="AI8901" s="13"/>
      <c r="AJ8901" s="13"/>
      <c r="AK8901" s="13"/>
      <c r="AL8901" s="13"/>
      <c r="AM8901" s="13"/>
      <c r="AN8901" s="13"/>
      <c r="AO8901" s="13"/>
      <c r="AP8901" s="13"/>
      <c r="AQ8901" s="13"/>
      <c r="AR8901" s="13"/>
      <c r="AS8901" s="13"/>
      <c r="AT8901" s="13"/>
      <c r="AU8901" s="13"/>
      <c r="AV8901" s="13"/>
      <c r="AW8901" s="13"/>
      <c r="AX8901" s="13"/>
      <c r="AY8901" s="13"/>
      <c r="AZ8901" s="12"/>
      <c r="BA8901" s="12"/>
      <c r="BB8901" s="12"/>
      <c r="BC8901" s="11"/>
      <c r="BD8901" s="11"/>
      <c r="BE8901" s="11"/>
      <c r="BF8901" s="11"/>
    </row>
    <row r="8902" spans="1:58" x14ac:dyDescent="0.25">
      <c r="A8902" s="13"/>
      <c r="B8902" s="13"/>
      <c r="C8902" s="13"/>
      <c r="D8902" s="13"/>
      <c r="E8902" s="13"/>
      <c r="F8902" s="13"/>
      <c r="G8902" s="13"/>
      <c r="H8902" s="13"/>
      <c r="I8902" s="13"/>
      <c r="J8902" s="13"/>
      <c r="K8902" s="13"/>
      <c r="L8902" s="13"/>
      <c r="M8902" s="13"/>
      <c r="N8902" s="13"/>
      <c r="O8902" s="13"/>
      <c r="P8902" s="13"/>
      <c r="Q8902" s="13"/>
      <c r="R8902" s="13"/>
      <c r="S8902" s="13"/>
      <c r="T8902" s="13"/>
      <c r="U8902" s="13"/>
      <c r="V8902" s="13"/>
      <c r="W8902" s="13"/>
      <c r="X8902" s="13"/>
      <c r="Y8902" s="13"/>
      <c r="Z8902" s="13"/>
      <c r="AA8902" s="13"/>
      <c r="AB8902" s="13"/>
      <c r="AC8902" s="13"/>
      <c r="AD8902" s="13"/>
      <c r="AE8902" s="13"/>
      <c r="AF8902" s="13"/>
      <c r="AG8902" s="13"/>
      <c r="AH8902" s="13"/>
      <c r="AI8902" s="13"/>
      <c r="AJ8902" s="13"/>
      <c r="AK8902" s="13"/>
      <c r="AL8902" s="13"/>
      <c r="AM8902" s="13"/>
      <c r="AN8902" s="13"/>
      <c r="AO8902" s="13"/>
      <c r="AP8902" s="13"/>
      <c r="AQ8902" s="13"/>
      <c r="AR8902" s="13"/>
      <c r="AS8902" s="13"/>
      <c r="AT8902" s="13"/>
      <c r="AU8902" s="13"/>
      <c r="AV8902" s="13"/>
      <c r="AW8902" s="13"/>
      <c r="AX8902" s="13"/>
      <c r="AY8902" s="13"/>
      <c r="AZ8902" s="12"/>
      <c r="BA8902" s="12"/>
      <c r="BB8902" s="12"/>
      <c r="BC8902" s="11"/>
      <c r="BD8902" s="11"/>
      <c r="BE8902" s="11"/>
      <c r="BF8902" s="11"/>
    </row>
    <row r="8903" spans="1:58" x14ac:dyDescent="0.25">
      <c r="A8903" s="13"/>
      <c r="B8903" s="13"/>
      <c r="C8903" s="13"/>
      <c r="D8903" s="13"/>
      <c r="E8903" s="13"/>
      <c r="F8903" s="13"/>
      <c r="G8903" s="13"/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  <c r="S8903" s="13"/>
      <c r="T8903" s="13"/>
      <c r="U8903" s="13"/>
      <c r="V8903" s="13"/>
      <c r="W8903" s="13"/>
      <c r="X8903" s="13"/>
      <c r="Y8903" s="13"/>
      <c r="Z8903" s="13"/>
      <c r="AA8903" s="13"/>
      <c r="AB8903" s="13"/>
      <c r="AC8903" s="13"/>
      <c r="AD8903" s="13"/>
      <c r="AE8903" s="13"/>
      <c r="AF8903" s="13"/>
      <c r="AG8903" s="13"/>
      <c r="AH8903" s="13"/>
      <c r="AI8903" s="13"/>
      <c r="AJ8903" s="13"/>
      <c r="AK8903" s="13"/>
      <c r="AL8903" s="13"/>
      <c r="AM8903" s="13"/>
      <c r="AN8903" s="13"/>
      <c r="AO8903" s="13"/>
      <c r="AP8903" s="13"/>
      <c r="AQ8903" s="13"/>
      <c r="AR8903" s="13"/>
      <c r="AS8903" s="13"/>
      <c r="AT8903" s="13"/>
      <c r="AU8903" s="13"/>
      <c r="AV8903" s="13"/>
      <c r="AW8903" s="13"/>
      <c r="AX8903" s="13"/>
      <c r="AY8903" s="13"/>
      <c r="AZ8903" s="12"/>
      <c r="BA8903" s="12"/>
      <c r="BB8903" s="12"/>
      <c r="BC8903" s="11"/>
      <c r="BD8903" s="11"/>
      <c r="BE8903" s="11"/>
      <c r="BF8903" s="11"/>
    </row>
    <row r="8904" spans="1:58" x14ac:dyDescent="0.25">
      <c r="A8904" s="13"/>
      <c r="B8904" s="13"/>
      <c r="C8904" s="13"/>
      <c r="D8904" s="13"/>
      <c r="E8904" s="13"/>
      <c r="F8904" s="13"/>
      <c r="G8904" s="13"/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  <c r="S8904" s="13"/>
      <c r="T8904" s="13"/>
      <c r="U8904" s="13"/>
      <c r="V8904" s="13"/>
      <c r="W8904" s="13"/>
      <c r="X8904" s="13"/>
      <c r="Y8904" s="13"/>
      <c r="Z8904" s="13"/>
      <c r="AA8904" s="13"/>
      <c r="AB8904" s="13"/>
      <c r="AC8904" s="13"/>
      <c r="AD8904" s="13"/>
      <c r="AE8904" s="13"/>
      <c r="AF8904" s="13"/>
      <c r="AG8904" s="13"/>
      <c r="AH8904" s="13"/>
      <c r="AI8904" s="13"/>
      <c r="AJ8904" s="13"/>
      <c r="AK8904" s="13"/>
      <c r="AL8904" s="13"/>
      <c r="AM8904" s="13"/>
      <c r="AN8904" s="13"/>
      <c r="AO8904" s="13"/>
      <c r="AP8904" s="13"/>
      <c r="AQ8904" s="13"/>
      <c r="AR8904" s="13"/>
      <c r="AS8904" s="13"/>
      <c r="AT8904" s="13"/>
      <c r="AU8904" s="13"/>
      <c r="AV8904" s="13"/>
      <c r="AW8904" s="13"/>
      <c r="AX8904" s="13"/>
      <c r="AY8904" s="13"/>
      <c r="AZ8904" s="12"/>
      <c r="BA8904" s="12"/>
      <c r="BB8904" s="12"/>
      <c r="BC8904" s="11"/>
      <c r="BD8904" s="11"/>
      <c r="BE8904" s="11"/>
      <c r="BF8904" s="11"/>
    </row>
    <row r="8905" spans="1:58" x14ac:dyDescent="0.25">
      <c r="A8905" s="13"/>
      <c r="B8905" s="13"/>
      <c r="C8905" s="13"/>
      <c r="D8905" s="13"/>
      <c r="E8905" s="13"/>
      <c r="F8905" s="13"/>
      <c r="G8905" s="13"/>
      <c r="H8905" s="13"/>
      <c r="I8905" s="13"/>
      <c r="J8905" s="13"/>
      <c r="K8905" s="13"/>
      <c r="L8905" s="13"/>
      <c r="M8905" s="13"/>
      <c r="N8905" s="13"/>
      <c r="O8905" s="13"/>
      <c r="P8905" s="13"/>
      <c r="Q8905" s="13"/>
      <c r="R8905" s="13"/>
      <c r="S8905" s="13"/>
      <c r="T8905" s="13"/>
      <c r="U8905" s="13"/>
      <c r="V8905" s="13"/>
      <c r="W8905" s="13"/>
      <c r="X8905" s="13"/>
      <c r="Y8905" s="13"/>
      <c r="Z8905" s="13"/>
      <c r="AA8905" s="13"/>
      <c r="AB8905" s="13"/>
      <c r="AC8905" s="13"/>
      <c r="AD8905" s="13"/>
      <c r="AE8905" s="13"/>
      <c r="AF8905" s="13"/>
      <c r="AG8905" s="13"/>
      <c r="AH8905" s="13"/>
      <c r="AI8905" s="13"/>
      <c r="AJ8905" s="13"/>
      <c r="AK8905" s="13"/>
      <c r="AL8905" s="13"/>
      <c r="AM8905" s="13"/>
      <c r="AN8905" s="13"/>
      <c r="AO8905" s="13"/>
      <c r="AP8905" s="13"/>
      <c r="AQ8905" s="13"/>
      <c r="AR8905" s="13"/>
      <c r="AS8905" s="13"/>
      <c r="AT8905" s="13"/>
      <c r="AU8905" s="13"/>
      <c r="AV8905" s="13"/>
      <c r="AW8905" s="13"/>
      <c r="AX8905" s="13"/>
      <c r="AY8905" s="13"/>
      <c r="AZ8905" s="12"/>
      <c r="BA8905" s="12"/>
      <c r="BB8905" s="12"/>
      <c r="BC8905" s="11"/>
      <c r="BD8905" s="11"/>
      <c r="BE8905" s="11"/>
      <c r="BF8905" s="11"/>
    </row>
    <row r="8906" spans="1:58" x14ac:dyDescent="0.25">
      <c r="A8906" s="13"/>
      <c r="B8906" s="13"/>
      <c r="C8906" s="13"/>
      <c r="D8906" s="13"/>
      <c r="E8906" s="13"/>
      <c r="F8906" s="13"/>
      <c r="G8906" s="13"/>
      <c r="H8906" s="13"/>
      <c r="I8906" s="13"/>
      <c r="J8906" s="13"/>
      <c r="K8906" s="13"/>
      <c r="L8906" s="13"/>
      <c r="M8906" s="13"/>
      <c r="N8906" s="13"/>
      <c r="O8906" s="13"/>
      <c r="P8906" s="13"/>
      <c r="Q8906" s="13"/>
      <c r="R8906" s="13"/>
      <c r="S8906" s="13"/>
      <c r="T8906" s="13"/>
      <c r="U8906" s="13"/>
      <c r="V8906" s="13"/>
      <c r="W8906" s="13"/>
      <c r="X8906" s="13"/>
      <c r="Y8906" s="13"/>
      <c r="Z8906" s="13"/>
      <c r="AA8906" s="13"/>
      <c r="AB8906" s="13"/>
      <c r="AC8906" s="13"/>
      <c r="AD8906" s="13"/>
      <c r="AE8906" s="13"/>
      <c r="AF8906" s="13"/>
      <c r="AG8906" s="13"/>
      <c r="AH8906" s="13"/>
      <c r="AI8906" s="13"/>
      <c r="AJ8906" s="13"/>
      <c r="AK8906" s="13"/>
      <c r="AL8906" s="13"/>
      <c r="AM8906" s="13"/>
      <c r="AN8906" s="13"/>
      <c r="AO8906" s="13"/>
      <c r="AP8906" s="13"/>
      <c r="AQ8906" s="13"/>
      <c r="AR8906" s="13"/>
      <c r="AS8906" s="13"/>
      <c r="AT8906" s="13"/>
      <c r="AU8906" s="13"/>
      <c r="AV8906" s="13"/>
      <c r="AW8906" s="13"/>
      <c r="AX8906" s="13"/>
      <c r="AY8906" s="13"/>
      <c r="AZ8906" s="12"/>
      <c r="BA8906" s="12"/>
      <c r="BB8906" s="12"/>
      <c r="BC8906" s="11"/>
      <c r="BD8906" s="11"/>
      <c r="BE8906" s="11"/>
      <c r="BF8906" s="11"/>
    </row>
    <row r="8907" spans="1:58" x14ac:dyDescent="0.25">
      <c r="A8907" s="13"/>
      <c r="B8907" s="13"/>
      <c r="C8907" s="13"/>
      <c r="D8907" s="13"/>
      <c r="E8907" s="13"/>
      <c r="F8907" s="13"/>
      <c r="G8907" s="13"/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  <c r="S8907" s="13"/>
      <c r="T8907" s="13"/>
      <c r="U8907" s="13"/>
      <c r="V8907" s="13"/>
      <c r="W8907" s="13"/>
      <c r="X8907" s="13"/>
      <c r="Y8907" s="13"/>
      <c r="Z8907" s="13"/>
      <c r="AA8907" s="13"/>
      <c r="AB8907" s="13"/>
      <c r="AC8907" s="13"/>
      <c r="AD8907" s="13"/>
      <c r="AE8907" s="13"/>
      <c r="AF8907" s="13"/>
      <c r="AG8907" s="13"/>
      <c r="AH8907" s="13"/>
      <c r="AI8907" s="13"/>
      <c r="AJ8907" s="13"/>
      <c r="AK8907" s="13"/>
      <c r="AL8907" s="13"/>
      <c r="AM8907" s="13"/>
      <c r="AN8907" s="13"/>
      <c r="AO8907" s="13"/>
      <c r="AP8907" s="13"/>
      <c r="AQ8907" s="13"/>
      <c r="AR8907" s="13"/>
      <c r="AS8907" s="13"/>
      <c r="AT8907" s="13"/>
      <c r="AU8907" s="13"/>
      <c r="AV8907" s="13"/>
      <c r="AW8907" s="13"/>
      <c r="AX8907" s="13"/>
      <c r="AY8907" s="13"/>
      <c r="AZ8907" s="12"/>
      <c r="BA8907" s="12"/>
      <c r="BB8907" s="12"/>
      <c r="BC8907" s="11"/>
      <c r="BD8907" s="11"/>
      <c r="BE8907" s="11"/>
      <c r="BF8907" s="11"/>
    </row>
    <row r="8908" spans="1:58" x14ac:dyDescent="0.25">
      <c r="A8908" s="13"/>
      <c r="B8908" s="13"/>
      <c r="C8908" s="13"/>
      <c r="D8908" s="13"/>
      <c r="E8908" s="13"/>
      <c r="F8908" s="13"/>
      <c r="G8908" s="13"/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  <c r="S8908" s="13"/>
      <c r="T8908" s="13"/>
      <c r="U8908" s="13"/>
      <c r="V8908" s="13"/>
      <c r="W8908" s="13"/>
      <c r="X8908" s="13"/>
      <c r="Y8908" s="13"/>
      <c r="Z8908" s="13"/>
      <c r="AA8908" s="13"/>
      <c r="AB8908" s="13"/>
      <c r="AC8908" s="13"/>
      <c r="AD8908" s="13"/>
      <c r="AE8908" s="13"/>
      <c r="AF8908" s="13"/>
      <c r="AG8908" s="13"/>
      <c r="AH8908" s="13"/>
      <c r="AI8908" s="13"/>
      <c r="AJ8908" s="13"/>
      <c r="AK8908" s="13"/>
      <c r="AL8908" s="13"/>
      <c r="AM8908" s="13"/>
      <c r="AN8908" s="13"/>
      <c r="AO8908" s="13"/>
      <c r="AP8908" s="13"/>
      <c r="AQ8908" s="13"/>
      <c r="AR8908" s="13"/>
      <c r="AS8908" s="13"/>
      <c r="AT8908" s="13"/>
      <c r="AU8908" s="13"/>
      <c r="AV8908" s="13"/>
      <c r="AW8908" s="13"/>
      <c r="AX8908" s="13"/>
      <c r="AY8908" s="13"/>
      <c r="AZ8908" s="12"/>
      <c r="BA8908" s="12"/>
      <c r="BB8908" s="12"/>
      <c r="BC8908" s="11"/>
      <c r="BD8908" s="11"/>
      <c r="BE8908" s="11"/>
      <c r="BF8908" s="11"/>
    </row>
    <row r="8909" spans="1:58" x14ac:dyDescent="0.25">
      <c r="A8909" s="13"/>
      <c r="B8909" s="13"/>
      <c r="C8909" s="13"/>
      <c r="D8909" s="13"/>
      <c r="E8909" s="13"/>
      <c r="F8909" s="13"/>
      <c r="G8909" s="13"/>
      <c r="H8909" s="13"/>
      <c r="I8909" s="13"/>
      <c r="J8909" s="13"/>
      <c r="K8909" s="13"/>
      <c r="L8909" s="13"/>
      <c r="M8909" s="13"/>
      <c r="N8909" s="13"/>
      <c r="O8909" s="13"/>
      <c r="P8909" s="13"/>
      <c r="Q8909" s="13"/>
      <c r="R8909" s="13"/>
      <c r="S8909" s="13"/>
      <c r="T8909" s="13"/>
      <c r="U8909" s="13"/>
      <c r="V8909" s="13"/>
      <c r="W8909" s="13"/>
      <c r="X8909" s="13"/>
      <c r="Y8909" s="13"/>
      <c r="Z8909" s="13"/>
      <c r="AA8909" s="13"/>
      <c r="AB8909" s="13"/>
      <c r="AC8909" s="13"/>
      <c r="AD8909" s="13"/>
      <c r="AE8909" s="13"/>
      <c r="AF8909" s="13"/>
      <c r="AG8909" s="13"/>
      <c r="AH8909" s="13"/>
      <c r="AI8909" s="13"/>
      <c r="AJ8909" s="13"/>
      <c r="AK8909" s="13"/>
      <c r="AL8909" s="13"/>
      <c r="AM8909" s="13"/>
      <c r="AN8909" s="13"/>
      <c r="AO8909" s="13"/>
      <c r="AP8909" s="13"/>
      <c r="AQ8909" s="13"/>
      <c r="AR8909" s="13"/>
      <c r="AS8909" s="13"/>
      <c r="AT8909" s="13"/>
      <c r="AU8909" s="13"/>
      <c r="AV8909" s="13"/>
      <c r="AW8909" s="13"/>
      <c r="AX8909" s="13"/>
      <c r="AY8909" s="13"/>
      <c r="AZ8909" s="12"/>
      <c r="BA8909" s="12"/>
      <c r="BB8909" s="12"/>
      <c r="BC8909" s="11"/>
      <c r="BD8909" s="11"/>
      <c r="BE8909" s="11"/>
      <c r="BF8909" s="11"/>
    </row>
    <row r="8910" spans="1:58" x14ac:dyDescent="0.25">
      <c r="A8910" s="13"/>
      <c r="B8910" s="13"/>
      <c r="C8910" s="13"/>
      <c r="D8910" s="13"/>
      <c r="E8910" s="13"/>
      <c r="F8910" s="13"/>
      <c r="G8910" s="13"/>
      <c r="H8910" s="13"/>
      <c r="I8910" s="13"/>
      <c r="J8910" s="13"/>
      <c r="K8910" s="13"/>
      <c r="L8910" s="13"/>
      <c r="M8910" s="13"/>
      <c r="N8910" s="13"/>
      <c r="O8910" s="13"/>
      <c r="P8910" s="13"/>
      <c r="Q8910" s="13"/>
      <c r="R8910" s="13"/>
      <c r="S8910" s="13"/>
      <c r="T8910" s="13"/>
      <c r="U8910" s="13"/>
      <c r="V8910" s="13"/>
      <c r="W8910" s="13"/>
      <c r="X8910" s="13"/>
      <c r="Y8910" s="13"/>
      <c r="Z8910" s="13"/>
      <c r="AA8910" s="13"/>
      <c r="AB8910" s="13"/>
      <c r="AC8910" s="13"/>
      <c r="AD8910" s="13"/>
      <c r="AE8910" s="13"/>
      <c r="AF8910" s="13"/>
      <c r="AG8910" s="13"/>
      <c r="AH8910" s="13"/>
      <c r="AI8910" s="13"/>
      <c r="AJ8910" s="13"/>
      <c r="AK8910" s="13"/>
      <c r="AL8910" s="13"/>
      <c r="AM8910" s="13"/>
      <c r="AN8910" s="13"/>
      <c r="AO8910" s="13"/>
      <c r="AP8910" s="13"/>
      <c r="AQ8910" s="13"/>
      <c r="AR8910" s="13"/>
      <c r="AS8910" s="13"/>
      <c r="AT8910" s="13"/>
      <c r="AU8910" s="13"/>
      <c r="AV8910" s="13"/>
      <c r="AW8910" s="13"/>
      <c r="AX8910" s="13"/>
      <c r="AY8910" s="13"/>
      <c r="AZ8910" s="12"/>
      <c r="BA8910" s="12"/>
      <c r="BB8910" s="12"/>
      <c r="BC8910" s="11"/>
      <c r="BD8910" s="11"/>
      <c r="BE8910" s="11"/>
      <c r="BF8910" s="11"/>
    </row>
    <row r="8911" spans="1:58" x14ac:dyDescent="0.25">
      <c r="A8911" s="13"/>
      <c r="B8911" s="13"/>
      <c r="C8911" s="13"/>
      <c r="D8911" s="13"/>
      <c r="E8911" s="13"/>
      <c r="F8911" s="13"/>
      <c r="G8911" s="13"/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  <c r="S8911" s="13"/>
      <c r="T8911" s="13"/>
      <c r="U8911" s="13"/>
      <c r="V8911" s="13"/>
      <c r="W8911" s="13"/>
      <c r="X8911" s="13"/>
      <c r="Y8911" s="13"/>
      <c r="Z8911" s="13"/>
      <c r="AA8911" s="13"/>
      <c r="AB8911" s="13"/>
      <c r="AC8911" s="13"/>
      <c r="AD8911" s="13"/>
      <c r="AE8911" s="13"/>
      <c r="AF8911" s="13"/>
      <c r="AG8911" s="13"/>
      <c r="AH8911" s="13"/>
      <c r="AI8911" s="13"/>
      <c r="AJ8911" s="13"/>
      <c r="AK8911" s="13"/>
      <c r="AL8911" s="13"/>
      <c r="AM8911" s="13"/>
      <c r="AN8911" s="13"/>
      <c r="AO8911" s="13"/>
      <c r="AP8911" s="13"/>
      <c r="AQ8911" s="13"/>
      <c r="AR8911" s="13"/>
      <c r="AS8911" s="13"/>
      <c r="AT8911" s="13"/>
      <c r="AU8911" s="13"/>
      <c r="AV8911" s="13"/>
      <c r="AW8911" s="13"/>
      <c r="AX8911" s="13"/>
      <c r="AY8911" s="13"/>
      <c r="AZ8911" s="12"/>
      <c r="BA8911" s="12"/>
      <c r="BB8911" s="12"/>
      <c r="BC8911" s="11"/>
      <c r="BD8911" s="11"/>
      <c r="BE8911" s="11"/>
      <c r="BF8911" s="11"/>
    </row>
    <row r="8912" spans="1:58" x14ac:dyDescent="0.25">
      <c r="A8912" s="13"/>
      <c r="B8912" s="13"/>
      <c r="C8912" s="13"/>
      <c r="D8912" s="13"/>
      <c r="E8912" s="13"/>
      <c r="F8912" s="13"/>
      <c r="G8912" s="13"/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  <c r="S8912" s="13"/>
      <c r="T8912" s="13"/>
      <c r="U8912" s="13"/>
      <c r="V8912" s="13"/>
      <c r="W8912" s="13"/>
      <c r="X8912" s="13"/>
      <c r="Y8912" s="13"/>
      <c r="Z8912" s="13"/>
      <c r="AA8912" s="13"/>
      <c r="AB8912" s="13"/>
      <c r="AC8912" s="13"/>
      <c r="AD8912" s="13"/>
      <c r="AE8912" s="13"/>
      <c r="AF8912" s="13"/>
      <c r="AG8912" s="13"/>
      <c r="AH8912" s="13"/>
      <c r="AI8912" s="13"/>
      <c r="AJ8912" s="13"/>
      <c r="AK8912" s="13"/>
      <c r="AL8912" s="13"/>
      <c r="AM8912" s="13"/>
      <c r="AN8912" s="13"/>
      <c r="AO8912" s="13"/>
      <c r="AP8912" s="13"/>
      <c r="AQ8912" s="13"/>
      <c r="AR8912" s="13"/>
      <c r="AS8912" s="13"/>
      <c r="AT8912" s="13"/>
      <c r="AU8912" s="13"/>
      <c r="AV8912" s="13"/>
      <c r="AW8912" s="13"/>
      <c r="AX8912" s="13"/>
      <c r="AY8912" s="13"/>
      <c r="AZ8912" s="12"/>
      <c r="BA8912" s="12"/>
      <c r="BB8912" s="12"/>
      <c r="BC8912" s="11"/>
      <c r="BD8912" s="11"/>
      <c r="BE8912" s="11"/>
      <c r="BF8912" s="11"/>
    </row>
    <row r="8913" spans="1:58" x14ac:dyDescent="0.25">
      <c r="A8913" s="13"/>
      <c r="B8913" s="13"/>
      <c r="C8913" s="13"/>
      <c r="D8913" s="13"/>
      <c r="E8913" s="13"/>
      <c r="F8913" s="13"/>
      <c r="G8913" s="13"/>
      <c r="H8913" s="13"/>
      <c r="I8913" s="13"/>
      <c r="J8913" s="13"/>
      <c r="K8913" s="13"/>
      <c r="L8913" s="13"/>
      <c r="M8913" s="13"/>
      <c r="N8913" s="13"/>
      <c r="O8913" s="13"/>
      <c r="P8913" s="13"/>
      <c r="Q8913" s="13"/>
      <c r="R8913" s="13"/>
      <c r="S8913" s="13"/>
      <c r="T8913" s="13"/>
      <c r="U8913" s="13"/>
      <c r="V8913" s="13"/>
      <c r="W8913" s="13"/>
      <c r="X8913" s="13"/>
      <c r="Y8913" s="13"/>
      <c r="Z8913" s="13"/>
      <c r="AA8913" s="13"/>
      <c r="AB8913" s="13"/>
      <c r="AC8913" s="13"/>
      <c r="AD8913" s="13"/>
      <c r="AE8913" s="13"/>
      <c r="AF8913" s="13"/>
      <c r="AG8913" s="13"/>
      <c r="AH8913" s="13"/>
      <c r="AI8913" s="13"/>
      <c r="AJ8913" s="13"/>
      <c r="AK8913" s="13"/>
      <c r="AL8913" s="13"/>
      <c r="AM8913" s="13"/>
      <c r="AN8913" s="13"/>
      <c r="AO8913" s="13"/>
      <c r="AP8913" s="13"/>
      <c r="AQ8913" s="13"/>
      <c r="AR8913" s="13"/>
      <c r="AS8913" s="13"/>
      <c r="AT8913" s="13"/>
      <c r="AU8913" s="13"/>
      <c r="AV8913" s="13"/>
      <c r="AW8913" s="13"/>
      <c r="AX8913" s="13"/>
      <c r="AY8913" s="13"/>
      <c r="AZ8913" s="12"/>
      <c r="BA8913" s="12"/>
      <c r="BB8913" s="12"/>
      <c r="BC8913" s="11"/>
      <c r="BD8913" s="11"/>
      <c r="BE8913" s="11"/>
      <c r="BF8913" s="11"/>
    </row>
    <row r="8914" spans="1:58" x14ac:dyDescent="0.25">
      <c r="A8914" s="13"/>
      <c r="B8914" s="13"/>
      <c r="C8914" s="13"/>
      <c r="D8914" s="13"/>
      <c r="E8914" s="13"/>
      <c r="F8914" s="13"/>
      <c r="G8914" s="13"/>
      <c r="H8914" s="13"/>
      <c r="I8914" s="13"/>
      <c r="J8914" s="13"/>
      <c r="K8914" s="13"/>
      <c r="L8914" s="13"/>
      <c r="M8914" s="13"/>
      <c r="N8914" s="13"/>
      <c r="O8914" s="13"/>
      <c r="P8914" s="13"/>
      <c r="Q8914" s="13"/>
      <c r="R8914" s="13"/>
      <c r="S8914" s="13"/>
      <c r="T8914" s="13"/>
      <c r="U8914" s="13"/>
      <c r="V8914" s="13"/>
      <c r="W8914" s="13"/>
      <c r="X8914" s="13"/>
      <c r="Y8914" s="13"/>
      <c r="Z8914" s="13"/>
      <c r="AA8914" s="13"/>
      <c r="AB8914" s="13"/>
      <c r="AC8914" s="13"/>
      <c r="AD8914" s="13"/>
      <c r="AE8914" s="13"/>
      <c r="AF8914" s="13"/>
      <c r="AG8914" s="13"/>
      <c r="AH8914" s="13"/>
      <c r="AI8914" s="13"/>
      <c r="AJ8914" s="13"/>
      <c r="AK8914" s="13"/>
      <c r="AL8914" s="13"/>
      <c r="AM8914" s="13"/>
      <c r="AN8914" s="13"/>
      <c r="AO8914" s="13"/>
      <c r="AP8914" s="13"/>
      <c r="AQ8914" s="13"/>
      <c r="AR8914" s="13"/>
      <c r="AS8914" s="13"/>
      <c r="AT8914" s="13"/>
      <c r="AU8914" s="13"/>
      <c r="AV8914" s="13"/>
      <c r="AW8914" s="13"/>
      <c r="AX8914" s="13"/>
      <c r="AY8914" s="13"/>
      <c r="AZ8914" s="12"/>
      <c r="BA8914" s="12"/>
      <c r="BB8914" s="12"/>
      <c r="BC8914" s="11"/>
      <c r="BD8914" s="11"/>
      <c r="BE8914" s="11"/>
      <c r="BF8914" s="11"/>
    </row>
    <row r="8915" spans="1:58" x14ac:dyDescent="0.25">
      <c r="A8915" s="13"/>
      <c r="B8915" s="13"/>
      <c r="C8915" s="13"/>
      <c r="D8915" s="13"/>
      <c r="E8915" s="13"/>
      <c r="F8915" s="13"/>
      <c r="G8915" s="13"/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  <c r="S8915" s="13"/>
      <c r="T8915" s="13"/>
      <c r="U8915" s="13"/>
      <c r="V8915" s="13"/>
      <c r="W8915" s="13"/>
      <c r="X8915" s="13"/>
      <c r="Y8915" s="13"/>
      <c r="Z8915" s="13"/>
      <c r="AA8915" s="13"/>
      <c r="AB8915" s="13"/>
      <c r="AC8915" s="13"/>
      <c r="AD8915" s="13"/>
      <c r="AE8915" s="13"/>
      <c r="AF8915" s="13"/>
      <c r="AG8915" s="13"/>
      <c r="AH8915" s="13"/>
      <c r="AI8915" s="13"/>
      <c r="AJ8915" s="13"/>
      <c r="AK8915" s="13"/>
      <c r="AL8915" s="13"/>
      <c r="AM8915" s="13"/>
      <c r="AN8915" s="13"/>
      <c r="AO8915" s="13"/>
      <c r="AP8915" s="13"/>
      <c r="AQ8915" s="13"/>
      <c r="AR8915" s="13"/>
      <c r="AS8915" s="13"/>
      <c r="AT8915" s="13"/>
      <c r="AU8915" s="13"/>
      <c r="AV8915" s="13"/>
      <c r="AW8915" s="13"/>
      <c r="AX8915" s="13"/>
      <c r="AY8915" s="13"/>
      <c r="AZ8915" s="12"/>
      <c r="BA8915" s="12"/>
      <c r="BB8915" s="12"/>
      <c r="BC8915" s="11"/>
      <c r="BD8915" s="11"/>
      <c r="BE8915" s="11"/>
      <c r="BF8915" s="11"/>
    </row>
    <row r="8916" spans="1:58" x14ac:dyDescent="0.25">
      <c r="A8916" s="13"/>
      <c r="B8916" s="13"/>
      <c r="C8916" s="13"/>
      <c r="D8916" s="13"/>
      <c r="E8916" s="13"/>
      <c r="F8916" s="13"/>
      <c r="G8916" s="13"/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  <c r="S8916" s="13"/>
      <c r="T8916" s="13"/>
      <c r="U8916" s="13"/>
      <c r="V8916" s="13"/>
      <c r="W8916" s="13"/>
      <c r="X8916" s="13"/>
      <c r="Y8916" s="13"/>
      <c r="Z8916" s="13"/>
      <c r="AA8916" s="13"/>
      <c r="AB8916" s="13"/>
      <c r="AC8916" s="13"/>
      <c r="AD8916" s="13"/>
      <c r="AE8916" s="13"/>
      <c r="AF8916" s="13"/>
      <c r="AG8916" s="13"/>
      <c r="AH8916" s="13"/>
      <c r="AI8916" s="13"/>
      <c r="AJ8916" s="13"/>
      <c r="AK8916" s="13"/>
      <c r="AL8916" s="13"/>
      <c r="AM8916" s="13"/>
      <c r="AN8916" s="13"/>
      <c r="AO8916" s="13"/>
      <c r="AP8916" s="13"/>
      <c r="AQ8916" s="13"/>
      <c r="AR8916" s="13"/>
      <c r="AS8916" s="13"/>
      <c r="AT8916" s="13"/>
      <c r="AU8916" s="13"/>
      <c r="AV8916" s="13"/>
      <c r="AW8916" s="13"/>
      <c r="AX8916" s="13"/>
      <c r="AY8916" s="13"/>
      <c r="AZ8916" s="12"/>
      <c r="BA8916" s="12"/>
      <c r="BB8916" s="12"/>
      <c r="BC8916" s="11"/>
      <c r="BD8916" s="11"/>
      <c r="BE8916" s="11"/>
      <c r="BF8916" s="11"/>
    </row>
    <row r="8917" spans="1:58" x14ac:dyDescent="0.25">
      <c r="A8917" s="13"/>
      <c r="B8917" s="13"/>
      <c r="C8917" s="13"/>
      <c r="D8917" s="13"/>
      <c r="E8917" s="13"/>
      <c r="F8917" s="13"/>
      <c r="G8917" s="13"/>
      <c r="H8917" s="13"/>
      <c r="I8917" s="13"/>
      <c r="J8917" s="13"/>
      <c r="K8917" s="13"/>
      <c r="L8917" s="13"/>
      <c r="M8917" s="13"/>
      <c r="N8917" s="13"/>
      <c r="O8917" s="13"/>
      <c r="P8917" s="13"/>
      <c r="Q8917" s="13"/>
      <c r="R8917" s="13"/>
      <c r="S8917" s="13"/>
      <c r="T8917" s="13"/>
      <c r="U8917" s="13"/>
      <c r="V8917" s="13"/>
      <c r="W8917" s="13"/>
      <c r="X8917" s="13"/>
      <c r="Y8917" s="13"/>
      <c r="Z8917" s="13"/>
      <c r="AA8917" s="13"/>
      <c r="AB8917" s="13"/>
      <c r="AC8917" s="13"/>
      <c r="AD8917" s="13"/>
      <c r="AE8917" s="13"/>
      <c r="AF8917" s="13"/>
      <c r="AG8917" s="13"/>
      <c r="AH8917" s="13"/>
      <c r="AI8917" s="13"/>
      <c r="AJ8917" s="13"/>
      <c r="AK8917" s="13"/>
      <c r="AL8917" s="13"/>
      <c r="AM8917" s="13"/>
      <c r="AN8917" s="13"/>
      <c r="AO8917" s="13"/>
      <c r="AP8917" s="13"/>
      <c r="AQ8917" s="13"/>
      <c r="AR8917" s="13"/>
      <c r="AS8917" s="13"/>
      <c r="AT8917" s="13"/>
      <c r="AU8917" s="13"/>
      <c r="AV8917" s="13"/>
      <c r="AW8917" s="13"/>
      <c r="AX8917" s="13"/>
      <c r="AY8917" s="13"/>
      <c r="AZ8917" s="12"/>
      <c r="BA8917" s="12"/>
      <c r="BB8917" s="12"/>
      <c r="BC8917" s="11"/>
      <c r="BD8917" s="11"/>
      <c r="BE8917" s="11"/>
      <c r="BF8917" s="11"/>
    </row>
    <row r="8918" spans="1:58" x14ac:dyDescent="0.25">
      <c r="A8918" s="13"/>
      <c r="B8918" s="13"/>
      <c r="C8918" s="13"/>
      <c r="D8918" s="13"/>
      <c r="E8918" s="13"/>
      <c r="F8918" s="13"/>
      <c r="G8918" s="13"/>
      <c r="H8918" s="13"/>
      <c r="I8918" s="13"/>
      <c r="J8918" s="13"/>
      <c r="K8918" s="13"/>
      <c r="L8918" s="13"/>
      <c r="M8918" s="13"/>
      <c r="N8918" s="13"/>
      <c r="O8918" s="13"/>
      <c r="P8918" s="13"/>
      <c r="Q8918" s="13"/>
      <c r="R8918" s="13"/>
      <c r="S8918" s="13"/>
      <c r="T8918" s="13"/>
      <c r="U8918" s="13"/>
      <c r="V8918" s="13"/>
      <c r="W8918" s="13"/>
      <c r="X8918" s="13"/>
      <c r="Y8918" s="13"/>
      <c r="Z8918" s="13"/>
      <c r="AA8918" s="13"/>
      <c r="AB8918" s="13"/>
      <c r="AC8918" s="13"/>
      <c r="AD8918" s="13"/>
      <c r="AE8918" s="13"/>
      <c r="AF8918" s="13"/>
      <c r="AG8918" s="13"/>
      <c r="AH8918" s="13"/>
      <c r="AI8918" s="13"/>
      <c r="AJ8918" s="13"/>
      <c r="AK8918" s="13"/>
      <c r="AL8918" s="13"/>
      <c r="AM8918" s="13"/>
      <c r="AN8918" s="13"/>
      <c r="AO8918" s="13"/>
      <c r="AP8918" s="13"/>
      <c r="AQ8918" s="13"/>
      <c r="AR8918" s="13"/>
      <c r="AS8918" s="13"/>
      <c r="AT8918" s="13"/>
      <c r="AU8918" s="13"/>
      <c r="AV8918" s="13"/>
      <c r="AW8918" s="13"/>
      <c r="AX8918" s="13"/>
      <c r="AY8918" s="13"/>
      <c r="AZ8918" s="12"/>
      <c r="BA8918" s="12"/>
      <c r="BB8918" s="12"/>
      <c r="BC8918" s="11"/>
      <c r="BD8918" s="11"/>
      <c r="BE8918" s="11"/>
      <c r="BF8918" s="11"/>
    </row>
    <row r="8919" spans="1:58" x14ac:dyDescent="0.25">
      <c r="A8919" s="13"/>
      <c r="B8919" s="13"/>
      <c r="C8919" s="13"/>
      <c r="D8919" s="13"/>
      <c r="E8919" s="13"/>
      <c r="F8919" s="13"/>
      <c r="G8919" s="13"/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  <c r="S8919" s="13"/>
      <c r="T8919" s="13"/>
      <c r="U8919" s="13"/>
      <c r="V8919" s="13"/>
      <c r="W8919" s="13"/>
      <c r="X8919" s="13"/>
      <c r="Y8919" s="13"/>
      <c r="Z8919" s="13"/>
      <c r="AA8919" s="13"/>
      <c r="AB8919" s="13"/>
      <c r="AC8919" s="13"/>
      <c r="AD8919" s="13"/>
      <c r="AE8919" s="13"/>
      <c r="AF8919" s="13"/>
      <c r="AG8919" s="13"/>
      <c r="AH8919" s="13"/>
      <c r="AI8919" s="13"/>
      <c r="AJ8919" s="13"/>
      <c r="AK8919" s="13"/>
      <c r="AL8919" s="13"/>
      <c r="AM8919" s="13"/>
      <c r="AN8919" s="13"/>
      <c r="AO8919" s="13"/>
      <c r="AP8919" s="13"/>
      <c r="AQ8919" s="13"/>
      <c r="AR8919" s="13"/>
      <c r="AS8919" s="13"/>
      <c r="AT8919" s="13"/>
      <c r="AU8919" s="13"/>
      <c r="AV8919" s="13"/>
      <c r="AW8919" s="13"/>
      <c r="AX8919" s="13"/>
      <c r="AY8919" s="13"/>
      <c r="AZ8919" s="12"/>
      <c r="BA8919" s="12"/>
      <c r="BB8919" s="12"/>
      <c r="BC8919" s="11"/>
      <c r="BD8919" s="11"/>
      <c r="BE8919" s="11"/>
      <c r="BF8919" s="11"/>
    </row>
    <row r="8920" spans="1:58" x14ac:dyDescent="0.25">
      <c r="A8920" s="13"/>
      <c r="B8920" s="13"/>
      <c r="C8920" s="13"/>
      <c r="D8920" s="13"/>
      <c r="E8920" s="13"/>
      <c r="F8920" s="13"/>
      <c r="G8920" s="13"/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  <c r="S8920" s="13"/>
      <c r="T8920" s="13"/>
      <c r="U8920" s="13"/>
      <c r="V8920" s="13"/>
      <c r="W8920" s="13"/>
      <c r="X8920" s="13"/>
      <c r="Y8920" s="13"/>
      <c r="Z8920" s="13"/>
      <c r="AA8920" s="13"/>
      <c r="AB8920" s="13"/>
      <c r="AC8920" s="13"/>
      <c r="AD8920" s="13"/>
      <c r="AE8920" s="13"/>
      <c r="AF8920" s="13"/>
      <c r="AG8920" s="13"/>
      <c r="AH8920" s="13"/>
      <c r="AI8920" s="13"/>
      <c r="AJ8920" s="13"/>
      <c r="AK8920" s="13"/>
      <c r="AL8920" s="13"/>
      <c r="AM8920" s="13"/>
      <c r="AN8920" s="13"/>
      <c r="AO8920" s="13"/>
      <c r="AP8920" s="13"/>
      <c r="AQ8920" s="13"/>
      <c r="AR8920" s="13"/>
      <c r="AS8920" s="13"/>
      <c r="AT8920" s="13"/>
      <c r="AU8920" s="13"/>
      <c r="AV8920" s="13"/>
      <c r="AW8920" s="13"/>
      <c r="AX8920" s="13"/>
      <c r="AY8920" s="13"/>
      <c r="AZ8920" s="12"/>
      <c r="BA8920" s="12"/>
      <c r="BB8920" s="12"/>
      <c r="BC8920" s="11"/>
      <c r="BD8920" s="11"/>
      <c r="BE8920" s="11"/>
      <c r="BF8920" s="11"/>
    </row>
    <row r="8921" spans="1:58" x14ac:dyDescent="0.25">
      <c r="A8921" s="13"/>
      <c r="B8921" s="13"/>
      <c r="C8921" s="13"/>
      <c r="D8921" s="13"/>
      <c r="E8921" s="13"/>
      <c r="F8921" s="13"/>
      <c r="G8921" s="13"/>
      <c r="H8921" s="13"/>
      <c r="I8921" s="13"/>
      <c r="J8921" s="13"/>
      <c r="K8921" s="13"/>
      <c r="L8921" s="13"/>
      <c r="M8921" s="13"/>
      <c r="N8921" s="13"/>
      <c r="O8921" s="13"/>
      <c r="P8921" s="13"/>
      <c r="Q8921" s="13"/>
      <c r="R8921" s="13"/>
      <c r="S8921" s="13"/>
      <c r="T8921" s="13"/>
      <c r="U8921" s="13"/>
      <c r="V8921" s="13"/>
      <c r="W8921" s="13"/>
      <c r="X8921" s="13"/>
      <c r="Y8921" s="13"/>
      <c r="Z8921" s="13"/>
      <c r="AA8921" s="13"/>
      <c r="AB8921" s="13"/>
      <c r="AC8921" s="13"/>
      <c r="AD8921" s="13"/>
      <c r="AE8921" s="13"/>
      <c r="AF8921" s="13"/>
      <c r="AG8921" s="13"/>
      <c r="AH8921" s="13"/>
      <c r="AI8921" s="13"/>
      <c r="AJ8921" s="13"/>
      <c r="AK8921" s="13"/>
      <c r="AL8921" s="13"/>
      <c r="AM8921" s="13"/>
      <c r="AN8921" s="13"/>
      <c r="AO8921" s="13"/>
      <c r="AP8921" s="13"/>
      <c r="AQ8921" s="13"/>
      <c r="AR8921" s="13"/>
      <c r="AS8921" s="13"/>
      <c r="AT8921" s="13"/>
      <c r="AU8921" s="13"/>
      <c r="AV8921" s="13"/>
      <c r="AW8921" s="13"/>
      <c r="AX8921" s="13"/>
      <c r="AY8921" s="13"/>
      <c r="AZ8921" s="12"/>
      <c r="BA8921" s="12"/>
      <c r="BB8921" s="12"/>
      <c r="BC8921" s="11"/>
      <c r="BD8921" s="11"/>
      <c r="BE8921" s="11"/>
      <c r="BF8921" s="11"/>
    </row>
    <row r="8922" spans="1:58" x14ac:dyDescent="0.25">
      <c r="A8922" s="13"/>
      <c r="B8922" s="13"/>
      <c r="C8922" s="13"/>
      <c r="D8922" s="13"/>
      <c r="E8922" s="13"/>
      <c r="F8922" s="13"/>
      <c r="G8922" s="13"/>
      <c r="H8922" s="13"/>
      <c r="I8922" s="13"/>
      <c r="J8922" s="13"/>
      <c r="K8922" s="13"/>
      <c r="L8922" s="13"/>
      <c r="M8922" s="13"/>
      <c r="N8922" s="13"/>
      <c r="O8922" s="13"/>
      <c r="P8922" s="13"/>
      <c r="Q8922" s="13"/>
      <c r="R8922" s="13"/>
      <c r="S8922" s="13"/>
      <c r="T8922" s="13"/>
      <c r="U8922" s="13"/>
      <c r="V8922" s="13"/>
      <c r="W8922" s="13"/>
      <c r="X8922" s="13"/>
      <c r="Y8922" s="13"/>
      <c r="Z8922" s="13"/>
      <c r="AA8922" s="13"/>
      <c r="AB8922" s="13"/>
      <c r="AC8922" s="13"/>
      <c r="AD8922" s="13"/>
      <c r="AE8922" s="13"/>
      <c r="AF8922" s="13"/>
      <c r="AG8922" s="13"/>
      <c r="AH8922" s="13"/>
      <c r="AI8922" s="13"/>
      <c r="AJ8922" s="13"/>
      <c r="AK8922" s="13"/>
      <c r="AL8922" s="13"/>
      <c r="AM8922" s="13"/>
      <c r="AN8922" s="13"/>
      <c r="AO8922" s="13"/>
      <c r="AP8922" s="13"/>
      <c r="AQ8922" s="13"/>
      <c r="AR8922" s="13"/>
      <c r="AS8922" s="13"/>
      <c r="AT8922" s="13"/>
      <c r="AU8922" s="13"/>
      <c r="AV8922" s="13"/>
      <c r="AW8922" s="13"/>
      <c r="AX8922" s="13"/>
      <c r="AY8922" s="13"/>
      <c r="AZ8922" s="12"/>
      <c r="BA8922" s="12"/>
      <c r="BB8922" s="12"/>
      <c r="BC8922" s="11"/>
      <c r="BD8922" s="11"/>
      <c r="BE8922" s="11"/>
      <c r="BF8922" s="11"/>
    </row>
    <row r="8923" spans="1:58" x14ac:dyDescent="0.25">
      <c r="A8923" s="13"/>
      <c r="B8923" s="13"/>
      <c r="C8923" s="13"/>
      <c r="D8923" s="13"/>
      <c r="E8923" s="13"/>
      <c r="F8923" s="13"/>
      <c r="G8923" s="13"/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  <c r="S8923" s="13"/>
      <c r="T8923" s="13"/>
      <c r="U8923" s="13"/>
      <c r="V8923" s="13"/>
      <c r="W8923" s="13"/>
      <c r="X8923" s="13"/>
      <c r="Y8923" s="13"/>
      <c r="Z8923" s="13"/>
      <c r="AA8923" s="13"/>
      <c r="AB8923" s="13"/>
      <c r="AC8923" s="13"/>
      <c r="AD8923" s="13"/>
      <c r="AE8923" s="13"/>
      <c r="AF8923" s="13"/>
      <c r="AG8923" s="13"/>
      <c r="AH8923" s="13"/>
      <c r="AI8923" s="13"/>
      <c r="AJ8923" s="13"/>
      <c r="AK8923" s="13"/>
      <c r="AL8923" s="13"/>
      <c r="AM8923" s="13"/>
      <c r="AN8923" s="13"/>
      <c r="AO8923" s="13"/>
      <c r="AP8923" s="13"/>
      <c r="AQ8923" s="13"/>
      <c r="AR8923" s="13"/>
      <c r="AS8923" s="13"/>
      <c r="AT8923" s="13"/>
      <c r="AU8923" s="13"/>
      <c r="AV8923" s="13"/>
      <c r="AW8923" s="13"/>
      <c r="AX8923" s="13"/>
      <c r="AY8923" s="13"/>
      <c r="AZ8923" s="12"/>
      <c r="BA8923" s="12"/>
      <c r="BB8923" s="12"/>
      <c r="BC8923" s="11"/>
      <c r="BD8923" s="11"/>
      <c r="BE8923" s="11"/>
      <c r="BF8923" s="11"/>
    </row>
    <row r="8924" spans="1:58" x14ac:dyDescent="0.25">
      <c r="A8924" s="13"/>
      <c r="B8924" s="13"/>
      <c r="C8924" s="13"/>
      <c r="D8924" s="13"/>
      <c r="E8924" s="13"/>
      <c r="F8924" s="13"/>
      <c r="G8924" s="13"/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  <c r="S8924" s="13"/>
      <c r="T8924" s="13"/>
      <c r="U8924" s="13"/>
      <c r="V8924" s="13"/>
      <c r="W8924" s="13"/>
      <c r="X8924" s="13"/>
      <c r="Y8924" s="13"/>
      <c r="Z8924" s="13"/>
      <c r="AA8924" s="13"/>
      <c r="AB8924" s="13"/>
      <c r="AC8924" s="13"/>
      <c r="AD8924" s="13"/>
      <c r="AE8924" s="13"/>
      <c r="AF8924" s="13"/>
      <c r="AG8924" s="13"/>
      <c r="AH8924" s="13"/>
      <c r="AI8924" s="13"/>
      <c r="AJ8924" s="13"/>
      <c r="AK8924" s="13"/>
      <c r="AL8924" s="13"/>
      <c r="AM8924" s="13"/>
      <c r="AN8924" s="13"/>
      <c r="AO8924" s="13"/>
      <c r="AP8924" s="13"/>
      <c r="AQ8924" s="13"/>
      <c r="AR8924" s="13"/>
      <c r="AS8924" s="13"/>
      <c r="AT8924" s="13"/>
      <c r="AU8924" s="13"/>
      <c r="AV8924" s="13"/>
      <c r="AW8924" s="13"/>
      <c r="AX8924" s="13"/>
      <c r="AY8924" s="13"/>
      <c r="AZ8924" s="12"/>
      <c r="BA8924" s="12"/>
      <c r="BB8924" s="12"/>
      <c r="BC8924" s="11"/>
      <c r="BD8924" s="11"/>
      <c r="BE8924" s="11"/>
      <c r="BF8924" s="11"/>
    </row>
    <row r="8925" spans="1:58" x14ac:dyDescent="0.25">
      <c r="A8925" s="13"/>
      <c r="B8925" s="13"/>
      <c r="C8925" s="13"/>
      <c r="D8925" s="13"/>
      <c r="E8925" s="13"/>
      <c r="F8925" s="13"/>
      <c r="G8925" s="13"/>
      <c r="H8925" s="13"/>
      <c r="I8925" s="13"/>
      <c r="J8925" s="13"/>
      <c r="K8925" s="13"/>
      <c r="L8925" s="13"/>
      <c r="M8925" s="13"/>
      <c r="N8925" s="13"/>
      <c r="O8925" s="13"/>
      <c r="P8925" s="13"/>
      <c r="Q8925" s="13"/>
      <c r="R8925" s="13"/>
      <c r="S8925" s="13"/>
      <c r="T8925" s="13"/>
      <c r="U8925" s="13"/>
      <c r="V8925" s="13"/>
      <c r="W8925" s="13"/>
      <c r="X8925" s="13"/>
      <c r="Y8925" s="13"/>
      <c r="Z8925" s="13"/>
      <c r="AA8925" s="13"/>
      <c r="AB8925" s="13"/>
      <c r="AC8925" s="13"/>
      <c r="AD8925" s="13"/>
      <c r="AE8925" s="13"/>
      <c r="AF8925" s="13"/>
      <c r="AG8925" s="13"/>
      <c r="AH8925" s="13"/>
      <c r="AI8925" s="13"/>
      <c r="AJ8925" s="13"/>
      <c r="AK8925" s="13"/>
      <c r="AL8925" s="13"/>
      <c r="AM8925" s="13"/>
      <c r="AN8925" s="13"/>
      <c r="AO8925" s="13"/>
      <c r="AP8925" s="13"/>
      <c r="AQ8925" s="13"/>
      <c r="AR8925" s="13"/>
      <c r="AS8925" s="13"/>
      <c r="AT8925" s="13"/>
      <c r="AU8925" s="13"/>
      <c r="AV8925" s="13"/>
      <c r="AW8925" s="13"/>
      <c r="AX8925" s="13"/>
      <c r="AY8925" s="13"/>
      <c r="AZ8925" s="12"/>
      <c r="BA8925" s="12"/>
      <c r="BB8925" s="12"/>
      <c r="BC8925" s="11"/>
      <c r="BD8925" s="11"/>
      <c r="BE8925" s="11"/>
      <c r="BF8925" s="11"/>
    </row>
    <row r="8926" spans="1:58" x14ac:dyDescent="0.25">
      <c r="A8926" s="13"/>
      <c r="B8926" s="13"/>
      <c r="C8926" s="13"/>
      <c r="D8926" s="13"/>
      <c r="E8926" s="13"/>
      <c r="F8926" s="13"/>
      <c r="G8926" s="13"/>
      <c r="H8926" s="13"/>
      <c r="I8926" s="13"/>
      <c r="J8926" s="13"/>
      <c r="K8926" s="13"/>
      <c r="L8926" s="13"/>
      <c r="M8926" s="13"/>
      <c r="N8926" s="13"/>
      <c r="O8926" s="13"/>
      <c r="P8926" s="13"/>
      <c r="Q8926" s="13"/>
      <c r="R8926" s="13"/>
      <c r="S8926" s="13"/>
      <c r="T8926" s="13"/>
      <c r="U8926" s="13"/>
      <c r="V8926" s="13"/>
      <c r="W8926" s="13"/>
      <c r="X8926" s="13"/>
      <c r="Y8926" s="13"/>
      <c r="Z8926" s="13"/>
      <c r="AA8926" s="13"/>
      <c r="AB8926" s="13"/>
      <c r="AC8926" s="13"/>
      <c r="AD8926" s="13"/>
      <c r="AE8926" s="13"/>
      <c r="AF8926" s="13"/>
      <c r="AG8926" s="13"/>
      <c r="AH8926" s="13"/>
      <c r="AI8926" s="13"/>
      <c r="AJ8926" s="13"/>
      <c r="AK8926" s="13"/>
      <c r="AL8926" s="13"/>
      <c r="AM8926" s="13"/>
      <c r="AN8926" s="13"/>
      <c r="AO8926" s="13"/>
      <c r="AP8926" s="13"/>
      <c r="AQ8926" s="13"/>
      <c r="AR8926" s="13"/>
      <c r="AS8926" s="13"/>
      <c r="AT8926" s="13"/>
      <c r="AU8926" s="13"/>
      <c r="AV8926" s="13"/>
      <c r="AW8926" s="13"/>
      <c r="AX8926" s="13"/>
      <c r="AY8926" s="13"/>
      <c r="AZ8926" s="12"/>
      <c r="BA8926" s="12"/>
      <c r="BB8926" s="12"/>
      <c r="BC8926" s="11"/>
      <c r="BD8926" s="11"/>
      <c r="BE8926" s="11"/>
      <c r="BF8926" s="11"/>
    </row>
    <row r="8927" spans="1:58" x14ac:dyDescent="0.25">
      <c r="A8927" s="13"/>
      <c r="B8927" s="13"/>
      <c r="C8927" s="13"/>
      <c r="D8927" s="13"/>
      <c r="E8927" s="13"/>
      <c r="F8927" s="13"/>
      <c r="G8927" s="13"/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  <c r="S8927" s="13"/>
      <c r="T8927" s="13"/>
      <c r="U8927" s="13"/>
      <c r="V8927" s="13"/>
      <c r="W8927" s="13"/>
      <c r="X8927" s="13"/>
      <c r="Y8927" s="13"/>
      <c r="Z8927" s="13"/>
      <c r="AA8927" s="13"/>
      <c r="AB8927" s="13"/>
      <c r="AC8927" s="13"/>
      <c r="AD8927" s="13"/>
      <c r="AE8927" s="13"/>
      <c r="AF8927" s="13"/>
      <c r="AG8927" s="13"/>
      <c r="AH8927" s="13"/>
      <c r="AI8927" s="13"/>
      <c r="AJ8927" s="13"/>
      <c r="AK8927" s="13"/>
      <c r="AL8927" s="13"/>
      <c r="AM8927" s="13"/>
      <c r="AN8927" s="13"/>
      <c r="AO8927" s="13"/>
      <c r="AP8927" s="13"/>
      <c r="AQ8927" s="13"/>
      <c r="AR8927" s="13"/>
      <c r="AS8927" s="13"/>
      <c r="AT8927" s="13"/>
      <c r="AU8927" s="13"/>
      <c r="AV8927" s="13"/>
      <c r="AW8927" s="13"/>
      <c r="AX8927" s="13"/>
      <c r="AY8927" s="13"/>
      <c r="AZ8927" s="12"/>
      <c r="BA8927" s="12"/>
      <c r="BB8927" s="12"/>
      <c r="BC8927" s="11"/>
      <c r="BD8927" s="11"/>
      <c r="BE8927" s="11"/>
      <c r="BF8927" s="11"/>
    </row>
    <row r="8928" spans="1:58" x14ac:dyDescent="0.25">
      <c r="A8928" s="13"/>
      <c r="B8928" s="13"/>
      <c r="C8928" s="13"/>
      <c r="D8928" s="13"/>
      <c r="E8928" s="13"/>
      <c r="F8928" s="13"/>
      <c r="G8928" s="13"/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  <c r="S8928" s="13"/>
      <c r="T8928" s="13"/>
      <c r="U8928" s="13"/>
      <c r="V8928" s="13"/>
      <c r="W8928" s="13"/>
      <c r="X8928" s="13"/>
      <c r="Y8928" s="13"/>
      <c r="Z8928" s="13"/>
      <c r="AA8928" s="13"/>
      <c r="AB8928" s="13"/>
      <c r="AC8928" s="13"/>
      <c r="AD8928" s="13"/>
      <c r="AE8928" s="13"/>
      <c r="AF8928" s="13"/>
      <c r="AG8928" s="13"/>
      <c r="AH8928" s="13"/>
      <c r="AI8928" s="13"/>
      <c r="AJ8928" s="13"/>
      <c r="AK8928" s="13"/>
      <c r="AL8928" s="13"/>
      <c r="AM8928" s="13"/>
      <c r="AN8928" s="13"/>
      <c r="AO8928" s="13"/>
      <c r="AP8928" s="13"/>
      <c r="AQ8928" s="13"/>
      <c r="AR8928" s="13"/>
      <c r="AS8928" s="13"/>
      <c r="AT8928" s="13"/>
      <c r="AU8928" s="13"/>
      <c r="AV8928" s="13"/>
      <c r="AW8928" s="13"/>
      <c r="AX8928" s="13"/>
      <c r="AY8928" s="13"/>
      <c r="AZ8928" s="12"/>
      <c r="BA8928" s="12"/>
      <c r="BB8928" s="12"/>
      <c r="BC8928" s="11"/>
      <c r="BD8928" s="11"/>
      <c r="BE8928" s="11"/>
      <c r="BF8928" s="11"/>
    </row>
    <row r="8929" spans="1:58" x14ac:dyDescent="0.25">
      <c r="A8929" s="13"/>
      <c r="B8929" s="13"/>
      <c r="C8929" s="13"/>
      <c r="D8929" s="13"/>
      <c r="E8929" s="13"/>
      <c r="F8929" s="13"/>
      <c r="G8929" s="13"/>
      <c r="H8929" s="13"/>
      <c r="I8929" s="13"/>
      <c r="J8929" s="13"/>
      <c r="K8929" s="13"/>
      <c r="L8929" s="13"/>
      <c r="M8929" s="13"/>
      <c r="N8929" s="13"/>
      <c r="O8929" s="13"/>
      <c r="P8929" s="13"/>
      <c r="Q8929" s="13"/>
      <c r="R8929" s="13"/>
      <c r="S8929" s="13"/>
      <c r="T8929" s="13"/>
      <c r="U8929" s="13"/>
      <c r="V8929" s="13"/>
      <c r="W8929" s="13"/>
      <c r="X8929" s="13"/>
      <c r="Y8929" s="13"/>
      <c r="Z8929" s="13"/>
      <c r="AA8929" s="13"/>
      <c r="AB8929" s="13"/>
      <c r="AC8929" s="13"/>
      <c r="AD8929" s="13"/>
      <c r="AE8929" s="13"/>
      <c r="AF8929" s="13"/>
      <c r="AG8929" s="13"/>
      <c r="AH8929" s="13"/>
      <c r="AI8929" s="13"/>
      <c r="AJ8929" s="13"/>
      <c r="AK8929" s="13"/>
      <c r="AL8929" s="13"/>
      <c r="AM8929" s="13"/>
      <c r="AN8929" s="13"/>
      <c r="AO8929" s="13"/>
      <c r="AP8929" s="13"/>
      <c r="AQ8929" s="13"/>
      <c r="AR8929" s="13"/>
      <c r="AS8929" s="13"/>
      <c r="AT8929" s="13"/>
      <c r="AU8929" s="13"/>
      <c r="AV8929" s="13"/>
      <c r="AW8929" s="13"/>
      <c r="AX8929" s="13"/>
      <c r="AY8929" s="13"/>
      <c r="AZ8929" s="12"/>
      <c r="BA8929" s="12"/>
      <c r="BB8929" s="12"/>
      <c r="BC8929" s="11"/>
      <c r="BD8929" s="11"/>
      <c r="BE8929" s="11"/>
      <c r="BF8929" s="11"/>
    </row>
    <row r="8930" spans="1:58" x14ac:dyDescent="0.25">
      <c r="A8930" s="13"/>
      <c r="B8930" s="13"/>
      <c r="C8930" s="13"/>
      <c r="D8930" s="13"/>
      <c r="E8930" s="13"/>
      <c r="F8930" s="13"/>
      <c r="G8930" s="13"/>
      <c r="H8930" s="13"/>
      <c r="I8930" s="13"/>
      <c r="J8930" s="13"/>
      <c r="K8930" s="13"/>
      <c r="L8930" s="13"/>
      <c r="M8930" s="13"/>
      <c r="N8930" s="13"/>
      <c r="O8930" s="13"/>
      <c r="P8930" s="13"/>
      <c r="Q8930" s="13"/>
      <c r="R8930" s="13"/>
      <c r="S8930" s="13"/>
      <c r="T8930" s="13"/>
      <c r="U8930" s="13"/>
      <c r="V8930" s="13"/>
      <c r="W8930" s="13"/>
      <c r="X8930" s="13"/>
      <c r="Y8930" s="13"/>
      <c r="Z8930" s="13"/>
      <c r="AA8930" s="13"/>
      <c r="AB8930" s="13"/>
      <c r="AC8930" s="13"/>
      <c r="AD8930" s="13"/>
      <c r="AE8930" s="13"/>
      <c r="AF8930" s="13"/>
      <c r="AG8930" s="13"/>
      <c r="AH8930" s="13"/>
      <c r="AI8930" s="13"/>
      <c r="AJ8930" s="13"/>
      <c r="AK8930" s="13"/>
      <c r="AL8930" s="13"/>
      <c r="AM8930" s="13"/>
      <c r="AN8930" s="13"/>
      <c r="AO8930" s="13"/>
      <c r="AP8930" s="13"/>
      <c r="AQ8930" s="13"/>
      <c r="AR8930" s="13"/>
      <c r="AS8930" s="13"/>
      <c r="AT8930" s="13"/>
      <c r="AU8930" s="13"/>
      <c r="AV8930" s="13"/>
      <c r="AW8930" s="13"/>
      <c r="AX8930" s="13"/>
      <c r="AY8930" s="13"/>
      <c r="AZ8930" s="12"/>
      <c r="BA8930" s="12"/>
      <c r="BB8930" s="12"/>
      <c r="BC8930" s="11"/>
      <c r="BD8930" s="11"/>
      <c r="BE8930" s="11"/>
      <c r="BF8930" s="11"/>
    </row>
    <row r="8931" spans="1:58" x14ac:dyDescent="0.25">
      <c r="A8931" s="13"/>
      <c r="B8931" s="13"/>
      <c r="C8931" s="13"/>
      <c r="D8931" s="13"/>
      <c r="E8931" s="13"/>
      <c r="F8931" s="13"/>
      <c r="G8931" s="13"/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  <c r="S8931" s="13"/>
      <c r="T8931" s="13"/>
      <c r="U8931" s="13"/>
      <c r="V8931" s="13"/>
      <c r="W8931" s="13"/>
      <c r="X8931" s="13"/>
      <c r="Y8931" s="13"/>
      <c r="Z8931" s="13"/>
      <c r="AA8931" s="13"/>
      <c r="AB8931" s="13"/>
      <c r="AC8931" s="13"/>
      <c r="AD8931" s="13"/>
      <c r="AE8931" s="13"/>
      <c r="AF8931" s="13"/>
      <c r="AG8931" s="13"/>
      <c r="AH8931" s="13"/>
      <c r="AI8931" s="13"/>
      <c r="AJ8931" s="13"/>
      <c r="AK8931" s="13"/>
      <c r="AL8931" s="13"/>
      <c r="AM8931" s="13"/>
      <c r="AN8931" s="13"/>
      <c r="AO8931" s="13"/>
      <c r="AP8931" s="13"/>
      <c r="AQ8931" s="13"/>
      <c r="AR8931" s="13"/>
      <c r="AS8931" s="13"/>
      <c r="AT8931" s="13"/>
      <c r="AU8931" s="13"/>
      <c r="AV8931" s="13"/>
      <c r="AW8931" s="13"/>
      <c r="AX8931" s="13"/>
      <c r="AY8931" s="13"/>
      <c r="AZ8931" s="12"/>
      <c r="BA8931" s="12"/>
      <c r="BB8931" s="12"/>
      <c r="BC8931" s="11"/>
      <c r="BD8931" s="11"/>
      <c r="BE8931" s="11"/>
      <c r="BF8931" s="11"/>
    </row>
    <row r="8932" spans="1:58" x14ac:dyDescent="0.25">
      <c r="A8932" s="13"/>
      <c r="B8932" s="13"/>
      <c r="C8932" s="13"/>
      <c r="D8932" s="13"/>
      <c r="E8932" s="13"/>
      <c r="F8932" s="13"/>
      <c r="G8932" s="13"/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  <c r="S8932" s="13"/>
      <c r="T8932" s="13"/>
      <c r="U8932" s="13"/>
      <c r="V8932" s="13"/>
      <c r="W8932" s="13"/>
      <c r="X8932" s="13"/>
      <c r="Y8932" s="13"/>
      <c r="Z8932" s="13"/>
      <c r="AA8932" s="13"/>
      <c r="AB8932" s="13"/>
      <c r="AC8932" s="13"/>
      <c r="AD8932" s="13"/>
      <c r="AE8932" s="13"/>
      <c r="AF8932" s="13"/>
      <c r="AG8932" s="13"/>
      <c r="AH8932" s="13"/>
      <c r="AI8932" s="13"/>
      <c r="AJ8932" s="13"/>
      <c r="AK8932" s="13"/>
      <c r="AL8932" s="13"/>
      <c r="AM8932" s="13"/>
      <c r="AN8932" s="13"/>
      <c r="AO8932" s="13"/>
      <c r="AP8932" s="13"/>
      <c r="AQ8932" s="13"/>
      <c r="AR8932" s="13"/>
      <c r="AS8932" s="13"/>
      <c r="AT8932" s="13"/>
      <c r="AU8932" s="13"/>
      <c r="AV8932" s="13"/>
      <c r="AW8932" s="13"/>
      <c r="AX8932" s="13"/>
      <c r="AY8932" s="13"/>
      <c r="AZ8932" s="12"/>
      <c r="BA8932" s="12"/>
      <c r="BB8932" s="12"/>
      <c r="BC8932" s="11"/>
      <c r="BD8932" s="11"/>
      <c r="BE8932" s="11"/>
      <c r="BF8932" s="11"/>
    </row>
    <row r="8933" spans="1:58" x14ac:dyDescent="0.25">
      <c r="A8933" s="13"/>
      <c r="B8933" s="13"/>
      <c r="C8933" s="13"/>
      <c r="D8933" s="13"/>
      <c r="E8933" s="13"/>
      <c r="F8933" s="13"/>
      <c r="G8933" s="13"/>
      <c r="H8933" s="13"/>
      <c r="I8933" s="13"/>
      <c r="J8933" s="13"/>
      <c r="K8933" s="13"/>
      <c r="L8933" s="13"/>
      <c r="M8933" s="13"/>
      <c r="N8933" s="13"/>
      <c r="O8933" s="13"/>
      <c r="P8933" s="13"/>
      <c r="Q8933" s="13"/>
      <c r="R8933" s="13"/>
      <c r="S8933" s="13"/>
      <c r="T8933" s="13"/>
      <c r="U8933" s="13"/>
      <c r="V8933" s="13"/>
      <c r="W8933" s="13"/>
      <c r="X8933" s="13"/>
      <c r="Y8933" s="13"/>
      <c r="Z8933" s="13"/>
      <c r="AA8933" s="13"/>
      <c r="AB8933" s="13"/>
      <c r="AC8933" s="13"/>
      <c r="AD8933" s="13"/>
      <c r="AE8933" s="13"/>
      <c r="AF8933" s="13"/>
      <c r="AG8933" s="13"/>
      <c r="AH8933" s="13"/>
      <c r="AI8933" s="13"/>
      <c r="AJ8933" s="13"/>
      <c r="AK8933" s="13"/>
      <c r="AL8933" s="13"/>
      <c r="AM8933" s="13"/>
      <c r="AN8933" s="13"/>
      <c r="AO8933" s="13"/>
      <c r="AP8933" s="13"/>
      <c r="AQ8933" s="13"/>
      <c r="AR8933" s="13"/>
      <c r="AS8933" s="13"/>
      <c r="AT8933" s="13"/>
      <c r="AU8933" s="13"/>
      <c r="AV8933" s="13"/>
      <c r="AW8933" s="13"/>
      <c r="AX8933" s="13"/>
      <c r="AY8933" s="13"/>
      <c r="AZ8933" s="12"/>
      <c r="BA8933" s="12"/>
      <c r="BB8933" s="12"/>
      <c r="BC8933" s="11"/>
      <c r="BD8933" s="11"/>
      <c r="BE8933" s="11"/>
      <c r="BF8933" s="11"/>
    </row>
    <row r="8934" spans="1:58" x14ac:dyDescent="0.25">
      <c r="A8934" s="13"/>
      <c r="B8934" s="13"/>
      <c r="C8934" s="13"/>
      <c r="D8934" s="13"/>
      <c r="E8934" s="13"/>
      <c r="F8934" s="13"/>
      <c r="G8934" s="13"/>
      <c r="H8934" s="13"/>
      <c r="I8934" s="13"/>
      <c r="J8934" s="13"/>
      <c r="K8934" s="13"/>
      <c r="L8934" s="13"/>
      <c r="M8934" s="13"/>
      <c r="N8934" s="13"/>
      <c r="O8934" s="13"/>
      <c r="P8934" s="13"/>
      <c r="Q8934" s="13"/>
      <c r="R8934" s="13"/>
      <c r="S8934" s="13"/>
      <c r="T8934" s="13"/>
      <c r="U8934" s="13"/>
      <c r="V8934" s="13"/>
      <c r="W8934" s="13"/>
      <c r="X8934" s="13"/>
      <c r="Y8934" s="13"/>
      <c r="Z8934" s="13"/>
      <c r="AA8934" s="13"/>
      <c r="AB8934" s="13"/>
      <c r="AC8934" s="13"/>
      <c r="AD8934" s="13"/>
      <c r="AE8934" s="13"/>
      <c r="AF8934" s="13"/>
      <c r="AG8934" s="13"/>
      <c r="AH8934" s="13"/>
      <c r="AI8934" s="13"/>
      <c r="AJ8934" s="13"/>
      <c r="AK8934" s="13"/>
      <c r="AL8934" s="13"/>
      <c r="AM8934" s="13"/>
      <c r="AN8934" s="13"/>
      <c r="AO8934" s="13"/>
      <c r="AP8934" s="13"/>
      <c r="AQ8934" s="13"/>
      <c r="AR8934" s="13"/>
      <c r="AS8934" s="13"/>
      <c r="AT8934" s="13"/>
      <c r="AU8934" s="13"/>
      <c r="AV8934" s="13"/>
      <c r="AW8934" s="13"/>
      <c r="AX8934" s="13"/>
      <c r="AY8934" s="13"/>
      <c r="AZ8934" s="12"/>
      <c r="BA8934" s="12"/>
      <c r="BB8934" s="12"/>
      <c r="BC8934" s="11"/>
      <c r="BD8934" s="11"/>
      <c r="BE8934" s="11"/>
      <c r="BF8934" s="11"/>
    </row>
    <row r="8935" spans="1:58" x14ac:dyDescent="0.25">
      <c r="A8935" s="13"/>
      <c r="B8935" s="13"/>
      <c r="C8935" s="13"/>
      <c r="D8935" s="13"/>
      <c r="E8935" s="13"/>
      <c r="F8935" s="13"/>
      <c r="G8935" s="13"/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  <c r="S8935" s="13"/>
      <c r="T8935" s="13"/>
      <c r="U8935" s="13"/>
      <c r="V8935" s="13"/>
      <c r="W8935" s="13"/>
      <c r="X8935" s="13"/>
      <c r="Y8935" s="13"/>
      <c r="Z8935" s="13"/>
      <c r="AA8935" s="13"/>
      <c r="AB8935" s="13"/>
      <c r="AC8935" s="13"/>
      <c r="AD8935" s="13"/>
      <c r="AE8935" s="13"/>
      <c r="AF8935" s="13"/>
      <c r="AG8935" s="13"/>
      <c r="AH8935" s="13"/>
      <c r="AI8935" s="13"/>
      <c r="AJ8935" s="13"/>
      <c r="AK8935" s="13"/>
      <c r="AL8935" s="13"/>
      <c r="AM8935" s="13"/>
      <c r="AN8935" s="13"/>
      <c r="AO8935" s="13"/>
      <c r="AP8935" s="13"/>
      <c r="AQ8935" s="13"/>
      <c r="AR8935" s="13"/>
      <c r="AS8935" s="13"/>
      <c r="AT8935" s="13"/>
      <c r="AU8935" s="13"/>
      <c r="AV8935" s="13"/>
      <c r="AW8935" s="13"/>
      <c r="AX8935" s="13"/>
      <c r="AY8935" s="13"/>
      <c r="AZ8935" s="12"/>
      <c r="BA8935" s="12"/>
      <c r="BB8935" s="12"/>
      <c r="BC8935" s="11"/>
      <c r="BD8935" s="11"/>
      <c r="BE8935" s="11"/>
      <c r="BF8935" s="11"/>
    </row>
    <row r="8936" spans="1:58" x14ac:dyDescent="0.25">
      <c r="A8936" s="13"/>
      <c r="B8936" s="13"/>
      <c r="C8936" s="13"/>
      <c r="D8936" s="13"/>
      <c r="E8936" s="13"/>
      <c r="F8936" s="13"/>
      <c r="G8936" s="13"/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  <c r="S8936" s="13"/>
      <c r="T8936" s="13"/>
      <c r="U8936" s="13"/>
      <c r="V8936" s="13"/>
      <c r="W8936" s="13"/>
      <c r="X8936" s="13"/>
      <c r="Y8936" s="13"/>
      <c r="Z8936" s="13"/>
      <c r="AA8936" s="13"/>
      <c r="AB8936" s="13"/>
      <c r="AC8936" s="13"/>
      <c r="AD8936" s="13"/>
      <c r="AE8936" s="13"/>
      <c r="AF8936" s="13"/>
      <c r="AG8936" s="13"/>
      <c r="AH8936" s="13"/>
      <c r="AI8936" s="13"/>
      <c r="AJ8936" s="13"/>
      <c r="AK8936" s="13"/>
      <c r="AL8936" s="13"/>
      <c r="AM8936" s="13"/>
      <c r="AN8936" s="13"/>
      <c r="AO8936" s="13"/>
      <c r="AP8936" s="13"/>
      <c r="AQ8936" s="13"/>
      <c r="AR8936" s="13"/>
      <c r="AS8936" s="13"/>
      <c r="AT8936" s="13"/>
      <c r="AU8936" s="13"/>
      <c r="AV8936" s="13"/>
      <c r="AW8936" s="13"/>
      <c r="AX8936" s="13"/>
      <c r="AY8936" s="13"/>
      <c r="AZ8936" s="12"/>
      <c r="BA8936" s="12"/>
      <c r="BB8936" s="12"/>
      <c r="BC8936" s="11"/>
      <c r="BD8936" s="11"/>
      <c r="BE8936" s="11"/>
      <c r="BF8936" s="11"/>
    </row>
    <row r="8937" spans="1:58" x14ac:dyDescent="0.25">
      <c r="A8937" s="13"/>
      <c r="B8937" s="13"/>
      <c r="C8937" s="13"/>
      <c r="D8937" s="13"/>
      <c r="E8937" s="13"/>
      <c r="F8937" s="13"/>
      <c r="G8937" s="13"/>
      <c r="H8937" s="13"/>
      <c r="I8937" s="13"/>
      <c r="J8937" s="13"/>
      <c r="K8937" s="13"/>
      <c r="L8937" s="13"/>
      <c r="M8937" s="13"/>
      <c r="N8937" s="13"/>
      <c r="O8937" s="13"/>
      <c r="P8937" s="13"/>
      <c r="Q8937" s="13"/>
      <c r="R8937" s="13"/>
      <c r="S8937" s="13"/>
      <c r="T8937" s="13"/>
      <c r="U8937" s="13"/>
      <c r="V8937" s="13"/>
      <c r="W8937" s="13"/>
      <c r="X8937" s="13"/>
      <c r="Y8937" s="13"/>
      <c r="Z8937" s="13"/>
      <c r="AA8937" s="13"/>
      <c r="AB8937" s="13"/>
      <c r="AC8937" s="13"/>
      <c r="AD8937" s="13"/>
      <c r="AE8937" s="13"/>
      <c r="AF8937" s="13"/>
      <c r="AG8937" s="13"/>
      <c r="AH8937" s="13"/>
      <c r="AI8937" s="13"/>
      <c r="AJ8937" s="13"/>
      <c r="AK8937" s="13"/>
      <c r="AL8937" s="13"/>
      <c r="AM8937" s="13"/>
      <c r="AN8937" s="13"/>
      <c r="AO8937" s="13"/>
      <c r="AP8937" s="13"/>
      <c r="AQ8937" s="13"/>
      <c r="AR8937" s="13"/>
      <c r="AS8937" s="13"/>
      <c r="AT8937" s="13"/>
      <c r="AU8937" s="13"/>
      <c r="AV8937" s="13"/>
      <c r="AW8937" s="13"/>
      <c r="AX8937" s="13"/>
      <c r="AY8937" s="13"/>
      <c r="AZ8937" s="12"/>
      <c r="BA8937" s="12"/>
      <c r="BB8937" s="12"/>
      <c r="BC8937" s="11"/>
      <c r="BD8937" s="11"/>
      <c r="BE8937" s="11"/>
      <c r="BF8937" s="11"/>
    </row>
    <row r="8938" spans="1:58" x14ac:dyDescent="0.25">
      <c r="A8938" s="13"/>
      <c r="B8938" s="13"/>
      <c r="C8938" s="13"/>
      <c r="D8938" s="13"/>
      <c r="E8938" s="13"/>
      <c r="F8938" s="13"/>
      <c r="G8938" s="13"/>
      <c r="H8938" s="13"/>
      <c r="I8938" s="13"/>
      <c r="J8938" s="13"/>
      <c r="K8938" s="13"/>
      <c r="L8938" s="13"/>
      <c r="M8938" s="13"/>
      <c r="N8938" s="13"/>
      <c r="O8938" s="13"/>
      <c r="P8938" s="13"/>
      <c r="Q8938" s="13"/>
      <c r="R8938" s="13"/>
      <c r="S8938" s="13"/>
      <c r="T8938" s="13"/>
      <c r="U8938" s="13"/>
      <c r="V8938" s="13"/>
      <c r="W8938" s="13"/>
      <c r="X8938" s="13"/>
      <c r="Y8938" s="13"/>
      <c r="Z8938" s="13"/>
      <c r="AA8938" s="13"/>
      <c r="AB8938" s="13"/>
      <c r="AC8938" s="13"/>
      <c r="AD8938" s="13"/>
      <c r="AE8938" s="13"/>
      <c r="AF8938" s="13"/>
      <c r="AG8938" s="13"/>
      <c r="AH8938" s="13"/>
      <c r="AI8938" s="13"/>
      <c r="AJ8938" s="13"/>
      <c r="AK8938" s="13"/>
      <c r="AL8938" s="13"/>
      <c r="AM8938" s="13"/>
      <c r="AN8938" s="13"/>
      <c r="AO8938" s="13"/>
      <c r="AP8938" s="13"/>
      <c r="AQ8938" s="13"/>
      <c r="AR8938" s="13"/>
      <c r="AS8938" s="13"/>
      <c r="AT8938" s="13"/>
      <c r="AU8938" s="13"/>
      <c r="AV8938" s="13"/>
      <c r="AW8938" s="13"/>
      <c r="AX8938" s="13"/>
      <c r="AY8938" s="13"/>
      <c r="AZ8938" s="12"/>
      <c r="BA8938" s="12"/>
      <c r="BB8938" s="12"/>
      <c r="BC8938" s="11"/>
      <c r="BD8938" s="11"/>
      <c r="BE8938" s="11"/>
      <c r="BF8938" s="11"/>
    </row>
    <row r="8939" spans="1:58" x14ac:dyDescent="0.25">
      <c r="A8939" s="13"/>
      <c r="B8939" s="13"/>
      <c r="C8939" s="13"/>
      <c r="D8939" s="13"/>
      <c r="E8939" s="13"/>
      <c r="F8939" s="13"/>
      <c r="G8939" s="13"/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  <c r="S8939" s="13"/>
      <c r="T8939" s="13"/>
      <c r="U8939" s="13"/>
      <c r="V8939" s="13"/>
      <c r="W8939" s="13"/>
      <c r="X8939" s="13"/>
      <c r="Y8939" s="13"/>
      <c r="Z8939" s="13"/>
      <c r="AA8939" s="13"/>
      <c r="AB8939" s="13"/>
      <c r="AC8939" s="13"/>
      <c r="AD8939" s="13"/>
      <c r="AE8939" s="13"/>
      <c r="AF8939" s="13"/>
      <c r="AG8939" s="13"/>
      <c r="AH8939" s="13"/>
      <c r="AI8939" s="13"/>
      <c r="AJ8939" s="13"/>
      <c r="AK8939" s="13"/>
      <c r="AL8939" s="13"/>
      <c r="AM8939" s="13"/>
      <c r="AN8939" s="13"/>
      <c r="AO8939" s="13"/>
      <c r="AP8939" s="13"/>
      <c r="AQ8939" s="13"/>
      <c r="AR8939" s="13"/>
      <c r="AS8939" s="13"/>
      <c r="AT8939" s="13"/>
      <c r="AU8939" s="13"/>
      <c r="AV8939" s="13"/>
      <c r="AW8939" s="13"/>
      <c r="AX8939" s="13"/>
      <c r="AY8939" s="13"/>
      <c r="AZ8939" s="12"/>
      <c r="BA8939" s="12"/>
      <c r="BB8939" s="12"/>
      <c r="BC8939" s="11"/>
      <c r="BD8939" s="11"/>
      <c r="BE8939" s="11"/>
      <c r="BF8939" s="11"/>
    </row>
    <row r="8940" spans="1:58" x14ac:dyDescent="0.25">
      <c r="A8940" s="13"/>
      <c r="B8940" s="13"/>
      <c r="C8940" s="13"/>
      <c r="D8940" s="13"/>
      <c r="E8940" s="13"/>
      <c r="F8940" s="13"/>
      <c r="G8940" s="13"/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  <c r="S8940" s="13"/>
      <c r="T8940" s="13"/>
      <c r="U8940" s="13"/>
      <c r="V8940" s="13"/>
      <c r="W8940" s="13"/>
      <c r="X8940" s="13"/>
      <c r="Y8940" s="13"/>
      <c r="Z8940" s="13"/>
      <c r="AA8940" s="13"/>
      <c r="AB8940" s="13"/>
      <c r="AC8940" s="13"/>
      <c r="AD8940" s="13"/>
      <c r="AE8940" s="13"/>
      <c r="AF8940" s="13"/>
      <c r="AG8940" s="13"/>
      <c r="AH8940" s="13"/>
      <c r="AI8940" s="13"/>
      <c r="AJ8940" s="13"/>
      <c r="AK8940" s="13"/>
      <c r="AL8940" s="13"/>
      <c r="AM8940" s="13"/>
      <c r="AN8940" s="13"/>
      <c r="AO8940" s="13"/>
      <c r="AP8940" s="13"/>
      <c r="AQ8940" s="13"/>
      <c r="AR8940" s="13"/>
      <c r="AS8940" s="13"/>
      <c r="AT8940" s="13"/>
      <c r="AU8940" s="13"/>
      <c r="AV8940" s="13"/>
      <c r="AW8940" s="13"/>
      <c r="AX8940" s="13"/>
      <c r="AY8940" s="13"/>
      <c r="AZ8940" s="12"/>
      <c r="BA8940" s="12"/>
      <c r="BB8940" s="12"/>
      <c r="BC8940" s="11"/>
      <c r="BD8940" s="11"/>
      <c r="BE8940" s="11"/>
      <c r="BF8940" s="11"/>
    </row>
    <row r="8941" spans="1:58" x14ac:dyDescent="0.25">
      <c r="A8941" s="13"/>
      <c r="B8941" s="13"/>
      <c r="C8941" s="13"/>
      <c r="D8941" s="13"/>
      <c r="E8941" s="13"/>
      <c r="F8941" s="13"/>
      <c r="G8941" s="13"/>
      <c r="H8941" s="13"/>
      <c r="I8941" s="13"/>
      <c r="J8941" s="13"/>
      <c r="K8941" s="13"/>
      <c r="L8941" s="13"/>
      <c r="M8941" s="13"/>
      <c r="N8941" s="13"/>
      <c r="O8941" s="13"/>
      <c r="P8941" s="13"/>
      <c r="Q8941" s="13"/>
      <c r="R8941" s="13"/>
      <c r="S8941" s="13"/>
      <c r="T8941" s="13"/>
      <c r="U8941" s="13"/>
      <c r="V8941" s="13"/>
      <c r="W8941" s="13"/>
      <c r="X8941" s="13"/>
      <c r="Y8941" s="13"/>
      <c r="Z8941" s="13"/>
      <c r="AA8941" s="13"/>
      <c r="AB8941" s="13"/>
      <c r="AC8941" s="13"/>
      <c r="AD8941" s="13"/>
      <c r="AE8941" s="13"/>
      <c r="AF8941" s="13"/>
      <c r="AG8941" s="13"/>
      <c r="AH8941" s="13"/>
      <c r="AI8941" s="13"/>
      <c r="AJ8941" s="13"/>
      <c r="AK8941" s="13"/>
      <c r="AL8941" s="13"/>
      <c r="AM8941" s="13"/>
      <c r="AN8941" s="13"/>
      <c r="AO8941" s="13"/>
      <c r="AP8941" s="13"/>
      <c r="AQ8941" s="13"/>
      <c r="AR8941" s="13"/>
      <c r="AS8941" s="13"/>
      <c r="AT8941" s="13"/>
      <c r="AU8941" s="13"/>
      <c r="AV8941" s="13"/>
      <c r="AW8941" s="13"/>
      <c r="AX8941" s="13"/>
      <c r="AY8941" s="13"/>
      <c r="AZ8941" s="12"/>
      <c r="BA8941" s="12"/>
      <c r="BB8941" s="12"/>
      <c r="BC8941" s="11"/>
      <c r="BD8941" s="11"/>
      <c r="BE8941" s="11"/>
      <c r="BF8941" s="11"/>
    </row>
    <row r="8942" spans="1:58" x14ac:dyDescent="0.25">
      <c r="A8942" s="13"/>
      <c r="B8942" s="13"/>
      <c r="C8942" s="13"/>
      <c r="D8942" s="13"/>
      <c r="E8942" s="13"/>
      <c r="F8942" s="13"/>
      <c r="G8942" s="13"/>
      <c r="H8942" s="13"/>
      <c r="I8942" s="13"/>
      <c r="J8942" s="13"/>
      <c r="K8942" s="13"/>
      <c r="L8942" s="13"/>
      <c r="M8942" s="13"/>
      <c r="N8942" s="13"/>
      <c r="O8942" s="13"/>
      <c r="P8942" s="13"/>
      <c r="Q8942" s="13"/>
      <c r="R8942" s="13"/>
      <c r="S8942" s="13"/>
      <c r="T8942" s="13"/>
      <c r="U8942" s="13"/>
      <c r="V8942" s="13"/>
      <c r="W8942" s="13"/>
      <c r="X8942" s="13"/>
      <c r="Y8942" s="13"/>
      <c r="Z8942" s="13"/>
      <c r="AA8942" s="13"/>
      <c r="AB8942" s="13"/>
      <c r="AC8942" s="13"/>
      <c r="AD8942" s="13"/>
      <c r="AE8942" s="13"/>
      <c r="AF8942" s="13"/>
      <c r="AG8942" s="13"/>
      <c r="AH8942" s="13"/>
      <c r="AI8942" s="13"/>
      <c r="AJ8942" s="13"/>
      <c r="AK8942" s="13"/>
      <c r="AL8942" s="13"/>
      <c r="AM8942" s="13"/>
      <c r="AN8942" s="13"/>
      <c r="AO8942" s="13"/>
      <c r="AP8942" s="13"/>
      <c r="AQ8942" s="13"/>
      <c r="AR8942" s="13"/>
      <c r="AS8942" s="13"/>
      <c r="AT8942" s="13"/>
      <c r="AU8942" s="13"/>
      <c r="AV8942" s="13"/>
      <c r="AW8942" s="13"/>
      <c r="AX8942" s="13"/>
      <c r="AY8942" s="13"/>
      <c r="AZ8942" s="12"/>
      <c r="BA8942" s="12"/>
      <c r="BB8942" s="12"/>
      <c r="BC8942" s="11"/>
      <c r="BD8942" s="11"/>
      <c r="BE8942" s="11"/>
      <c r="BF8942" s="11"/>
    </row>
    <row r="8943" spans="1:58" x14ac:dyDescent="0.25">
      <c r="A8943" s="13"/>
      <c r="B8943" s="13"/>
      <c r="C8943" s="13"/>
      <c r="D8943" s="13"/>
      <c r="E8943" s="13"/>
      <c r="F8943" s="13"/>
      <c r="G8943" s="13"/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  <c r="S8943" s="13"/>
      <c r="T8943" s="13"/>
      <c r="U8943" s="13"/>
      <c r="V8943" s="13"/>
      <c r="W8943" s="13"/>
      <c r="X8943" s="13"/>
      <c r="Y8943" s="13"/>
      <c r="Z8943" s="13"/>
      <c r="AA8943" s="13"/>
      <c r="AB8943" s="13"/>
      <c r="AC8943" s="13"/>
      <c r="AD8943" s="13"/>
      <c r="AE8943" s="13"/>
      <c r="AF8943" s="13"/>
      <c r="AG8943" s="13"/>
      <c r="AH8943" s="13"/>
      <c r="AI8943" s="13"/>
      <c r="AJ8943" s="13"/>
      <c r="AK8943" s="13"/>
      <c r="AL8943" s="13"/>
      <c r="AM8943" s="13"/>
      <c r="AN8943" s="13"/>
      <c r="AO8943" s="13"/>
      <c r="AP8943" s="13"/>
      <c r="AQ8943" s="13"/>
      <c r="AR8943" s="13"/>
      <c r="AS8943" s="13"/>
      <c r="AT8943" s="13"/>
      <c r="AU8943" s="13"/>
      <c r="AV8943" s="13"/>
      <c r="AW8943" s="13"/>
      <c r="AX8943" s="13"/>
      <c r="AY8943" s="13"/>
      <c r="AZ8943" s="12"/>
      <c r="BA8943" s="12"/>
      <c r="BB8943" s="12"/>
      <c r="BC8943" s="11"/>
      <c r="BD8943" s="11"/>
      <c r="BE8943" s="11"/>
      <c r="BF8943" s="11"/>
    </row>
    <row r="8944" spans="1:58" x14ac:dyDescent="0.25">
      <c r="A8944" s="13"/>
      <c r="B8944" s="13"/>
      <c r="C8944" s="13"/>
      <c r="D8944" s="13"/>
      <c r="E8944" s="13"/>
      <c r="F8944" s="13"/>
      <c r="G8944" s="13"/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  <c r="S8944" s="13"/>
      <c r="T8944" s="13"/>
      <c r="U8944" s="13"/>
      <c r="V8944" s="13"/>
      <c r="W8944" s="13"/>
      <c r="X8944" s="13"/>
      <c r="Y8944" s="13"/>
      <c r="Z8944" s="13"/>
      <c r="AA8944" s="13"/>
      <c r="AB8944" s="13"/>
      <c r="AC8944" s="13"/>
      <c r="AD8944" s="13"/>
      <c r="AE8944" s="13"/>
      <c r="AF8944" s="13"/>
      <c r="AG8944" s="13"/>
      <c r="AH8944" s="13"/>
      <c r="AI8944" s="13"/>
      <c r="AJ8944" s="13"/>
      <c r="AK8944" s="13"/>
      <c r="AL8944" s="13"/>
      <c r="AM8944" s="13"/>
      <c r="AN8944" s="13"/>
      <c r="AO8944" s="13"/>
      <c r="AP8944" s="13"/>
      <c r="AQ8944" s="13"/>
      <c r="AR8944" s="13"/>
      <c r="AS8944" s="13"/>
      <c r="AT8944" s="13"/>
      <c r="AU8944" s="13"/>
      <c r="AV8944" s="13"/>
      <c r="AW8944" s="13"/>
      <c r="AX8944" s="13"/>
      <c r="AY8944" s="13"/>
      <c r="AZ8944" s="12"/>
      <c r="BA8944" s="12"/>
      <c r="BB8944" s="12"/>
      <c r="BC8944" s="11"/>
      <c r="BD8944" s="11"/>
      <c r="BE8944" s="11"/>
      <c r="BF8944" s="11"/>
    </row>
    <row r="8945" spans="1:58" x14ac:dyDescent="0.25">
      <c r="A8945" s="13"/>
      <c r="B8945" s="13"/>
      <c r="C8945" s="13"/>
      <c r="D8945" s="13"/>
      <c r="E8945" s="13"/>
      <c r="F8945" s="13"/>
      <c r="G8945" s="13"/>
      <c r="H8945" s="13"/>
      <c r="I8945" s="13"/>
      <c r="J8945" s="13"/>
      <c r="K8945" s="13"/>
      <c r="L8945" s="13"/>
      <c r="M8945" s="13"/>
      <c r="N8945" s="13"/>
      <c r="O8945" s="13"/>
      <c r="P8945" s="13"/>
      <c r="Q8945" s="13"/>
      <c r="R8945" s="13"/>
      <c r="S8945" s="13"/>
      <c r="T8945" s="13"/>
      <c r="U8945" s="13"/>
      <c r="V8945" s="13"/>
      <c r="W8945" s="13"/>
      <c r="X8945" s="13"/>
      <c r="Y8945" s="13"/>
      <c r="Z8945" s="13"/>
      <c r="AA8945" s="13"/>
      <c r="AB8945" s="13"/>
      <c r="AC8945" s="13"/>
      <c r="AD8945" s="13"/>
      <c r="AE8945" s="13"/>
      <c r="AF8945" s="13"/>
      <c r="AG8945" s="13"/>
      <c r="AH8945" s="13"/>
      <c r="AI8945" s="13"/>
      <c r="AJ8945" s="13"/>
      <c r="AK8945" s="13"/>
      <c r="AL8945" s="13"/>
      <c r="AM8945" s="13"/>
      <c r="AN8945" s="13"/>
      <c r="AO8945" s="13"/>
      <c r="AP8945" s="13"/>
      <c r="AQ8945" s="13"/>
      <c r="AR8945" s="13"/>
      <c r="AS8945" s="13"/>
      <c r="AT8945" s="13"/>
      <c r="AU8945" s="13"/>
      <c r="AV8945" s="13"/>
      <c r="AW8945" s="13"/>
      <c r="AX8945" s="13"/>
      <c r="AY8945" s="13"/>
      <c r="AZ8945" s="12"/>
      <c r="BA8945" s="12"/>
      <c r="BB8945" s="12"/>
      <c r="BC8945" s="11"/>
      <c r="BD8945" s="11"/>
      <c r="BE8945" s="11"/>
      <c r="BF8945" s="11"/>
    </row>
    <row r="8946" spans="1:58" x14ac:dyDescent="0.25">
      <c r="A8946" s="13"/>
      <c r="B8946" s="13"/>
      <c r="C8946" s="13"/>
      <c r="D8946" s="13"/>
      <c r="E8946" s="13"/>
      <c r="F8946" s="13"/>
      <c r="G8946" s="13"/>
      <c r="H8946" s="13"/>
      <c r="I8946" s="13"/>
      <c r="J8946" s="13"/>
      <c r="K8946" s="13"/>
      <c r="L8946" s="13"/>
      <c r="M8946" s="13"/>
      <c r="N8946" s="13"/>
      <c r="O8946" s="13"/>
      <c r="P8946" s="13"/>
      <c r="Q8946" s="13"/>
      <c r="R8946" s="13"/>
      <c r="S8946" s="13"/>
      <c r="T8946" s="13"/>
      <c r="U8946" s="13"/>
      <c r="V8946" s="13"/>
      <c r="W8946" s="13"/>
      <c r="X8946" s="13"/>
      <c r="Y8946" s="13"/>
      <c r="Z8946" s="13"/>
      <c r="AA8946" s="13"/>
      <c r="AB8946" s="13"/>
      <c r="AC8946" s="13"/>
      <c r="AD8946" s="13"/>
      <c r="AE8946" s="13"/>
      <c r="AF8946" s="13"/>
      <c r="AG8946" s="13"/>
      <c r="AH8946" s="13"/>
      <c r="AI8946" s="13"/>
      <c r="AJ8946" s="13"/>
      <c r="AK8946" s="13"/>
      <c r="AL8946" s="13"/>
      <c r="AM8946" s="13"/>
      <c r="AN8946" s="13"/>
      <c r="AO8946" s="13"/>
      <c r="AP8946" s="13"/>
      <c r="AQ8946" s="13"/>
      <c r="AR8946" s="13"/>
      <c r="AS8946" s="13"/>
      <c r="AT8946" s="13"/>
      <c r="AU8946" s="13"/>
      <c r="AV8946" s="13"/>
      <c r="AW8946" s="13"/>
      <c r="AX8946" s="13"/>
      <c r="AY8946" s="13"/>
      <c r="AZ8946" s="12"/>
      <c r="BA8946" s="12"/>
      <c r="BB8946" s="12"/>
      <c r="BC8946" s="11"/>
      <c r="BD8946" s="11"/>
      <c r="BE8946" s="11"/>
      <c r="BF8946" s="11"/>
    </row>
    <row r="8947" spans="1:58" x14ac:dyDescent="0.25">
      <c r="A8947" s="13"/>
      <c r="B8947" s="13"/>
      <c r="C8947" s="13"/>
      <c r="D8947" s="13"/>
      <c r="E8947" s="13"/>
      <c r="F8947" s="13"/>
      <c r="G8947" s="13"/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  <c r="S8947" s="13"/>
      <c r="T8947" s="13"/>
      <c r="U8947" s="13"/>
      <c r="V8947" s="13"/>
      <c r="W8947" s="13"/>
      <c r="X8947" s="13"/>
      <c r="Y8947" s="13"/>
      <c r="Z8947" s="13"/>
      <c r="AA8947" s="13"/>
      <c r="AB8947" s="13"/>
      <c r="AC8947" s="13"/>
      <c r="AD8947" s="13"/>
      <c r="AE8947" s="13"/>
      <c r="AF8947" s="13"/>
      <c r="AG8947" s="13"/>
      <c r="AH8947" s="13"/>
      <c r="AI8947" s="13"/>
      <c r="AJ8947" s="13"/>
      <c r="AK8947" s="13"/>
      <c r="AL8947" s="13"/>
      <c r="AM8947" s="13"/>
      <c r="AN8947" s="13"/>
      <c r="AO8947" s="13"/>
      <c r="AP8947" s="13"/>
      <c r="AQ8947" s="13"/>
      <c r="AR8947" s="13"/>
      <c r="AS8947" s="13"/>
      <c r="AT8947" s="13"/>
      <c r="AU8947" s="13"/>
      <c r="AV8947" s="13"/>
      <c r="AW8947" s="13"/>
      <c r="AX8947" s="13"/>
      <c r="AY8947" s="13"/>
      <c r="AZ8947" s="12"/>
      <c r="BA8947" s="12"/>
      <c r="BB8947" s="12"/>
      <c r="BC8947" s="11"/>
      <c r="BD8947" s="11"/>
      <c r="BE8947" s="11"/>
      <c r="BF8947" s="11"/>
    </row>
    <row r="8948" spans="1:58" x14ac:dyDescent="0.25">
      <c r="A8948" s="13"/>
      <c r="B8948" s="13"/>
      <c r="C8948" s="13"/>
      <c r="D8948" s="13"/>
      <c r="E8948" s="13"/>
      <c r="F8948" s="13"/>
      <c r="G8948" s="13"/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  <c r="S8948" s="13"/>
      <c r="T8948" s="13"/>
      <c r="U8948" s="13"/>
      <c r="V8948" s="13"/>
      <c r="W8948" s="13"/>
      <c r="X8948" s="13"/>
      <c r="Y8948" s="13"/>
      <c r="Z8948" s="13"/>
      <c r="AA8948" s="13"/>
      <c r="AB8948" s="13"/>
      <c r="AC8948" s="13"/>
      <c r="AD8948" s="13"/>
      <c r="AE8948" s="13"/>
      <c r="AF8948" s="13"/>
      <c r="AG8948" s="13"/>
      <c r="AH8948" s="13"/>
      <c r="AI8948" s="13"/>
      <c r="AJ8948" s="13"/>
      <c r="AK8948" s="13"/>
      <c r="AL8948" s="13"/>
      <c r="AM8948" s="13"/>
      <c r="AN8948" s="13"/>
      <c r="AO8948" s="13"/>
      <c r="AP8948" s="13"/>
      <c r="AQ8948" s="13"/>
      <c r="AR8948" s="13"/>
      <c r="AS8948" s="13"/>
      <c r="AT8948" s="13"/>
      <c r="AU8948" s="13"/>
      <c r="AV8948" s="13"/>
      <c r="AW8948" s="13"/>
      <c r="AX8948" s="13"/>
      <c r="AY8948" s="13"/>
      <c r="AZ8948" s="12"/>
      <c r="BA8948" s="12"/>
      <c r="BB8948" s="12"/>
      <c r="BC8948" s="11"/>
      <c r="BD8948" s="11"/>
      <c r="BE8948" s="11"/>
      <c r="BF8948" s="11"/>
    </row>
    <row r="8949" spans="1:58" x14ac:dyDescent="0.25">
      <c r="A8949" s="13"/>
      <c r="B8949" s="13"/>
      <c r="C8949" s="13"/>
      <c r="D8949" s="13"/>
      <c r="E8949" s="13"/>
      <c r="F8949" s="13"/>
      <c r="G8949" s="13"/>
      <c r="H8949" s="13"/>
      <c r="I8949" s="13"/>
      <c r="J8949" s="13"/>
      <c r="K8949" s="13"/>
      <c r="L8949" s="13"/>
      <c r="M8949" s="13"/>
      <c r="N8949" s="13"/>
      <c r="O8949" s="13"/>
      <c r="P8949" s="13"/>
      <c r="Q8949" s="13"/>
      <c r="R8949" s="13"/>
      <c r="S8949" s="13"/>
      <c r="T8949" s="13"/>
      <c r="U8949" s="13"/>
      <c r="V8949" s="13"/>
      <c r="W8949" s="13"/>
      <c r="X8949" s="13"/>
      <c r="Y8949" s="13"/>
      <c r="Z8949" s="13"/>
      <c r="AA8949" s="13"/>
      <c r="AB8949" s="13"/>
      <c r="AC8949" s="13"/>
      <c r="AD8949" s="13"/>
      <c r="AE8949" s="13"/>
      <c r="AF8949" s="13"/>
      <c r="AG8949" s="13"/>
      <c r="AH8949" s="13"/>
      <c r="AI8949" s="13"/>
      <c r="AJ8949" s="13"/>
      <c r="AK8949" s="13"/>
      <c r="AL8949" s="13"/>
      <c r="AM8949" s="13"/>
      <c r="AN8949" s="13"/>
      <c r="AO8949" s="13"/>
      <c r="AP8949" s="13"/>
      <c r="AQ8949" s="13"/>
      <c r="AR8949" s="13"/>
      <c r="AS8949" s="13"/>
      <c r="AT8949" s="13"/>
      <c r="AU8949" s="13"/>
      <c r="AV8949" s="13"/>
      <c r="AW8949" s="13"/>
      <c r="AX8949" s="13"/>
      <c r="AY8949" s="13"/>
      <c r="AZ8949" s="12"/>
      <c r="BA8949" s="12"/>
      <c r="BB8949" s="12"/>
      <c r="BC8949" s="11"/>
      <c r="BD8949" s="11"/>
      <c r="BE8949" s="11"/>
      <c r="BF8949" s="11"/>
    </row>
    <row r="8950" spans="1:58" x14ac:dyDescent="0.25">
      <c r="A8950" s="13"/>
      <c r="B8950" s="13"/>
      <c r="C8950" s="13"/>
      <c r="D8950" s="13"/>
      <c r="E8950" s="13"/>
      <c r="F8950" s="13"/>
      <c r="G8950" s="13"/>
      <c r="H8950" s="13"/>
      <c r="I8950" s="13"/>
      <c r="J8950" s="13"/>
      <c r="K8950" s="13"/>
      <c r="L8950" s="13"/>
      <c r="M8950" s="13"/>
      <c r="N8950" s="13"/>
      <c r="O8950" s="13"/>
      <c r="P8950" s="13"/>
      <c r="Q8950" s="13"/>
      <c r="R8950" s="13"/>
      <c r="S8950" s="13"/>
      <c r="T8950" s="13"/>
      <c r="U8950" s="13"/>
      <c r="V8950" s="13"/>
      <c r="W8950" s="13"/>
      <c r="X8950" s="13"/>
      <c r="Y8950" s="13"/>
      <c r="Z8950" s="13"/>
      <c r="AA8950" s="13"/>
      <c r="AB8950" s="13"/>
      <c r="AC8950" s="13"/>
      <c r="AD8950" s="13"/>
      <c r="AE8950" s="13"/>
      <c r="AF8950" s="13"/>
      <c r="AG8950" s="13"/>
      <c r="AH8950" s="13"/>
      <c r="AI8950" s="13"/>
      <c r="AJ8950" s="13"/>
      <c r="AK8950" s="13"/>
      <c r="AL8950" s="13"/>
      <c r="AM8950" s="13"/>
      <c r="AN8950" s="13"/>
      <c r="AO8950" s="13"/>
      <c r="AP8950" s="13"/>
      <c r="AQ8950" s="13"/>
      <c r="AR8950" s="13"/>
      <c r="AS8950" s="13"/>
      <c r="AT8950" s="13"/>
      <c r="AU8950" s="13"/>
      <c r="AV8950" s="13"/>
      <c r="AW8950" s="13"/>
      <c r="AX8950" s="13"/>
      <c r="AY8950" s="13"/>
      <c r="AZ8950" s="12"/>
      <c r="BA8950" s="12"/>
      <c r="BB8950" s="12"/>
      <c r="BC8950" s="11"/>
      <c r="BD8950" s="11"/>
      <c r="BE8950" s="11"/>
      <c r="BF8950" s="11"/>
    </row>
    <row r="8951" spans="1:58" x14ac:dyDescent="0.25">
      <c r="A8951" s="13"/>
      <c r="B8951" s="13"/>
      <c r="C8951" s="13"/>
      <c r="D8951" s="13"/>
      <c r="E8951" s="13"/>
      <c r="F8951" s="13"/>
      <c r="G8951" s="13"/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  <c r="S8951" s="13"/>
      <c r="T8951" s="13"/>
      <c r="U8951" s="13"/>
      <c r="V8951" s="13"/>
      <c r="W8951" s="13"/>
      <c r="X8951" s="13"/>
      <c r="Y8951" s="13"/>
      <c r="Z8951" s="13"/>
      <c r="AA8951" s="13"/>
      <c r="AB8951" s="13"/>
      <c r="AC8951" s="13"/>
      <c r="AD8951" s="13"/>
      <c r="AE8951" s="13"/>
      <c r="AF8951" s="13"/>
      <c r="AG8951" s="13"/>
      <c r="AH8951" s="13"/>
      <c r="AI8951" s="13"/>
      <c r="AJ8951" s="13"/>
      <c r="AK8951" s="13"/>
      <c r="AL8951" s="13"/>
      <c r="AM8951" s="13"/>
      <c r="AN8951" s="13"/>
      <c r="AO8951" s="13"/>
      <c r="AP8951" s="13"/>
      <c r="AQ8951" s="13"/>
      <c r="AR8951" s="13"/>
      <c r="AS8951" s="13"/>
      <c r="AT8951" s="13"/>
      <c r="AU8951" s="13"/>
      <c r="AV8951" s="13"/>
      <c r="AW8951" s="13"/>
      <c r="AX8951" s="13"/>
      <c r="AY8951" s="13"/>
      <c r="AZ8951" s="12"/>
      <c r="BA8951" s="12"/>
      <c r="BB8951" s="12"/>
      <c r="BC8951" s="11"/>
      <c r="BD8951" s="11"/>
      <c r="BE8951" s="11"/>
      <c r="BF8951" s="11"/>
    </row>
    <row r="8952" spans="1:58" x14ac:dyDescent="0.25">
      <c r="A8952" s="13"/>
      <c r="B8952" s="13"/>
      <c r="C8952" s="13"/>
      <c r="D8952" s="13"/>
      <c r="E8952" s="13"/>
      <c r="F8952" s="13"/>
      <c r="G8952" s="13"/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  <c r="S8952" s="13"/>
      <c r="T8952" s="13"/>
      <c r="U8952" s="13"/>
      <c r="V8952" s="13"/>
      <c r="W8952" s="13"/>
      <c r="X8952" s="13"/>
      <c r="Y8952" s="13"/>
      <c r="Z8952" s="13"/>
      <c r="AA8952" s="13"/>
      <c r="AB8952" s="13"/>
      <c r="AC8952" s="13"/>
      <c r="AD8952" s="13"/>
      <c r="AE8952" s="13"/>
      <c r="AF8952" s="13"/>
      <c r="AG8952" s="13"/>
      <c r="AH8952" s="13"/>
      <c r="AI8952" s="13"/>
      <c r="AJ8952" s="13"/>
      <c r="AK8952" s="13"/>
      <c r="AL8952" s="13"/>
      <c r="AM8952" s="13"/>
      <c r="AN8952" s="13"/>
      <c r="AO8952" s="13"/>
      <c r="AP8952" s="13"/>
      <c r="AQ8952" s="13"/>
      <c r="AR8952" s="13"/>
      <c r="AS8952" s="13"/>
      <c r="AT8952" s="13"/>
      <c r="AU8952" s="13"/>
      <c r="AV8952" s="13"/>
      <c r="AW8952" s="13"/>
      <c r="AX8952" s="13"/>
      <c r="AY8952" s="13"/>
      <c r="AZ8952" s="12"/>
      <c r="BA8952" s="12"/>
      <c r="BB8952" s="12"/>
      <c r="BC8952" s="11"/>
      <c r="BD8952" s="11"/>
      <c r="BE8952" s="11"/>
      <c r="BF8952" s="11"/>
    </row>
    <row r="8953" spans="1:58" x14ac:dyDescent="0.25">
      <c r="A8953" s="13"/>
      <c r="B8953" s="13"/>
      <c r="C8953" s="13"/>
      <c r="D8953" s="13"/>
      <c r="E8953" s="13"/>
      <c r="F8953" s="13"/>
      <c r="G8953" s="13"/>
      <c r="H8953" s="13"/>
      <c r="I8953" s="13"/>
      <c r="J8953" s="13"/>
      <c r="K8953" s="13"/>
      <c r="L8953" s="13"/>
      <c r="M8953" s="13"/>
      <c r="N8953" s="13"/>
      <c r="O8953" s="13"/>
      <c r="P8953" s="13"/>
      <c r="Q8953" s="13"/>
      <c r="R8953" s="13"/>
      <c r="S8953" s="13"/>
      <c r="T8953" s="13"/>
      <c r="U8953" s="13"/>
      <c r="V8953" s="13"/>
      <c r="W8953" s="13"/>
      <c r="X8953" s="13"/>
      <c r="Y8953" s="13"/>
      <c r="Z8953" s="13"/>
      <c r="AA8953" s="13"/>
      <c r="AB8953" s="13"/>
      <c r="AC8953" s="13"/>
      <c r="AD8953" s="13"/>
      <c r="AE8953" s="13"/>
      <c r="AF8953" s="13"/>
      <c r="AG8953" s="13"/>
      <c r="AH8953" s="13"/>
      <c r="AI8953" s="13"/>
      <c r="AJ8953" s="13"/>
      <c r="AK8953" s="13"/>
      <c r="AL8953" s="13"/>
      <c r="AM8953" s="13"/>
      <c r="AN8953" s="13"/>
      <c r="AO8953" s="13"/>
      <c r="AP8953" s="13"/>
      <c r="AQ8953" s="13"/>
      <c r="AR8953" s="13"/>
      <c r="AS8953" s="13"/>
      <c r="AT8953" s="13"/>
      <c r="AU8953" s="13"/>
      <c r="AV8953" s="13"/>
      <c r="AW8953" s="13"/>
      <c r="AX8953" s="13"/>
      <c r="AY8953" s="13"/>
      <c r="AZ8953" s="12"/>
      <c r="BA8953" s="12"/>
      <c r="BB8953" s="12"/>
      <c r="BC8953" s="11"/>
      <c r="BD8953" s="11"/>
      <c r="BE8953" s="11"/>
      <c r="BF8953" s="11"/>
    </row>
    <row r="8954" spans="1:58" x14ac:dyDescent="0.25">
      <c r="A8954" s="13"/>
      <c r="B8954" s="13"/>
      <c r="C8954" s="13"/>
      <c r="D8954" s="13"/>
      <c r="E8954" s="13"/>
      <c r="F8954" s="13"/>
      <c r="G8954" s="13"/>
      <c r="H8954" s="13"/>
      <c r="I8954" s="13"/>
      <c r="J8954" s="13"/>
      <c r="K8954" s="13"/>
      <c r="L8954" s="13"/>
      <c r="M8954" s="13"/>
      <c r="N8954" s="13"/>
      <c r="O8954" s="13"/>
      <c r="P8954" s="13"/>
      <c r="Q8954" s="13"/>
      <c r="R8954" s="13"/>
      <c r="S8954" s="13"/>
      <c r="T8954" s="13"/>
      <c r="U8954" s="13"/>
      <c r="V8954" s="13"/>
      <c r="W8954" s="13"/>
      <c r="X8954" s="13"/>
      <c r="Y8954" s="13"/>
      <c r="Z8954" s="13"/>
      <c r="AA8954" s="13"/>
      <c r="AB8954" s="13"/>
      <c r="AC8954" s="13"/>
      <c r="AD8954" s="13"/>
      <c r="AE8954" s="13"/>
      <c r="AF8954" s="13"/>
      <c r="AG8954" s="13"/>
      <c r="AH8954" s="13"/>
      <c r="AI8954" s="13"/>
      <c r="AJ8954" s="13"/>
      <c r="AK8954" s="13"/>
      <c r="AL8954" s="13"/>
      <c r="AM8954" s="13"/>
      <c r="AN8954" s="13"/>
      <c r="AO8954" s="13"/>
      <c r="AP8954" s="13"/>
      <c r="AQ8954" s="13"/>
      <c r="AR8954" s="13"/>
      <c r="AS8954" s="13"/>
      <c r="AT8954" s="13"/>
      <c r="AU8954" s="13"/>
      <c r="AV8954" s="13"/>
      <c r="AW8954" s="13"/>
      <c r="AX8954" s="13"/>
      <c r="AY8954" s="13"/>
      <c r="AZ8954" s="12"/>
      <c r="BA8954" s="12"/>
      <c r="BB8954" s="12"/>
      <c r="BC8954" s="11"/>
      <c r="BD8954" s="11"/>
      <c r="BE8954" s="11"/>
      <c r="BF8954" s="11"/>
    </row>
    <row r="8955" spans="1:58" x14ac:dyDescent="0.25">
      <c r="A8955" s="13"/>
      <c r="B8955" s="13"/>
      <c r="C8955" s="13"/>
      <c r="D8955" s="13"/>
      <c r="E8955" s="13"/>
      <c r="F8955" s="13"/>
      <c r="G8955" s="13"/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  <c r="S8955" s="13"/>
      <c r="T8955" s="13"/>
      <c r="U8955" s="13"/>
      <c r="V8955" s="13"/>
      <c r="W8955" s="13"/>
      <c r="X8955" s="13"/>
      <c r="Y8955" s="13"/>
      <c r="Z8955" s="13"/>
      <c r="AA8955" s="13"/>
      <c r="AB8955" s="13"/>
      <c r="AC8955" s="13"/>
      <c r="AD8955" s="13"/>
      <c r="AE8955" s="13"/>
      <c r="AF8955" s="13"/>
      <c r="AG8955" s="13"/>
      <c r="AH8955" s="13"/>
      <c r="AI8955" s="13"/>
      <c r="AJ8955" s="13"/>
      <c r="AK8955" s="13"/>
      <c r="AL8955" s="13"/>
      <c r="AM8955" s="13"/>
      <c r="AN8955" s="13"/>
      <c r="AO8955" s="13"/>
      <c r="AP8955" s="13"/>
      <c r="AQ8955" s="13"/>
      <c r="AR8955" s="13"/>
      <c r="AS8955" s="13"/>
      <c r="AT8955" s="13"/>
      <c r="AU8955" s="13"/>
      <c r="AV8955" s="13"/>
      <c r="AW8955" s="13"/>
      <c r="AX8955" s="13"/>
      <c r="AY8955" s="13"/>
      <c r="AZ8955" s="12"/>
      <c r="BA8955" s="12"/>
      <c r="BB8955" s="12"/>
      <c r="BC8955" s="11"/>
      <c r="BD8955" s="11"/>
      <c r="BE8955" s="11"/>
      <c r="BF8955" s="11"/>
    </row>
    <row r="8956" spans="1:58" x14ac:dyDescent="0.25">
      <c r="A8956" s="13"/>
      <c r="B8956" s="13"/>
      <c r="C8956" s="13"/>
      <c r="D8956" s="13"/>
      <c r="E8956" s="13"/>
      <c r="F8956" s="13"/>
      <c r="G8956" s="13"/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  <c r="S8956" s="13"/>
      <c r="T8956" s="13"/>
      <c r="U8956" s="13"/>
      <c r="V8956" s="13"/>
      <c r="W8956" s="13"/>
      <c r="X8956" s="13"/>
      <c r="Y8956" s="13"/>
      <c r="Z8956" s="13"/>
      <c r="AA8956" s="13"/>
      <c r="AB8956" s="13"/>
      <c r="AC8956" s="13"/>
      <c r="AD8956" s="13"/>
      <c r="AE8956" s="13"/>
      <c r="AF8956" s="13"/>
      <c r="AG8956" s="13"/>
      <c r="AH8956" s="13"/>
      <c r="AI8956" s="13"/>
      <c r="AJ8956" s="13"/>
      <c r="AK8956" s="13"/>
      <c r="AL8956" s="13"/>
      <c r="AM8956" s="13"/>
      <c r="AN8956" s="13"/>
      <c r="AO8956" s="13"/>
      <c r="AP8956" s="13"/>
      <c r="AQ8956" s="13"/>
      <c r="AR8956" s="13"/>
      <c r="AS8956" s="13"/>
      <c r="AT8956" s="13"/>
      <c r="AU8956" s="13"/>
      <c r="AV8956" s="13"/>
      <c r="AW8956" s="13"/>
      <c r="AX8956" s="13"/>
      <c r="AY8956" s="13"/>
      <c r="AZ8956" s="12"/>
      <c r="BA8956" s="12"/>
      <c r="BB8956" s="12"/>
      <c r="BC8956" s="11"/>
      <c r="BD8956" s="11"/>
      <c r="BE8956" s="11"/>
      <c r="BF8956" s="11"/>
    </row>
    <row r="8957" spans="1:58" x14ac:dyDescent="0.25">
      <c r="A8957" s="13"/>
      <c r="B8957" s="13"/>
      <c r="C8957" s="13"/>
      <c r="D8957" s="13"/>
      <c r="E8957" s="13"/>
      <c r="F8957" s="13"/>
      <c r="G8957" s="13"/>
      <c r="H8957" s="13"/>
      <c r="I8957" s="13"/>
      <c r="J8957" s="13"/>
      <c r="K8957" s="13"/>
      <c r="L8957" s="13"/>
      <c r="M8957" s="13"/>
      <c r="N8957" s="13"/>
      <c r="O8957" s="13"/>
      <c r="P8957" s="13"/>
      <c r="Q8957" s="13"/>
      <c r="R8957" s="13"/>
      <c r="S8957" s="13"/>
      <c r="T8957" s="13"/>
      <c r="U8957" s="13"/>
      <c r="V8957" s="13"/>
      <c r="W8957" s="13"/>
      <c r="X8957" s="13"/>
      <c r="Y8957" s="13"/>
      <c r="Z8957" s="13"/>
      <c r="AA8957" s="13"/>
      <c r="AB8957" s="13"/>
      <c r="AC8957" s="13"/>
      <c r="AD8957" s="13"/>
      <c r="AE8957" s="13"/>
      <c r="AF8957" s="13"/>
      <c r="AG8957" s="13"/>
      <c r="AH8957" s="13"/>
      <c r="AI8957" s="13"/>
      <c r="AJ8957" s="13"/>
      <c r="AK8957" s="13"/>
      <c r="AL8957" s="13"/>
      <c r="AM8957" s="13"/>
      <c r="AN8957" s="13"/>
      <c r="AO8957" s="13"/>
      <c r="AP8957" s="13"/>
      <c r="AQ8957" s="13"/>
      <c r="AR8957" s="13"/>
      <c r="AS8957" s="13"/>
      <c r="AT8957" s="13"/>
      <c r="AU8957" s="13"/>
      <c r="AV8957" s="13"/>
      <c r="AW8957" s="13"/>
      <c r="AX8957" s="13"/>
      <c r="AY8957" s="13"/>
      <c r="AZ8957" s="12"/>
      <c r="BA8957" s="12"/>
      <c r="BB8957" s="12"/>
      <c r="BC8957" s="11"/>
      <c r="BD8957" s="11"/>
      <c r="BE8957" s="11"/>
      <c r="BF8957" s="11"/>
    </row>
    <row r="8958" spans="1:58" x14ac:dyDescent="0.25">
      <c r="A8958" s="13"/>
      <c r="B8958" s="13"/>
      <c r="C8958" s="13"/>
      <c r="D8958" s="13"/>
      <c r="E8958" s="13"/>
      <c r="F8958" s="13"/>
      <c r="G8958" s="13"/>
      <c r="H8958" s="13"/>
      <c r="I8958" s="13"/>
      <c r="J8958" s="13"/>
      <c r="K8958" s="13"/>
      <c r="L8958" s="13"/>
      <c r="M8958" s="13"/>
      <c r="N8958" s="13"/>
      <c r="O8958" s="13"/>
      <c r="P8958" s="13"/>
      <c r="Q8958" s="13"/>
      <c r="R8958" s="13"/>
      <c r="S8958" s="13"/>
      <c r="T8958" s="13"/>
      <c r="U8958" s="13"/>
      <c r="V8958" s="13"/>
      <c r="W8958" s="13"/>
      <c r="X8958" s="13"/>
      <c r="Y8958" s="13"/>
      <c r="Z8958" s="13"/>
      <c r="AA8958" s="13"/>
      <c r="AB8958" s="13"/>
      <c r="AC8958" s="13"/>
      <c r="AD8958" s="13"/>
      <c r="AE8958" s="13"/>
      <c r="AF8958" s="13"/>
      <c r="AG8958" s="13"/>
      <c r="AH8958" s="13"/>
      <c r="AI8958" s="13"/>
      <c r="AJ8958" s="13"/>
      <c r="AK8958" s="13"/>
      <c r="AL8958" s="13"/>
      <c r="AM8958" s="13"/>
      <c r="AN8958" s="13"/>
      <c r="AO8958" s="13"/>
      <c r="AP8958" s="13"/>
      <c r="AQ8958" s="13"/>
      <c r="AR8958" s="13"/>
      <c r="AS8958" s="13"/>
      <c r="AT8958" s="13"/>
      <c r="AU8958" s="13"/>
      <c r="AV8958" s="13"/>
      <c r="AW8958" s="13"/>
      <c r="AX8958" s="13"/>
      <c r="AY8958" s="13"/>
      <c r="AZ8958" s="12"/>
      <c r="BA8958" s="12"/>
      <c r="BB8958" s="12"/>
      <c r="BC8958" s="11"/>
      <c r="BD8958" s="11"/>
      <c r="BE8958" s="11"/>
      <c r="BF8958" s="11"/>
    </row>
    <row r="8959" spans="1:58" x14ac:dyDescent="0.25">
      <c r="A8959" s="13"/>
      <c r="B8959" s="13"/>
      <c r="C8959" s="13"/>
      <c r="D8959" s="13"/>
      <c r="E8959" s="13"/>
      <c r="F8959" s="13"/>
      <c r="G8959" s="13"/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  <c r="S8959" s="13"/>
      <c r="T8959" s="13"/>
      <c r="U8959" s="13"/>
      <c r="V8959" s="13"/>
      <c r="W8959" s="13"/>
      <c r="X8959" s="13"/>
      <c r="Y8959" s="13"/>
      <c r="Z8959" s="13"/>
      <c r="AA8959" s="13"/>
      <c r="AB8959" s="13"/>
      <c r="AC8959" s="13"/>
      <c r="AD8959" s="13"/>
      <c r="AE8959" s="13"/>
      <c r="AF8959" s="13"/>
      <c r="AG8959" s="13"/>
      <c r="AH8959" s="13"/>
      <c r="AI8959" s="13"/>
      <c r="AJ8959" s="13"/>
      <c r="AK8959" s="13"/>
      <c r="AL8959" s="13"/>
      <c r="AM8959" s="13"/>
      <c r="AN8959" s="13"/>
      <c r="AO8959" s="13"/>
      <c r="AP8959" s="13"/>
      <c r="AQ8959" s="13"/>
      <c r="AR8959" s="13"/>
      <c r="AS8959" s="13"/>
      <c r="AT8959" s="13"/>
      <c r="AU8959" s="13"/>
      <c r="AV8959" s="13"/>
      <c r="AW8959" s="13"/>
      <c r="AX8959" s="13"/>
      <c r="AY8959" s="13"/>
      <c r="AZ8959" s="12"/>
      <c r="BA8959" s="12"/>
      <c r="BB8959" s="12"/>
      <c r="BC8959" s="11"/>
      <c r="BD8959" s="11"/>
      <c r="BE8959" s="11"/>
      <c r="BF8959" s="11"/>
    </row>
    <row r="8960" spans="1:58" x14ac:dyDescent="0.25">
      <c r="A8960" s="13"/>
      <c r="B8960" s="13"/>
      <c r="C8960" s="13"/>
      <c r="D8960" s="13"/>
      <c r="E8960" s="13"/>
      <c r="F8960" s="13"/>
      <c r="G8960" s="13"/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  <c r="S8960" s="13"/>
      <c r="T8960" s="13"/>
      <c r="U8960" s="13"/>
      <c r="V8960" s="13"/>
      <c r="W8960" s="13"/>
      <c r="X8960" s="13"/>
      <c r="Y8960" s="13"/>
      <c r="Z8960" s="13"/>
      <c r="AA8960" s="13"/>
      <c r="AB8960" s="13"/>
      <c r="AC8960" s="13"/>
      <c r="AD8960" s="13"/>
      <c r="AE8960" s="13"/>
      <c r="AF8960" s="13"/>
      <c r="AG8960" s="13"/>
      <c r="AH8960" s="13"/>
      <c r="AI8960" s="13"/>
      <c r="AJ8960" s="13"/>
      <c r="AK8960" s="13"/>
      <c r="AL8960" s="13"/>
      <c r="AM8960" s="13"/>
      <c r="AN8960" s="13"/>
      <c r="AO8960" s="13"/>
      <c r="AP8960" s="13"/>
      <c r="AQ8960" s="13"/>
      <c r="AR8960" s="13"/>
      <c r="AS8960" s="13"/>
      <c r="AT8960" s="13"/>
      <c r="AU8960" s="13"/>
      <c r="AV8960" s="13"/>
      <c r="AW8960" s="13"/>
      <c r="AX8960" s="13"/>
      <c r="AY8960" s="13"/>
      <c r="AZ8960" s="12"/>
      <c r="BA8960" s="12"/>
      <c r="BB8960" s="12"/>
      <c r="BC8960" s="11"/>
      <c r="BD8960" s="11"/>
      <c r="BE8960" s="11"/>
      <c r="BF8960" s="11"/>
    </row>
    <row r="8961" spans="1:58" x14ac:dyDescent="0.25">
      <c r="A8961" s="13"/>
      <c r="B8961" s="13"/>
      <c r="C8961" s="13"/>
      <c r="D8961" s="13"/>
      <c r="E8961" s="13"/>
      <c r="F8961" s="13"/>
      <c r="G8961" s="13"/>
      <c r="H8961" s="13"/>
      <c r="I8961" s="13"/>
      <c r="J8961" s="13"/>
      <c r="K8961" s="13"/>
      <c r="L8961" s="13"/>
      <c r="M8961" s="13"/>
      <c r="N8961" s="13"/>
      <c r="O8961" s="13"/>
      <c r="P8961" s="13"/>
      <c r="Q8961" s="13"/>
      <c r="R8961" s="13"/>
      <c r="S8961" s="13"/>
      <c r="T8961" s="13"/>
      <c r="U8961" s="13"/>
      <c r="V8961" s="13"/>
      <c r="W8961" s="13"/>
      <c r="X8961" s="13"/>
      <c r="Y8961" s="13"/>
      <c r="Z8961" s="13"/>
      <c r="AA8961" s="13"/>
      <c r="AB8961" s="13"/>
      <c r="AC8961" s="13"/>
      <c r="AD8961" s="13"/>
      <c r="AE8961" s="13"/>
      <c r="AF8961" s="13"/>
      <c r="AG8961" s="13"/>
      <c r="AH8961" s="13"/>
      <c r="AI8961" s="13"/>
      <c r="AJ8961" s="13"/>
      <c r="AK8961" s="13"/>
      <c r="AL8961" s="13"/>
      <c r="AM8961" s="13"/>
      <c r="AN8961" s="13"/>
      <c r="AO8961" s="13"/>
      <c r="AP8961" s="13"/>
      <c r="AQ8961" s="13"/>
      <c r="AR8961" s="13"/>
      <c r="AS8961" s="13"/>
      <c r="AT8961" s="13"/>
      <c r="AU8961" s="13"/>
      <c r="AV8961" s="13"/>
      <c r="AW8961" s="13"/>
      <c r="AX8961" s="13"/>
      <c r="AY8961" s="13"/>
      <c r="AZ8961" s="12"/>
      <c r="BA8961" s="12"/>
      <c r="BB8961" s="12"/>
      <c r="BC8961" s="11"/>
      <c r="BD8961" s="11"/>
      <c r="BE8961" s="11"/>
      <c r="BF8961" s="11"/>
    </row>
    <row r="8962" spans="1:58" x14ac:dyDescent="0.25">
      <c r="A8962" s="13"/>
      <c r="B8962" s="13"/>
      <c r="C8962" s="13"/>
      <c r="D8962" s="13"/>
      <c r="E8962" s="13"/>
      <c r="F8962" s="13"/>
      <c r="G8962" s="13"/>
      <c r="H8962" s="13"/>
      <c r="I8962" s="13"/>
      <c r="J8962" s="13"/>
      <c r="K8962" s="13"/>
      <c r="L8962" s="13"/>
      <c r="M8962" s="13"/>
      <c r="N8962" s="13"/>
      <c r="O8962" s="13"/>
      <c r="P8962" s="13"/>
      <c r="Q8962" s="13"/>
      <c r="R8962" s="13"/>
      <c r="S8962" s="13"/>
      <c r="T8962" s="13"/>
      <c r="U8962" s="13"/>
      <c r="V8962" s="13"/>
      <c r="W8962" s="13"/>
      <c r="X8962" s="13"/>
      <c r="Y8962" s="13"/>
      <c r="Z8962" s="13"/>
      <c r="AA8962" s="13"/>
      <c r="AB8962" s="13"/>
      <c r="AC8962" s="13"/>
      <c r="AD8962" s="13"/>
      <c r="AE8962" s="13"/>
      <c r="AF8962" s="13"/>
      <c r="AG8962" s="13"/>
      <c r="AH8962" s="13"/>
      <c r="AI8962" s="13"/>
      <c r="AJ8962" s="13"/>
      <c r="AK8962" s="13"/>
      <c r="AL8962" s="13"/>
      <c r="AM8962" s="13"/>
      <c r="AN8962" s="13"/>
      <c r="AO8962" s="13"/>
      <c r="AP8962" s="13"/>
      <c r="AQ8962" s="13"/>
      <c r="AR8962" s="13"/>
      <c r="AS8962" s="13"/>
      <c r="AT8962" s="13"/>
      <c r="AU8962" s="13"/>
      <c r="AV8962" s="13"/>
      <c r="AW8962" s="13"/>
      <c r="AX8962" s="13"/>
      <c r="AY8962" s="13"/>
      <c r="AZ8962" s="12"/>
      <c r="BA8962" s="12"/>
      <c r="BB8962" s="12"/>
      <c r="BC8962" s="11"/>
      <c r="BD8962" s="11"/>
      <c r="BE8962" s="11"/>
      <c r="BF8962" s="11"/>
    </row>
    <row r="8963" spans="1:58" x14ac:dyDescent="0.25">
      <c r="A8963" s="13"/>
      <c r="B8963" s="13"/>
      <c r="C8963" s="13"/>
      <c r="D8963" s="13"/>
      <c r="E8963" s="13"/>
      <c r="F8963" s="13"/>
      <c r="G8963" s="13"/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  <c r="S8963" s="13"/>
      <c r="T8963" s="13"/>
      <c r="U8963" s="13"/>
      <c r="V8963" s="13"/>
      <c r="W8963" s="13"/>
      <c r="X8963" s="13"/>
      <c r="Y8963" s="13"/>
      <c r="Z8963" s="13"/>
      <c r="AA8963" s="13"/>
      <c r="AB8963" s="13"/>
      <c r="AC8963" s="13"/>
      <c r="AD8963" s="13"/>
      <c r="AE8963" s="13"/>
      <c r="AF8963" s="13"/>
      <c r="AG8963" s="13"/>
      <c r="AH8963" s="13"/>
      <c r="AI8963" s="13"/>
      <c r="AJ8963" s="13"/>
      <c r="AK8963" s="13"/>
      <c r="AL8963" s="13"/>
      <c r="AM8963" s="13"/>
      <c r="AN8963" s="13"/>
      <c r="AO8963" s="13"/>
      <c r="AP8963" s="13"/>
      <c r="AQ8963" s="13"/>
      <c r="AR8963" s="13"/>
      <c r="AS8963" s="13"/>
      <c r="AT8963" s="13"/>
      <c r="AU8963" s="13"/>
      <c r="AV8963" s="13"/>
      <c r="AW8963" s="13"/>
      <c r="AX8963" s="13"/>
      <c r="AY8963" s="13"/>
      <c r="AZ8963" s="12"/>
      <c r="BA8963" s="12"/>
      <c r="BB8963" s="12"/>
      <c r="BC8963" s="11"/>
      <c r="BD8963" s="11"/>
      <c r="BE8963" s="11"/>
      <c r="BF8963" s="11"/>
    </row>
    <row r="8964" spans="1:58" x14ac:dyDescent="0.25">
      <c r="A8964" s="13"/>
      <c r="B8964" s="13"/>
      <c r="C8964" s="13"/>
      <c r="D8964" s="13"/>
      <c r="E8964" s="13"/>
      <c r="F8964" s="13"/>
      <c r="G8964" s="13"/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  <c r="S8964" s="13"/>
      <c r="T8964" s="13"/>
      <c r="U8964" s="13"/>
      <c r="V8964" s="13"/>
      <c r="W8964" s="13"/>
      <c r="X8964" s="13"/>
      <c r="Y8964" s="13"/>
      <c r="Z8964" s="13"/>
      <c r="AA8964" s="13"/>
      <c r="AB8964" s="13"/>
      <c r="AC8964" s="13"/>
      <c r="AD8964" s="13"/>
      <c r="AE8964" s="13"/>
      <c r="AF8964" s="13"/>
      <c r="AG8964" s="13"/>
      <c r="AH8964" s="13"/>
      <c r="AI8964" s="13"/>
      <c r="AJ8964" s="13"/>
      <c r="AK8964" s="13"/>
      <c r="AL8964" s="13"/>
      <c r="AM8964" s="13"/>
      <c r="AN8964" s="13"/>
      <c r="AO8964" s="13"/>
      <c r="AP8964" s="13"/>
      <c r="AQ8964" s="13"/>
      <c r="AR8964" s="13"/>
      <c r="AS8964" s="13"/>
      <c r="AT8964" s="13"/>
      <c r="AU8964" s="13"/>
      <c r="AV8964" s="13"/>
      <c r="AW8964" s="13"/>
      <c r="AX8964" s="13"/>
      <c r="AY8964" s="13"/>
      <c r="AZ8964" s="12"/>
      <c r="BA8964" s="12"/>
      <c r="BB8964" s="12"/>
      <c r="BC8964" s="11"/>
      <c r="BD8964" s="11"/>
      <c r="BE8964" s="11"/>
      <c r="BF8964" s="11"/>
    </row>
    <row r="8965" spans="1:58" x14ac:dyDescent="0.25">
      <c r="A8965" s="13"/>
      <c r="B8965" s="13"/>
      <c r="C8965" s="13"/>
      <c r="D8965" s="13"/>
      <c r="E8965" s="13"/>
      <c r="F8965" s="13"/>
      <c r="G8965" s="13"/>
      <c r="H8965" s="13"/>
      <c r="I8965" s="13"/>
      <c r="J8965" s="13"/>
      <c r="K8965" s="13"/>
      <c r="L8965" s="13"/>
      <c r="M8965" s="13"/>
      <c r="N8965" s="13"/>
      <c r="O8965" s="13"/>
      <c r="P8965" s="13"/>
      <c r="Q8965" s="13"/>
      <c r="R8965" s="13"/>
      <c r="S8965" s="13"/>
      <c r="T8965" s="13"/>
      <c r="U8965" s="13"/>
      <c r="V8965" s="13"/>
      <c r="W8965" s="13"/>
      <c r="X8965" s="13"/>
      <c r="Y8965" s="13"/>
      <c r="Z8965" s="13"/>
      <c r="AA8965" s="13"/>
      <c r="AB8965" s="13"/>
      <c r="AC8965" s="13"/>
      <c r="AD8965" s="13"/>
      <c r="AE8965" s="13"/>
      <c r="AF8965" s="13"/>
      <c r="AG8965" s="13"/>
      <c r="AH8965" s="13"/>
      <c r="AI8965" s="13"/>
      <c r="AJ8965" s="13"/>
      <c r="AK8965" s="13"/>
      <c r="AL8965" s="13"/>
      <c r="AM8965" s="13"/>
      <c r="AN8965" s="13"/>
      <c r="AO8965" s="13"/>
      <c r="AP8965" s="13"/>
      <c r="AQ8965" s="13"/>
      <c r="AR8965" s="13"/>
      <c r="AS8965" s="13"/>
      <c r="AT8965" s="13"/>
      <c r="AU8965" s="13"/>
      <c r="AV8965" s="13"/>
      <c r="AW8965" s="13"/>
      <c r="AX8965" s="13"/>
      <c r="AY8965" s="13"/>
      <c r="AZ8965" s="12"/>
      <c r="BA8965" s="12"/>
      <c r="BB8965" s="12"/>
      <c r="BC8965" s="11"/>
      <c r="BD8965" s="11"/>
      <c r="BE8965" s="11"/>
      <c r="BF8965" s="11"/>
    </row>
    <row r="8966" spans="1:58" x14ac:dyDescent="0.25">
      <c r="A8966" s="13"/>
      <c r="B8966" s="13"/>
      <c r="C8966" s="13"/>
      <c r="D8966" s="13"/>
      <c r="E8966" s="13"/>
      <c r="F8966" s="13"/>
      <c r="G8966" s="13"/>
      <c r="H8966" s="13"/>
      <c r="I8966" s="13"/>
      <c r="J8966" s="13"/>
      <c r="K8966" s="13"/>
      <c r="L8966" s="13"/>
      <c r="M8966" s="13"/>
      <c r="N8966" s="13"/>
      <c r="O8966" s="13"/>
      <c r="P8966" s="13"/>
      <c r="Q8966" s="13"/>
      <c r="R8966" s="13"/>
      <c r="S8966" s="13"/>
      <c r="T8966" s="13"/>
      <c r="U8966" s="13"/>
      <c r="V8966" s="13"/>
      <c r="W8966" s="13"/>
      <c r="X8966" s="13"/>
      <c r="Y8966" s="13"/>
      <c r="Z8966" s="13"/>
      <c r="AA8966" s="13"/>
      <c r="AB8966" s="13"/>
      <c r="AC8966" s="13"/>
      <c r="AD8966" s="13"/>
      <c r="AE8966" s="13"/>
      <c r="AF8966" s="13"/>
      <c r="AG8966" s="13"/>
      <c r="AH8966" s="13"/>
      <c r="AI8966" s="13"/>
      <c r="AJ8966" s="13"/>
      <c r="AK8966" s="13"/>
      <c r="AL8966" s="13"/>
      <c r="AM8966" s="13"/>
      <c r="AN8966" s="13"/>
      <c r="AO8966" s="13"/>
      <c r="AP8966" s="13"/>
      <c r="AQ8966" s="13"/>
      <c r="AR8966" s="13"/>
      <c r="AS8966" s="13"/>
      <c r="AT8966" s="13"/>
      <c r="AU8966" s="13"/>
      <c r="AV8966" s="13"/>
      <c r="AW8966" s="13"/>
      <c r="AX8966" s="13"/>
      <c r="AY8966" s="13"/>
      <c r="AZ8966" s="12"/>
      <c r="BA8966" s="12"/>
      <c r="BB8966" s="12"/>
      <c r="BC8966" s="11"/>
      <c r="BD8966" s="11"/>
      <c r="BE8966" s="11"/>
      <c r="BF8966" s="11"/>
    </row>
    <row r="8967" spans="1:58" x14ac:dyDescent="0.25">
      <c r="A8967" s="13"/>
      <c r="B8967" s="13"/>
      <c r="C8967" s="13"/>
      <c r="D8967" s="13"/>
      <c r="E8967" s="13"/>
      <c r="F8967" s="13"/>
      <c r="G8967" s="13"/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  <c r="S8967" s="13"/>
      <c r="T8967" s="13"/>
      <c r="U8967" s="13"/>
      <c r="V8967" s="13"/>
      <c r="W8967" s="13"/>
      <c r="X8967" s="13"/>
      <c r="Y8967" s="13"/>
      <c r="Z8967" s="13"/>
      <c r="AA8967" s="13"/>
      <c r="AB8967" s="13"/>
      <c r="AC8967" s="13"/>
      <c r="AD8967" s="13"/>
      <c r="AE8967" s="13"/>
      <c r="AF8967" s="13"/>
      <c r="AG8967" s="13"/>
      <c r="AH8967" s="13"/>
      <c r="AI8967" s="13"/>
      <c r="AJ8967" s="13"/>
      <c r="AK8967" s="13"/>
      <c r="AL8967" s="13"/>
      <c r="AM8967" s="13"/>
      <c r="AN8967" s="13"/>
      <c r="AO8967" s="13"/>
      <c r="AP8967" s="13"/>
      <c r="AQ8967" s="13"/>
      <c r="AR8967" s="13"/>
      <c r="AS8967" s="13"/>
      <c r="AT8967" s="13"/>
      <c r="AU8967" s="13"/>
      <c r="AV8967" s="13"/>
      <c r="AW8967" s="13"/>
      <c r="AX8967" s="13"/>
      <c r="AY8967" s="13"/>
      <c r="AZ8967" s="12"/>
      <c r="BA8967" s="12"/>
      <c r="BB8967" s="12"/>
      <c r="BC8967" s="11"/>
      <c r="BD8967" s="11"/>
      <c r="BE8967" s="11"/>
      <c r="BF8967" s="11"/>
    </row>
    <row r="8968" spans="1:58" x14ac:dyDescent="0.25">
      <c r="A8968" s="13"/>
      <c r="B8968" s="13"/>
      <c r="C8968" s="13"/>
      <c r="D8968" s="13"/>
      <c r="E8968" s="13"/>
      <c r="F8968" s="13"/>
      <c r="G8968" s="13"/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  <c r="S8968" s="13"/>
      <c r="T8968" s="13"/>
      <c r="U8968" s="13"/>
      <c r="V8968" s="13"/>
      <c r="W8968" s="13"/>
      <c r="X8968" s="13"/>
      <c r="Y8968" s="13"/>
      <c r="Z8968" s="13"/>
      <c r="AA8968" s="13"/>
      <c r="AB8968" s="13"/>
      <c r="AC8968" s="13"/>
      <c r="AD8968" s="13"/>
      <c r="AE8968" s="13"/>
      <c r="AF8968" s="13"/>
      <c r="AG8968" s="13"/>
      <c r="AH8968" s="13"/>
      <c r="AI8968" s="13"/>
      <c r="AJ8968" s="13"/>
      <c r="AK8968" s="13"/>
      <c r="AL8968" s="13"/>
      <c r="AM8968" s="13"/>
      <c r="AN8968" s="13"/>
      <c r="AO8968" s="13"/>
      <c r="AP8968" s="13"/>
      <c r="AQ8968" s="13"/>
      <c r="AR8968" s="13"/>
      <c r="AS8968" s="13"/>
      <c r="AT8968" s="13"/>
      <c r="AU8968" s="13"/>
      <c r="AV8968" s="13"/>
      <c r="AW8968" s="13"/>
      <c r="AX8968" s="13"/>
      <c r="AY8968" s="13"/>
      <c r="AZ8968" s="12"/>
      <c r="BA8968" s="12"/>
      <c r="BB8968" s="12"/>
      <c r="BC8968" s="11"/>
      <c r="BD8968" s="11"/>
      <c r="BE8968" s="11"/>
      <c r="BF8968" s="11"/>
    </row>
    <row r="8969" spans="1:58" x14ac:dyDescent="0.25">
      <c r="A8969" s="13"/>
      <c r="B8969" s="13"/>
      <c r="C8969" s="13"/>
      <c r="D8969" s="13"/>
      <c r="E8969" s="13"/>
      <c r="F8969" s="13"/>
      <c r="G8969" s="13"/>
      <c r="H8969" s="13"/>
      <c r="I8969" s="13"/>
      <c r="J8969" s="13"/>
      <c r="K8969" s="13"/>
      <c r="L8969" s="13"/>
      <c r="M8969" s="13"/>
      <c r="N8969" s="13"/>
      <c r="O8969" s="13"/>
      <c r="P8969" s="13"/>
      <c r="Q8969" s="13"/>
      <c r="R8969" s="13"/>
      <c r="S8969" s="13"/>
      <c r="T8969" s="13"/>
      <c r="U8969" s="13"/>
      <c r="V8969" s="13"/>
      <c r="W8969" s="13"/>
      <c r="X8969" s="13"/>
      <c r="Y8969" s="13"/>
      <c r="Z8969" s="13"/>
      <c r="AA8969" s="13"/>
      <c r="AB8969" s="13"/>
      <c r="AC8969" s="13"/>
      <c r="AD8969" s="13"/>
      <c r="AE8969" s="13"/>
      <c r="AF8969" s="13"/>
      <c r="AG8969" s="13"/>
      <c r="AH8969" s="13"/>
      <c r="AI8969" s="13"/>
      <c r="AJ8969" s="13"/>
      <c r="AK8969" s="13"/>
      <c r="AL8969" s="13"/>
      <c r="AM8969" s="13"/>
      <c r="AN8969" s="13"/>
      <c r="AO8969" s="13"/>
      <c r="AP8969" s="13"/>
      <c r="AQ8969" s="13"/>
      <c r="AR8969" s="13"/>
      <c r="AS8969" s="13"/>
      <c r="AT8969" s="13"/>
      <c r="AU8969" s="13"/>
      <c r="AV8969" s="13"/>
      <c r="AW8969" s="13"/>
      <c r="AX8969" s="13"/>
      <c r="AY8969" s="13"/>
      <c r="AZ8969" s="12"/>
      <c r="BA8969" s="12"/>
      <c r="BB8969" s="12"/>
      <c r="BC8969" s="11"/>
      <c r="BD8969" s="11"/>
      <c r="BE8969" s="11"/>
      <c r="BF8969" s="11"/>
    </row>
    <row r="8970" spans="1:58" x14ac:dyDescent="0.25">
      <c r="A8970" s="13"/>
      <c r="B8970" s="13"/>
      <c r="C8970" s="13"/>
      <c r="D8970" s="13"/>
      <c r="E8970" s="13"/>
      <c r="F8970" s="13"/>
      <c r="G8970" s="13"/>
      <c r="H8970" s="13"/>
      <c r="I8970" s="13"/>
      <c r="J8970" s="13"/>
      <c r="K8970" s="13"/>
      <c r="L8970" s="13"/>
      <c r="M8970" s="13"/>
      <c r="N8970" s="13"/>
      <c r="O8970" s="13"/>
      <c r="P8970" s="13"/>
      <c r="Q8970" s="13"/>
      <c r="R8970" s="13"/>
      <c r="S8970" s="13"/>
      <c r="T8970" s="13"/>
      <c r="U8970" s="13"/>
      <c r="V8970" s="13"/>
      <c r="W8970" s="13"/>
      <c r="X8970" s="13"/>
      <c r="Y8970" s="13"/>
      <c r="Z8970" s="13"/>
      <c r="AA8970" s="13"/>
      <c r="AB8970" s="13"/>
      <c r="AC8970" s="13"/>
      <c r="AD8970" s="13"/>
      <c r="AE8970" s="13"/>
      <c r="AF8970" s="13"/>
      <c r="AG8970" s="13"/>
      <c r="AH8970" s="13"/>
      <c r="AI8970" s="13"/>
      <c r="AJ8970" s="13"/>
      <c r="AK8970" s="13"/>
      <c r="AL8970" s="13"/>
      <c r="AM8970" s="13"/>
      <c r="AN8970" s="13"/>
      <c r="AO8970" s="13"/>
      <c r="AP8970" s="13"/>
      <c r="AQ8970" s="13"/>
      <c r="AR8970" s="13"/>
      <c r="AS8970" s="13"/>
      <c r="AT8970" s="13"/>
      <c r="AU8970" s="13"/>
      <c r="AV8970" s="13"/>
      <c r="AW8970" s="13"/>
      <c r="AX8970" s="13"/>
      <c r="AY8970" s="13"/>
      <c r="AZ8970" s="12"/>
      <c r="BA8970" s="12"/>
      <c r="BB8970" s="12"/>
      <c r="BC8970" s="11"/>
      <c r="BD8970" s="11"/>
      <c r="BE8970" s="11"/>
      <c r="BF8970" s="11"/>
    </row>
    <row r="8971" spans="1:58" x14ac:dyDescent="0.25">
      <c r="A8971" s="13"/>
      <c r="B8971" s="13"/>
      <c r="C8971" s="13"/>
      <c r="D8971" s="13"/>
      <c r="E8971" s="13"/>
      <c r="F8971" s="13"/>
      <c r="G8971" s="13"/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  <c r="S8971" s="13"/>
      <c r="T8971" s="13"/>
      <c r="U8971" s="13"/>
      <c r="V8971" s="13"/>
      <c r="W8971" s="13"/>
      <c r="X8971" s="13"/>
      <c r="Y8971" s="13"/>
      <c r="Z8971" s="13"/>
      <c r="AA8971" s="13"/>
      <c r="AB8971" s="13"/>
      <c r="AC8971" s="13"/>
      <c r="AD8971" s="13"/>
      <c r="AE8971" s="13"/>
      <c r="AF8971" s="13"/>
      <c r="AG8971" s="13"/>
      <c r="AH8971" s="13"/>
      <c r="AI8971" s="13"/>
      <c r="AJ8971" s="13"/>
      <c r="AK8971" s="13"/>
      <c r="AL8971" s="13"/>
      <c r="AM8971" s="13"/>
      <c r="AN8971" s="13"/>
      <c r="AO8971" s="13"/>
      <c r="AP8971" s="13"/>
      <c r="AQ8971" s="13"/>
      <c r="AR8971" s="13"/>
      <c r="AS8971" s="13"/>
      <c r="AT8971" s="13"/>
      <c r="AU8971" s="13"/>
      <c r="AV8971" s="13"/>
      <c r="AW8971" s="13"/>
      <c r="AX8971" s="13"/>
      <c r="AY8971" s="13"/>
      <c r="AZ8971" s="12"/>
      <c r="BA8971" s="12"/>
      <c r="BB8971" s="12"/>
      <c r="BC8971" s="11"/>
      <c r="BD8971" s="11"/>
      <c r="BE8971" s="11"/>
      <c r="BF8971" s="11"/>
    </row>
    <row r="8972" spans="1:58" x14ac:dyDescent="0.25">
      <c r="A8972" s="13"/>
      <c r="B8972" s="13"/>
      <c r="C8972" s="13"/>
      <c r="D8972" s="13"/>
      <c r="E8972" s="13"/>
      <c r="F8972" s="13"/>
      <c r="G8972" s="13"/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  <c r="S8972" s="13"/>
      <c r="T8972" s="13"/>
      <c r="U8972" s="13"/>
      <c r="V8972" s="13"/>
      <c r="W8972" s="13"/>
      <c r="X8972" s="13"/>
      <c r="Y8972" s="13"/>
      <c r="Z8972" s="13"/>
      <c r="AA8972" s="13"/>
      <c r="AB8972" s="13"/>
      <c r="AC8972" s="13"/>
      <c r="AD8972" s="13"/>
      <c r="AE8972" s="13"/>
      <c r="AF8972" s="13"/>
      <c r="AG8972" s="13"/>
      <c r="AH8972" s="13"/>
      <c r="AI8972" s="13"/>
      <c r="AJ8972" s="13"/>
      <c r="AK8972" s="13"/>
      <c r="AL8972" s="13"/>
      <c r="AM8972" s="13"/>
      <c r="AN8972" s="13"/>
      <c r="AO8972" s="13"/>
      <c r="AP8972" s="13"/>
      <c r="AQ8972" s="13"/>
      <c r="AR8972" s="13"/>
      <c r="AS8972" s="13"/>
      <c r="AT8972" s="13"/>
      <c r="AU8972" s="13"/>
      <c r="AV8972" s="13"/>
      <c r="AW8972" s="13"/>
      <c r="AX8972" s="13"/>
      <c r="AY8972" s="13"/>
      <c r="AZ8972" s="12"/>
      <c r="BA8972" s="12"/>
      <c r="BB8972" s="12"/>
      <c r="BC8972" s="11"/>
      <c r="BD8972" s="11"/>
      <c r="BE8972" s="11"/>
      <c r="BF8972" s="11"/>
    </row>
    <row r="8973" spans="1:58" x14ac:dyDescent="0.25">
      <c r="A8973" s="13"/>
      <c r="B8973" s="13"/>
      <c r="C8973" s="13"/>
      <c r="D8973" s="13"/>
      <c r="E8973" s="13"/>
      <c r="F8973" s="13"/>
      <c r="G8973" s="13"/>
      <c r="H8973" s="13"/>
      <c r="I8973" s="13"/>
      <c r="J8973" s="13"/>
      <c r="K8973" s="13"/>
      <c r="L8973" s="13"/>
      <c r="M8973" s="13"/>
      <c r="N8973" s="13"/>
      <c r="O8973" s="13"/>
      <c r="P8973" s="13"/>
      <c r="Q8973" s="13"/>
      <c r="R8973" s="13"/>
      <c r="S8973" s="13"/>
      <c r="T8973" s="13"/>
      <c r="U8973" s="13"/>
      <c r="V8973" s="13"/>
      <c r="W8973" s="13"/>
      <c r="X8973" s="13"/>
      <c r="Y8973" s="13"/>
      <c r="Z8973" s="13"/>
      <c r="AA8973" s="13"/>
      <c r="AB8973" s="13"/>
      <c r="AC8973" s="13"/>
      <c r="AD8973" s="13"/>
      <c r="AE8973" s="13"/>
      <c r="AF8973" s="13"/>
      <c r="AG8973" s="13"/>
      <c r="AH8973" s="13"/>
      <c r="AI8973" s="13"/>
      <c r="AJ8973" s="13"/>
      <c r="AK8973" s="13"/>
      <c r="AL8973" s="13"/>
      <c r="AM8973" s="13"/>
      <c r="AN8973" s="13"/>
      <c r="AO8973" s="13"/>
      <c r="AP8973" s="13"/>
      <c r="AQ8973" s="13"/>
      <c r="AR8973" s="13"/>
      <c r="AS8973" s="13"/>
      <c r="AT8973" s="13"/>
      <c r="AU8973" s="13"/>
      <c r="AV8973" s="13"/>
      <c r="AW8973" s="13"/>
      <c r="AX8973" s="13"/>
      <c r="AY8973" s="13"/>
      <c r="AZ8973" s="12"/>
      <c r="BA8973" s="12"/>
      <c r="BB8973" s="12"/>
      <c r="BC8973" s="11"/>
      <c r="BD8973" s="11"/>
      <c r="BE8973" s="11"/>
      <c r="BF8973" s="11"/>
    </row>
    <row r="8974" spans="1:58" x14ac:dyDescent="0.25">
      <c r="A8974" s="13"/>
      <c r="B8974" s="13"/>
      <c r="C8974" s="13"/>
      <c r="D8974" s="13"/>
      <c r="E8974" s="13"/>
      <c r="F8974" s="13"/>
      <c r="G8974" s="13"/>
      <c r="H8974" s="13"/>
      <c r="I8974" s="13"/>
      <c r="J8974" s="13"/>
      <c r="K8974" s="13"/>
      <c r="L8974" s="13"/>
      <c r="M8974" s="13"/>
      <c r="N8974" s="13"/>
      <c r="O8974" s="13"/>
      <c r="P8974" s="13"/>
      <c r="Q8974" s="13"/>
      <c r="R8974" s="13"/>
      <c r="S8974" s="13"/>
      <c r="T8974" s="13"/>
      <c r="U8974" s="13"/>
      <c r="V8974" s="13"/>
      <c r="W8974" s="13"/>
      <c r="X8974" s="13"/>
      <c r="Y8974" s="13"/>
      <c r="Z8974" s="13"/>
      <c r="AA8974" s="13"/>
      <c r="AB8974" s="13"/>
      <c r="AC8974" s="13"/>
      <c r="AD8974" s="13"/>
      <c r="AE8974" s="13"/>
      <c r="AF8974" s="13"/>
      <c r="AG8974" s="13"/>
      <c r="AH8974" s="13"/>
      <c r="AI8974" s="13"/>
      <c r="AJ8974" s="13"/>
      <c r="AK8974" s="13"/>
      <c r="AL8974" s="13"/>
      <c r="AM8974" s="13"/>
      <c r="AN8974" s="13"/>
      <c r="AO8974" s="13"/>
      <c r="AP8974" s="13"/>
      <c r="AQ8974" s="13"/>
      <c r="AR8974" s="13"/>
      <c r="AS8974" s="13"/>
      <c r="AT8974" s="13"/>
      <c r="AU8974" s="13"/>
      <c r="AV8974" s="13"/>
      <c r="AW8974" s="13"/>
      <c r="AX8974" s="13"/>
      <c r="AY8974" s="13"/>
      <c r="AZ8974" s="12"/>
      <c r="BA8974" s="12"/>
      <c r="BB8974" s="12"/>
      <c r="BC8974" s="11"/>
      <c r="BD8974" s="11"/>
      <c r="BE8974" s="11"/>
      <c r="BF8974" s="11"/>
    </row>
    <row r="8975" spans="1:58" x14ac:dyDescent="0.25">
      <c r="A8975" s="13"/>
      <c r="B8975" s="13"/>
      <c r="C8975" s="13"/>
      <c r="D8975" s="13"/>
      <c r="E8975" s="13"/>
      <c r="F8975" s="13"/>
      <c r="G8975" s="13"/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  <c r="S8975" s="13"/>
      <c r="T8975" s="13"/>
      <c r="U8975" s="13"/>
      <c r="V8975" s="13"/>
      <c r="W8975" s="13"/>
      <c r="X8975" s="13"/>
      <c r="Y8975" s="13"/>
      <c r="Z8975" s="13"/>
      <c r="AA8975" s="13"/>
      <c r="AB8975" s="13"/>
      <c r="AC8975" s="13"/>
      <c r="AD8975" s="13"/>
      <c r="AE8975" s="13"/>
      <c r="AF8975" s="13"/>
      <c r="AG8975" s="13"/>
      <c r="AH8975" s="13"/>
      <c r="AI8975" s="13"/>
      <c r="AJ8975" s="13"/>
      <c r="AK8975" s="13"/>
      <c r="AL8975" s="13"/>
      <c r="AM8975" s="13"/>
      <c r="AN8975" s="13"/>
      <c r="AO8975" s="13"/>
      <c r="AP8975" s="13"/>
      <c r="AQ8975" s="13"/>
      <c r="AR8975" s="13"/>
      <c r="AS8975" s="13"/>
      <c r="AT8975" s="13"/>
      <c r="AU8975" s="13"/>
      <c r="AV8975" s="13"/>
      <c r="AW8975" s="13"/>
      <c r="AX8975" s="13"/>
      <c r="AY8975" s="13"/>
      <c r="AZ8975" s="12"/>
      <c r="BA8975" s="12"/>
      <c r="BB8975" s="12"/>
      <c r="BC8975" s="11"/>
      <c r="BD8975" s="11"/>
      <c r="BE8975" s="11"/>
      <c r="BF8975" s="11"/>
    </row>
    <row r="8976" spans="1:58" x14ac:dyDescent="0.25">
      <c r="A8976" s="13"/>
      <c r="B8976" s="13"/>
      <c r="C8976" s="13"/>
      <c r="D8976" s="13"/>
      <c r="E8976" s="13"/>
      <c r="F8976" s="13"/>
      <c r="G8976" s="13"/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  <c r="S8976" s="13"/>
      <c r="T8976" s="13"/>
      <c r="U8976" s="13"/>
      <c r="V8976" s="13"/>
      <c r="W8976" s="13"/>
      <c r="X8976" s="13"/>
      <c r="Y8976" s="13"/>
      <c r="Z8976" s="13"/>
      <c r="AA8976" s="13"/>
      <c r="AB8976" s="13"/>
      <c r="AC8976" s="13"/>
      <c r="AD8976" s="13"/>
      <c r="AE8976" s="13"/>
      <c r="AF8976" s="13"/>
      <c r="AG8976" s="13"/>
      <c r="AH8976" s="13"/>
      <c r="AI8976" s="13"/>
      <c r="AJ8976" s="13"/>
      <c r="AK8976" s="13"/>
      <c r="AL8976" s="13"/>
      <c r="AM8976" s="13"/>
      <c r="AN8976" s="13"/>
      <c r="AO8976" s="13"/>
      <c r="AP8976" s="13"/>
      <c r="AQ8976" s="13"/>
      <c r="AR8976" s="13"/>
      <c r="AS8976" s="13"/>
      <c r="AT8976" s="13"/>
      <c r="AU8976" s="13"/>
      <c r="AV8976" s="13"/>
      <c r="AW8976" s="13"/>
      <c r="AX8976" s="13"/>
      <c r="AY8976" s="13"/>
      <c r="AZ8976" s="12"/>
      <c r="BA8976" s="12"/>
      <c r="BB8976" s="12"/>
      <c r="BC8976" s="11"/>
      <c r="BD8976" s="11"/>
      <c r="BE8976" s="11"/>
      <c r="BF8976" s="11"/>
    </row>
    <row r="8977" spans="1:58" x14ac:dyDescent="0.25">
      <c r="A8977" s="13"/>
      <c r="B8977" s="13"/>
      <c r="C8977" s="13"/>
      <c r="D8977" s="13"/>
      <c r="E8977" s="13"/>
      <c r="F8977" s="13"/>
      <c r="G8977" s="13"/>
      <c r="H8977" s="13"/>
      <c r="I8977" s="13"/>
      <c r="J8977" s="13"/>
      <c r="K8977" s="13"/>
      <c r="L8977" s="13"/>
      <c r="M8977" s="13"/>
      <c r="N8977" s="13"/>
      <c r="O8977" s="13"/>
      <c r="P8977" s="13"/>
      <c r="Q8977" s="13"/>
      <c r="R8977" s="13"/>
      <c r="S8977" s="13"/>
      <c r="T8977" s="13"/>
      <c r="U8977" s="13"/>
      <c r="V8977" s="13"/>
      <c r="W8977" s="13"/>
      <c r="X8977" s="13"/>
      <c r="Y8977" s="13"/>
      <c r="Z8977" s="13"/>
      <c r="AA8977" s="13"/>
      <c r="AB8977" s="13"/>
      <c r="AC8977" s="13"/>
      <c r="AD8977" s="13"/>
      <c r="AE8977" s="13"/>
      <c r="AF8977" s="13"/>
      <c r="AG8977" s="13"/>
      <c r="AH8977" s="13"/>
      <c r="AI8977" s="13"/>
      <c r="AJ8977" s="13"/>
      <c r="AK8977" s="13"/>
      <c r="AL8977" s="13"/>
      <c r="AM8977" s="13"/>
      <c r="AN8977" s="13"/>
      <c r="AO8977" s="13"/>
      <c r="AP8977" s="13"/>
      <c r="AQ8977" s="13"/>
      <c r="AR8977" s="13"/>
      <c r="AS8977" s="13"/>
      <c r="AT8977" s="13"/>
      <c r="AU8977" s="13"/>
      <c r="AV8977" s="13"/>
      <c r="AW8977" s="13"/>
      <c r="AX8977" s="13"/>
      <c r="AY8977" s="13"/>
      <c r="AZ8977" s="12"/>
      <c r="BA8977" s="12"/>
      <c r="BB8977" s="12"/>
      <c r="BC8977" s="11"/>
      <c r="BD8977" s="11"/>
      <c r="BE8977" s="11"/>
      <c r="BF8977" s="11"/>
    </row>
    <row r="8978" spans="1:58" x14ac:dyDescent="0.25">
      <c r="A8978" s="13"/>
      <c r="B8978" s="13"/>
      <c r="C8978" s="13"/>
      <c r="D8978" s="13"/>
      <c r="E8978" s="13"/>
      <c r="F8978" s="13"/>
      <c r="G8978" s="13"/>
      <c r="H8978" s="13"/>
      <c r="I8978" s="13"/>
      <c r="J8978" s="13"/>
      <c r="K8978" s="13"/>
      <c r="L8978" s="13"/>
      <c r="M8978" s="13"/>
      <c r="N8978" s="13"/>
      <c r="O8978" s="13"/>
      <c r="P8978" s="13"/>
      <c r="Q8978" s="13"/>
      <c r="R8978" s="13"/>
      <c r="S8978" s="13"/>
      <c r="T8978" s="13"/>
      <c r="U8978" s="13"/>
      <c r="V8978" s="13"/>
      <c r="W8978" s="13"/>
      <c r="X8978" s="13"/>
      <c r="Y8978" s="13"/>
      <c r="Z8978" s="13"/>
      <c r="AA8978" s="13"/>
      <c r="AB8978" s="13"/>
      <c r="AC8978" s="13"/>
      <c r="AD8978" s="13"/>
      <c r="AE8978" s="13"/>
      <c r="AF8978" s="13"/>
      <c r="AG8978" s="13"/>
      <c r="AH8978" s="13"/>
      <c r="AI8978" s="13"/>
      <c r="AJ8978" s="13"/>
      <c r="AK8978" s="13"/>
      <c r="AL8978" s="13"/>
      <c r="AM8978" s="13"/>
      <c r="AN8978" s="13"/>
      <c r="AO8978" s="13"/>
      <c r="AP8978" s="13"/>
      <c r="AQ8978" s="13"/>
      <c r="AR8978" s="13"/>
      <c r="AS8978" s="13"/>
      <c r="AT8978" s="13"/>
      <c r="AU8978" s="13"/>
      <c r="AV8978" s="13"/>
      <c r="AW8978" s="13"/>
      <c r="AX8978" s="13"/>
      <c r="AY8978" s="13"/>
      <c r="AZ8978" s="12"/>
      <c r="BA8978" s="12"/>
      <c r="BB8978" s="12"/>
      <c r="BC8978" s="11"/>
      <c r="BD8978" s="11"/>
      <c r="BE8978" s="11"/>
      <c r="BF8978" s="11"/>
    </row>
    <row r="8979" spans="1:58" x14ac:dyDescent="0.25">
      <c r="A8979" s="13"/>
      <c r="B8979" s="13"/>
      <c r="C8979" s="13"/>
      <c r="D8979" s="13"/>
      <c r="E8979" s="13"/>
      <c r="F8979" s="13"/>
      <c r="G8979" s="13"/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  <c r="S8979" s="13"/>
      <c r="T8979" s="13"/>
      <c r="U8979" s="13"/>
      <c r="V8979" s="13"/>
      <c r="W8979" s="13"/>
      <c r="X8979" s="13"/>
      <c r="Y8979" s="13"/>
      <c r="Z8979" s="13"/>
      <c r="AA8979" s="13"/>
      <c r="AB8979" s="13"/>
      <c r="AC8979" s="13"/>
      <c r="AD8979" s="13"/>
      <c r="AE8979" s="13"/>
      <c r="AF8979" s="13"/>
      <c r="AG8979" s="13"/>
      <c r="AH8979" s="13"/>
      <c r="AI8979" s="13"/>
      <c r="AJ8979" s="13"/>
      <c r="AK8979" s="13"/>
      <c r="AL8979" s="13"/>
      <c r="AM8979" s="13"/>
      <c r="AN8979" s="13"/>
      <c r="AO8979" s="13"/>
      <c r="AP8979" s="13"/>
      <c r="AQ8979" s="13"/>
      <c r="AR8979" s="13"/>
      <c r="AS8979" s="13"/>
      <c r="AT8979" s="13"/>
      <c r="AU8979" s="13"/>
      <c r="AV8979" s="13"/>
      <c r="AW8979" s="13"/>
      <c r="AX8979" s="13"/>
      <c r="AY8979" s="13"/>
      <c r="AZ8979" s="12"/>
      <c r="BA8979" s="12"/>
      <c r="BB8979" s="12"/>
      <c r="BC8979" s="11"/>
      <c r="BD8979" s="11"/>
      <c r="BE8979" s="11"/>
      <c r="BF8979" s="11"/>
    </row>
    <row r="8980" spans="1:58" x14ac:dyDescent="0.25">
      <c r="A8980" s="13"/>
      <c r="B8980" s="13"/>
      <c r="C8980" s="13"/>
      <c r="D8980" s="13"/>
      <c r="E8980" s="13"/>
      <c r="F8980" s="13"/>
      <c r="G8980" s="13"/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  <c r="S8980" s="13"/>
      <c r="T8980" s="13"/>
      <c r="U8980" s="13"/>
      <c r="V8980" s="13"/>
      <c r="W8980" s="13"/>
      <c r="X8980" s="13"/>
      <c r="Y8980" s="13"/>
      <c r="Z8980" s="13"/>
      <c r="AA8980" s="13"/>
      <c r="AB8980" s="13"/>
      <c r="AC8980" s="13"/>
      <c r="AD8980" s="13"/>
      <c r="AE8980" s="13"/>
      <c r="AF8980" s="13"/>
      <c r="AG8980" s="13"/>
      <c r="AH8980" s="13"/>
      <c r="AI8980" s="13"/>
      <c r="AJ8980" s="13"/>
      <c r="AK8980" s="13"/>
      <c r="AL8980" s="13"/>
      <c r="AM8980" s="13"/>
      <c r="AN8980" s="13"/>
      <c r="AO8980" s="13"/>
      <c r="AP8980" s="13"/>
      <c r="AQ8980" s="13"/>
      <c r="AR8980" s="13"/>
      <c r="AS8980" s="13"/>
      <c r="AT8980" s="13"/>
      <c r="AU8980" s="13"/>
      <c r="AV8980" s="13"/>
      <c r="AW8980" s="13"/>
      <c r="AX8980" s="13"/>
      <c r="AY8980" s="13"/>
      <c r="AZ8980" s="12"/>
      <c r="BA8980" s="12"/>
      <c r="BB8980" s="12"/>
      <c r="BC8980" s="11"/>
      <c r="BD8980" s="11"/>
      <c r="BE8980" s="11"/>
      <c r="BF8980" s="11"/>
    </row>
    <row r="8981" spans="1:58" x14ac:dyDescent="0.25">
      <c r="A8981" s="13"/>
      <c r="B8981" s="13"/>
      <c r="C8981" s="13"/>
      <c r="D8981" s="13"/>
      <c r="E8981" s="13"/>
      <c r="F8981" s="13"/>
      <c r="G8981" s="13"/>
      <c r="H8981" s="13"/>
      <c r="I8981" s="13"/>
      <c r="J8981" s="13"/>
      <c r="K8981" s="13"/>
      <c r="L8981" s="13"/>
      <c r="M8981" s="13"/>
      <c r="N8981" s="13"/>
      <c r="O8981" s="13"/>
      <c r="P8981" s="13"/>
      <c r="Q8981" s="13"/>
      <c r="R8981" s="13"/>
      <c r="S8981" s="13"/>
      <c r="T8981" s="13"/>
      <c r="U8981" s="13"/>
      <c r="V8981" s="13"/>
      <c r="W8981" s="13"/>
      <c r="X8981" s="13"/>
      <c r="Y8981" s="13"/>
      <c r="Z8981" s="13"/>
      <c r="AA8981" s="13"/>
      <c r="AB8981" s="13"/>
      <c r="AC8981" s="13"/>
      <c r="AD8981" s="13"/>
      <c r="AE8981" s="13"/>
      <c r="AF8981" s="13"/>
      <c r="AG8981" s="13"/>
      <c r="AH8981" s="13"/>
      <c r="AI8981" s="13"/>
      <c r="AJ8981" s="13"/>
      <c r="AK8981" s="13"/>
      <c r="AL8981" s="13"/>
      <c r="AM8981" s="13"/>
      <c r="AN8981" s="13"/>
      <c r="AO8981" s="13"/>
      <c r="AP8981" s="13"/>
      <c r="AQ8981" s="13"/>
      <c r="AR8981" s="13"/>
      <c r="AS8981" s="13"/>
      <c r="AT8981" s="13"/>
      <c r="AU8981" s="13"/>
      <c r="AV8981" s="13"/>
      <c r="AW8981" s="13"/>
      <c r="AX8981" s="13"/>
      <c r="AY8981" s="13"/>
      <c r="AZ8981" s="12"/>
      <c r="BA8981" s="12"/>
      <c r="BB8981" s="12"/>
      <c r="BC8981" s="11"/>
      <c r="BD8981" s="11"/>
      <c r="BE8981" s="11"/>
      <c r="BF8981" s="11"/>
    </row>
    <row r="8982" spans="1:58" x14ac:dyDescent="0.25">
      <c r="A8982" s="13"/>
      <c r="B8982" s="13"/>
      <c r="C8982" s="13"/>
      <c r="D8982" s="13"/>
      <c r="E8982" s="13"/>
      <c r="F8982" s="13"/>
      <c r="G8982" s="13"/>
      <c r="H8982" s="13"/>
      <c r="I8982" s="13"/>
      <c r="J8982" s="13"/>
      <c r="K8982" s="13"/>
      <c r="L8982" s="13"/>
      <c r="M8982" s="13"/>
      <c r="N8982" s="13"/>
      <c r="O8982" s="13"/>
      <c r="P8982" s="13"/>
      <c r="Q8982" s="13"/>
      <c r="R8982" s="13"/>
      <c r="S8982" s="13"/>
      <c r="T8982" s="13"/>
      <c r="U8982" s="13"/>
      <c r="V8982" s="13"/>
      <c r="W8982" s="13"/>
      <c r="X8982" s="13"/>
      <c r="Y8982" s="13"/>
      <c r="Z8982" s="13"/>
      <c r="AA8982" s="13"/>
      <c r="AB8982" s="13"/>
      <c r="AC8982" s="13"/>
      <c r="AD8982" s="13"/>
      <c r="AE8982" s="13"/>
      <c r="AF8982" s="13"/>
      <c r="AG8982" s="13"/>
      <c r="AH8982" s="13"/>
      <c r="AI8982" s="13"/>
      <c r="AJ8982" s="13"/>
      <c r="AK8982" s="13"/>
      <c r="AL8982" s="13"/>
      <c r="AM8982" s="13"/>
      <c r="AN8982" s="13"/>
      <c r="AO8982" s="13"/>
      <c r="AP8982" s="13"/>
      <c r="AQ8982" s="13"/>
      <c r="AR8982" s="13"/>
      <c r="AS8982" s="13"/>
      <c r="AT8982" s="13"/>
      <c r="AU8982" s="13"/>
      <c r="AV8982" s="13"/>
      <c r="AW8982" s="13"/>
      <c r="AX8982" s="13"/>
      <c r="AY8982" s="13"/>
      <c r="AZ8982" s="12"/>
      <c r="BA8982" s="12"/>
      <c r="BB8982" s="12"/>
      <c r="BC8982" s="11"/>
      <c r="BD8982" s="11"/>
      <c r="BE8982" s="11"/>
      <c r="BF8982" s="11"/>
    </row>
    <row r="8983" spans="1:58" x14ac:dyDescent="0.25">
      <c r="A8983" s="13"/>
      <c r="B8983" s="13"/>
      <c r="C8983" s="13"/>
      <c r="D8983" s="13"/>
      <c r="E8983" s="13"/>
      <c r="F8983" s="13"/>
      <c r="G8983" s="13"/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  <c r="S8983" s="13"/>
      <c r="T8983" s="13"/>
      <c r="U8983" s="13"/>
      <c r="V8983" s="13"/>
      <c r="W8983" s="13"/>
      <c r="X8983" s="13"/>
      <c r="Y8983" s="13"/>
      <c r="Z8983" s="13"/>
      <c r="AA8983" s="13"/>
      <c r="AB8983" s="13"/>
      <c r="AC8983" s="13"/>
      <c r="AD8983" s="13"/>
      <c r="AE8983" s="13"/>
      <c r="AF8983" s="13"/>
      <c r="AG8983" s="13"/>
      <c r="AH8983" s="13"/>
      <c r="AI8983" s="13"/>
      <c r="AJ8983" s="13"/>
      <c r="AK8983" s="13"/>
      <c r="AL8983" s="13"/>
      <c r="AM8983" s="13"/>
      <c r="AN8983" s="13"/>
      <c r="AO8983" s="13"/>
      <c r="AP8983" s="13"/>
      <c r="AQ8983" s="13"/>
      <c r="AR8983" s="13"/>
      <c r="AS8983" s="13"/>
      <c r="AT8983" s="13"/>
      <c r="AU8983" s="13"/>
      <c r="AV8983" s="13"/>
      <c r="AW8983" s="13"/>
      <c r="AX8983" s="13"/>
      <c r="AY8983" s="13"/>
      <c r="AZ8983" s="12"/>
      <c r="BA8983" s="12"/>
      <c r="BB8983" s="12"/>
      <c r="BC8983" s="11"/>
      <c r="BD8983" s="11"/>
      <c r="BE8983" s="11"/>
      <c r="BF8983" s="11"/>
    </row>
    <row r="8984" spans="1:58" x14ac:dyDescent="0.25">
      <c r="A8984" s="13"/>
      <c r="B8984" s="13"/>
      <c r="C8984" s="13"/>
      <c r="D8984" s="13"/>
      <c r="E8984" s="13"/>
      <c r="F8984" s="13"/>
      <c r="G8984" s="13"/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  <c r="S8984" s="13"/>
      <c r="T8984" s="13"/>
      <c r="U8984" s="13"/>
      <c r="V8984" s="13"/>
      <c r="W8984" s="13"/>
      <c r="X8984" s="13"/>
      <c r="Y8984" s="13"/>
      <c r="Z8984" s="13"/>
      <c r="AA8984" s="13"/>
      <c r="AB8984" s="13"/>
      <c r="AC8984" s="13"/>
      <c r="AD8984" s="13"/>
      <c r="AE8984" s="13"/>
      <c r="AF8984" s="13"/>
      <c r="AG8984" s="13"/>
      <c r="AH8984" s="13"/>
      <c r="AI8984" s="13"/>
      <c r="AJ8984" s="13"/>
      <c r="AK8984" s="13"/>
      <c r="AL8984" s="13"/>
      <c r="AM8984" s="13"/>
      <c r="AN8984" s="13"/>
      <c r="AO8984" s="13"/>
      <c r="AP8984" s="13"/>
      <c r="AQ8984" s="13"/>
      <c r="AR8984" s="13"/>
      <c r="AS8984" s="13"/>
      <c r="AT8984" s="13"/>
      <c r="AU8984" s="13"/>
      <c r="AV8984" s="13"/>
      <c r="AW8984" s="13"/>
      <c r="AX8984" s="13"/>
      <c r="AY8984" s="13"/>
      <c r="AZ8984" s="12"/>
      <c r="BA8984" s="12"/>
      <c r="BB8984" s="12"/>
      <c r="BC8984" s="11"/>
      <c r="BD8984" s="11"/>
      <c r="BE8984" s="11"/>
      <c r="BF8984" s="11"/>
    </row>
    <row r="8985" spans="1:58" x14ac:dyDescent="0.25">
      <c r="A8985" s="13"/>
      <c r="B8985" s="13"/>
      <c r="C8985" s="13"/>
      <c r="D8985" s="13"/>
      <c r="E8985" s="13"/>
      <c r="F8985" s="13"/>
      <c r="G8985" s="13"/>
      <c r="H8985" s="13"/>
      <c r="I8985" s="13"/>
      <c r="J8985" s="13"/>
      <c r="K8985" s="13"/>
      <c r="L8985" s="13"/>
      <c r="M8985" s="13"/>
      <c r="N8985" s="13"/>
      <c r="O8985" s="13"/>
      <c r="P8985" s="13"/>
      <c r="Q8985" s="13"/>
      <c r="R8985" s="13"/>
      <c r="S8985" s="13"/>
      <c r="T8985" s="13"/>
      <c r="U8985" s="13"/>
      <c r="V8985" s="13"/>
      <c r="W8985" s="13"/>
      <c r="X8985" s="13"/>
      <c r="Y8985" s="13"/>
      <c r="Z8985" s="13"/>
      <c r="AA8985" s="13"/>
      <c r="AB8985" s="13"/>
      <c r="AC8985" s="13"/>
      <c r="AD8985" s="13"/>
      <c r="AE8985" s="13"/>
      <c r="AF8985" s="13"/>
      <c r="AG8985" s="13"/>
      <c r="AH8985" s="13"/>
      <c r="AI8985" s="13"/>
      <c r="AJ8985" s="13"/>
      <c r="AK8985" s="13"/>
      <c r="AL8985" s="13"/>
      <c r="AM8985" s="13"/>
      <c r="AN8985" s="13"/>
      <c r="AO8985" s="13"/>
      <c r="AP8985" s="13"/>
      <c r="AQ8985" s="13"/>
      <c r="AR8985" s="13"/>
      <c r="AS8985" s="13"/>
      <c r="AT8985" s="13"/>
      <c r="AU8985" s="13"/>
      <c r="AV8985" s="13"/>
      <c r="AW8985" s="13"/>
      <c r="AX8985" s="13"/>
      <c r="AY8985" s="13"/>
      <c r="AZ8985" s="12"/>
      <c r="BA8985" s="12"/>
      <c r="BB8985" s="12"/>
      <c r="BC8985" s="11"/>
      <c r="BD8985" s="11"/>
      <c r="BE8985" s="11"/>
      <c r="BF8985" s="11"/>
    </row>
    <row r="8986" spans="1:58" x14ac:dyDescent="0.25">
      <c r="A8986" s="13"/>
      <c r="B8986" s="13"/>
      <c r="C8986" s="13"/>
      <c r="D8986" s="13"/>
      <c r="E8986" s="13"/>
      <c r="F8986" s="13"/>
      <c r="G8986" s="13"/>
      <c r="H8986" s="13"/>
      <c r="I8986" s="13"/>
      <c r="J8986" s="13"/>
      <c r="K8986" s="13"/>
      <c r="L8986" s="13"/>
      <c r="M8986" s="13"/>
      <c r="N8986" s="13"/>
      <c r="O8986" s="13"/>
      <c r="P8986" s="13"/>
      <c r="Q8986" s="13"/>
      <c r="R8986" s="13"/>
      <c r="S8986" s="13"/>
      <c r="T8986" s="13"/>
      <c r="U8986" s="13"/>
      <c r="V8986" s="13"/>
      <c r="W8986" s="13"/>
      <c r="X8986" s="13"/>
      <c r="Y8986" s="13"/>
      <c r="Z8986" s="13"/>
      <c r="AA8986" s="13"/>
      <c r="AB8986" s="13"/>
      <c r="AC8986" s="13"/>
      <c r="AD8986" s="13"/>
      <c r="AE8986" s="13"/>
      <c r="AF8986" s="13"/>
      <c r="AG8986" s="13"/>
      <c r="AH8986" s="13"/>
      <c r="AI8986" s="13"/>
      <c r="AJ8986" s="13"/>
      <c r="AK8986" s="13"/>
      <c r="AL8986" s="13"/>
      <c r="AM8986" s="13"/>
      <c r="AN8986" s="13"/>
      <c r="AO8986" s="13"/>
      <c r="AP8986" s="13"/>
      <c r="AQ8986" s="13"/>
      <c r="AR8986" s="13"/>
      <c r="AS8986" s="13"/>
      <c r="AT8986" s="13"/>
      <c r="AU8986" s="13"/>
      <c r="AV8986" s="13"/>
      <c r="AW8986" s="13"/>
      <c r="AX8986" s="13"/>
      <c r="AY8986" s="13"/>
      <c r="AZ8986" s="12"/>
      <c r="BA8986" s="12"/>
      <c r="BB8986" s="12"/>
      <c r="BC8986" s="11"/>
      <c r="BD8986" s="11"/>
      <c r="BE8986" s="11"/>
      <c r="BF8986" s="11"/>
    </row>
    <row r="8987" spans="1:58" x14ac:dyDescent="0.25">
      <c r="A8987" s="13"/>
      <c r="B8987" s="13"/>
      <c r="C8987" s="13"/>
      <c r="D8987" s="13"/>
      <c r="E8987" s="13"/>
      <c r="F8987" s="13"/>
      <c r="G8987" s="13"/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  <c r="S8987" s="13"/>
      <c r="T8987" s="13"/>
      <c r="U8987" s="13"/>
      <c r="V8987" s="13"/>
      <c r="W8987" s="13"/>
      <c r="X8987" s="13"/>
      <c r="Y8987" s="13"/>
      <c r="Z8987" s="13"/>
      <c r="AA8987" s="13"/>
      <c r="AB8987" s="13"/>
      <c r="AC8987" s="13"/>
      <c r="AD8987" s="13"/>
      <c r="AE8987" s="13"/>
      <c r="AF8987" s="13"/>
      <c r="AG8987" s="13"/>
      <c r="AH8987" s="13"/>
      <c r="AI8987" s="13"/>
      <c r="AJ8987" s="13"/>
      <c r="AK8987" s="13"/>
      <c r="AL8987" s="13"/>
      <c r="AM8987" s="13"/>
      <c r="AN8987" s="13"/>
      <c r="AO8987" s="13"/>
      <c r="AP8987" s="13"/>
      <c r="AQ8987" s="13"/>
      <c r="AR8987" s="13"/>
      <c r="AS8987" s="13"/>
      <c r="AT8987" s="13"/>
      <c r="AU8987" s="13"/>
      <c r="AV8987" s="13"/>
      <c r="AW8987" s="13"/>
      <c r="AX8987" s="13"/>
      <c r="AY8987" s="13"/>
      <c r="AZ8987" s="12"/>
      <c r="BA8987" s="12"/>
      <c r="BB8987" s="12"/>
      <c r="BC8987" s="11"/>
      <c r="BD8987" s="11"/>
      <c r="BE8987" s="11"/>
      <c r="BF8987" s="11"/>
    </row>
    <row r="8988" spans="1:58" x14ac:dyDescent="0.25">
      <c r="A8988" s="13"/>
      <c r="B8988" s="13"/>
      <c r="C8988" s="13"/>
      <c r="D8988" s="13"/>
      <c r="E8988" s="13"/>
      <c r="F8988" s="13"/>
      <c r="G8988" s="13"/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  <c r="S8988" s="13"/>
      <c r="T8988" s="13"/>
      <c r="U8988" s="13"/>
      <c r="V8988" s="13"/>
      <c r="W8988" s="13"/>
      <c r="X8988" s="13"/>
      <c r="Y8988" s="13"/>
      <c r="Z8988" s="13"/>
      <c r="AA8988" s="13"/>
      <c r="AB8988" s="13"/>
      <c r="AC8988" s="13"/>
      <c r="AD8988" s="13"/>
      <c r="AE8988" s="13"/>
      <c r="AF8988" s="13"/>
      <c r="AG8988" s="13"/>
      <c r="AH8988" s="13"/>
      <c r="AI8988" s="13"/>
      <c r="AJ8988" s="13"/>
      <c r="AK8988" s="13"/>
      <c r="AL8988" s="13"/>
      <c r="AM8988" s="13"/>
      <c r="AN8988" s="13"/>
      <c r="AO8988" s="13"/>
      <c r="AP8988" s="13"/>
      <c r="AQ8988" s="13"/>
      <c r="AR8988" s="13"/>
      <c r="AS8988" s="13"/>
      <c r="AT8988" s="13"/>
      <c r="AU8988" s="13"/>
      <c r="AV8988" s="13"/>
      <c r="AW8988" s="13"/>
      <c r="AX8988" s="13"/>
      <c r="AY8988" s="13"/>
      <c r="AZ8988" s="12"/>
      <c r="BA8988" s="12"/>
      <c r="BB8988" s="12"/>
      <c r="BC8988" s="11"/>
      <c r="BD8988" s="11"/>
      <c r="BE8988" s="11"/>
      <c r="BF8988" s="11"/>
    </row>
    <row r="8989" spans="1:58" x14ac:dyDescent="0.25">
      <c r="A8989" s="13"/>
      <c r="B8989" s="13"/>
      <c r="C8989" s="13"/>
      <c r="D8989" s="13"/>
      <c r="E8989" s="13"/>
      <c r="F8989" s="13"/>
      <c r="G8989" s="13"/>
      <c r="H8989" s="13"/>
      <c r="I8989" s="13"/>
      <c r="J8989" s="13"/>
      <c r="K8989" s="13"/>
      <c r="L8989" s="13"/>
      <c r="M8989" s="13"/>
      <c r="N8989" s="13"/>
      <c r="O8989" s="13"/>
      <c r="P8989" s="13"/>
      <c r="Q8989" s="13"/>
      <c r="R8989" s="13"/>
      <c r="S8989" s="13"/>
      <c r="T8989" s="13"/>
      <c r="U8989" s="13"/>
      <c r="V8989" s="13"/>
      <c r="W8989" s="13"/>
      <c r="X8989" s="13"/>
      <c r="Y8989" s="13"/>
      <c r="Z8989" s="13"/>
      <c r="AA8989" s="13"/>
      <c r="AB8989" s="13"/>
      <c r="AC8989" s="13"/>
      <c r="AD8989" s="13"/>
      <c r="AE8989" s="13"/>
      <c r="AF8989" s="13"/>
      <c r="AG8989" s="13"/>
      <c r="AH8989" s="13"/>
      <c r="AI8989" s="13"/>
      <c r="AJ8989" s="13"/>
      <c r="AK8989" s="13"/>
      <c r="AL8989" s="13"/>
      <c r="AM8989" s="13"/>
      <c r="AN8989" s="13"/>
      <c r="AO8989" s="13"/>
      <c r="AP8989" s="13"/>
      <c r="AQ8989" s="13"/>
      <c r="AR8989" s="13"/>
      <c r="AS8989" s="13"/>
      <c r="AT8989" s="13"/>
      <c r="AU8989" s="13"/>
      <c r="AV8989" s="13"/>
      <c r="AW8989" s="13"/>
      <c r="AX8989" s="13"/>
      <c r="AY8989" s="13"/>
      <c r="AZ8989" s="12"/>
      <c r="BA8989" s="12"/>
      <c r="BB8989" s="12"/>
      <c r="BC8989" s="11"/>
      <c r="BD8989" s="11"/>
      <c r="BE8989" s="11"/>
      <c r="BF8989" s="11"/>
    </row>
    <row r="8990" spans="1:58" x14ac:dyDescent="0.25">
      <c r="A8990" s="13"/>
      <c r="B8990" s="13"/>
      <c r="C8990" s="13"/>
      <c r="D8990" s="13"/>
      <c r="E8990" s="13"/>
      <c r="F8990" s="13"/>
      <c r="G8990" s="13"/>
      <c r="H8990" s="13"/>
      <c r="I8990" s="13"/>
      <c r="J8990" s="13"/>
      <c r="K8990" s="13"/>
      <c r="L8990" s="13"/>
      <c r="M8990" s="13"/>
      <c r="N8990" s="13"/>
      <c r="O8990" s="13"/>
      <c r="P8990" s="13"/>
      <c r="Q8990" s="13"/>
      <c r="R8990" s="13"/>
      <c r="S8990" s="13"/>
      <c r="T8990" s="13"/>
      <c r="U8990" s="13"/>
      <c r="V8990" s="13"/>
      <c r="W8990" s="13"/>
      <c r="X8990" s="13"/>
      <c r="Y8990" s="13"/>
      <c r="Z8990" s="13"/>
      <c r="AA8990" s="13"/>
      <c r="AB8990" s="13"/>
      <c r="AC8990" s="13"/>
      <c r="AD8990" s="13"/>
      <c r="AE8990" s="13"/>
      <c r="AF8990" s="13"/>
      <c r="AG8990" s="13"/>
      <c r="AH8990" s="13"/>
      <c r="AI8990" s="13"/>
      <c r="AJ8990" s="13"/>
      <c r="AK8990" s="13"/>
      <c r="AL8990" s="13"/>
      <c r="AM8990" s="13"/>
      <c r="AN8990" s="13"/>
      <c r="AO8990" s="13"/>
      <c r="AP8990" s="13"/>
      <c r="AQ8990" s="13"/>
      <c r="AR8990" s="13"/>
      <c r="AS8990" s="13"/>
      <c r="AT8990" s="13"/>
      <c r="AU8990" s="13"/>
      <c r="AV8990" s="13"/>
      <c r="AW8990" s="13"/>
      <c r="AX8990" s="13"/>
      <c r="AY8990" s="13"/>
      <c r="AZ8990" s="12"/>
      <c r="BA8990" s="12"/>
      <c r="BB8990" s="12"/>
      <c r="BC8990" s="11"/>
      <c r="BD8990" s="11"/>
      <c r="BE8990" s="11"/>
      <c r="BF8990" s="11"/>
    </row>
    <row r="8991" spans="1:58" x14ac:dyDescent="0.25">
      <c r="A8991" s="13"/>
      <c r="B8991" s="13"/>
      <c r="C8991" s="13"/>
      <c r="D8991" s="13"/>
      <c r="E8991" s="13"/>
      <c r="F8991" s="13"/>
      <c r="G8991" s="13"/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  <c r="S8991" s="13"/>
      <c r="T8991" s="13"/>
      <c r="U8991" s="13"/>
      <c r="V8991" s="13"/>
      <c r="W8991" s="13"/>
      <c r="X8991" s="13"/>
      <c r="Y8991" s="13"/>
      <c r="Z8991" s="13"/>
      <c r="AA8991" s="13"/>
      <c r="AB8991" s="13"/>
      <c r="AC8991" s="13"/>
      <c r="AD8991" s="13"/>
      <c r="AE8991" s="13"/>
      <c r="AF8991" s="13"/>
      <c r="AG8991" s="13"/>
      <c r="AH8991" s="13"/>
      <c r="AI8991" s="13"/>
      <c r="AJ8991" s="13"/>
      <c r="AK8991" s="13"/>
      <c r="AL8991" s="13"/>
      <c r="AM8991" s="13"/>
      <c r="AN8991" s="13"/>
      <c r="AO8991" s="13"/>
      <c r="AP8991" s="13"/>
      <c r="AQ8991" s="13"/>
      <c r="AR8991" s="13"/>
      <c r="AS8991" s="13"/>
      <c r="AT8991" s="13"/>
      <c r="AU8991" s="13"/>
      <c r="AV8991" s="13"/>
      <c r="AW8991" s="13"/>
      <c r="AX8991" s="13"/>
      <c r="AY8991" s="13"/>
      <c r="AZ8991" s="12"/>
      <c r="BA8991" s="12"/>
      <c r="BB8991" s="12"/>
      <c r="BC8991" s="11"/>
      <c r="BD8991" s="11"/>
      <c r="BE8991" s="11"/>
      <c r="BF8991" s="11"/>
    </row>
    <row r="8992" spans="1:58" x14ac:dyDescent="0.25">
      <c r="A8992" s="13"/>
      <c r="B8992" s="13"/>
      <c r="C8992" s="13"/>
      <c r="D8992" s="13"/>
      <c r="E8992" s="13"/>
      <c r="F8992" s="13"/>
      <c r="G8992" s="13"/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  <c r="S8992" s="13"/>
      <c r="T8992" s="13"/>
      <c r="U8992" s="13"/>
      <c r="V8992" s="13"/>
      <c r="W8992" s="13"/>
      <c r="X8992" s="13"/>
      <c r="Y8992" s="13"/>
      <c r="Z8992" s="13"/>
      <c r="AA8992" s="13"/>
      <c r="AB8992" s="13"/>
      <c r="AC8992" s="13"/>
      <c r="AD8992" s="13"/>
      <c r="AE8992" s="13"/>
      <c r="AF8992" s="13"/>
      <c r="AG8992" s="13"/>
      <c r="AH8992" s="13"/>
      <c r="AI8992" s="13"/>
      <c r="AJ8992" s="13"/>
      <c r="AK8992" s="13"/>
      <c r="AL8992" s="13"/>
      <c r="AM8992" s="13"/>
      <c r="AN8992" s="13"/>
      <c r="AO8992" s="13"/>
      <c r="AP8992" s="13"/>
      <c r="AQ8992" s="13"/>
      <c r="AR8992" s="13"/>
      <c r="AS8992" s="13"/>
      <c r="AT8992" s="13"/>
      <c r="AU8992" s="13"/>
      <c r="AV8992" s="13"/>
      <c r="AW8992" s="13"/>
      <c r="AX8992" s="13"/>
      <c r="AY8992" s="13"/>
      <c r="AZ8992" s="12"/>
      <c r="BA8992" s="12"/>
      <c r="BB8992" s="12"/>
      <c r="BC8992" s="11"/>
      <c r="BD8992" s="11"/>
      <c r="BE8992" s="11"/>
      <c r="BF8992" s="11"/>
    </row>
    <row r="8993" spans="1:58" x14ac:dyDescent="0.25">
      <c r="A8993" s="13"/>
      <c r="B8993" s="13"/>
      <c r="C8993" s="13"/>
      <c r="D8993" s="13"/>
      <c r="E8993" s="13"/>
      <c r="F8993" s="13"/>
      <c r="G8993" s="13"/>
      <c r="H8993" s="13"/>
      <c r="I8993" s="13"/>
      <c r="J8993" s="13"/>
      <c r="K8993" s="13"/>
      <c r="L8993" s="13"/>
      <c r="M8993" s="13"/>
      <c r="N8993" s="13"/>
      <c r="O8993" s="13"/>
      <c r="P8993" s="13"/>
      <c r="Q8993" s="13"/>
      <c r="R8993" s="13"/>
      <c r="S8993" s="13"/>
      <c r="T8993" s="13"/>
      <c r="U8993" s="13"/>
      <c r="V8993" s="13"/>
      <c r="W8993" s="13"/>
      <c r="X8993" s="13"/>
      <c r="Y8993" s="13"/>
      <c r="Z8993" s="13"/>
      <c r="AA8993" s="13"/>
      <c r="AB8993" s="13"/>
      <c r="AC8993" s="13"/>
      <c r="AD8993" s="13"/>
      <c r="AE8993" s="13"/>
      <c r="AF8993" s="13"/>
      <c r="AG8993" s="13"/>
      <c r="AH8993" s="13"/>
      <c r="AI8993" s="13"/>
      <c r="AJ8993" s="13"/>
      <c r="AK8993" s="13"/>
      <c r="AL8993" s="13"/>
      <c r="AM8993" s="13"/>
      <c r="AN8993" s="13"/>
      <c r="AO8993" s="13"/>
      <c r="AP8993" s="13"/>
      <c r="AQ8993" s="13"/>
      <c r="AR8993" s="13"/>
      <c r="AS8993" s="13"/>
      <c r="AT8993" s="13"/>
      <c r="AU8993" s="13"/>
      <c r="AV8993" s="13"/>
      <c r="AW8993" s="13"/>
      <c r="AX8993" s="13"/>
      <c r="AY8993" s="13"/>
      <c r="AZ8993" s="12"/>
      <c r="BA8993" s="12"/>
      <c r="BB8993" s="12"/>
      <c r="BC8993" s="11"/>
      <c r="BD8993" s="11"/>
      <c r="BE8993" s="11"/>
      <c r="BF8993" s="11"/>
    </row>
    <row r="8994" spans="1:58" x14ac:dyDescent="0.25">
      <c r="A8994" s="13"/>
      <c r="B8994" s="13"/>
      <c r="C8994" s="13"/>
      <c r="D8994" s="13"/>
      <c r="E8994" s="13"/>
      <c r="F8994" s="13"/>
      <c r="G8994" s="13"/>
      <c r="H8994" s="13"/>
      <c r="I8994" s="13"/>
      <c r="J8994" s="13"/>
      <c r="K8994" s="13"/>
      <c r="L8994" s="13"/>
      <c r="M8994" s="13"/>
      <c r="N8994" s="13"/>
      <c r="O8994" s="13"/>
      <c r="P8994" s="13"/>
      <c r="Q8994" s="13"/>
      <c r="R8994" s="13"/>
      <c r="S8994" s="13"/>
      <c r="T8994" s="13"/>
      <c r="U8994" s="13"/>
      <c r="V8994" s="13"/>
      <c r="W8994" s="13"/>
      <c r="X8994" s="13"/>
      <c r="Y8994" s="13"/>
      <c r="Z8994" s="13"/>
      <c r="AA8994" s="13"/>
      <c r="AB8994" s="13"/>
      <c r="AC8994" s="13"/>
      <c r="AD8994" s="13"/>
      <c r="AE8994" s="13"/>
      <c r="AF8994" s="13"/>
      <c r="AG8994" s="13"/>
      <c r="AH8994" s="13"/>
      <c r="AI8994" s="13"/>
      <c r="AJ8994" s="13"/>
      <c r="AK8994" s="13"/>
      <c r="AL8994" s="13"/>
      <c r="AM8994" s="13"/>
      <c r="AN8994" s="13"/>
      <c r="AO8994" s="13"/>
      <c r="AP8994" s="13"/>
      <c r="AQ8994" s="13"/>
      <c r="AR8994" s="13"/>
      <c r="AS8994" s="13"/>
      <c r="AT8994" s="13"/>
      <c r="AU8994" s="13"/>
      <c r="AV8994" s="13"/>
      <c r="AW8994" s="13"/>
      <c r="AX8994" s="13"/>
      <c r="AY8994" s="13"/>
      <c r="AZ8994" s="12"/>
      <c r="BA8994" s="12"/>
      <c r="BB8994" s="12"/>
      <c r="BC8994" s="11"/>
      <c r="BD8994" s="11"/>
      <c r="BE8994" s="11"/>
      <c r="BF8994" s="11"/>
    </row>
    <row r="8995" spans="1:58" x14ac:dyDescent="0.25">
      <c r="A8995" s="13"/>
      <c r="B8995" s="13"/>
      <c r="C8995" s="13"/>
      <c r="D8995" s="13"/>
      <c r="E8995" s="13"/>
      <c r="F8995" s="13"/>
      <c r="G8995" s="13"/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  <c r="S8995" s="13"/>
      <c r="T8995" s="13"/>
      <c r="U8995" s="13"/>
      <c r="V8995" s="13"/>
      <c r="W8995" s="13"/>
      <c r="X8995" s="13"/>
      <c r="Y8995" s="13"/>
      <c r="Z8995" s="13"/>
      <c r="AA8995" s="13"/>
      <c r="AB8995" s="13"/>
      <c r="AC8995" s="13"/>
      <c r="AD8995" s="13"/>
      <c r="AE8995" s="13"/>
      <c r="AF8995" s="13"/>
      <c r="AG8995" s="13"/>
      <c r="AH8995" s="13"/>
      <c r="AI8995" s="13"/>
      <c r="AJ8995" s="13"/>
      <c r="AK8995" s="13"/>
      <c r="AL8995" s="13"/>
      <c r="AM8995" s="13"/>
      <c r="AN8995" s="13"/>
      <c r="AO8995" s="13"/>
      <c r="AP8995" s="13"/>
      <c r="AQ8995" s="13"/>
      <c r="AR8995" s="13"/>
      <c r="AS8995" s="13"/>
      <c r="AT8995" s="13"/>
      <c r="AU8995" s="13"/>
      <c r="AV8995" s="13"/>
      <c r="AW8995" s="13"/>
      <c r="AX8995" s="13"/>
      <c r="AY8995" s="13"/>
      <c r="AZ8995" s="12"/>
      <c r="BA8995" s="12"/>
      <c r="BB8995" s="12"/>
      <c r="BC8995" s="11"/>
      <c r="BD8995" s="11"/>
      <c r="BE8995" s="11"/>
      <c r="BF8995" s="11"/>
    </row>
    <row r="8996" spans="1:58" x14ac:dyDescent="0.25">
      <c r="A8996" s="13"/>
      <c r="B8996" s="13"/>
      <c r="C8996" s="13"/>
      <c r="D8996" s="13"/>
      <c r="E8996" s="13"/>
      <c r="F8996" s="13"/>
      <c r="G8996" s="13"/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  <c r="S8996" s="13"/>
      <c r="T8996" s="13"/>
      <c r="U8996" s="13"/>
      <c r="V8996" s="13"/>
      <c r="W8996" s="13"/>
      <c r="X8996" s="13"/>
      <c r="Y8996" s="13"/>
      <c r="Z8996" s="13"/>
      <c r="AA8996" s="13"/>
      <c r="AB8996" s="13"/>
      <c r="AC8996" s="13"/>
      <c r="AD8996" s="13"/>
      <c r="AE8996" s="13"/>
      <c r="AF8996" s="13"/>
      <c r="AG8996" s="13"/>
      <c r="AH8996" s="13"/>
      <c r="AI8996" s="13"/>
      <c r="AJ8996" s="13"/>
      <c r="AK8996" s="13"/>
      <c r="AL8996" s="13"/>
      <c r="AM8996" s="13"/>
      <c r="AN8996" s="13"/>
      <c r="AO8996" s="13"/>
      <c r="AP8996" s="13"/>
      <c r="AQ8996" s="13"/>
      <c r="AR8996" s="13"/>
      <c r="AS8996" s="13"/>
      <c r="AT8996" s="13"/>
      <c r="AU8996" s="13"/>
      <c r="AV8996" s="13"/>
      <c r="AW8996" s="13"/>
      <c r="AX8996" s="13"/>
      <c r="AY8996" s="13"/>
      <c r="AZ8996" s="12"/>
      <c r="BA8996" s="12"/>
      <c r="BB8996" s="12"/>
      <c r="BC8996" s="11"/>
      <c r="BD8996" s="11"/>
      <c r="BE8996" s="11"/>
      <c r="BF8996" s="11"/>
    </row>
    <row r="8997" spans="1:58" x14ac:dyDescent="0.25">
      <c r="A8997" s="13"/>
      <c r="B8997" s="13"/>
      <c r="C8997" s="13"/>
      <c r="D8997" s="13"/>
      <c r="E8997" s="13"/>
      <c r="F8997" s="13"/>
      <c r="G8997" s="13"/>
      <c r="H8997" s="13"/>
      <c r="I8997" s="13"/>
      <c r="J8997" s="13"/>
      <c r="K8997" s="13"/>
      <c r="L8997" s="13"/>
      <c r="M8997" s="13"/>
      <c r="N8997" s="13"/>
      <c r="O8997" s="13"/>
      <c r="P8997" s="13"/>
      <c r="Q8997" s="13"/>
      <c r="R8997" s="13"/>
      <c r="S8997" s="13"/>
      <c r="T8997" s="13"/>
      <c r="U8997" s="13"/>
      <c r="V8997" s="13"/>
      <c r="W8997" s="13"/>
      <c r="X8997" s="13"/>
      <c r="Y8997" s="13"/>
      <c r="Z8997" s="13"/>
      <c r="AA8997" s="13"/>
      <c r="AB8997" s="13"/>
      <c r="AC8997" s="13"/>
      <c r="AD8997" s="13"/>
      <c r="AE8997" s="13"/>
      <c r="AF8997" s="13"/>
      <c r="AG8997" s="13"/>
      <c r="AH8997" s="13"/>
      <c r="AI8997" s="13"/>
      <c r="AJ8997" s="13"/>
      <c r="AK8997" s="13"/>
      <c r="AL8997" s="13"/>
      <c r="AM8997" s="13"/>
      <c r="AN8997" s="13"/>
      <c r="AO8997" s="13"/>
      <c r="AP8997" s="13"/>
      <c r="AQ8997" s="13"/>
      <c r="AR8997" s="13"/>
      <c r="AS8997" s="13"/>
      <c r="AT8997" s="13"/>
      <c r="AU8997" s="13"/>
      <c r="AV8997" s="13"/>
      <c r="AW8997" s="13"/>
      <c r="AX8997" s="13"/>
      <c r="AY8997" s="13"/>
      <c r="AZ8997" s="12"/>
      <c r="BA8997" s="12"/>
      <c r="BB8997" s="12"/>
      <c r="BC8997" s="11"/>
      <c r="BD8997" s="11"/>
      <c r="BE8997" s="11"/>
      <c r="BF8997" s="11"/>
    </row>
    <row r="8998" spans="1:58" x14ac:dyDescent="0.25">
      <c r="A8998" s="13"/>
      <c r="B8998" s="13"/>
      <c r="C8998" s="13"/>
      <c r="D8998" s="13"/>
      <c r="E8998" s="13"/>
      <c r="F8998" s="13"/>
      <c r="G8998" s="13"/>
      <c r="H8998" s="13"/>
      <c r="I8998" s="13"/>
      <c r="J8998" s="13"/>
      <c r="K8998" s="13"/>
      <c r="L8998" s="13"/>
      <c r="M8998" s="13"/>
      <c r="N8998" s="13"/>
      <c r="O8998" s="13"/>
      <c r="P8998" s="13"/>
      <c r="Q8998" s="13"/>
      <c r="R8998" s="13"/>
      <c r="S8998" s="13"/>
      <c r="T8998" s="13"/>
      <c r="U8998" s="13"/>
      <c r="V8998" s="13"/>
      <c r="W8998" s="13"/>
      <c r="X8998" s="13"/>
      <c r="Y8998" s="13"/>
      <c r="Z8998" s="13"/>
      <c r="AA8998" s="13"/>
      <c r="AB8998" s="13"/>
      <c r="AC8998" s="13"/>
      <c r="AD8998" s="13"/>
      <c r="AE8998" s="13"/>
      <c r="AF8998" s="13"/>
      <c r="AG8998" s="13"/>
      <c r="AH8998" s="13"/>
      <c r="AI8998" s="13"/>
      <c r="AJ8998" s="13"/>
      <c r="AK8998" s="13"/>
      <c r="AL8998" s="13"/>
      <c r="AM8998" s="13"/>
      <c r="AN8998" s="13"/>
      <c r="AO8998" s="13"/>
      <c r="AP8998" s="13"/>
      <c r="AQ8998" s="13"/>
      <c r="AR8998" s="13"/>
      <c r="AS8998" s="13"/>
      <c r="AT8998" s="13"/>
      <c r="AU8998" s="13"/>
      <c r="AV8998" s="13"/>
      <c r="AW8998" s="13"/>
      <c r="AX8998" s="13"/>
      <c r="AY8998" s="13"/>
      <c r="AZ8998" s="12"/>
      <c r="BA8998" s="12"/>
      <c r="BB8998" s="12"/>
      <c r="BC8998" s="11"/>
      <c r="BD8998" s="11"/>
      <c r="BE8998" s="11"/>
      <c r="BF8998" s="11"/>
    </row>
    <row r="8999" spans="1:58" x14ac:dyDescent="0.25">
      <c r="A8999" s="13"/>
      <c r="B8999" s="13"/>
      <c r="C8999" s="13"/>
      <c r="D8999" s="13"/>
      <c r="E8999" s="13"/>
      <c r="F8999" s="13"/>
      <c r="G8999" s="13"/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  <c r="S8999" s="13"/>
      <c r="T8999" s="13"/>
      <c r="U8999" s="13"/>
      <c r="V8999" s="13"/>
      <c r="W8999" s="13"/>
      <c r="X8999" s="13"/>
      <c r="Y8999" s="13"/>
      <c r="Z8999" s="13"/>
      <c r="AA8999" s="13"/>
      <c r="AB8999" s="13"/>
      <c r="AC8999" s="13"/>
      <c r="AD8999" s="13"/>
      <c r="AE8999" s="13"/>
      <c r="AF8999" s="13"/>
      <c r="AG8999" s="13"/>
      <c r="AH8999" s="13"/>
      <c r="AI8999" s="13"/>
      <c r="AJ8999" s="13"/>
      <c r="AK8999" s="13"/>
      <c r="AL8999" s="13"/>
      <c r="AM8999" s="13"/>
      <c r="AN8999" s="13"/>
      <c r="AO8999" s="13"/>
      <c r="AP8999" s="13"/>
      <c r="AQ8999" s="13"/>
      <c r="AR8999" s="13"/>
      <c r="AS8999" s="13"/>
      <c r="AT8999" s="13"/>
      <c r="AU8999" s="13"/>
      <c r="AV8999" s="13"/>
      <c r="AW8999" s="13"/>
      <c r="AX8999" s="13"/>
      <c r="AY8999" s="13"/>
      <c r="AZ8999" s="12"/>
      <c r="BA8999" s="12"/>
      <c r="BB8999" s="12"/>
      <c r="BC8999" s="11"/>
      <c r="BD8999" s="11"/>
      <c r="BE8999" s="11"/>
      <c r="BF8999" s="11"/>
    </row>
    <row r="9000" spans="1:58" x14ac:dyDescent="0.25">
      <c r="A9000" s="13"/>
      <c r="B9000" s="13"/>
      <c r="C9000" s="13"/>
      <c r="D9000" s="13"/>
      <c r="E9000" s="13"/>
      <c r="F9000" s="13"/>
      <c r="G9000" s="13"/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  <c r="S9000" s="13"/>
      <c r="T9000" s="13"/>
      <c r="U9000" s="13"/>
      <c r="V9000" s="13"/>
      <c r="W9000" s="13"/>
      <c r="X9000" s="13"/>
      <c r="Y9000" s="13"/>
      <c r="Z9000" s="13"/>
      <c r="AA9000" s="13"/>
      <c r="AB9000" s="13"/>
      <c r="AC9000" s="13"/>
      <c r="AD9000" s="13"/>
      <c r="AE9000" s="13"/>
      <c r="AF9000" s="13"/>
      <c r="AG9000" s="13"/>
      <c r="AH9000" s="13"/>
      <c r="AI9000" s="13"/>
      <c r="AJ9000" s="13"/>
      <c r="AK9000" s="13"/>
      <c r="AL9000" s="13"/>
      <c r="AM9000" s="13"/>
      <c r="AN9000" s="13"/>
      <c r="AO9000" s="13"/>
      <c r="AP9000" s="13"/>
      <c r="AQ9000" s="13"/>
      <c r="AR9000" s="13"/>
      <c r="AS9000" s="13"/>
      <c r="AT9000" s="13"/>
      <c r="AU9000" s="13"/>
      <c r="AV9000" s="13"/>
      <c r="AW9000" s="13"/>
      <c r="AX9000" s="13"/>
      <c r="AY9000" s="13"/>
      <c r="AZ9000" s="12"/>
      <c r="BA9000" s="12"/>
      <c r="BB9000" s="12"/>
      <c r="BC9000" s="11"/>
      <c r="BD9000" s="11"/>
      <c r="BE9000" s="11"/>
      <c r="BF9000" s="11"/>
    </row>
    <row r="9001" spans="1:58" x14ac:dyDescent="0.25">
      <c r="A9001" s="13"/>
      <c r="B9001" s="13"/>
      <c r="C9001" s="13"/>
      <c r="D9001" s="13"/>
      <c r="E9001" s="13"/>
      <c r="F9001" s="13"/>
      <c r="G9001" s="13"/>
      <c r="H9001" s="13"/>
      <c r="I9001" s="13"/>
      <c r="J9001" s="13"/>
      <c r="K9001" s="13"/>
      <c r="L9001" s="13"/>
      <c r="M9001" s="13"/>
      <c r="N9001" s="13"/>
      <c r="O9001" s="13"/>
      <c r="P9001" s="13"/>
      <c r="Q9001" s="13"/>
      <c r="R9001" s="13"/>
      <c r="S9001" s="13"/>
      <c r="T9001" s="13"/>
      <c r="U9001" s="13"/>
      <c r="V9001" s="13"/>
      <c r="W9001" s="13"/>
      <c r="X9001" s="13"/>
      <c r="Y9001" s="13"/>
      <c r="Z9001" s="13"/>
      <c r="AA9001" s="13"/>
      <c r="AB9001" s="13"/>
      <c r="AC9001" s="13"/>
      <c r="AD9001" s="13"/>
      <c r="AE9001" s="13"/>
      <c r="AF9001" s="13"/>
      <c r="AG9001" s="13"/>
      <c r="AH9001" s="13"/>
      <c r="AI9001" s="13"/>
      <c r="AJ9001" s="13"/>
      <c r="AK9001" s="13"/>
      <c r="AL9001" s="13"/>
      <c r="AM9001" s="13"/>
      <c r="AN9001" s="13"/>
      <c r="AO9001" s="13"/>
      <c r="AP9001" s="13"/>
      <c r="AQ9001" s="13"/>
      <c r="AR9001" s="13"/>
      <c r="AS9001" s="13"/>
      <c r="AT9001" s="13"/>
      <c r="AU9001" s="13"/>
      <c r="AV9001" s="13"/>
      <c r="AW9001" s="13"/>
      <c r="AX9001" s="13"/>
      <c r="AY9001" s="13"/>
      <c r="AZ9001" s="12"/>
      <c r="BA9001" s="12"/>
      <c r="BB9001" s="12"/>
      <c r="BC9001" s="11"/>
      <c r="BD9001" s="11"/>
      <c r="BE9001" s="11"/>
      <c r="BF9001" s="11"/>
    </row>
    <row r="9002" spans="1:58" x14ac:dyDescent="0.25">
      <c r="A9002" s="13"/>
      <c r="B9002" s="13"/>
      <c r="C9002" s="13"/>
      <c r="D9002" s="13"/>
      <c r="E9002" s="13"/>
      <c r="F9002" s="13"/>
      <c r="G9002" s="13"/>
      <c r="H9002" s="13"/>
      <c r="I9002" s="13"/>
      <c r="J9002" s="13"/>
      <c r="K9002" s="13"/>
      <c r="L9002" s="13"/>
      <c r="M9002" s="13"/>
      <c r="N9002" s="13"/>
      <c r="O9002" s="13"/>
      <c r="P9002" s="13"/>
      <c r="Q9002" s="13"/>
      <c r="R9002" s="13"/>
      <c r="S9002" s="13"/>
      <c r="T9002" s="13"/>
      <c r="U9002" s="13"/>
      <c r="V9002" s="13"/>
      <c r="W9002" s="13"/>
      <c r="X9002" s="13"/>
      <c r="Y9002" s="13"/>
      <c r="Z9002" s="13"/>
      <c r="AA9002" s="13"/>
      <c r="AB9002" s="13"/>
      <c r="AC9002" s="13"/>
      <c r="AD9002" s="13"/>
      <c r="AE9002" s="13"/>
      <c r="AF9002" s="13"/>
      <c r="AG9002" s="13"/>
      <c r="AH9002" s="13"/>
      <c r="AI9002" s="13"/>
      <c r="AJ9002" s="13"/>
      <c r="AK9002" s="13"/>
      <c r="AL9002" s="13"/>
      <c r="AM9002" s="13"/>
      <c r="AN9002" s="13"/>
      <c r="AO9002" s="13"/>
      <c r="AP9002" s="13"/>
      <c r="AQ9002" s="13"/>
      <c r="AR9002" s="13"/>
      <c r="AS9002" s="13"/>
      <c r="AT9002" s="13"/>
      <c r="AU9002" s="13"/>
      <c r="AV9002" s="13"/>
      <c r="AW9002" s="13"/>
      <c r="AX9002" s="13"/>
      <c r="AY9002" s="13"/>
      <c r="AZ9002" s="12"/>
      <c r="BA9002" s="12"/>
      <c r="BB9002" s="12"/>
      <c r="BC9002" s="11"/>
      <c r="BD9002" s="11"/>
      <c r="BE9002" s="11"/>
      <c r="BF9002" s="11"/>
    </row>
    <row r="9003" spans="1:58" x14ac:dyDescent="0.25">
      <c r="A9003" s="13"/>
      <c r="B9003" s="13"/>
      <c r="C9003" s="13"/>
      <c r="D9003" s="13"/>
      <c r="E9003" s="13"/>
      <c r="F9003" s="13"/>
      <c r="G9003" s="13"/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  <c r="S9003" s="13"/>
      <c r="T9003" s="13"/>
      <c r="U9003" s="13"/>
      <c r="V9003" s="13"/>
      <c r="W9003" s="13"/>
      <c r="X9003" s="13"/>
      <c r="Y9003" s="13"/>
      <c r="Z9003" s="13"/>
      <c r="AA9003" s="13"/>
      <c r="AB9003" s="13"/>
      <c r="AC9003" s="13"/>
      <c r="AD9003" s="13"/>
      <c r="AE9003" s="13"/>
      <c r="AF9003" s="13"/>
      <c r="AG9003" s="13"/>
      <c r="AH9003" s="13"/>
      <c r="AI9003" s="13"/>
      <c r="AJ9003" s="13"/>
      <c r="AK9003" s="13"/>
      <c r="AL9003" s="13"/>
      <c r="AM9003" s="13"/>
      <c r="AN9003" s="13"/>
      <c r="AO9003" s="13"/>
      <c r="AP9003" s="13"/>
      <c r="AQ9003" s="13"/>
      <c r="AR9003" s="13"/>
      <c r="AS9003" s="13"/>
      <c r="AT9003" s="13"/>
      <c r="AU9003" s="13"/>
      <c r="AV9003" s="13"/>
      <c r="AW9003" s="13"/>
      <c r="AX9003" s="13"/>
      <c r="AY9003" s="13"/>
      <c r="AZ9003" s="12"/>
      <c r="BA9003" s="12"/>
      <c r="BB9003" s="12"/>
      <c r="BC9003" s="11"/>
      <c r="BD9003" s="11"/>
      <c r="BE9003" s="11"/>
      <c r="BF9003" s="11"/>
    </row>
    <row r="9004" spans="1:58" x14ac:dyDescent="0.25">
      <c r="A9004" s="13"/>
      <c r="B9004" s="13"/>
      <c r="C9004" s="13"/>
      <c r="D9004" s="13"/>
      <c r="E9004" s="13"/>
      <c r="F9004" s="13"/>
      <c r="G9004" s="13"/>
      <c r="H9004" s="13"/>
      <c r="I9004" s="13"/>
      <c r="J9004" s="13"/>
      <c r="K9004" s="13"/>
      <c r="L9004" s="13"/>
      <c r="M9004" s="13"/>
      <c r="N9004" s="13"/>
      <c r="O9004" s="13"/>
      <c r="P9004" s="13"/>
      <c r="Q9004" s="13"/>
      <c r="R9004" s="13"/>
      <c r="S9004" s="13"/>
      <c r="T9004" s="13"/>
      <c r="U9004" s="13"/>
      <c r="V9004" s="13"/>
      <c r="W9004" s="13"/>
      <c r="X9004" s="13"/>
      <c r="Y9004" s="13"/>
      <c r="Z9004" s="13"/>
      <c r="AA9004" s="13"/>
      <c r="AB9004" s="13"/>
      <c r="AC9004" s="13"/>
      <c r="AD9004" s="13"/>
      <c r="AE9004" s="13"/>
      <c r="AF9004" s="13"/>
      <c r="AG9004" s="13"/>
      <c r="AH9004" s="13"/>
      <c r="AI9004" s="13"/>
      <c r="AJ9004" s="13"/>
      <c r="AK9004" s="13"/>
      <c r="AL9004" s="13"/>
      <c r="AM9004" s="13"/>
      <c r="AN9004" s="13"/>
      <c r="AO9004" s="13"/>
      <c r="AP9004" s="13"/>
      <c r="AQ9004" s="13"/>
      <c r="AR9004" s="13"/>
      <c r="AS9004" s="13"/>
      <c r="AT9004" s="13"/>
      <c r="AU9004" s="13"/>
      <c r="AV9004" s="13"/>
      <c r="AW9004" s="13"/>
      <c r="AX9004" s="13"/>
      <c r="AY9004" s="13"/>
      <c r="AZ9004" s="12"/>
      <c r="BA9004" s="12"/>
      <c r="BB9004" s="12"/>
      <c r="BC9004" s="11"/>
      <c r="BD9004" s="11"/>
      <c r="BE9004" s="11"/>
      <c r="BF9004" s="11"/>
    </row>
    <row r="9005" spans="1:58" x14ac:dyDescent="0.25">
      <c r="A9005" s="13"/>
      <c r="B9005" s="13"/>
      <c r="C9005" s="13"/>
      <c r="D9005" s="13"/>
      <c r="E9005" s="13"/>
      <c r="F9005" s="13"/>
      <c r="G9005" s="13"/>
      <c r="H9005" s="13"/>
      <c r="I9005" s="13"/>
      <c r="J9005" s="13"/>
      <c r="K9005" s="13"/>
      <c r="L9005" s="13"/>
      <c r="M9005" s="13"/>
      <c r="N9005" s="13"/>
      <c r="O9005" s="13"/>
      <c r="P9005" s="13"/>
      <c r="Q9005" s="13"/>
      <c r="R9005" s="13"/>
      <c r="S9005" s="13"/>
      <c r="T9005" s="13"/>
      <c r="U9005" s="13"/>
      <c r="V9005" s="13"/>
      <c r="W9005" s="13"/>
      <c r="X9005" s="13"/>
      <c r="Y9005" s="13"/>
      <c r="Z9005" s="13"/>
      <c r="AA9005" s="13"/>
      <c r="AB9005" s="13"/>
      <c r="AC9005" s="13"/>
      <c r="AD9005" s="13"/>
      <c r="AE9005" s="13"/>
      <c r="AF9005" s="13"/>
      <c r="AG9005" s="13"/>
      <c r="AH9005" s="13"/>
      <c r="AI9005" s="13"/>
      <c r="AJ9005" s="13"/>
      <c r="AK9005" s="13"/>
      <c r="AL9005" s="13"/>
      <c r="AM9005" s="13"/>
      <c r="AN9005" s="13"/>
      <c r="AO9005" s="13"/>
      <c r="AP9005" s="13"/>
      <c r="AQ9005" s="13"/>
      <c r="AR9005" s="13"/>
      <c r="AS9005" s="13"/>
      <c r="AT9005" s="13"/>
      <c r="AU9005" s="13"/>
      <c r="AV9005" s="13"/>
      <c r="AW9005" s="13"/>
      <c r="AX9005" s="13"/>
      <c r="AY9005" s="13"/>
      <c r="AZ9005" s="12"/>
      <c r="BA9005" s="12"/>
      <c r="BB9005" s="12"/>
      <c r="BC9005" s="11"/>
      <c r="BD9005" s="11"/>
      <c r="BE9005" s="11"/>
      <c r="BF9005" s="11"/>
    </row>
    <row r="9006" spans="1:58" x14ac:dyDescent="0.25">
      <c r="A9006" s="13"/>
      <c r="B9006" s="13"/>
      <c r="C9006" s="13"/>
      <c r="D9006" s="13"/>
      <c r="E9006" s="13"/>
      <c r="F9006" s="13"/>
      <c r="G9006" s="13"/>
      <c r="H9006" s="13"/>
      <c r="I9006" s="13"/>
      <c r="J9006" s="13"/>
      <c r="K9006" s="13"/>
      <c r="L9006" s="13"/>
      <c r="M9006" s="13"/>
      <c r="N9006" s="13"/>
      <c r="O9006" s="13"/>
      <c r="P9006" s="13"/>
      <c r="Q9006" s="13"/>
      <c r="R9006" s="13"/>
      <c r="S9006" s="13"/>
      <c r="T9006" s="13"/>
      <c r="U9006" s="13"/>
      <c r="V9006" s="13"/>
      <c r="W9006" s="13"/>
      <c r="X9006" s="13"/>
      <c r="Y9006" s="13"/>
      <c r="Z9006" s="13"/>
      <c r="AA9006" s="13"/>
      <c r="AB9006" s="13"/>
      <c r="AC9006" s="13"/>
      <c r="AD9006" s="13"/>
      <c r="AE9006" s="13"/>
      <c r="AF9006" s="13"/>
      <c r="AG9006" s="13"/>
      <c r="AH9006" s="13"/>
      <c r="AI9006" s="13"/>
      <c r="AJ9006" s="13"/>
      <c r="AK9006" s="13"/>
      <c r="AL9006" s="13"/>
      <c r="AM9006" s="13"/>
      <c r="AN9006" s="13"/>
      <c r="AO9006" s="13"/>
      <c r="AP9006" s="13"/>
      <c r="AQ9006" s="13"/>
      <c r="AR9006" s="13"/>
      <c r="AS9006" s="13"/>
      <c r="AT9006" s="13"/>
      <c r="AU9006" s="13"/>
      <c r="AV9006" s="13"/>
      <c r="AW9006" s="13"/>
      <c r="AX9006" s="13"/>
      <c r="AY9006" s="13"/>
      <c r="AZ9006" s="12"/>
      <c r="BA9006" s="12"/>
      <c r="BB9006" s="12"/>
      <c r="BC9006" s="11"/>
      <c r="BD9006" s="11"/>
      <c r="BE9006" s="11"/>
      <c r="BF9006" s="11"/>
    </row>
    <row r="9007" spans="1:58" x14ac:dyDescent="0.25">
      <c r="A9007" s="13"/>
      <c r="B9007" s="13"/>
      <c r="C9007" s="13"/>
      <c r="D9007" s="13"/>
      <c r="E9007" s="13"/>
      <c r="F9007" s="13"/>
      <c r="G9007" s="13"/>
      <c r="H9007" s="13"/>
      <c r="I9007" s="13"/>
      <c r="J9007" s="13"/>
      <c r="K9007" s="13"/>
      <c r="L9007" s="13"/>
      <c r="M9007" s="13"/>
      <c r="N9007" s="13"/>
      <c r="O9007" s="13"/>
      <c r="P9007" s="13"/>
      <c r="Q9007" s="13"/>
      <c r="R9007" s="13"/>
      <c r="S9007" s="13"/>
      <c r="T9007" s="13"/>
      <c r="U9007" s="13"/>
      <c r="V9007" s="13"/>
      <c r="W9007" s="13"/>
      <c r="X9007" s="13"/>
      <c r="Y9007" s="13"/>
      <c r="Z9007" s="13"/>
      <c r="AA9007" s="13"/>
      <c r="AB9007" s="13"/>
      <c r="AC9007" s="13"/>
      <c r="AD9007" s="13"/>
      <c r="AE9007" s="13"/>
      <c r="AF9007" s="13"/>
      <c r="AG9007" s="13"/>
      <c r="AH9007" s="13"/>
      <c r="AI9007" s="13"/>
      <c r="AJ9007" s="13"/>
      <c r="AK9007" s="13"/>
      <c r="AL9007" s="13"/>
      <c r="AM9007" s="13"/>
      <c r="AN9007" s="13"/>
      <c r="AO9007" s="13"/>
      <c r="AP9007" s="13"/>
      <c r="AQ9007" s="13"/>
      <c r="AR9007" s="13"/>
      <c r="AS9007" s="13"/>
      <c r="AT9007" s="13"/>
      <c r="AU9007" s="13"/>
      <c r="AV9007" s="13"/>
      <c r="AW9007" s="13"/>
      <c r="AX9007" s="13"/>
      <c r="AY9007" s="13"/>
      <c r="AZ9007" s="12"/>
      <c r="BA9007" s="12"/>
      <c r="BB9007" s="12"/>
      <c r="BC9007" s="11"/>
      <c r="BD9007" s="11"/>
      <c r="BE9007" s="11"/>
      <c r="BF9007" s="11"/>
    </row>
    <row r="9008" spans="1:58" x14ac:dyDescent="0.25">
      <c r="A9008" s="13"/>
      <c r="B9008" s="13"/>
      <c r="C9008" s="13"/>
      <c r="D9008" s="13"/>
      <c r="E9008" s="13"/>
      <c r="F9008" s="13"/>
      <c r="G9008" s="13"/>
      <c r="H9008" s="13"/>
      <c r="I9008" s="13"/>
      <c r="J9008" s="13"/>
      <c r="K9008" s="13"/>
      <c r="L9008" s="13"/>
      <c r="M9008" s="13"/>
      <c r="N9008" s="13"/>
      <c r="O9008" s="13"/>
      <c r="P9008" s="13"/>
      <c r="Q9008" s="13"/>
      <c r="R9008" s="13"/>
      <c r="S9008" s="13"/>
      <c r="T9008" s="13"/>
      <c r="U9008" s="13"/>
      <c r="V9008" s="13"/>
      <c r="W9008" s="13"/>
      <c r="X9008" s="13"/>
      <c r="Y9008" s="13"/>
      <c r="Z9008" s="13"/>
      <c r="AA9008" s="13"/>
      <c r="AB9008" s="13"/>
      <c r="AC9008" s="13"/>
      <c r="AD9008" s="13"/>
      <c r="AE9008" s="13"/>
      <c r="AF9008" s="13"/>
      <c r="AG9008" s="13"/>
      <c r="AH9008" s="13"/>
      <c r="AI9008" s="13"/>
      <c r="AJ9008" s="13"/>
      <c r="AK9008" s="13"/>
      <c r="AL9008" s="13"/>
      <c r="AM9008" s="13"/>
      <c r="AN9008" s="13"/>
      <c r="AO9008" s="13"/>
      <c r="AP9008" s="13"/>
      <c r="AQ9008" s="13"/>
      <c r="AR9008" s="13"/>
      <c r="AS9008" s="13"/>
      <c r="AT9008" s="13"/>
      <c r="AU9008" s="13"/>
      <c r="AV9008" s="13"/>
      <c r="AW9008" s="13"/>
      <c r="AX9008" s="13"/>
      <c r="AY9008" s="13"/>
      <c r="AZ9008" s="12"/>
      <c r="BA9008" s="12"/>
      <c r="BB9008" s="12"/>
      <c r="BC9008" s="11"/>
      <c r="BD9008" s="11"/>
      <c r="BE9008" s="11"/>
      <c r="BF9008" s="11"/>
    </row>
    <row r="9009" spans="1:58" x14ac:dyDescent="0.25">
      <c r="A9009" s="13"/>
      <c r="B9009" s="13"/>
      <c r="C9009" s="13"/>
      <c r="D9009" s="13"/>
      <c r="E9009" s="13"/>
      <c r="F9009" s="13"/>
      <c r="G9009" s="13"/>
      <c r="H9009" s="13"/>
      <c r="I9009" s="13"/>
      <c r="J9009" s="13"/>
      <c r="K9009" s="13"/>
      <c r="L9009" s="13"/>
      <c r="M9009" s="13"/>
      <c r="N9009" s="13"/>
      <c r="O9009" s="13"/>
      <c r="P9009" s="13"/>
      <c r="Q9009" s="13"/>
      <c r="R9009" s="13"/>
      <c r="S9009" s="13"/>
      <c r="T9009" s="13"/>
      <c r="U9009" s="13"/>
      <c r="V9009" s="13"/>
      <c r="W9009" s="13"/>
      <c r="X9009" s="13"/>
      <c r="Y9009" s="13"/>
      <c r="Z9009" s="13"/>
      <c r="AA9009" s="13"/>
      <c r="AB9009" s="13"/>
      <c r="AC9009" s="13"/>
      <c r="AD9009" s="13"/>
      <c r="AE9009" s="13"/>
      <c r="AF9009" s="13"/>
      <c r="AG9009" s="13"/>
      <c r="AH9009" s="13"/>
      <c r="AI9009" s="13"/>
      <c r="AJ9009" s="13"/>
      <c r="AK9009" s="13"/>
      <c r="AL9009" s="13"/>
      <c r="AM9009" s="13"/>
      <c r="AN9009" s="13"/>
      <c r="AO9009" s="13"/>
      <c r="AP9009" s="13"/>
      <c r="AQ9009" s="13"/>
      <c r="AR9009" s="13"/>
      <c r="AS9009" s="13"/>
      <c r="AT9009" s="13"/>
      <c r="AU9009" s="13"/>
      <c r="AV9009" s="13"/>
      <c r="AW9009" s="13"/>
      <c r="AX9009" s="13"/>
      <c r="AY9009" s="13"/>
      <c r="AZ9009" s="12"/>
      <c r="BA9009" s="12"/>
      <c r="BB9009" s="12"/>
      <c r="BC9009" s="11"/>
      <c r="BD9009" s="11"/>
      <c r="BE9009" s="11"/>
      <c r="BF9009" s="11"/>
    </row>
    <row r="9010" spans="1:58" x14ac:dyDescent="0.25">
      <c r="A9010" s="13"/>
      <c r="B9010" s="13"/>
      <c r="C9010" s="13"/>
      <c r="D9010" s="13"/>
      <c r="E9010" s="13"/>
      <c r="F9010" s="13"/>
      <c r="G9010" s="13"/>
      <c r="H9010" s="13"/>
      <c r="I9010" s="13"/>
      <c r="J9010" s="13"/>
      <c r="K9010" s="13"/>
      <c r="L9010" s="13"/>
      <c r="M9010" s="13"/>
      <c r="N9010" s="13"/>
      <c r="O9010" s="13"/>
      <c r="P9010" s="13"/>
      <c r="Q9010" s="13"/>
      <c r="R9010" s="13"/>
      <c r="S9010" s="13"/>
      <c r="T9010" s="13"/>
      <c r="U9010" s="13"/>
      <c r="V9010" s="13"/>
      <c r="W9010" s="13"/>
      <c r="X9010" s="13"/>
      <c r="Y9010" s="13"/>
      <c r="Z9010" s="13"/>
      <c r="AA9010" s="13"/>
      <c r="AB9010" s="13"/>
      <c r="AC9010" s="13"/>
      <c r="AD9010" s="13"/>
      <c r="AE9010" s="13"/>
      <c r="AF9010" s="13"/>
      <c r="AG9010" s="13"/>
      <c r="AH9010" s="13"/>
      <c r="AI9010" s="13"/>
      <c r="AJ9010" s="13"/>
      <c r="AK9010" s="13"/>
      <c r="AL9010" s="13"/>
      <c r="AM9010" s="13"/>
      <c r="AN9010" s="13"/>
      <c r="AO9010" s="13"/>
      <c r="AP9010" s="13"/>
      <c r="AQ9010" s="13"/>
      <c r="AR9010" s="13"/>
      <c r="AS9010" s="13"/>
      <c r="AT9010" s="13"/>
      <c r="AU9010" s="13"/>
      <c r="AV9010" s="13"/>
      <c r="AW9010" s="13"/>
      <c r="AX9010" s="13"/>
      <c r="AY9010" s="13"/>
      <c r="AZ9010" s="12"/>
      <c r="BA9010" s="12"/>
      <c r="BB9010" s="12"/>
      <c r="BC9010" s="11"/>
      <c r="BD9010" s="11"/>
      <c r="BE9010" s="11"/>
      <c r="BF9010" s="11"/>
    </row>
    <row r="9011" spans="1:58" x14ac:dyDescent="0.25">
      <c r="A9011" s="13"/>
      <c r="B9011" s="13"/>
      <c r="C9011" s="13"/>
      <c r="D9011" s="13"/>
      <c r="E9011" s="13"/>
      <c r="F9011" s="13"/>
      <c r="G9011" s="13"/>
      <c r="H9011" s="13"/>
      <c r="I9011" s="13"/>
      <c r="J9011" s="13"/>
      <c r="K9011" s="13"/>
      <c r="L9011" s="13"/>
      <c r="M9011" s="13"/>
      <c r="N9011" s="13"/>
      <c r="O9011" s="13"/>
      <c r="P9011" s="13"/>
      <c r="Q9011" s="13"/>
      <c r="R9011" s="13"/>
      <c r="S9011" s="13"/>
      <c r="T9011" s="13"/>
      <c r="U9011" s="13"/>
      <c r="V9011" s="13"/>
      <c r="W9011" s="13"/>
      <c r="X9011" s="13"/>
      <c r="Y9011" s="13"/>
      <c r="Z9011" s="13"/>
      <c r="AA9011" s="13"/>
      <c r="AB9011" s="13"/>
      <c r="AC9011" s="13"/>
      <c r="AD9011" s="13"/>
      <c r="AE9011" s="13"/>
      <c r="AF9011" s="13"/>
      <c r="AG9011" s="13"/>
      <c r="AH9011" s="13"/>
      <c r="AI9011" s="13"/>
      <c r="AJ9011" s="13"/>
      <c r="AK9011" s="13"/>
      <c r="AL9011" s="13"/>
      <c r="AM9011" s="13"/>
      <c r="AN9011" s="13"/>
      <c r="AO9011" s="13"/>
      <c r="AP9011" s="13"/>
      <c r="AQ9011" s="13"/>
      <c r="AR9011" s="13"/>
      <c r="AS9011" s="13"/>
      <c r="AT9011" s="13"/>
      <c r="AU9011" s="13"/>
      <c r="AV9011" s="13"/>
      <c r="AW9011" s="13"/>
      <c r="AX9011" s="13"/>
      <c r="AY9011" s="13"/>
      <c r="AZ9011" s="12"/>
      <c r="BA9011" s="12"/>
      <c r="BB9011" s="12"/>
      <c r="BC9011" s="11"/>
      <c r="BD9011" s="11"/>
      <c r="BE9011" s="11"/>
      <c r="BF9011" s="11"/>
    </row>
    <row r="9012" spans="1:58" x14ac:dyDescent="0.25">
      <c r="A9012" s="13"/>
      <c r="B9012" s="13"/>
      <c r="C9012" s="13"/>
      <c r="D9012" s="13"/>
      <c r="E9012" s="13"/>
      <c r="F9012" s="13"/>
      <c r="G9012" s="13"/>
      <c r="H9012" s="13"/>
      <c r="I9012" s="13"/>
      <c r="J9012" s="13"/>
      <c r="K9012" s="13"/>
      <c r="L9012" s="13"/>
      <c r="M9012" s="13"/>
      <c r="N9012" s="13"/>
      <c r="O9012" s="13"/>
      <c r="P9012" s="13"/>
      <c r="Q9012" s="13"/>
      <c r="R9012" s="13"/>
      <c r="S9012" s="13"/>
      <c r="T9012" s="13"/>
      <c r="U9012" s="13"/>
      <c r="V9012" s="13"/>
      <c r="W9012" s="13"/>
      <c r="X9012" s="13"/>
      <c r="Y9012" s="13"/>
      <c r="Z9012" s="13"/>
      <c r="AA9012" s="13"/>
      <c r="AB9012" s="13"/>
      <c r="AC9012" s="13"/>
      <c r="AD9012" s="13"/>
      <c r="AE9012" s="13"/>
      <c r="AF9012" s="13"/>
      <c r="AG9012" s="13"/>
      <c r="AH9012" s="13"/>
      <c r="AI9012" s="13"/>
      <c r="AJ9012" s="13"/>
      <c r="AK9012" s="13"/>
      <c r="AL9012" s="13"/>
      <c r="AM9012" s="13"/>
      <c r="AN9012" s="13"/>
      <c r="AO9012" s="13"/>
      <c r="AP9012" s="13"/>
      <c r="AQ9012" s="13"/>
      <c r="AR9012" s="13"/>
      <c r="AS9012" s="13"/>
      <c r="AT9012" s="13"/>
      <c r="AU9012" s="13"/>
      <c r="AV9012" s="13"/>
      <c r="AW9012" s="13"/>
      <c r="AX9012" s="13"/>
      <c r="AY9012" s="13"/>
      <c r="AZ9012" s="12"/>
      <c r="BA9012" s="12"/>
      <c r="BB9012" s="12"/>
      <c r="BC9012" s="11"/>
      <c r="BD9012" s="11"/>
      <c r="BE9012" s="11"/>
      <c r="BF9012" s="11"/>
    </row>
    <row r="9013" spans="1:58" x14ac:dyDescent="0.25">
      <c r="A9013" s="13"/>
      <c r="B9013" s="13"/>
      <c r="C9013" s="13"/>
      <c r="D9013" s="13"/>
      <c r="E9013" s="13"/>
      <c r="F9013" s="13"/>
      <c r="G9013" s="13"/>
      <c r="H9013" s="13"/>
      <c r="I9013" s="13"/>
      <c r="J9013" s="13"/>
      <c r="K9013" s="13"/>
      <c r="L9013" s="13"/>
      <c r="M9013" s="13"/>
      <c r="N9013" s="13"/>
      <c r="O9013" s="13"/>
      <c r="P9013" s="13"/>
      <c r="Q9013" s="13"/>
      <c r="R9013" s="13"/>
      <c r="S9013" s="13"/>
      <c r="T9013" s="13"/>
      <c r="U9013" s="13"/>
      <c r="V9013" s="13"/>
      <c r="W9013" s="13"/>
      <c r="X9013" s="13"/>
      <c r="Y9013" s="13"/>
      <c r="Z9013" s="13"/>
      <c r="AA9013" s="13"/>
      <c r="AB9013" s="13"/>
      <c r="AC9013" s="13"/>
      <c r="AD9013" s="13"/>
      <c r="AE9013" s="13"/>
      <c r="AF9013" s="13"/>
      <c r="AG9013" s="13"/>
      <c r="AH9013" s="13"/>
      <c r="AI9013" s="13"/>
      <c r="AJ9013" s="13"/>
      <c r="AK9013" s="13"/>
      <c r="AL9013" s="13"/>
      <c r="AM9013" s="13"/>
      <c r="AN9013" s="13"/>
      <c r="AO9013" s="13"/>
      <c r="AP9013" s="13"/>
      <c r="AQ9013" s="13"/>
      <c r="AR9013" s="13"/>
      <c r="AS9013" s="13"/>
      <c r="AT9013" s="13"/>
      <c r="AU9013" s="13"/>
      <c r="AV9013" s="13"/>
      <c r="AW9013" s="13"/>
      <c r="AX9013" s="13"/>
      <c r="AY9013" s="13"/>
      <c r="AZ9013" s="12"/>
      <c r="BA9013" s="12"/>
      <c r="BB9013" s="12"/>
      <c r="BC9013" s="11"/>
      <c r="BD9013" s="11"/>
      <c r="BE9013" s="11"/>
      <c r="BF9013" s="11"/>
    </row>
    <row r="9014" spans="1:58" x14ac:dyDescent="0.25">
      <c r="A9014" s="13"/>
      <c r="B9014" s="13"/>
      <c r="C9014" s="13"/>
      <c r="D9014" s="13"/>
      <c r="E9014" s="13"/>
      <c r="F9014" s="13"/>
      <c r="G9014" s="13"/>
      <c r="H9014" s="13"/>
      <c r="I9014" s="13"/>
      <c r="J9014" s="13"/>
      <c r="K9014" s="13"/>
      <c r="L9014" s="13"/>
      <c r="M9014" s="13"/>
      <c r="N9014" s="13"/>
      <c r="O9014" s="13"/>
      <c r="P9014" s="13"/>
      <c r="Q9014" s="13"/>
      <c r="R9014" s="13"/>
      <c r="S9014" s="13"/>
      <c r="T9014" s="13"/>
      <c r="U9014" s="13"/>
      <c r="V9014" s="13"/>
      <c r="W9014" s="13"/>
      <c r="X9014" s="13"/>
      <c r="Y9014" s="13"/>
      <c r="Z9014" s="13"/>
      <c r="AA9014" s="13"/>
      <c r="AB9014" s="13"/>
      <c r="AC9014" s="13"/>
      <c r="AD9014" s="13"/>
      <c r="AE9014" s="13"/>
      <c r="AF9014" s="13"/>
      <c r="AG9014" s="13"/>
      <c r="AH9014" s="13"/>
      <c r="AI9014" s="13"/>
      <c r="AJ9014" s="13"/>
      <c r="AK9014" s="13"/>
      <c r="AL9014" s="13"/>
      <c r="AM9014" s="13"/>
      <c r="AN9014" s="13"/>
      <c r="AO9014" s="13"/>
      <c r="AP9014" s="13"/>
      <c r="AQ9014" s="13"/>
      <c r="AR9014" s="13"/>
      <c r="AS9014" s="13"/>
      <c r="AT9014" s="13"/>
      <c r="AU9014" s="13"/>
      <c r="AV9014" s="13"/>
      <c r="AW9014" s="13"/>
      <c r="AX9014" s="13"/>
      <c r="AY9014" s="13"/>
      <c r="AZ9014" s="12"/>
      <c r="BA9014" s="12"/>
      <c r="BB9014" s="12"/>
      <c r="BC9014" s="11"/>
      <c r="BD9014" s="11"/>
      <c r="BE9014" s="11"/>
      <c r="BF9014" s="11"/>
    </row>
    <row r="9015" spans="1:58" x14ac:dyDescent="0.25">
      <c r="A9015" s="13"/>
      <c r="B9015" s="13"/>
      <c r="C9015" s="13"/>
      <c r="D9015" s="13"/>
      <c r="E9015" s="13"/>
      <c r="F9015" s="13"/>
      <c r="G9015" s="13"/>
      <c r="H9015" s="13"/>
      <c r="I9015" s="13"/>
      <c r="J9015" s="13"/>
      <c r="K9015" s="13"/>
      <c r="L9015" s="13"/>
      <c r="M9015" s="13"/>
      <c r="N9015" s="13"/>
      <c r="O9015" s="13"/>
      <c r="P9015" s="13"/>
      <c r="Q9015" s="13"/>
      <c r="R9015" s="13"/>
      <c r="S9015" s="13"/>
      <c r="T9015" s="13"/>
      <c r="U9015" s="13"/>
      <c r="V9015" s="13"/>
      <c r="W9015" s="13"/>
      <c r="X9015" s="13"/>
      <c r="Y9015" s="13"/>
      <c r="Z9015" s="13"/>
      <c r="AA9015" s="13"/>
      <c r="AB9015" s="13"/>
      <c r="AC9015" s="13"/>
      <c r="AD9015" s="13"/>
      <c r="AE9015" s="13"/>
      <c r="AF9015" s="13"/>
      <c r="AG9015" s="13"/>
      <c r="AH9015" s="13"/>
      <c r="AI9015" s="13"/>
      <c r="AJ9015" s="13"/>
      <c r="AK9015" s="13"/>
      <c r="AL9015" s="13"/>
      <c r="AM9015" s="13"/>
      <c r="AN9015" s="13"/>
      <c r="AO9015" s="13"/>
      <c r="AP9015" s="13"/>
      <c r="AQ9015" s="13"/>
      <c r="AR9015" s="13"/>
      <c r="AS9015" s="13"/>
      <c r="AT9015" s="13"/>
      <c r="AU9015" s="13"/>
      <c r="AV9015" s="13"/>
      <c r="AW9015" s="13"/>
      <c r="AX9015" s="13"/>
      <c r="AY9015" s="13"/>
      <c r="AZ9015" s="12"/>
      <c r="BA9015" s="12"/>
      <c r="BB9015" s="12"/>
      <c r="BC9015" s="11"/>
      <c r="BD9015" s="11"/>
      <c r="BE9015" s="11"/>
      <c r="BF9015" s="11"/>
    </row>
    <row r="9016" spans="1:58" x14ac:dyDescent="0.25">
      <c r="A9016" s="13"/>
      <c r="B9016" s="13"/>
      <c r="C9016" s="13"/>
      <c r="D9016" s="13"/>
      <c r="E9016" s="13"/>
      <c r="F9016" s="13"/>
      <c r="G9016" s="13"/>
      <c r="H9016" s="13"/>
      <c r="I9016" s="13"/>
      <c r="J9016" s="13"/>
      <c r="K9016" s="13"/>
      <c r="L9016" s="13"/>
      <c r="M9016" s="13"/>
      <c r="N9016" s="13"/>
      <c r="O9016" s="13"/>
      <c r="P9016" s="13"/>
      <c r="Q9016" s="13"/>
      <c r="R9016" s="13"/>
      <c r="S9016" s="13"/>
      <c r="T9016" s="13"/>
      <c r="U9016" s="13"/>
      <c r="V9016" s="13"/>
      <c r="W9016" s="13"/>
      <c r="X9016" s="13"/>
      <c r="Y9016" s="13"/>
      <c r="Z9016" s="13"/>
      <c r="AA9016" s="13"/>
      <c r="AB9016" s="13"/>
      <c r="AC9016" s="13"/>
      <c r="AD9016" s="13"/>
      <c r="AE9016" s="13"/>
      <c r="AF9016" s="13"/>
      <c r="AG9016" s="13"/>
      <c r="AH9016" s="13"/>
      <c r="AI9016" s="13"/>
      <c r="AJ9016" s="13"/>
      <c r="AK9016" s="13"/>
      <c r="AL9016" s="13"/>
      <c r="AM9016" s="13"/>
      <c r="AN9016" s="13"/>
      <c r="AO9016" s="13"/>
      <c r="AP9016" s="13"/>
      <c r="AQ9016" s="13"/>
      <c r="AR9016" s="13"/>
      <c r="AS9016" s="13"/>
      <c r="AT9016" s="13"/>
      <c r="AU9016" s="13"/>
      <c r="AV9016" s="13"/>
      <c r="AW9016" s="13"/>
      <c r="AX9016" s="13"/>
      <c r="AY9016" s="13"/>
      <c r="AZ9016" s="12"/>
      <c r="BA9016" s="12"/>
      <c r="BB9016" s="12"/>
      <c r="BC9016" s="11"/>
      <c r="BD9016" s="11"/>
      <c r="BE9016" s="11"/>
      <c r="BF9016" s="11"/>
    </row>
    <row r="9017" spans="1:58" x14ac:dyDescent="0.25">
      <c r="A9017" s="13"/>
      <c r="B9017" s="13"/>
      <c r="C9017" s="13"/>
      <c r="D9017" s="13"/>
      <c r="E9017" s="13"/>
      <c r="F9017" s="13"/>
      <c r="G9017" s="13"/>
      <c r="H9017" s="13"/>
      <c r="I9017" s="13"/>
      <c r="J9017" s="13"/>
      <c r="K9017" s="13"/>
      <c r="L9017" s="13"/>
      <c r="M9017" s="13"/>
      <c r="N9017" s="13"/>
      <c r="O9017" s="13"/>
      <c r="P9017" s="13"/>
      <c r="Q9017" s="13"/>
      <c r="R9017" s="13"/>
      <c r="S9017" s="13"/>
      <c r="T9017" s="13"/>
      <c r="U9017" s="13"/>
      <c r="V9017" s="13"/>
      <c r="W9017" s="13"/>
      <c r="X9017" s="13"/>
      <c r="Y9017" s="13"/>
      <c r="Z9017" s="13"/>
      <c r="AA9017" s="13"/>
      <c r="AB9017" s="13"/>
      <c r="AC9017" s="13"/>
      <c r="AD9017" s="13"/>
      <c r="AE9017" s="13"/>
      <c r="AF9017" s="13"/>
      <c r="AG9017" s="13"/>
      <c r="AH9017" s="13"/>
      <c r="AI9017" s="13"/>
      <c r="AJ9017" s="13"/>
      <c r="AK9017" s="13"/>
      <c r="AL9017" s="13"/>
      <c r="AM9017" s="13"/>
      <c r="AN9017" s="13"/>
      <c r="AO9017" s="13"/>
      <c r="AP9017" s="13"/>
      <c r="AQ9017" s="13"/>
      <c r="AR9017" s="13"/>
      <c r="AS9017" s="13"/>
      <c r="AT9017" s="13"/>
      <c r="AU9017" s="13"/>
      <c r="AV9017" s="13"/>
      <c r="AW9017" s="13"/>
      <c r="AX9017" s="13"/>
      <c r="AY9017" s="13"/>
      <c r="AZ9017" s="12"/>
      <c r="BA9017" s="12"/>
      <c r="BB9017" s="12"/>
      <c r="BC9017" s="11"/>
      <c r="BD9017" s="11"/>
      <c r="BE9017" s="11"/>
      <c r="BF9017" s="11"/>
    </row>
    <row r="9018" spans="1:58" x14ac:dyDescent="0.25">
      <c r="A9018" s="13"/>
      <c r="B9018" s="13"/>
      <c r="C9018" s="13"/>
      <c r="D9018" s="13"/>
      <c r="E9018" s="13"/>
      <c r="F9018" s="13"/>
      <c r="G9018" s="13"/>
      <c r="H9018" s="13"/>
      <c r="I9018" s="13"/>
      <c r="J9018" s="13"/>
      <c r="K9018" s="13"/>
      <c r="L9018" s="13"/>
      <c r="M9018" s="13"/>
      <c r="N9018" s="13"/>
      <c r="O9018" s="13"/>
      <c r="P9018" s="13"/>
      <c r="Q9018" s="13"/>
      <c r="R9018" s="13"/>
      <c r="S9018" s="13"/>
      <c r="T9018" s="13"/>
      <c r="U9018" s="13"/>
      <c r="V9018" s="13"/>
      <c r="W9018" s="13"/>
      <c r="X9018" s="13"/>
      <c r="Y9018" s="13"/>
      <c r="Z9018" s="13"/>
      <c r="AA9018" s="13"/>
      <c r="AB9018" s="13"/>
      <c r="AC9018" s="13"/>
      <c r="AD9018" s="13"/>
      <c r="AE9018" s="13"/>
      <c r="AF9018" s="13"/>
      <c r="AG9018" s="13"/>
      <c r="AH9018" s="13"/>
      <c r="AI9018" s="13"/>
      <c r="AJ9018" s="13"/>
      <c r="AK9018" s="13"/>
      <c r="AL9018" s="13"/>
      <c r="AM9018" s="13"/>
      <c r="AN9018" s="13"/>
      <c r="AO9018" s="13"/>
      <c r="AP9018" s="13"/>
      <c r="AQ9018" s="13"/>
      <c r="AR9018" s="13"/>
      <c r="AS9018" s="13"/>
      <c r="AT9018" s="13"/>
      <c r="AU9018" s="13"/>
      <c r="AV9018" s="13"/>
      <c r="AW9018" s="13"/>
      <c r="AX9018" s="13"/>
      <c r="AY9018" s="13"/>
      <c r="AZ9018" s="12"/>
      <c r="BA9018" s="12"/>
      <c r="BB9018" s="12"/>
      <c r="BC9018" s="11"/>
      <c r="BD9018" s="11"/>
      <c r="BE9018" s="11"/>
      <c r="BF9018" s="11"/>
    </row>
    <row r="9019" spans="1:58" x14ac:dyDescent="0.25">
      <c r="A9019" s="13"/>
      <c r="B9019" s="13"/>
      <c r="C9019" s="13"/>
      <c r="D9019" s="13"/>
      <c r="E9019" s="13"/>
      <c r="F9019" s="13"/>
      <c r="G9019" s="13"/>
      <c r="H9019" s="13"/>
      <c r="I9019" s="13"/>
      <c r="J9019" s="13"/>
      <c r="K9019" s="13"/>
      <c r="L9019" s="13"/>
      <c r="M9019" s="13"/>
      <c r="N9019" s="13"/>
      <c r="O9019" s="13"/>
      <c r="P9019" s="13"/>
      <c r="Q9019" s="13"/>
      <c r="R9019" s="13"/>
      <c r="S9019" s="13"/>
      <c r="T9019" s="13"/>
      <c r="U9019" s="13"/>
      <c r="V9019" s="13"/>
      <c r="W9019" s="13"/>
      <c r="X9019" s="13"/>
      <c r="Y9019" s="13"/>
      <c r="Z9019" s="13"/>
      <c r="AA9019" s="13"/>
      <c r="AB9019" s="13"/>
      <c r="AC9019" s="13"/>
      <c r="AD9019" s="13"/>
      <c r="AE9019" s="13"/>
      <c r="AF9019" s="13"/>
      <c r="AG9019" s="13"/>
      <c r="AH9019" s="13"/>
      <c r="AI9019" s="13"/>
      <c r="AJ9019" s="13"/>
      <c r="AK9019" s="13"/>
      <c r="AL9019" s="13"/>
      <c r="AM9019" s="13"/>
      <c r="AN9019" s="13"/>
      <c r="AO9019" s="13"/>
      <c r="AP9019" s="13"/>
      <c r="AQ9019" s="13"/>
      <c r="AR9019" s="13"/>
      <c r="AS9019" s="13"/>
      <c r="AT9019" s="13"/>
      <c r="AU9019" s="13"/>
      <c r="AV9019" s="13"/>
      <c r="AW9019" s="13"/>
      <c r="AX9019" s="13"/>
      <c r="AY9019" s="13"/>
      <c r="AZ9019" s="12"/>
      <c r="BA9019" s="12"/>
      <c r="BB9019" s="12"/>
      <c r="BC9019" s="11"/>
      <c r="BD9019" s="11"/>
      <c r="BE9019" s="11"/>
      <c r="BF9019" s="11"/>
    </row>
    <row r="9020" spans="1:58" x14ac:dyDescent="0.25">
      <c r="A9020" s="13"/>
      <c r="B9020" s="13"/>
      <c r="C9020" s="13"/>
      <c r="D9020" s="13"/>
      <c r="E9020" s="13"/>
      <c r="F9020" s="13"/>
      <c r="G9020" s="13"/>
      <c r="H9020" s="13"/>
      <c r="I9020" s="13"/>
      <c r="J9020" s="13"/>
      <c r="K9020" s="13"/>
      <c r="L9020" s="13"/>
      <c r="M9020" s="13"/>
      <c r="N9020" s="13"/>
      <c r="O9020" s="13"/>
      <c r="P9020" s="13"/>
      <c r="Q9020" s="13"/>
      <c r="R9020" s="13"/>
      <c r="S9020" s="13"/>
      <c r="T9020" s="13"/>
      <c r="U9020" s="13"/>
      <c r="V9020" s="13"/>
      <c r="W9020" s="13"/>
      <c r="X9020" s="13"/>
      <c r="Y9020" s="13"/>
      <c r="Z9020" s="13"/>
      <c r="AA9020" s="13"/>
      <c r="AB9020" s="13"/>
      <c r="AC9020" s="13"/>
      <c r="AD9020" s="13"/>
      <c r="AE9020" s="13"/>
      <c r="AF9020" s="13"/>
      <c r="AG9020" s="13"/>
      <c r="AH9020" s="13"/>
      <c r="AI9020" s="13"/>
      <c r="AJ9020" s="13"/>
      <c r="AK9020" s="13"/>
      <c r="AL9020" s="13"/>
      <c r="AM9020" s="13"/>
      <c r="AN9020" s="13"/>
      <c r="AO9020" s="13"/>
      <c r="AP9020" s="13"/>
      <c r="AQ9020" s="13"/>
      <c r="AR9020" s="13"/>
      <c r="AS9020" s="13"/>
      <c r="AT9020" s="13"/>
      <c r="AU9020" s="13"/>
      <c r="AV9020" s="13"/>
      <c r="AW9020" s="13"/>
      <c r="AX9020" s="13"/>
      <c r="AY9020" s="13"/>
      <c r="AZ9020" s="12"/>
      <c r="BA9020" s="12"/>
      <c r="BB9020" s="12"/>
      <c r="BC9020" s="11"/>
      <c r="BD9020" s="11"/>
      <c r="BE9020" s="11"/>
      <c r="BF9020" s="11"/>
    </row>
    <row r="9021" spans="1:58" x14ac:dyDescent="0.25">
      <c r="A9021" s="13"/>
      <c r="B9021" s="13"/>
      <c r="C9021" s="13"/>
      <c r="D9021" s="13"/>
      <c r="E9021" s="13"/>
      <c r="F9021" s="13"/>
      <c r="G9021" s="13"/>
      <c r="H9021" s="13"/>
      <c r="I9021" s="13"/>
      <c r="J9021" s="13"/>
      <c r="K9021" s="13"/>
      <c r="L9021" s="13"/>
      <c r="M9021" s="13"/>
      <c r="N9021" s="13"/>
      <c r="O9021" s="13"/>
      <c r="P9021" s="13"/>
      <c r="Q9021" s="13"/>
      <c r="R9021" s="13"/>
      <c r="S9021" s="13"/>
      <c r="T9021" s="13"/>
      <c r="U9021" s="13"/>
      <c r="V9021" s="13"/>
      <c r="W9021" s="13"/>
      <c r="X9021" s="13"/>
      <c r="Y9021" s="13"/>
      <c r="Z9021" s="13"/>
      <c r="AA9021" s="13"/>
      <c r="AB9021" s="13"/>
      <c r="AC9021" s="13"/>
      <c r="AD9021" s="13"/>
      <c r="AE9021" s="13"/>
      <c r="AF9021" s="13"/>
      <c r="AG9021" s="13"/>
      <c r="AH9021" s="13"/>
      <c r="AI9021" s="13"/>
      <c r="AJ9021" s="13"/>
      <c r="AK9021" s="13"/>
      <c r="AL9021" s="13"/>
      <c r="AM9021" s="13"/>
      <c r="AN9021" s="13"/>
      <c r="AO9021" s="13"/>
      <c r="AP9021" s="13"/>
      <c r="AQ9021" s="13"/>
      <c r="AR9021" s="13"/>
      <c r="AS9021" s="13"/>
      <c r="AT9021" s="13"/>
      <c r="AU9021" s="13"/>
      <c r="AV9021" s="13"/>
      <c r="AW9021" s="13"/>
      <c r="AX9021" s="13"/>
      <c r="AY9021" s="13"/>
      <c r="AZ9021" s="12"/>
      <c r="BA9021" s="12"/>
      <c r="BB9021" s="12"/>
      <c r="BC9021" s="11"/>
      <c r="BD9021" s="11"/>
      <c r="BE9021" s="11"/>
      <c r="BF9021" s="11"/>
    </row>
    <row r="9022" spans="1:58" x14ac:dyDescent="0.25">
      <c r="A9022" s="13"/>
      <c r="B9022" s="13"/>
      <c r="C9022" s="13"/>
      <c r="D9022" s="13"/>
      <c r="E9022" s="13"/>
      <c r="F9022" s="13"/>
      <c r="G9022" s="13"/>
      <c r="H9022" s="13"/>
      <c r="I9022" s="13"/>
      <c r="J9022" s="13"/>
      <c r="K9022" s="13"/>
      <c r="L9022" s="13"/>
      <c r="M9022" s="13"/>
      <c r="N9022" s="13"/>
      <c r="O9022" s="13"/>
      <c r="P9022" s="13"/>
      <c r="Q9022" s="13"/>
      <c r="R9022" s="13"/>
      <c r="S9022" s="13"/>
      <c r="T9022" s="13"/>
      <c r="U9022" s="13"/>
      <c r="V9022" s="13"/>
      <c r="W9022" s="13"/>
      <c r="X9022" s="13"/>
      <c r="Y9022" s="13"/>
      <c r="Z9022" s="13"/>
      <c r="AA9022" s="13"/>
      <c r="AB9022" s="13"/>
      <c r="AC9022" s="13"/>
      <c r="AD9022" s="13"/>
      <c r="AE9022" s="13"/>
      <c r="AF9022" s="13"/>
      <c r="AG9022" s="13"/>
      <c r="AH9022" s="13"/>
      <c r="AI9022" s="13"/>
      <c r="AJ9022" s="13"/>
      <c r="AK9022" s="13"/>
      <c r="AL9022" s="13"/>
      <c r="AM9022" s="13"/>
      <c r="AN9022" s="13"/>
      <c r="AO9022" s="13"/>
      <c r="AP9022" s="13"/>
      <c r="AQ9022" s="13"/>
      <c r="AR9022" s="13"/>
      <c r="AS9022" s="13"/>
      <c r="AT9022" s="13"/>
      <c r="AU9022" s="13"/>
      <c r="AV9022" s="13"/>
      <c r="AW9022" s="13"/>
      <c r="AX9022" s="13"/>
      <c r="AY9022" s="13"/>
      <c r="AZ9022" s="12"/>
      <c r="BA9022" s="12"/>
      <c r="BB9022" s="12"/>
      <c r="BC9022" s="11"/>
      <c r="BD9022" s="11"/>
      <c r="BE9022" s="11"/>
      <c r="BF9022" s="11"/>
    </row>
    <row r="9023" spans="1:58" x14ac:dyDescent="0.25">
      <c r="A9023" s="13"/>
      <c r="B9023" s="13"/>
      <c r="C9023" s="13"/>
      <c r="D9023" s="13"/>
      <c r="E9023" s="13"/>
      <c r="F9023" s="13"/>
      <c r="G9023" s="13"/>
      <c r="H9023" s="13"/>
      <c r="I9023" s="13"/>
      <c r="J9023" s="13"/>
      <c r="K9023" s="13"/>
      <c r="L9023" s="13"/>
      <c r="M9023" s="13"/>
      <c r="N9023" s="13"/>
      <c r="O9023" s="13"/>
      <c r="P9023" s="13"/>
      <c r="Q9023" s="13"/>
      <c r="R9023" s="13"/>
      <c r="S9023" s="13"/>
      <c r="T9023" s="13"/>
      <c r="U9023" s="13"/>
      <c r="V9023" s="13"/>
      <c r="W9023" s="13"/>
      <c r="X9023" s="13"/>
      <c r="Y9023" s="13"/>
      <c r="Z9023" s="13"/>
      <c r="AA9023" s="13"/>
      <c r="AB9023" s="13"/>
      <c r="AC9023" s="13"/>
      <c r="AD9023" s="13"/>
      <c r="AE9023" s="13"/>
      <c r="AF9023" s="13"/>
      <c r="AG9023" s="13"/>
      <c r="AH9023" s="13"/>
      <c r="AI9023" s="13"/>
      <c r="AJ9023" s="13"/>
      <c r="AK9023" s="13"/>
      <c r="AL9023" s="13"/>
      <c r="AM9023" s="13"/>
      <c r="AN9023" s="13"/>
      <c r="AO9023" s="13"/>
      <c r="AP9023" s="13"/>
      <c r="AQ9023" s="13"/>
      <c r="AR9023" s="13"/>
      <c r="AS9023" s="13"/>
      <c r="AT9023" s="13"/>
      <c r="AU9023" s="13"/>
      <c r="AV9023" s="13"/>
      <c r="AW9023" s="13"/>
      <c r="AX9023" s="13"/>
      <c r="AY9023" s="13"/>
      <c r="AZ9023" s="12"/>
      <c r="BA9023" s="12"/>
      <c r="BB9023" s="12"/>
      <c r="BC9023" s="11"/>
      <c r="BD9023" s="11"/>
      <c r="BE9023" s="11"/>
      <c r="BF9023" s="11"/>
    </row>
    <row r="9024" spans="1:58" x14ac:dyDescent="0.25">
      <c r="A9024" s="13"/>
      <c r="B9024" s="13"/>
      <c r="C9024" s="13"/>
      <c r="D9024" s="13"/>
      <c r="E9024" s="13"/>
      <c r="F9024" s="13"/>
      <c r="G9024" s="13"/>
      <c r="H9024" s="13"/>
      <c r="I9024" s="13"/>
      <c r="J9024" s="13"/>
      <c r="K9024" s="13"/>
      <c r="L9024" s="13"/>
      <c r="M9024" s="13"/>
      <c r="N9024" s="13"/>
      <c r="O9024" s="13"/>
      <c r="P9024" s="13"/>
      <c r="Q9024" s="13"/>
      <c r="R9024" s="13"/>
      <c r="S9024" s="13"/>
      <c r="T9024" s="13"/>
      <c r="U9024" s="13"/>
      <c r="V9024" s="13"/>
      <c r="W9024" s="13"/>
      <c r="X9024" s="13"/>
      <c r="Y9024" s="13"/>
      <c r="Z9024" s="13"/>
      <c r="AA9024" s="13"/>
      <c r="AB9024" s="13"/>
      <c r="AC9024" s="13"/>
      <c r="AD9024" s="13"/>
      <c r="AE9024" s="13"/>
      <c r="AF9024" s="13"/>
      <c r="AG9024" s="13"/>
      <c r="AH9024" s="13"/>
      <c r="AI9024" s="13"/>
      <c r="AJ9024" s="13"/>
      <c r="AK9024" s="13"/>
      <c r="AL9024" s="13"/>
      <c r="AM9024" s="13"/>
      <c r="AN9024" s="13"/>
      <c r="AO9024" s="13"/>
      <c r="AP9024" s="13"/>
      <c r="AQ9024" s="13"/>
      <c r="AR9024" s="13"/>
      <c r="AS9024" s="13"/>
      <c r="AT9024" s="13"/>
      <c r="AU9024" s="13"/>
      <c r="AV9024" s="13"/>
      <c r="AW9024" s="13"/>
      <c r="AX9024" s="13"/>
      <c r="AY9024" s="13"/>
      <c r="AZ9024" s="12"/>
      <c r="BA9024" s="12"/>
      <c r="BB9024" s="12"/>
      <c r="BC9024" s="11"/>
      <c r="BD9024" s="11"/>
      <c r="BE9024" s="11"/>
      <c r="BF9024" s="11"/>
    </row>
    <row r="9025" spans="1:58" x14ac:dyDescent="0.25">
      <c r="A9025" s="13"/>
      <c r="B9025" s="13"/>
      <c r="C9025" s="13"/>
      <c r="D9025" s="13"/>
      <c r="E9025" s="13"/>
      <c r="F9025" s="13"/>
      <c r="G9025" s="13"/>
      <c r="H9025" s="13"/>
      <c r="I9025" s="13"/>
      <c r="J9025" s="13"/>
      <c r="K9025" s="13"/>
      <c r="L9025" s="13"/>
      <c r="M9025" s="13"/>
      <c r="N9025" s="13"/>
      <c r="O9025" s="13"/>
      <c r="P9025" s="13"/>
      <c r="Q9025" s="13"/>
      <c r="R9025" s="13"/>
      <c r="S9025" s="13"/>
      <c r="T9025" s="13"/>
      <c r="U9025" s="13"/>
      <c r="V9025" s="13"/>
      <c r="W9025" s="13"/>
      <c r="X9025" s="13"/>
      <c r="Y9025" s="13"/>
      <c r="Z9025" s="13"/>
      <c r="AA9025" s="13"/>
      <c r="AB9025" s="13"/>
      <c r="AC9025" s="13"/>
      <c r="AD9025" s="13"/>
      <c r="AE9025" s="13"/>
      <c r="AF9025" s="13"/>
      <c r="AG9025" s="13"/>
      <c r="AH9025" s="13"/>
      <c r="AI9025" s="13"/>
      <c r="AJ9025" s="13"/>
      <c r="AK9025" s="13"/>
      <c r="AL9025" s="13"/>
      <c r="AM9025" s="13"/>
      <c r="AN9025" s="13"/>
      <c r="AO9025" s="13"/>
      <c r="AP9025" s="13"/>
      <c r="AQ9025" s="13"/>
      <c r="AR9025" s="13"/>
      <c r="AS9025" s="13"/>
      <c r="AT9025" s="13"/>
      <c r="AU9025" s="13"/>
      <c r="AV9025" s="13"/>
      <c r="AW9025" s="13"/>
      <c r="AX9025" s="13"/>
      <c r="AY9025" s="13"/>
      <c r="AZ9025" s="12"/>
      <c r="BA9025" s="12"/>
      <c r="BB9025" s="12"/>
      <c r="BC9025" s="11"/>
      <c r="BD9025" s="11"/>
      <c r="BE9025" s="11"/>
      <c r="BF9025" s="11"/>
    </row>
    <row r="9026" spans="1:58" x14ac:dyDescent="0.25">
      <c r="A9026" s="13"/>
      <c r="B9026" s="13"/>
      <c r="C9026" s="13"/>
      <c r="D9026" s="13"/>
      <c r="E9026" s="13"/>
      <c r="F9026" s="13"/>
      <c r="G9026" s="13"/>
      <c r="H9026" s="13"/>
      <c r="I9026" s="13"/>
      <c r="J9026" s="13"/>
      <c r="K9026" s="13"/>
      <c r="L9026" s="13"/>
      <c r="M9026" s="13"/>
      <c r="N9026" s="13"/>
      <c r="O9026" s="13"/>
      <c r="P9026" s="13"/>
      <c r="Q9026" s="13"/>
      <c r="R9026" s="13"/>
      <c r="S9026" s="13"/>
      <c r="T9026" s="13"/>
      <c r="U9026" s="13"/>
      <c r="V9026" s="13"/>
      <c r="W9026" s="13"/>
      <c r="X9026" s="13"/>
      <c r="Y9026" s="13"/>
      <c r="Z9026" s="13"/>
      <c r="AA9026" s="13"/>
      <c r="AB9026" s="13"/>
      <c r="AC9026" s="13"/>
      <c r="AD9026" s="13"/>
      <c r="AE9026" s="13"/>
      <c r="AF9026" s="13"/>
      <c r="AG9026" s="13"/>
      <c r="AH9026" s="13"/>
      <c r="AI9026" s="13"/>
      <c r="AJ9026" s="13"/>
      <c r="AK9026" s="13"/>
      <c r="AL9026" s="13"/>
      <c r="AM9026" s="13"/>
      <c r="AN9026" s="13"/>
      <c r="AO9026" s="13"/>
      <c r="AP9026" s="13"/>
      <c r="AQ9026" s="13"/>
      <c r="AR9026" s="13"/>
      <c r="AS9026" s="13"/>
      <c r="AT9026" s="13"/>
      <c r="AU9026" s="13"/>
      <c r="AV9026" s="13"/>
      <c r="AW9026" s="13"/>
      <c r="AX9026" s="13"/>
      <c r="AY9026" s="13"/>
      <c r="AZ9026" s="12"/>
      <c r="BA9026" s="12"/>
      <c r="BB9026" s="12"/>
      <c r="BC9026" s="11"/>
      <c r="BD9026" s="11"/>
      <c r="BE9026" s="11"/>
      <c r="BF9026" s="11"/>
    </row>
    <row r="9027" spans="1:58" x14ac:dyDescent="0.25">
      <c r="A9027" s="13"/>
      <c r="B9027" s="13"/>
      <c r="C9027" s="13"/>
      <c r="D9027" s="13"/>
      <c r="E9027" s="13"/>
      <c r="F9027" s="13"/>
      <c r="G9027" s="13"/>
      <c r="H9027" s="13"/>
      <c r="I9027" s="13"/>
      <c r="J9027" s="13"/>
      <c r="K9027" s="13"/>
      <c r="L9027" s="13"/>
      <c r="M9027" s="13"/>
      <c r="N9027" s="13"/>
      <c r="O9027" s="13"/>
      <c r="P9027" s="13"/>
      <c r="Q9027" s="13"/>
      <c r="R9027" s="13"/>
      <c r="S9027" s="13"/>
      <c r="T9027" s="13"/>
      <c r="U9027" s="13"/>
      <c r="V9027" s="13"/>
      <c r="W9027" s="13"/>
      <c r="X9027" s="13"/>
      <c r="Y9027" s="13"/>
      <c r="Z9027" s="13"/>
      <c r="AA9027" s="13"/>
      <c r="AB9027" s="13"/>
      <c r="AC9027" s="13"/>
      <c r="AD9027" s="13"/>
      <c r="AE9027" s="13"/>
      <c r="AF9027" s="13"/>
      <c r="AG9027" s="13"/>
      <c r="AH9027" s="13"/>
      <c r="AI9027" s="13"/>
      <c r="AJ9027" s="13"/>
      <c r="AK9027" s="13"/>
      <c r="AL9027" s="13"/>
      <c r="AM9027" s="13"/>
      <c r="AN9027" s="13"/>
      <c r="AO9027" s="13"/>
      <c r="AP9027" s="13"/>
      <c r="AQ9027" s="13"/>
      <c r="AR9027" s="13"/>
      <c r="AS9027" s="13"/>
      <c r="AT9027" s="13"/>
      <c r="AU9027" s="13"/>
      <c r="AV9027" s="13"/>
      <c r="AW9027" s="13"/>
      <c r="AX9027" s="13"/>
      <c r="AY9027" s="13"/>
      <c r="AZ9027" s="12"/>
      <c r="BA9027" s="12"/>
      <c r="BB9027" s="12"/>
      <c r="BC9027" s="11"/>
      <c r="BD9027" s="11"/>
      <c r="BE9027" s="11"/>
      <c r="BF9027" s="11"/>
    </row>
    <row r="9028" spans="1:58" x14ac:dyDescent="0.25">
      <c r="A9028" s="13"/>
      <c r="B9028" s="13"/>
      <c r="C9028" s="13"/>
      <c r="D9028" s="13"/>
      <c r="E9028" s="13"/>
      <c r="F9028" s="13"/>
      <c r="G9028" s="13"/>
      <c r="H9028" s="13"/>
      <c r="I9028" s="13"/>
      <c r="J9028" s="13"/>
      <c r="K9028" s="13"/>
      <c r="L9028" s="13"/>
      <c r="M9028" s="13"/>
      <c r="N9028" s="13"/>
      <c r="O9028" s="13"/>
      <c r="P9028" s="13"/>
      <c r="Q9028" s="13"/>
      <c r="R9028" s="13"/>
      <c r="S9028" s="13"/>
      <c r="T9028" s="13"/>
      <c r="U9028" s="13"/>
      <c r="V9028" s="13"/>
      <c r="W9028" s="13"/>
      <c r="X9028" s="13"/>
      <c r="Y9028" s="13"/>
      <c r="Z9028" s="13"/>
      <c r="AA9028" s="13"/>
      <c r="AB9028" s="13"/>
      <c r="AC9028" s="13"/>
      <c r="AD9028" s="13"/>
      <c r="AE9028" s="13"/>
      <c r="AF9028" s="13"/>
      <c r="AG9028" s="13"/>
      <c r="AH9028" s="13"/>
      <c r="AI9028" s="13"/>
      <c r="AJ9028" s="13"/>
      <c r="AK9028" s="13"/>
      <c r="AL9028" s="13"/>
      <c r="AM9028" s="13"/>
      <c r="AN9028" s="13"/>
      <c r="AO9028" s="13"/>
      <c r="AP9028" s="13"/>
      <c r="AQ9028" s="13"/>
      <c r="AR9028" s="13"/>
      <c r="AS9028" s="13"/>
      <c r="AT9028" s="13"/>
      <c r="AU9028" s="13"/>
      <c r="AV9028" s="13"/>
      <c r="AW9028" s="13"/>
      <c r="AX9028" s="13"/>
      <c r="AY9028" s="13"/>
      <c r="AZ9028" s="12"/>
      <c r="BA9028" s="12"/>
      <c r="BB9028" s="12"/>
      <c r="BC9028" s="11"/>
      <c r="BD9028" s="11"/>
      <c r="BE9028" s="11"/>
      <c r="BF9028" s="11"/>
    </row>
    <row r="9029" spans="1:58" x14ac:dyDescent="0.25">
      <c r="A9029" s="13"/>
      <c r="B9029" s="13"/>
      <c r="C9029" s="13"/>
      <c r="D9029" s="13"/>
      <c r="E9029" s="13"/>
      <c r="F9029" s="13"/>
      <c r="G9029" s="13"/>
      <c r="H9029" s="13"/>
      <c r="I9029" s="13"/>
      <c r="J9029" s="13"/>
      <c r="K9029" s="13"/>
      <c r="L9029" s="13"/>
      <c r="M9029" s="13"/>
      <c r="N9029" s="13"/>
      <c r="O9029" s="13"/>
      <c r="P9029" s="13"/>
      <c r="Q9029" s="13"/>
      <c r="R9029" s="13"/>
      <c r="S9029" s="13"/>
      <c r="T9029" s="13"/>
      <c r="U9029" s="13"/>
      <c r="V9029" s="13"/>
      <c r="W9029" s="13"/>
      <c r="X9029" s="13"/>
      <c r="Y9029" s="13"/>
      <c r="Z9029" s="13"/>
      <c r="AA9029" s="13"/>
      <c r="AB9029" s="13"/>
      <c r="AC9029" s="13"/>
      <c r="AD9029" s="13"/>
      <c r="AE9029" s="13"/>
      <c r="AF9029" s="13"/>
      <c r="AG9029" s="13"/>
      <c r="AH9029" s="13"/>
      <c r="AI9029" s="13"/>
      <c r="AJ9029" s="13"/>
      <c r="AK9029" s="13"/>
      <c r="AL9029" s="13"/>
      <c r="AM9029" s="13"/>
      <c r="AN9029" s="13"/>
      <c r="AO9029" s="13"/>
      <c r="AP9029" s="13"/>
      <c r="AQ9029" s="13"/>
      <c r="AR9029" s="13"/>
      <c r="AS9029" s="13"/>
      <c r="AT9029" s="13"/>
      <c r="AU9029" s="13"/>
      <c r="AV9029" s="13"/>
      <c r="AW9029" s="13"/>
      <c r="AX9029" s="13"/>
      <c r="AY9029" s="13"/>
      <c r="AZ9029" s="12"/>
      <c r="BA9029" s="12"/>
      <c r="BB9029" s="12"/>
      <c r="BC9029" s="11"/>
      <c r="BD9029" s="11"/>
      <c r="BE9029" s="11"/>
      <c r="BF9029" s="11"/>
    </row>
    <row r="9030" spans="1:58" x14ac:dyDescent="0.25">
      <c r="A9030" s="13"/>
      <c r="B9030" s="13"/>
      <c r="C9030" s="13"/>
      <c r="D9030" s="13"/>
      <c r="E9030" s="13"/>
      <c r="F9030" s="13"/>
      <c r="G9030" s="13"/>
      <c r="H9030" s="13"/>
      <c r="I9030" s="13"/>
      <c r="J9030" s="13"/>
      <c r="K9030" s="13"/>
      <c r="L9030" s="13"/>
      <c r="M9030" s="13"/>
      <c r="N9030" s="13"/>
      <c r="O9030" s="13"/>
      <c r="P9030" s="13"/>
      <c r="Q9030" s="13"/>
      <c r="R9030" s="13"/>
      <c r="S9030" s="13"/>
      <c r="T9030" s="13"/>
      <c r="U9030" s="13"/>
      <c r="V9030" s="13"/>
      <c r="W9030" s="13"/>
      <c r="X9030" s="13"/>
      <c r="Y9030" s="13"/>
      <c r="Z9030" s="13"/>
      <c r="AA9030" s="13"/>
      <c r="AB9030" s="13"/>
      <c r="AC9030" s="13"/>
      <c r="AD9030" s="13"/>
      <c r="AE9030" s="13"/>
      <c r="AF9030" s="13"/>
      <c r="AG9030" s="13"/>
      <c r="AH9030" s="13"/>
      <c r="AI9030" s="13"/>
      <c r="AJ9030" s="13"/>
      <c r="AK9030" s="13"/>
      <c r="AL9030" s="13"/>
      <c r="AM9030" s="13"/>
      <c r="AN9030" s="13"/>
      <c r="AO9030" s="13"/>
      <c r="AP9030" s="13"/>
      <c r="AQ9030" s="13"/>
      <c r="AR9030" s="13"/>
      <c r="AS9030" s="13"/>
      <c r="AT9030" s="13"/>
      <c r="AU9030" s="13"/>
      <c r="AV9030" s="13"/>
      <c r="AW9030" s="13"/>
      <c r="AX9030" s="13"/>
      <c r="AY9030" s="13"/>
      <c r="AZ9030" s="12"/>
      <c r="BA9030" s="12"/>
      <c r="BB9030" s="12"/>
      <c r="BC9030" s="11"/>
      <c r="BD9030" s="11"/>
      <c r="BE9030" s="11"/>
      <c r="BF9030" s="11"/>
    </row>
    <row r="9031" spans="1:58" x14ac:dyDescent="0.25">
      <c r="A9031" s="13"/>
      <c r="B9031" s="13"/>
      <c r="C9031" s="13"/>
      <c r="D9031" s="13"/>
      <c r="E9031" s="13"/>
      <c r="F9031" s="13"/>
      <c r="G9031" s="13"/>
      <c r="H9031" s="13"/>
      <c r="I9031" s="13"/>
      <c r="J9031" s="13"/>
      <c r="K9031" s="13"/>
      <c r="L9031" s="13"/>
      <c r="M9031" s="13"/>
      <c r="N9031" s="13"/>
      <c r="O9031" s="13"/>
      <c r="P9031" s="13"/>
      <c r="Q9031" s="13"/>
      <c r="R9031" s="13"/>
      <c r="S9031" s="13"/>
      <c r="T9031" s="13"/>
      <c r="U9031" s="13"/>
      <c r="V9031" s="13"/>
      <c r="W9031" s="13"/>
      <c r="X9031" s="13"/>
      <c r="Y9031" s="13"/>
      <c r="Z9031" s="13"/>
      <c r="AA9031" s="13"/>
      <c r="AB9031" s="13"/>
      <c r="AC9031" s="13"/>
      <c r="AD9031" s="13"/>
      <c r="AE9031" s="13"/>
      <c r="AF9031" s="13"/>
      <c r="AG9031" s="13"/>
      <c r="AH9031" s="13"/>
      <c r="AI9031" s="13"/>
      <c r="AJ9031" s="13"/>
      <c r="AK9031" s="13"/>
      <c r="AL9031" s="13"/>
      <c r="AM9031" s="13"/>
      <c r="AN9031" s="13"/>
      <c r="AO9031" s="13"/>
      <c r="AP9031" s="13"/>
      <c r="AQ9031" s="13"/>
      <c r="AR9031" s="13"/>
      <c r="AS9031" s="13"/>
      <c r="AT9031" s="13"/>
      <c r="AU9031" s="13"/>
      <c r="AV9031" s="13"/>
      <c r="AW9031" s="13"/>
      <c r="AX9031" s="13"/>
      <c r="AY9031" s="13"/>
      <c r="AZ9031" s="12"/>
      <c r="BA9031" s="12"/>
      <c r="BB9031" s="12"/>
      <c r="BC9031" s="11"/>
      <c r="BD9031" s="11"/>
      <c r="BE9031" s="11"/>
      <c r="BF9031" s="11"/>
    </row>
    <row r="9032" spans="1:58" x14ac:dyDescent="0.25">
      <c r="A9032" s="13"/>
      <c r="B9032" s="13"/>
      <c r="C9032" s="13"/>
      <c r="D9032" s="13"/>
      <c r="E9032" s="13"/>
      <c r="F9032" s="13"/>
      <c r="G9032" s="13"/>
      <c r="H9032" s="13"/>
      <c r="I9032" s="13"/>
      <c r="J9032" s="13"/>
      <c r="K9032" s="13"/>
      <c r="L9032" s="13"/>
      <c r="M9032" s="13"/>
      <c r="N9032" s="13"/>
      <c r="O9032" s="13"/>
      <c r="P9032" s="13"/>
      <c r="Q9032" s="13"/>
      <c r="R9032" s="13"/>
      <c r="S9032" s="13"/>
      <c r="T9032" s="13"/>
      <c r="U9032" s="13"/>
      <c r="V9032" s="13"/>
      <c r="W9032" s="13"/>
      <c r="X9032" s="13"/>
      <c r="Y9032" s="13"/>
      <c r="Z9032" s="13"/>
      <c r="AA9032" s="13"/>
      <c r="AB9032" s="13"/>
      <c r="AC9032" s="13"/>
      <c r="AD9032" s="13"/>
      <c r="AE9032" s="13"/>
      <c r="AF9032" s="13"/>
      <c r="AG9032" s="13"/>
      <c r="AH9032" s="13"/>
      <c r="AI9032" s="13"/>
      <c r="AJ9032" s="13"/>
      <c r="AK9032" s="13"/>
      <c r="AL9032" s="13"/>
      <c r="AM9032" s="13"/>
      <c r="AN9032" s="13"/>
      <c r="AO9032" s="13"/>
      <c r="AP9032" s="13"/>
      <c r="AQ9032" s="13"/>
      <c r="AR9032" s="13"/>
      <c r="AS9032" s="13"/>
      <c r="AT9032" s="13"/>
      <c r="AU9032" s="13"/>
      <c r="AV9032" s="13"/>
      <c r="AW9032" s="13"/>
      <c r="AX9032" s="13"/>
      <c r="AY9032" s="13"/>
      <c r="AZ9032" s="12"/>
      <c r="BA9032" s="12"/>
      <c r="BB9032" s="12"/>
      <c r="BC9032" s="11"/>
      <c r="BD9032" s="11"/>
      <c r="BE9032" s="11"/>
      <c r="BF9032" s="11"/>
    </row>
    <row r="9033" spans="1:58" x14ac:dyDescent="0.25">
      <c r="A9033" s="13"/>
      <c r="B9033" s="13"/>
      <c r="C9033" s="13"/>
      <c r="D9033" s="13"/>
      <c r="E9033" s="13"/>
      <c r="F9033" s="13"/>
      <c r="G9033" s="13"/>
      <c r="H9033" s="13"/>
      <c r="I9033" s="13"/>
      <c r="J9033" s="13"/>
      <c r="K9033" s="13"/>
      <c r="L9033" s="13"/>
      <c r="M9033" s="13"/>
      <c r="N9033" s="13"/>
      <c r="O9033" s="13"/>
      <c r="P9033" s="13"/>
      <c r="Q9033" s="13"/>
      <c r="R9033" s="13"/>
      <c r="S9033" s="13"/>
      <c r="T9033" s="13"/>
      <c r="U9033" s="13"/>
      <c r="V9033" s="13"/>
      <c r="W9033" s="13"/>
      <c r="X9033" s="13"/>
      <c r="Y9033" s="13"/>
      <c r="Z9033" s="13"/>
      <c r="AA9033" s="13"/>
      <c r="AB9033" s="13"/>
      <c r="AC9033" s="13"/>
      <c r="AD9033" s="13"/>
      <c r="AE9033" s="13"/>
      <c r="AF9033" s="13"/>
      <c r="AG9033" s="13"/>
      <c r="AH9033" s="13"/>
      <c r="AI9033" s="13"/>
      <c r="AJ9033" s="13"/>
      <c r="AK9033" s="13"/>
      <c r="AL9033" s="13"/>
      <c r="AM9033" s="13"/>
      <c r="AN9033" s="13"/>
      <c r="AO9033" s="13"/>
      <c r="AP9033" s="13"/>
      <c r="AQ9033" s="13"/>
      <c r="AR9033" s="13"/>
      <c r="AS9033" s="13"/>
      <c r="AT9033" s="13"/>
      <c r="AU9033" s="13"/>
      <c r="AV9033" s="13"/>
      <c r="AW9033" s="13"/>
      <c r="AX9033" s="13"/>
      <c r="AY9033" s="13"/>
      <c r="AZ9033" s="12"/>
      <c r="BA9033" s="12"/>
      <c r="BB9033" s="12"/>
      <c r="BC9033" s="11"/>
      <c r="BD9033" s="11"/>
      <c r="BE9033" s="11"/>
      <c r="BF9033" s="11"/>
    </row>
    <row r="9034" spans="1:58" x14ac:dyDescent="0.25">
      <c r="A9034" s="13"/>
      <c r="B9034" s="13"/>
      <c r="C9034" s="13"/>
      <c r="D9034" s="13"/>
      <c r="E9034" s="13"/>
      <c r="F9034" s="13"/>
      <c r="G9034" s="13"/>
      <c r="H9034" s="13"/>
      <c r="I9034" s="13"/>
      <c r="J9034" s="13"/>
      <c r="K9034" s="13"/>
      <c r="L9034" s="13"/>
      <c r="M9034" s="13"/>
      <c r="N9034" s="13"/>
      <c r="O9034" s="13"/>
      <c r="P9034" s="13"/>
      <c r="Q9034" s="13"/>
      <c r="R9034" s="13"/>
      <c r="S9034" s="13"/>
      <c r="T9034" s="13"/>
      <c r="U9034" s="13"/>
      <c r="V9034" s="13"/>
      <c r="W9034" s="13"/>
      <c r="X9034" s="13"/>
      <c r="Y9034" s="13"/>
      <c r="Z9034" s="13"/>
      <c r="AA9034" s="13"/>
      <c r="AB9034" s="13"/>
      <c r="AC9034" s="13"/>
      <c r="AD9034" s="13"/>
      <c r="AE9034" s="13"/>
      <c r="AF9034" s="13"/>
      <c r="AG9034" s="13"/>
      <c r="AH9034" s="13"/>
      <c r="AI9034" s="13"/>
      <c r="AJ9034" s="13"/>
      <c r="AK9034" s="13"/>
      <c r="AL9034" s="13"/>
      <c r="AM9034" s="13"/>
      <c r="AN9034" s="13"/>
      <c r="AO9034" s="13"/>
      <c r="AP9034" s="13"/>
      <c r="AQ9034" s="13"/>
      <c r="AR9034" s="13"/>
      <c r="AS9034" s="13"/>
      <c r="AT9034" s="13"/>
      <c r="AU9034" s="13"/>
      <c r="AV9034" s="13"/>
      <c r="AW9034" s="13"/>
      <c r="AX9034" s="13"/>
      <c r="AY9034" s="13"/>
      <c r="AZ9034" s="12"/>
      <c r="BA9034" s="12"/>
      <c r="BB9034" s="12"/>
      <c r="BC9034" s="11"/>
      <c r="BD9034" s="11"/>
      <c r="BE9034" s="11"/>
      <c r="BF9034" s="11"/>
    </row>
    <row r="9035" spans="1:58" x14ac:dyDescent="0.25">
      <c r="A9035" s="13"/>
      <c r="B9035" s="13"/>
      <c r="C9035" s="13"/>
      <c r="D9035" s="13"/>
      <c r="E9035" s="13"/>
      <c r="F9035" s="13"/>
      <c r="G9035" s="13"/>
      <c r="H9035" s="13"/>
      <c r="I9035" s="13"/>
      <c r="J9035" s="13"/>
      <c r="K9035" s="13"/>
      <c r="L9035" s="13"/>
      <c r="M9035" s="13"/>
      <c r="N9035" s="13"/>
      <c r="O9035" s="13"/>
      <c r="P9035" s="13"/>
      <c r="Q9035" s="13"/>
      <c r="R9035" s="13"/>
      <c r="S9035" s="13"/>
      <c r="T9035" s="13"/>
      <c r="U9035" s="13"/>
      <c r="V9035" s="13"/>
      <c r="W9035" s="13"/>
      <c r="X9035" s="13"/>
      <c r="Y9035" s="13"/>
      <c r="Z9035" s="13"/>
      <c r="AA9035" s="13"/>
      <c r="AB9035" s="13"/>
      <c r="AC9035" s="13"/>
      <c r="AD9035" s="13"/>
      <c r="AE9035" s="13"/>
      <c r="AF9035" s="13"/>
      <c r="AG9035" s="13"/>
      <c r="AH9035" s="13"/>
      <c r="AI9035" s="13"/>
      <c r="AJ9035" s="13"/>
      <c r="AK9035" s="13"/>
      <c r="AL9035" s="13"/>
      <c r="AM9035" s="13"/>
      <c r="AN9035" s="13"/>
      <c r="AO9035" s="13"/>
      <c r="AP9035" s="13"/>
      <c r="AQ9035" s="13"/>
      <c r="AR9035" s="13"/>
      <c r="AS9035" s="13"/>
      <c r="AT9035" s="13"/>
      <c r="AU9035" s="13"/>
      <c r="AV9035" s="13"/>
      <c r="AW9035" s="13"/>
      <c r="AX9035" s="13"/>
      <c r="AY9035" s="13"/>
      <c r="AZ9035" s="12"/>
      <c r="BA9035" s="12"/>
      <c r="BB9035" s="12"/>
      <c r="BC9035" s="11"/>
      <c r="BD9035" s="11"/>
      <c r="BE9035" s="11"/>
      <c r="BF9035" s="11"/>
    </row>
    <row r="9036" spans="1:58" x14ac:dyDescent="0.25">
      <c r="A9036" s="13"/>
      <c r="B9036" s="13"/>
      <c r="C9036" s="13"/>
      <c r="D9036" s="13"/>
      <c r="E9036" s="13"/>
      <c r="F9036" s="13"/>
      <c r="G9036" s="13"/>
      <c r="H9036" s="13"/>
      <c r="I9036" s="13"/>
      <c r="J9036" s="13"/>
      <c r="K9036" s="13"/>
      <c r="L9036" s="13"/>
      <c r="M9036" s="13"/>
      <c r="N9036" s="13"/>
      <c r="O9036" s="13"/>
      <c r="P9036" s="13"/>
      <c r="Q9036" s="13"/>
      <c r="R9036" s="13"/>
      <c r="S9036" s="13"/>
      <c r="T9036" s="13"/>
      <c r="U9036" s="13"/>
      <c r="V9036" s="13"/>
      <c r="W9036" s="13"/>
      <c r="X9036" s="13"/>
      <c r="Y9036" s="13"/>
      <c r="Z9036" s="13"/>
      <c r="AA9036" s="13"/>
      <c r="AB9036" s="13"/>
      <c r="AC9036" s="13"/>
      <c r="AD9036" s="13"/>
      <c r="AE9036" s="13"/>
      <c r="AF9036" s="13"/>
      <c r="AG9036" s="13"/>
      <c r="AH9036" s="13"/>
      <c r="AI9036" s="13"/>
      <c r="AJ9036" s="13"/>
      <c r="AK9036" s="13"/>
      <c r="AL9036" s="13"/>
      <c r="AM9036" s="13"/>
      <c r="AN9036" s="13"/>
      <c r="AO9036" s="13"/>
      <c r="AP9036" s="13"/>
      <c r="AQ9036" s="13"/>
      <c r="AR9036" s="13"/>
      <c r="AS9036" s="13"/>
      <c r="AT9036" s="13"/>
      <c r="AU9036" s="13"/>
      <c r="AV9036" s="13"/>
      <c r="AW9036" s="13"/>
      <c r="AX9036" s="13"/>
      <c r="AY9036" s="13"/>
      <c r="AZ9036" s="12"/>
      <c r="BA9036" s="12"/>
      <c r="BB9036" s="12"/>
      <c r="BC9036" s="11"/>
      <c r="BD9036" s="11"/>
      <c r="BE9036" s="11"/>
      <c r="BF9036" s="11"/>
    </row>
    <row r="9037" spans="1:58" x14ac:dyDescent="0.25">
      <c r="A9037" s="13"/>
      <c r="B9037" s="13"/>
      <c r="C9037" s="13"/>
      <c r="D9037" s="13"/>
      <c r="E9037" s="13"/>
      <c r="F9037" s="13"/>
      <c r="G9037" s="13"/>
      <c r="H9037" s="13"/>
      <c r="I9037" s="13"/>
      <c r="J9037" s="13"/>
      <c r="K9037" s="13"/>
      <c r="L9037" s="13"/>
      <c r="M9037" s="13"/>
      <c r="N9037" s="13"/>
      <c r="O9037" s="13"/>
      <c r="P9037" s="13"/>
      <c r="Q9037" s="13"/>
      <c r="R9037" s="13"/>
      <c r="S9037" s="13"/>
      <c r="T9037" s="13"/>
      <c r="U9037" s="13"/>
      <c r="V9037" s="13"/>
      <c r="W9037" s="13"/>
      <c r="X9037" s="13"/>
      <c r="Y9037" s="13"/>
      <c r="Z9037" s="13"/>
      <c r="AA9037" s="13"/>
      <c r="AB9037" s="13"/>
      <c r="AC9037" s="13"/>
      <c r="AD9037" s="13"/>
      <c r="AE9037" s="13"/>
      <c r="AF9037" s="13"/>
      <c r="AG9037" s="13"/>
      <c r="AH9037" s="13"/>
      <c r="AI9037" s="13"/>
      <c r="AJ9037" s="13"/>
      <c r="AK9037" s="13"/>
      <c r="AL9037" s="13"/>
      <c r="AM9037" s="13"/>
      <c r="AN9037" s="13"/>
      <c r="AO9037" s="13"/>
      <c r="AP9037" s="13"/>
      <c r="AQ9037" s="13"/>
      <c r="AR9037" s="13"/>
      <c r="AS9037" s="13"/>
      <c r="AT9037" s="13"/>
      <c r="AU9037" s="13"/>
      <c r="AV9037" s="13"/>
      <c r="AW9037" s="13"/>
      <c r="AX9037" s="13"/>
      <c r="AY9037" s="13"/>
      <c r="AZ9037" s="12"/>
      <c r="BA9037" s="12"/>
      <c r="BB9037" s="12"/>
      <c r="BC9037" s="11"/>
      <c r="BD9037" s="11"/>
      <c r="BE9037" s="11"/>
      <c r="BF9037" s="11"/>
    </row>
    <row r="9038" spans="1:58" x14ac:dyDescent="0.25">
      <c r="A9038" s="13"/>
      <c r="B9038" s="13"/>
      <c r="C9038" s="13"/>
      <c r="D9038" s="13"/>
      <c r="E9038" s="13"/>
      <c r="F9038" s="13"/>
      <c r="G9038" s="13"/>
      <c r="H9038" s="13"/>
      <c r="I9038" s="13"/>
      <c r="J9038" s="13"/>
      <c r="K9038" s="13"/>
      <c r="L9038" s="13"/>
      <c r="M9038" s="13"/>
      <c r="N9038" s="13"/>
      <c r="O9038" s="13"/>
      <c r="P9038" s="13"/>
      <c r="Q9038" s="13"/>
      <c r="R9038" s="13"/>
      <c r="S9038" s="13"/>
      <c r="T9038" s="13"/>
      <c r="U9038" s="13"/>
      <c r="V9038" s="13"/>
      <c r="W9038" s="13"/>
      <c r="X9038" s="13"/>
      <c r="Y9038" s="13"/>
      <c r="Z9038" s="13"/>
      <c r="AA9038" s="13"/>
      <c r="AB9038" s="13"/>
      <c r="AC9038" s="13"/>
      <c r="AD9038" s="13"/>
      <c r="AE9038" s="13"/>
      <c r="AF9038" s="13"/>
      <c r="AG9038" s="13"/>
      <c r="AH9038" s="13"/>
      <c r="AI9038" s="13"/>
      <c r="AJ9038" s="13"/>
      <c r="AK9038" s="13"/>
      <c r="AL9038" s="13"/>
      <c r="AM9038" s="13"/>
      <c r="AN9038" s="13"/>
      <c r="AO9038" s="13"/>
      <c r="AP9038" s="13"/>
      <c r="AQ9038" s="13"/>
      <c r="AR9038" s="13"/>
      <c r="AS9038" s="13"/>
      <c r="AT9038" s="13"/>
      <c r="AU9038" s="13"/>
      <c r="AV9038" s="13"/>
      <c r="AW9038" s="13"/>
      <c r="AX9038" s="13"/>
      <c r="AY9038" s="13"/>
      <c r="AZ9038" s="12"/>
      <c r="BA9038" s="12"/>
      <c r="BB9038" s="12"/>
      <c r="BC9038" s="11"/>
      <c r="BD9038" s="11"/>
      <c r="BE9038" s="11"/>
      <c r="BF9038" s="11"/>
    </row>
    <row r="9039" spans="1:58" x14ac:dyDescent="0.25">
      <c r="A9039" s="13"/>
      <c r="B9039" s="13"/>
      <c r="C9039" s="13"/>
      <c r="D9039" s="13"/>
      <c r="E9039" s="13"/>
      <c r="F9039" s="13"/>
      <c r="G9039" s="13"/>
      <c r="H9039" s="13"/>
      <c r="I9039" s="13"/>
      <c r="J9039" s="13"/>
      <c r="K9039" s="13"/>
      <c r="L9039" s="13"/>
      <c r="M9039" s="13"/>
      <c r="N9039" s="13"/>
      <c r="O9039" s="13"/>
      <c r="P9039" s="13"/>
      <c r="Q9039" s="13"/>
      <c r="R9039" s="13"/>
      <c r="S9039" s="13"/>
      <c r="T9039" s="13"/>
      <c r="U9039" s="13"/>
      <c r="V9039" s="13"/>
      <c r="W9039" s="13"/>
      <c r="X9039" s="13"/>
      <c r="Y9039" s="13"/>
      <c r="Z9039" s="13"/>
      <c r="AA9039" s="13"/>
      <c r="AB9039" s="13"/>
      <c r="AC9039" s="13"/>
      <c r="AD9039" s="13"/>
      <c r="AE9039" s="13"/>
      <c r="AF9039" s="13"/>
      <c r="AG9039" s="13"/>
      <c r="AH9039" s="13"/>
      <c r="AI9039" s="13"/>
      <c r="AJ9039" s="13"/>
      <c r="AK9039" s="13"/>
      <c r="AL9039" s="13"/>
      <c r="AM9039" s="13"/>
      <c r="AN9039" s="13"/>
      <c r="AO9039" s="13"/>
      <c r="AP9039" s="13"/>
      <c r="AQ9039" s="13"/>
      <c r="AR9039" s="13"/>
      <c r="AS9039" s="13"/>
      <c r="AT9039" s="13"/>
      <c r="AU9039" s="13"/>
      <c r="AV9039" s="13"/>
      <c r="AW9039" s="13"/>
      <c r="AX9039" s="13"/>
      <c r="AY9039" s="13"/>
      <c r="AZ9039" s="12"/>
      <c r="BA9039" s="12"/>
      <c r="BB9039" s="12"/>
      <c r="BC9039" s="11"/>
      <c r="BD9039" s="11"/>
      <c r="BE9039" s="11"/>
      <c r="BF9039" s="11"/>
    </row>
    <row r="9040" spans="1:58" x14ac:dyDescent="0.25">
      <c r="A9040" s="13"/>
      <c r="B9040" s="13"/>
      <c r="C9040" s="13"/>
      <c r="D9040" s="13"/>
      <c r="E9040" s="13"/>
      <c r="F9040" s="13"/>
      <c r="G9040" s="13"/>
      <c r="H9040" s="13"/>
      <c r="I9040" s="13"/>
      <c r="J9040" s="13"/>
      <c r="K9040" s="13"/>
      <c r="L9040" s="13"/>
      <c r="M9040" s="13"/>
      <c r="N9040" s="13"/>
      <c r="O9040" s="13"/>
      <c r="P9040" s="13"/>
      <c r="Q9040" s="13"/>
      <c r="R9040" s="13"/>
      <c r="S9040" s="13"/>
      <c r="T9040" s="13"/>
      <c r="U9040" s="13"/>
      <c r="V9040" s="13"/>
      <c r="W9040" s="13"/>
      <c r="X9040" s="13"/>
      <c r="Y9040" s="13"/>
      <c r="Z9040" s="13"/>
      <c r="AA9040" s="13"/>
      <c r="AB9040" s="13"/>
      <c r="AC9040" s="13"/>
      <c r="AD9040" s="13"/>
      <c r="AE9040" s="13"/>
      <c r="AF9040" s="13"/>
      <c r="AG9040" s="13"/>
      <c r="AH9040" s="13"/>
      <c r="AI9040" s="13"/>
      <c r="AJ9040" s="13"/>
      <c r="AK9040" s="13"/>
      <c r="AL9040" s="13"/>
      <c r="AM9040" s="13"/>
      <c r="AN9040" s="13"/>
      <c r="AO9040" s="13"/>
      <c r="AP9040" s="13"/>
      <c r="AQ9040" s="13"/>
      <c r="AR9040" s="13"/>
      <c r="AS9040" s="13"/>
      <c r="AT9040" s="13"/>
      <c r="AU9040" s="13"/>
      <c r="AV9040" s="13"/>
      <c r="AW9040" s="13"/>
      <c r="AX9040" s="13"/>
      <c r="AY9040" s="13"/>
      <c r="AZ9040" s="12"/>
      <c r="BA9040" s="12"/>
      <c r="BB9040" s="12"/>
      <c r="BC9040" s="11"/>
      <c r="BD9040" s="11"/>
      <c r="BE9040" s="11"/>
      <c r="BF9040" s="11"/>
    </row>
    <row r="9041" spans="1:58" x14ac:dyDescent="0.25">
      <c r="A9041" s="13"/>
      <c r="B9041" s="13"/>
      <c r="C9041" s="13"/>
      <c r="D9041" s="13"/>
      <c r="E9041" s="13"/>
      <c r="F9041" s="13"/>
      <c r="G9041" s="13"/>
      <c r="H9041" s="13"/>
      <c r="I9041" s="13"/>
      <c r="J9041" s="13"/>
      <c r="K9041" s="13"/>
      <c r="L9041" s="13"/>
      <c r="M9041" s="13"/>
      <c r="N9041" s="13"/>
      <c r="O9041" s="13"/>
      <c r="P9041" s="13"/>
      <c r="Q9041" s="13"/>
      <c r="R9041" s="13"/>
      <c r="S9041" s="13"/>
      <c r="T9041" s="13"/>
      <c r="U9041" s="13"/>
      <c r="V9041" s="13"/>
      <c r="W9041" s="13"/>
      <c r="X9041" s="13"/>
      <c r="Y9041" s="13"/>
      <c r="Z9041" s="13"/>
      <c r="AA9041" s="13"/>
      <c r="AB9041" s="13"/>
      <c r="AC9041" s="13"/>
      <c r="AD9041" s="13"/>
      <c r="AE9041" s="13"/>
      <c r="AF9041" s="13"/>
      <c r="AG9041" s="13"/>
      <c r="AH9041" s="13"/>
      <c r="AI9041" s="13"/>
      <c r="AJ9041" s="13"/>
      <c r="AK9041" s="13"/>
      <c r="AL9041" s="13"/>
      <c r="AM9041" s="13"/>
      <c r="AN9041" s="13"/>
      <c r="AO9041" s="13"/>
      <c r="AP9041" s="13"/>
      <c r="AQ9041" s="13"/>
      <c r="AR9041" s="13"/>
      <c r="AS9041" s="13"/>
      <c r="AT9041" s="13"/>
      <c r="AU9041" s="13"/>
      <c r="AV9041" s="13"/>
      <c r="AW9041" s="13"/>
      <c r="AX9041" s="13"/>
      <c r="AY9041" s="13"/>
      <c r="AZ9041" s="12"/>
      <c r="BA9041" s="12"/>
      <c r="BB9041" s="12"/>
      <c r="BC9041" s="11"/>
      <c r="BD9041" s="11"/>
      <c r="BE9041" s="11"/>
      <c r="BF9041" s="11"/>
    </row>
    <row r="9042" spans="1:58" x14ac:dyDescent="0.25">
      <c r="A9042" s="13"/>
      <c r="B9042" s="13"/>
      <c r="C9042" s="13"/>
      <c r="D9042" s="13"/>
      <c r="E9042" s="13"/>
      <c r="F9042" s="13"/>
      <c r="G9042" s="13"/>
      <c r="H9042" s="13"/>
      <c r="I9042" s="13"/>
      <c r="J9042" s="13"/>
      <c r="K9042" s="13"/>
      <c r="L9042" s="13"/>
      <c r="M9042" s="13"/>
      <c r="N9042" s="13"/>
      <c r="O9042" s="13"/>
      <c r="P9042" s="13"/>
      <c r="Q9042" s="13"/>
      <c r="R9042" s="13"/>
      <c r="S9042" s="13"/>
      <c r="T9042" s="13"/>
      <c r="U9042" s="13"/>
      <c r="V9042" s="13"/>
      <c r="W9042" s="13"/>
      <c r="X9042" s="13"/>
      <c r="Y9042" s="13"/>
      <c r="Z9042" s="13"/>
      <c r="AA9042" s="13"/>
      <c r="AB9042" s="13"/>
      <c r="AC9042" s="13"/>
      <c r="AD9042" s="13"/>
      <c r="AE9042" s="13"/>
      <c r="AF9042" s="13"/>
      <c r="AG9042" s="13"/>
      <c r="AH9042" s="13"/>
      <c r="AI9042" s="13"/>
      <c r="AJ9042" s="13"/>
      <c r="AK9042" s="13"/>
      <c r="AL9042" s="13"/>
      <c r="AM9042" s="13"/>
      <c r="AN9042" s="13"/>
      <c r="AO9042" s="13"/>
      <c r="AP9042" s="13"/>
      <c r="AQ9042" s="13"/>
      <c r="AR9042" s="13"/>
      <c r="AS9042" s="13"/>
      <c r="AT9042" s="13"/>
      <c r="AU9042" s="13"/>
      <c r="AV9042" s="13"/>
      <c r="AW9042" s="13"/>
      <c r="AX9042" s="13"/>
      <c r="AY9042" s="13"/>
      <c r="AZ9042" s="12"/>
      <c r="BA9042" s="12"/>
      <c r="BB9042" s="12"/>
      <c r="BC9042" s="11"/>
      <c r="BD9042" s="11"/>
      <c r="BE9042" s="11"/>
      <c r="BF9042" s="11"/>
    </row>
    <row r="9043" spans="1:58" x14ac:dyDescent="0.25">
      <c r="A9043" s="13"/>
      <c r="B9043" s="13"/>
      <c r="C9043" s="13"/>
      <c r="D9043" s="13"/>
      <c r="E9043" s="13"/>
      <c r="F9043" s="13"/>
      <c r="G9043" s="13"/>
      <c r="H9043" s="13"/>
      <c r="I9043" s="13"/>
      <c r="J9043" s="13"/>
      <c r="K9043" s="13"/>
      <c r="L9043" s="13"/>
      <c r="M9043" s="13"/>
      <c r="N9043" s="13"/>
      <c r="O9043" s="13"/>
      <c r="P9043" s="13"/>
      <c r="Q9043" s="13"/>
      <c r="R9043" s="13"/>
      <c r="S9043" s="13"/>
      <c r="T9043" s="13"/>
      <c r="U9043" s="13"/>
      <c r="V9043" s="13"/>
      <c r="W9043" s="13"/>
      <c r="X9043" s="13"/>
      <c r="Y9043" s="13"/>
      <c r="Z9043" s="13"/>
      <c r="AA9043" s="13"/>
      <c r="AB9043" s="13"/>
      <c r="AC9043" s="13"/>
      <c r="AD9043" s="13"/>
      <c r="AE9043" s="13"/>
      <c r="AF9043" s="13"/>
      <c r="AG9043" s="13"/>
      <c r="AH9043" s="13"/>
      <c r="AI9043" s="13"/>
      <c r="AJ9043" s="13"/>
      <c r="AK9043" s="13"/>
      <c r="AL9043" s="13"/>
      <c r="AM9043" s="13"/>
      <c r="AN9043" s="13"/>
      <c r="AO9043" s="13"/>
      <c r="AP9043" s="13"/>
      <c r="AQ9043" s="13"/>
      <c r="AR9043" s="13"/>
      <c r="AS9043" s="13"/>
      <c r="AT9043" s="13"/>
      <c r="AU9043" s="13"/>
      <c r="AV9043" s="13"/>
      <c r="AW9043" s="13"/>
      <c r="AX9043" s="13"/>
      <c r="AY9043" s="13"/>
      <c r="AZ9043" s="12"/>
      <c r="BA9043" s="12"/>
      <c r="BB9043" s="12"/>
      <c r="BC9043" s="11"/>
      <c r="BD9043" s="11"/>
      <c r="BE9043" s="11"/>
      <c r="BF9043" s="11"/>
    </row>
    <row r="9044" spans="1:58" x14ac:dyDescent="0.25">
      <c r="A9044" s="13"/>
      <c r="B9044" s="13"/>
      <c r="C9044" s="13"/>
      <c r="D9044" s="13"/>
      <c r="E9044" s="13"/>
      <c r="F9044" s="13"/>
      <c r="G9044" s="13"/>
      <c r="H9044" s="13"/>
      <c r="I9044" s="13"/>
      <c r="J9044" s="13"/>
      <c r="K9044" s="13"/>
      <c r="L9044" s="13"/>
      <c r="M9044" s="13"/>
      <c r="N9044" s="13"/>
      <c r="O9044" s="13"/>
      <c r="P9044" s="13"/>
      <c r="Q9044" s="13"/>
      <c r="R9044" s="13"/>
      <c r="S9044" s="13"/>
      <c r="T9044" s="13"/>
      <c r="U9044" s="13"/>
      <c r="V9044" s="13"/>
      <c r="W9044" s="13"/>
      <c r="X9044" s="13"/>
      <c r="Y9044" s="13"/>
      <c r="Z9044" s="13"/>
      <c r="AA9044" s="13"/>
      <c r="AB9044" s="13"/>
      <c r="AC9044" s="13"/>
      <c r="AD9044" s="13"/>
      <c r="AE9044" s="13"/>
      <c r="AF9044" s="13"/>
      <c r="AG9044" s="13"/>
      <c r="AH9044" s="13"/>
      <c r="AI9044" s="13"/>
      <c r="AJ9044" s="13"/>
      <c r="AK9044" s="13"/>
      <c r="AL9044" s="13"/>
      <c r="AM9044" s="13"/>
      <c r="AN9044" s="13"/>
      <c r="AO9044" s="13"/>
      <c r="AP9044" s="13"/>
      <c r="AQ9044" s="13"/>
      <c r="AR9044" s="13"/>
      <c r="AS9044" s="13"/>
      <c r="AT9044" s="13"/>
      <c r="AU9044" s="13"/>
      <c r="AV9044" s="13"/>
      <c r="AW9044" s="13"/>
      <c r="AX9044" s="13"/>
      <c r="AY9044" s="13"/>
      <c r="AZ9044" s="12"/>
      <c r="BA9044" s="12"/>
      <c r="BB9044" s="12"/>
      <c r="BC9044" s="11"/>
      <c r="BD9044" s="11"/>
      <c r="BE9044" s="11"/>
      <c r="BF9044" s="11"/>
    </row>
    <row r="9045" spans="1:58" x14ac:dyDescent="0.25">
      <c r="A9045" s="13"/>
      <c r="B9045" s="13"/>
      <c r="C9045" s="13"/>
      <c r="D9045" s="13"/>
      <c r="E9045" s="13"/>
      <c r="F9045" s="13"/>
      <c r="G9045" s="13"/>
      <c r="H9045" s="13"/>
      <c r="I9045" s="13"/>
      <c r="J9045" s="13"/>
      <c r="K9045" s="13"/>
      <c r="L9045" s="13"/>
      <c r="M9045" s="13"/>
      <c r="N9045" s="13"/>
      <c r="O9045" s="13"/>
      <c r="P9045" s="13"/>
      <c r="Q9045" s="13"/>
      <c r="R9045" s="13"/>
      <c r="S9045" s="13"/>
      <c r="T9045" s="13"/>
      <c r="U9045" s="13"/>
      <c r="V9045" s="13"/>
      <c r="W9045" s="13"/>
      <c r="X9045" s="13"/>
      <c r="Y9045" s="13"/>
      <c r="Z9045" s="13"/>
      <c r="AA9045" s="13"/>
      <c r="AB9045" s="13"/>
      <c r="AC9045" s="13"/>
      <c r="AD9045" s="13"/>
      <c r="AE9045" s="13"/>
      <c r="AF9045" s="13"/>
      <c r="AG9045" s="13"/>
      <c r="AH9045" s="13"/>
      <c r="AI9045" s="13"/>
      <c r="AJ9045" s="13"/>
      <c r="AK9045" s="13"/>
      <c r="AL9045" s="13"/>
      <c r="AM9045" s="13"/>
      <c r="AN9045" s="13"/>
      <c r="AO9045" s="13"/>
      <c r="AP9045" s="13"/>
      <c r="AQ9045" s="13"/>
      <c r="AR9045" s="13"/>
      <c r="AS9045" s="13"/>
      <c r="AT9045" s="13"/>
      <c r="AU9045" s="13"/>
      <c r="AV9045" s="13"/>
      <c r="AW9045" s="13"/>
      <c r="AX9045" s="13"/>
      <c r="AY9045" s="13"/>
      <c r="AZ9045" s="12"/>
      <c r="BA9045" s="12"/>
      <c r="BB9045" s="12"/>
      <c r="BC9045" s="11"/>
      <c r="BD9045" s="11"/>
      <c r="BE9045" s="11"/>
      <c r="BF9045" s="11"/>
    </row>
    <row r="9046" spans="1:58" x14ac:dyDescent="0.25">
      <c r="A9046" s="13"/>
      <c r="B9046" s="13"/>
      <c r="C9046" s="13"/>
      <c r="D9046" s="13"/>
      <c r="E9046" s="13"/>
      <c r="F9046" s="13"/>
      <c r="G9046" s="13"/>
      <c r="H9046" s="13"/>
      <c r="I9046" s="13"/>
      <c r="J9046" s="13"/>
      <c r="K9046" s="13"/>
      <c r="L9046" s="13"/>
      <c r="M9046" s="13"/>
      <c r="N9046" s="13"/>
      <c r="O9046" s="13"/>
      <c r="P9046" s="13"/>
      <c r="Q9046" s="13"/>
      <c r="R9046" s="13"/>
      <c r="S9046" s="13"/>
      <c r="T9046" s="13"/>
      <c r="U9046" s="13"/>
      <c r="V9046" s="13"/>
      <c r="W9046" s="13"/>
      <c r="X9046" s="13"/>
      <c r="Y9046" s="13"/>
      <c r="Z9046" s="13"/>
      <c r="AA9046" s="13"/>
      <c r="AB9046" s="13"/>
      <c r="AC9046" s="13"/>
      <c r="AD9046" s="13"/>
      <c r="AE9046" s="13"/>
      <c r="AF9046" s="13"/>
      <c r="AG9046" s="13"/>
      <c r="AH9046" s="13"/>
      <c r="AI9046" s="13"/>
      <c r="AJ9046" s="13"/>
      <c r="AK9046" s="13"/>
      <c r="AL9046" s="13"/>
      <c r="AM9046" s="13"/>
      <c r="AN9046" s="13"/>
      <c r="AO9046" s="13"/>
      <c r="AP9046" s="13"/>
      <c r="AQ9046" s="13"/>
      <c r="AR9046" s="13"/>
      <c r="AS9046" s="13"/>
      <c r="AT9046" s="13"/>
      <c r="AU9046" s="13"/>
      <c r="AV9046" s="13"/>
      <c r="AW9046" s="13"/>
      <c r="AX9046" s="13"/>
      <c r="AY9046" s="13"/>
      <c r="AZ9046" s="12"/>
      <c r="BA9046" s="12"/>
      <c r="BB9046" s="12"/>
      <c r="BC9046" s="11"/>
      <c r="BD9046" s="11"/>
      <c r="BE9046" s="11"/>
      <c r="BF9046" s="11"/>
    </row>
    <row r="9047" spans="1:58" x14ac:dyDescent="0.25">
      <c r="A9047" s="13"/>
      <c r="B9047" s="13"/>
      <c r="C9047" s="13"/>
      <c r="D9047" s="13"/>
      <c r="E9047" s="13"/>
      <c r="F9047" s="13"/>
      <c r="G9047" s="13"/>
      <c r="H9047" s="13"/>
      <c r="I9047" s="13"/>
      <c r="J9047" s="13"/>
      <c r="K9047" s="13"/>
      <c r="L9047" s="13"/>
      <c r="M9047" s="13"/>
      <c r="N9047" s="13"/>
      <c r="O9047" s="13"/>
      <c r="P9047" s="13"/>
      <c r="Q9047" s="13"/>
      <c r="R9047" s="13"/>
      <c r="S9047" s="13"/>
      <c r="T9047" s="13"/>
      <c r="U9047" s="13"/>
      <c r="V9047" s="13"/>
      <c r="W9047" s="13"/>
      <c r="X9047" s="13"/>
      <c r="Y9047" s="13"/>
      <c r="Z9047" s="13"/>
      <c r="AA9047" s="13"/>
      <c r="AB9047" s="13"/>
      <c r="AC9047" s="13"/>
      <c r="AD9047" s="13"/>
      <c r="AE9047" s="13"/>
      <c r="AF9047" s="13"/>
      <c r="AG9047" s="13"/>
      <c r="AH9047" s="13"/>
      <c r="AI9047" s="13"/>
      <c r="AJ9047" s="13"/>
      <c r="AK9047" s="13"/>
      <c r="AL9047" s="13"/>
      <c r="AM9047" s="13"/>
      <c r="AN9047" s="13"/>
      <c r="AO9047" s="13"/>
      <c r="AP9047" s="13"/>
      <c r="AQ9047" s="13"/>
      <c r="AR9047" s="13"/>
      <c r="AS9047" s="13"/>
      <c r="AT9047" s="13"/>
      <c r="AU9047" s="13"/>
      <c r="AV9047" s="13"/>
      <c r="AW9047" s="13"/>
      <c r="AX9047" s="13"/>
      <c r="AY9047" s="13"/>
      <c r="AZ9047" s="12"/>
      <c r="BA9047" s="12"/>
      <c r="BB9047" s="12"/>
      <c r="BC9047" s="11"/>
      <c r="BD9047" s="11"/>
      <c r="BE9047" s="11"/>
      <c r="BF9047" s="11"/>
    </row>
    <row r="9048" spans="1:58" x14ac:dyDescent="0.25">
      <c r="A9048" s="13"/>
      <c r="B9048" s="13"/>
      <c r="C9048" s="13"/>
      <c r="D9048" s="13"/>
      <c r="E9048" s="13"/>
      <c r="F9048" s="13"/>
      <c r="G9048" s="13"/>
      <c r="H9048" s="13"/>
      <c r="I9048" s="13"/>
      <c r="J9048" s="13"/>
      <c r="K9048" s="13"/>
      <c r="L9048" s="13"/>
      <c r="M9048" s="13"/>
      <c r="N9048" s="13"/>
      <c r="O9048" s="13"/>
      <c r="P9048" s="13"/>
      <c r="Q9048" s="13"/>
      <c r="R9048" s="13"/>
      <c r="S9048" s="13"/>
      <c r="T9048" s="13"/>
      <c r="U9048" s="13"/>
      <c r="V9048" s="13"/>
      <c r="W9048" s="13"/>
      <c r="X9048" s="13"/>
      <c r="Y9048" s="13"/>
      <c r="Z9048" s="13"/>
      <c r="AA9048" s="13"/>
      <c r="AB9048" s="13"/>
      <c r="AC9048" s="13"/>
      <c r="AD9048" s="13"/>
      <c r="AE9048" s="13"/>
      <c r="AF9048" s="13"/>
      <c r="AG9048" s="13"/>
      <c r="AH9048" s="13"/>
      <c r="AI9048" s="13"/>
      <c r="AJ9048" s="13"/>
      <c r="AK9048" s="13"/>
      <c r="AL9048" s="13"/>
      <c r="AM9048" s="13"/>
      <c r="AN9048" s="13"/>
      <c r="AO9048" s="13"/>
      <c r="AP9048" s="13"/>
      <c r="AQ9048" s="13"/>
      <c r="AR9048" s="13"/>
      <c r="AS9048" s="13"/>
      <c r="AT9048" s="13"/>
      <c r="AU9048" s="13"/>
      <c r="AV9048" s="13"/>
      <c r="AW9048" s="13"/>
      <c r="AX9048" s="13"/>
      <c r="AY9048" s="13"/>
      <c r="AZ9048" s="12"/>
      <c r="BA9048" s="12"/>
      <c r="BB9048" s="12"/>
      <c r="BC9048" s="11"/>
      <c r="BD9048" s="11"/>
      <c r="BE9048" s="11"/>
      <c r="BF9048" s="11"/>
    </row>
    <row r="9049" spans="1:58" x14ac:dyDescent="0.25">
      <c r="A9049" s="13"/>
      <c r="B9049" s="13"/>
      <c r="C9049" s="13"/>
      <c r="D9049" s="13"/>
      <c r="E9049" s="13"/>
      <c r="F9049" s="13"/>
      <c r="G9049" s="13"/>
      <c r="H9049" s="13"/>
      <c r="I9049" s="13"/>
      <c r="J9049" s="13"/>
      <c r="K9049" s="13"/>
      <c r="L9049" s="13"/>
      <c r="M9049" s="13"/>
      <c r="N9049" s="13"/>
      <c r="O9049" s="13"/>
      <c r="P9049" s="13"/>
      <c r="Q9049" s="13"/>
      <c r="R9049" s="13"/>
      <c r="S9049" s="13"/>
      <c r="T9049" s="13"/>
      <c r="U9049" s="13"/>
      <c r="V9049" s="13"/>
      <c r="W9049" s="13"/>
      <c r="X9049" s="13"/>
      <c r="Y9049" s="13"/>
      <c r="Z9049" s="13"/>
      <c r="AA9049" s="13"/>
      <c r="AB9049" s="13"/>
      <c r="AC9049" s="13"/>
      <c r="AD9049" s="13"/>
      <c r="AE9049" s="13"/>
      <c r="AF9049" s="13"/>
      <c r="AG9049" s="13"/>
      <c r="AH9049" s="13"/>
      <c r="AI9049" s="13"/>
      <c r="AJ9049" s="13"/>
      <c r="AK9049" s="13"/>
      <c r="AL9049" s="13"/>
      <c r="AM9049" s="13"/>
      <c r="AN9049" s="13"/>
      <c r="AO9049" s="13"/>
      <c r="AP9049" s="13"/>
      <c r="AQ9049" s="13"/>
      <c r="AR9049" s="13"/>
      <c r="AS9049" s="13"/>
      <c r="AT9049" s="13"/>
      <c r="AU9049" s="13"/>
      <c r="AV9049" s="13"/>
      <c r="AW9049" s="13"/>
      <c r="AX9049" s="13"/>
      <c r="AY9049" s="13"/>
      <c r="AZ9049" s="12"/>
      <c r="BA9049" s="12"/>
      <c r="BB9049" s="12"/>
      <c r="BC9049" s="11"/>
      <c r="BD9049" s="11"/>
      <c r="BE9049" s="11"/>
      <c r="BF9049" s="11"/>
    </row>
    <row r="9050" spans="1:58" x14ac:dyDescent="0.25">
      <c r="A9050" s="13"/>
      <c r="B9050" s="13"/>
      <c r="C9050" s="13"/>
      <c r="D9050" s="13"/>
      <c r="E9050" s="13"/>
      <c r="F9050" s="13"/>
      <c r="G9050" s="13"/>
      <c r="H9050" s="13"/>
      <c r="I9050" s="13"/>
      <c r="J9050" s="13"/>
      <c r="K9050" s="13"/>
      <c r="L9050" s="13"/>
      <c r="M9050" s="13"/>
      <c r="N9050" s="13"/>
      <c r="O9050" s="13"/>
      <c r="P9050" s="13"/>
      <c r="Q9050" s="13"/>
      <c r="R9050" s="13"/>
      <c r="S9050" s="13"/>
      <c r="T9050" s="13"/>
      <c r="U9050" s="13"/>
      <c r="V9050" s="13"/>
      <c r="W9050" s="13"/>
      <c r="X9050" s="13"/>
      <c r="Y9050" s="13"/>
      <c r="Z9050" s="13"/>
      <c r="AA9050" s="13"/>
      <c r="AB9050" s="13"/>
      <c r="AC9050" s="13"/>
      <c r="AD9050" s="13"/>
      <c r="AE9050" s="13"/>
      <c r="AF9050" s="13"/>
      <c r="AG9050" s="13"/>
      <c r="AH9050" s="13"/>
      <c r="AI9050" s="13"/>
      <c r="AJ9050" s="13"/>
      <c r="AK9050" s="13"/>
      <c r="AL9050" s="13"/>
      <c r="AM9050" s="13"/>
      <c r="AN9050" s="13"/>
      <c r="AO9050" s="13"/>
      <c r="AP9050" s="13"/>
      <c r="AQ9050" s="13"/>
      <c r="AR9050" s="13"/>
      <c r="AS9050" s="13"/>
      <c r="AT9050" s="13"/>
      <c r="AU9050" s="13"/>
      <c r="AV9050" s="13"/>
      <c r="AW9050" s="13"/>
      <c r="AX9050" s="13"/>
      <c r="AY9050" s="13"/>
      <c r="AZ9050" s="12"/>
      <c r="BA9050" s="12"/>
      <c r="BB9050" s="12"/>
      <c r="BC9050" s="11"/>
      <c r="BD9050" s="11"/>
      <c r="BE9050" s="11"/>
      <c r="BF9050" s="11"/>
    </row>
    <row r="9051" spans="1:58" x14ac:dyDescent="0.25">
      <c r="A9051" s="13"/>
      <c r="B9051" s="13"/>
      <c r="C9051" s="13"/>
      <c r="D9051" s="13"/>
      <c r="E9051" s="13"/>
      <c r="F9051" s="13"/>
      <c r="G9051" s="13"/>
      <c r="H9051" s="13"/>
      <c r="I9051" s="13"/>
      <c r="J9051" s="13"/>
      <c r="K9051" s="13"/>
      <c r="L9051" s="13"/>
      <c r="M9051" s="13"/>
      <c r="N9051" s="13"/>
      <c r="O9051" s="13"/>
      <c r="P9051" s="13"/>
      <c r="Q9051" s="13"/>
      <c r="R9051" s="13"/>
      <c r="S9051" s="13"/>
      <c r="T9051" s="13"/>
      <c r="U9051" s="13"/>
      <c r="V9051" s="13"/>
      <c r="W9051" s="13"/>
      <c r="X9051" s="13"/>
      <c r="Y9051" s="13"/>
      <c r="Z9051" s="13"/>
      <c r="AA9051" s="13"/>
      <c r="AB9051" s="13"/>
      <c r="AC9051" s="13"/>
      <c r="AD9051" s="13"/>
      <c r="AE9051" s="13"/>
      <c r="AF9051" s="13"/>
      <c r="AG9051" s="13"/>
      <c r="AH9051" s="13"/>
      <c r="AI9051" s="13"/>
      <c r="AJ9051" s="13"/>
      <c r="AK9051" s="13"/>
      <c r="AL9051" s="13"/>
      <c r="AM9051" s="13"/>
      <c r="AN9051" s="13"/>
      <c r="AO9051" s="13"/>
      <c r="AP9051" s="13"/>
      <c r="AQ9051" s="13"/>
      <c r="AR9051" s="13"/>
      <c r="AS9051" s="13"/>
      <c r="AT9051" s="13"/>
      <c r="AU9051" s="13"/>
      <c r="AV9051" s="13"/>
      <c r="AW9051" s="13"/>
      <c r="AX9051" s="13"/>
      <c r="AY9051" s="13"/>
      <c r="AZ9051" s="12"/>
      <c r="BA9051" s="12"/>
      <c r="BB9051" s="12"/>
      <c r="BC9051" s="11"/>
      <c r="BD9051" s="11"/>
      <c r="BE9051" s="11"/>
      <c r="BF9051" s="11"/>
    </row>
    <row r="9052" spans="1:58" x14ac:dyDescent="0.25">
      <c r="A9052" s="13"/>
      <c r="B9052" s="13"/>
      <c r="C9052" s="13"/>
      <c r="D9052" s="13"/>
      <c r="E9052" s="13"/>
      <c r="F9052" s="13"/>
      <c r="G9052" s="13"/>
      <c r="H9052" s="13"/>
      <c r="I9052" s="13"/>
      <c r="J9052" s="13"/>
      <c r="K9052" s="13"/>
      <c r="L9052" s="13"/>
      <c r="M9052" s="13"/>
      <c r="N9052" s="13"/>
      <c r="O9052" s="13"/>
      <c r="P9052" s="13"/>
      <c r="Q9052" s="13"/>
      <c r="R9052" s="13"/>
      <c r="S9052" s="13"/>
      <c r="T9052" s="13"/>
      <c r="U9052" s="13"/>
      <c r="V9052" s="13"/>
      <c r="W9052" s="13"/>
      <c r="X9052" s="13"/>
      <c r="Y9052" s="13"/>
      <c r="Z9052" s="13"/>
      <c r="AA9052" s="13"/>
      <c r="AB9052" s="13"/>
      <c r="AC9052" s="13"/>
      <c r="AD9052" s="13"/>
      <c r="AE9052" s="13"/>
      <c r="AF9052" s="13"/>
      <c r="AG9052" s="13"/>
      <c r="AH9052" s="13"/>
      <c r="AI9052" s="13"/>
      <c r="AJ9052" s="13"/>
      <c r="AK9052" s="13"/>
      <c r="AL9052" s="13"/>
      <c r="AM9052" s="13"/>
      <c r="AN9052" s="13"/>
      <c r="AO9052" s="13"/>
      <c r="AP9052" s="13"/>
      <c r="AQ9052" s="13"/>
      <c r="AR9052" s="13"/>
      <c r="AS9052" s="13"/>
      <c r="AT9052" s="13"/>
      <c r="AU9052" s="13"/>
      <c r="AV9052" s="13"/>
      <c r="AW9052" s="13"/>
      <c r="AX9052" s="13"/>
      <c r="AY9052" s="13"/>
      <c r="AZ9052" s="12"/>
      <c r="BA9052" s="12"/>
      <c r="BB9052" s="12"/>
      <c r="BC9052" s="11"/>
      <c r="BD9052" s="11"/>
      <c r="BE9052" s="11"/>
      <c r="BF9052" s="11"/>
    </row>
    <row r="9053" spans="1:58" x14ac:dyDescent="0.25">
      <c r="A9053" s="13"/>
      <c r="B9053" s="13"/>
      <c r="C9053" s="13"/>
      <c r="D9053" s="13"/>
      <c r="E9053" s="13"/>
      <c r="F9053" s="13"/>
      <c r="G9053" s="13"/>
      <c r="H9053" s="13"/>
      <c r="I9053" s="13"/>
      <c r="J9053" s="13"/>
      <c r="K9053" s="13"/>
      <c r="L9053" s="13"/>
      <c r="M9053" s="13"/>
      <c r="N9053" s="13"/>
      <c r="O9053" s="13"/>
      <c r="P9053" s="13"/>
      <c r="Q9053" s="13"/>
      <c r="R9053" s="13"/>
      <c r="S9053" s="13"/>
      <c r="T9053" s="13"/>
      <c r="U9053" s="13"/>
      <c r="V9053" s="13"/>
      <c r="W9053" s="13"/>
      <c r="X9053" s="13"/>
      <c r="Y9053" s="13"/>
      <c r="Z9053" s="13"/>
      <c r="AA9053" s="13"/>
      <c r="AB9053" s="13"/>
      <c r="AC9053" s="13"/>
      <c r="AD9053" s="13"/>
      <c r="AE9053" s="13"/>
      <c r="AF9053" s="13"/>
      <c r="AG9053" s="13"/>
      <c r="AH9053" s="13"/>
      <c r="AI9053" s="13"/>
      <c r="AJ9053" s="13"/>
      <c r="AK9053" s="13"/>
      <c r="AL9053" s="13"/>
      <c r="AM9053" s="13"/>
      <c r="AN9053" s="13"/>
      <c r="AO9053" s="13"/>
      <c r="AP9053" s="13"/>
      <c r="AQ9053" s="13"/>
      <c r="AR9053" s="13"/>
      <c r="AS9053" s="13"/>
      <c r="AT9053" s="13"/>
      <c r="AU9053" s="13"/>
      <c r="AV9053" s="13"/>
      <c r="AW9053" s="13"/>
      <c r="AX9053" s="13"/>
      <c r="AY9053" s="13"/>
      <c r="AZ9053" s="12"/>
      <c r="BA9053" s="12"/>
      <c r="BB9053" s="12"/>
      <c r="BC9053" s="11"/>
      <c r="BD9053" s="11"/>
      <c r="BE9053" s="11"/>
      <c r="BF9053" s="11"/>
    </row>
    <row r="9054" spans="1:58" x14ac:dyDescent="0.25">
      <c r="A9054" s="13"/>
      <c r="B9054" s="13"/>
      <c r="C9054" s="13"/>
      <c r="D9054" s="13"/>
      <c r="E9054" s="13"/>
      <c r="F9054" s="13"/>
      <c r="G9054" s="13"/>
      <c r="H9054" s="13"/>
      <c r="I9054" s="13"/>
      <c r="J9054" s="13"/>
      <c r="K9054" s="13"/>
      <c r="L9054" s="13"/>
      <c r="M9054" s="13"/>
      <c r="N9054" s="13"/>
      <c r="O9054" s="13"/>
      <c r="P9054" s="13"/>
      <c r="Q9054" s="13"/>
      <c r="R9054" s="13"/>
      <c r="S9054" s="13"/>
      <c r="T9054" s="13"/>
      <c r="U9054" s="13"/>
      <c r="V9054" s="13"/>
      <c r="W9054" s="13"/>
      <c r="X9054" s="13"/>
      <c r="Y9054" s="13"/>
      <c r="Z9054" s="13"/>
      <c r="AA9054" s="13"/>
      <c r="AB9054" s="13"/>
      <c r="AC9054" s="13"/>
      <c r="AD9054" s="13"/>
      <c r="AE9054" s="13"/>
      <c r="AF9054" s="13"/>
      <c r="AG9054" s="13"/>
      <c r="AH9054" s="13"/>
      <c r="AI9054" s="13"/>
      <c r="AJ9054" s="13"/>
      <c r="AK9054" s="13"/>
      <c r="AL9054" s="13"/>
      <c r="AM9054" s="13"/>
      <c r="AN9054" s="13"/>
      <c r="AO9054" s="13"/>
      <c r="AP9054" s="13"/>
      <c r="AQ9054" s="13"/>
      <c r="AR9054" s="13"/>
      <c r="AS9054" s="13"/>
      <c r="AT9054" s="13"/>
      <c r="AU9054" s="13"/>
      <c r="AV9054" s="13"/>
      <c r="AW9054" s="13"/>
      <c r="AX9054" s="13"/>
      <c r="AY9054" s="13"/>
      <c r="AZ9054" s="12"/>
      <c r="BA9054" s="12"/>
      <c r="BB9054" s="12"/>
      <c r="BC9054" s="11"/>
      <c r="BD9054" s="11"/>
      <c r="BE9054" s="11"/>
      <c r="BF9054" s="11"/>
    </row>
    <row r="9055" spans="1:58" x14ac:dyDescent="0.25">
      <c r="A9055" s="13"/>
      <c r="B9055" s="13"/>
      <c r="C9055" s="13"/>
      <c r="D9055" s="13"/>
      <c r="E9055" s="13"/>
      <c r="F9055" s="13"/>
      <c r="G9055" s="13"/>
      <c r="H9055" s="13"/>
      <c r="I9055" s="13"/>
      <c r="J9055" s="13"/>
      <c r="K9055" s="13"/>
      <c r="L9055" s="13"/>
      <c r="M9055" s="13"/>
      <c r="N9055" s="13"/>
      <c r="O9055" s="13"/>
      <c r="P9055" s="13"/>
      <c r="Q9055" s="13"/>
      <c r="R9055" s="13"/>
      <c r="S9055" s="13"/>
      <c r="T9055" s="13"/>
      <c r="U9055" s="13"/>
      <c r="V9055" s="13"/>
      <c r="W9055" s="13"/>
      <c r="X9055" s="13"/>
      <c r="Y9055" s="13"/>
      <c r="Z9055" s="13"/>
      <c r="AA9055" s="13"/>
      <c r="AB9055" s="13"/>
      <c r="AC9055" s="13"/>
      <c r="AD9055" s="13"/>
      <c r="AE9055" s="13"/>
      <c r="AF9055" s="13"/>
      <c r="AG9055" s="13"/>
      <c r="AH9055" s="13"/>
      <c r="AI9055" s="13"/>
      <c r="AJ9055" s="13"/>
      <c r="AK9055" s="13"/>
      <c r="AL9055" s="13"/>
      <c r="AM9055" s="13"/>
      <c r="AN9055" s="13"/>
      <c r="AO9055" s="13"/>
      <c r="AP9055" s="13"/>
      <c r="AQ9055" s="13"/>
      <c r="AR9055" s="13"/>
      <c r="AS9055" s="13"/>
      <c r="AT9055" s="13"/>
      <c r="AU9055" s="13"/>
      <c r="AV9055" s="13"/>
      <c r="AW9055" s="13"/>
      <c r="AX9055" s="13"/>
      <c r="AY9055" s="13"/>
      <c r="AZ9055" s="12"/>
      <c r="BA9055" s="12"/>
      <c r="BB9055" s="12"/>
      <c r="BC9055" s="11"/>
      <c r="BD9055" s="11"/>
      <c r="BE9055" s="11"/>
      <c r="BF9055" s="11"/>
    </row>
    <row r="9056" spans="1:58" x14ac:dyDescent="0.25">
      <c r="A9056" s="13"/>
      <c r="B9056" s="13"/>
      <c r="C9056" s="13"/>
      <c r="D9056" s="13"/>
      <c r="E9056" s="13"/>
      <c r="F9056" s="13"/>
      <c r="G9056" s="13"/>
      <c r="H9056" s="13"/>
      <c r="I9056" s="13"/>
      <c r="J9056" s="13"/>
      <c r="K9056" s="13"/>
      <c r="L9056" s="13"/>
      <c r="M9056" s="13"/>
      <c r="N9056" s="13"/>
      <c r="O9056" s="13"/>
      <c r="P9056" s="13"/>
      <c r="Q9056" s="13"/>
      <c r="R9056" s="13"/>
      <c r="S9056" s="13"/>
      <c r="T9056" s="13"/>
      <c r="U9056" s="13"/>
      <c r="V9056" s="13"/>
      <c r="W9056" s="13"/>
      <c r="X9056" s="13"/>
      <c r="Y9056" s="13"/>
      <c r="Z9056" s="13"/>
      <c r="AA9056" s="13"/>
      <c r="AB9056" s="13"/>
      <c r="AC9056" s="13"/>
      <c r="AD9056" s="13"/>
      <c r="AE9056" s="13"/>
      <c r="AF9056" s="13"/>
      <c r="AG9056" s="13"/>
      <c r="AH9056" s="13"/>
      <c r="AI9056" s="13"/>
      <c r="AJ9056" s="13"/>
      <c r="AK9056" s="13"/>
      <c r="AL9056" s="13"/>
      <c r="AM9056" s="13"/>
      <c r="AN9056" s="13"/>
      <c r="AO9056" s="13"/>
      <c r="AP9056" s="13"/>
      <c r="AQ9056" s="13"/>
      <c r="AR9056" s="13"/>
      <c r="AS9056" s="13"/>
      <c r="AT9056" s="13"/>
      <c r="AU9056" s="13"/>
      <c r="AV9056" s="13"/>
      <c r="AW9056" s="13"/>
      <c r="AX9056" s="13"/>
      <c r="AY9056" s="13"/>
      <c r="AZ9056" s="12"/>
      <c r="BA9056" s="12"/>
      <c r="BB9056" s="12"/>
      <c r="BC9056" s="11"/>
      <c r="BD9056" s="11"/>
      <c r="BE9056" s="11"/>
      <c r="BF9056" s="11"/>
    </row>
    <row r="9057" spans="1:58" x14ac:dyDescent="0.25">
      <c r="A9057" s="13"/>
      <c r="B9057" s="13"/>
      <c r="C9057" s="13"/>
      <c r="D9057" s="13"/>
      <c r="E9057" s="13"/>
      <c r="F9057" s="13"/>
      <c r="G9057" s="13"/>
      <c r="H9057" s="13"/>
      <c r="I9057" s="13"/>
      <c r="J9057" s="13"/>
      <c r="K9057" s="13"/>
      <c r="L9057" s="13"/>
      <c r="M9057" s="13"/>
      <c r="N9057" s="13"/>
      <c r="O9057" s="13"/>
      <c r="P9057" s="13"/>
      <c r="Q9057" s="13"/>
      <c r="R9057" s="13"/>
      <c r="S9057" s="13"/>
      <c r="T9057" s="13"/>
      <c r="U9057" s="13"/>
      <c r="V9057" s="13"/>
      <c r="W9057" s="13"/>
      <c r="X9057" s="13"/>
      <c r="Y9057" s="13"/>
      <c r="Z9057" s="13"/>
      <c r="AA9057" s="13"/>
      <c r="AB9057" s="13"/>
      <c r="AC9057" s="13"/>
      <c r="AD9057" s="13"/>
      <c r="AE9057" s="13"/>
      <c r="AF9057" s="13"/>
      <c r="AG9057" s="13"/>
      <c r="AH9057" s="13"/>
      <c r="AI9057" s="13"/>
      <c r="AJ9057" s="13"/>
      <c r="AK9057" s="13"/>
      <c r="AL9057" s="13"/>
      <c r="AM9057" s="13"/>
      <c r="AN9057" s="13"/>
      <c r="AO9057" s="13"/>
      <c r="AP9057" s="13"/>
      <c r="AQ9057" s="13"/>
      <c r="AR9057" s="13"/>
      <c r="AS9057" s="13"/>
      <c r="AT9057" s="13"/>
      <c r="AU9057" s="13"/>
      <c r="AV9057" s="13"/>
      <c r="AW9057" s="13"/>
      <c r="AX9057" s="13"/>
      <c r="AY9057" s="13"/>
      <c r="AZ9057" s="12"/>
      <c r="BA9057" s="12"/>
      <c r="BB9057" s="12"/>
      <c r="BC9057" s="11"/>
      <c r="BD9057" s="11"/>
      <c r="BE9057" s="11"/>
      <c r="BF9057" s="11"/>
    </row>
    <row r="9058" spans="1:58" x14ac:dyDescent="0.25">
      <c r="A9058" s="13"/>
      <c r="B9058" s="13"/>
      <c r="C9058" s="13"/>
      <c r="D9058" s="13"/>
      <c r="E9058" s="13"/>
      <c r="F9058" s="13"/>
      <c r="G9058" s="13"/>
      <c r="H9058" s="13"/>
      <c r="I9058" s="13"/>
      <c r="J9058" s="13"/>
      <c r="K9058" s="13"/>
      <c r="L9058" s="13"/>
      <c r="M9058" s="13"/>
      <c r="N9058" s="13"/>
      <c r="O9058" s="13"/>
      <c r="P9058" s="13"/>
      <c r="Q9058" s="13"/>
      <c r="R9058" s="13"/>
      <c r="S9058" s="13"/>
      <c r="T9058" s="13"/>
      <c r="U9058" s="13"/>
      <c r="V9058" s="13"/>
      <c r="W9058" s="13"/>
      <c r="X9058" s="13"/>
      <c r="Y9058" s="13"/>
      <c r="Z9058" s="13"/>
      <c r="AA9058" s="13"/>
      <c r="AB9058" s="13"/>
      <c r="AC9058" s="13"/>
      <c r="AD9058" s="13"/>
      <c r="AE9058" s="13"/>
      <c r="AF9058" s="13"/>
      <c r="AG9058" s="13"/>
      <c r="AH9058" s="13"/>
      <c r="AI9058" s="13"/>
      <c r="AJ9058" s="13"/>
      <c r="AK9058" s="13"/>
      <c r="AL9058" s="13"/>
      <c r="AM9058" s="13"/>
      <c r="AN9058" s="13"/>
      <c r="AO9058" s="13"/>
      <c r="AP9058" s="13"/>
      <c r="AQ9058" s="13"/>
      <c r="AR9058" s="13"/>
      <c r="AS9058" s="13"/>
      <c r="AT9058" s="13"/>
      <c r="AU9058" s="13"/>
      <c r="AV9058" s="13"/>
      <c r="AW9058" s="13"/>
      <c r="AX9058" s="13"/>
      <c r="AY9058" s="13"/>
      <c r="AZ9058" s="12"/>
      <c r="BA9058" s="12"/>
      <c r="BB9058" s="12"/>
      <c r="BC9058" s="11"/>
      <c r="BD9058" s="11"/>
      <c r="BE9058" s="11"/>
      <c r="BF9058" s="11"/>
    </row>
    <row r="9059" spans="1:58" x14ac:dyDescent="0.25">
      <c r="A9059" s="13"/>
      <c r="B9059" s="13"/>
      <c r="C9059" s="13"/>
      <c r="D9059" s="13"/>
      <c r="E9059" s="13"/>
      <c r="F9059" s="13"/>
      <c r="G9059" s="13"/>
      <c r="H9059" s="13"/>
      <c r="I9059" s="13"/>
      <c r="J9059" s="13"/>
      <c r="K9059" s="13"/>
      <c r="L9059" s="13"/>
      <c r="M9059" s="13"/>
      <c r="N9059" s="13"/>
      <c r="O9059" s="13"/>
      <c r="P9059" s="13"/>
      <c r="Q9059" s="13"/>
      <c r="R9059" s="13"/>
      <c r="S9059" s="13"/>
      <c r="T9059" s="13"/>
      <c r="U9059" s="13"/>
      <c r="V9059" s="13"/>
      <c r="W9059" s="13"/>
      <c r="X9059" s="13"/>
      <c r="Y9059" s="13"/>
      <c r="Z9059" s="13"/>
      <c r="AA9059" s="13"/>
      <c r="AB9059" s="13"/>
      <c r="AC9059" s="13"/>
      <c r="AD9059" s="13"/>
      <c r="AE9059" s="13"/>
      <c r="AF9059" s="13"/>
      <c r="AG9059" s="13"/>
      <c r="AH9059" s="13"/>
      <c r="AI9059" s="13"/>
      <c r="AJ9059" s="13"/>
      <c r="AK9059" s="13"/>
      <c r="AL9059" s="13"/>
      <c r="AM9059" s="13"/>
      <c r="AN9059" s="13"/>
      <c r="AO9059" s="13"/>
      <c r="AP9059" s="13"/>
      <c r="AQ9059" s="13"/>
      <c r="AR9059" s="13"/>
      <c r="AS9059" s="13"/>
      <c r="AT9059" s="13"/>
      <c r="AU9059" s="13"/>
      <c r="AV9059" s="13"/>
      <c r="AW9059" s="13"/>
      <c r="AX9059" s="13"/>
      <c r="AY9059" s="13"/>
      <c r="AZ9059" s="12"/>
      <c r="BA9059" s="12"/>
      <c r="BB9059" s="12"/>
      <c r="BC9059" s="11"/>
      <c r="BD9059" s="11"/>
      <c r="BE9059" s="11"/>
      <c r="BF9059" s="11"/>
    </row>
    <row r="9060" spans="1:58" x14ac:dyDescent="0.25">
      <c r="A9060" s="13"/>
      <c r="B9060" s="13"/>
      <c r="C9060" s="13"/>
      <c r="D9060" s="13"/>
      <c r="E9060" s="13"/>
      <c r="F9060" s="13"/>
      <c r="G9060" s="13"/>
      <c r="H9060" s="13"/>
      <c r="I9060" s="13"/>
      <c r="J9060" s="13"/>
      <c r="K9060" s="13"/>
      <c r="L9060" s="13"/>
      <c r="M9060" s="13"/>
      <c r="N9060" s="13"/>
      <c r="O9060" s="13"/>
      <c r="P9060" s="13"/>
      <c r="Q9060" s="13"/>
      <c r="R9060" s="13"/>
      <c r="S9060" s="13"/>
      <c r="T9060" s="13"/>
      <c r="U9060" s="13"/>
      <c r="V9060" s="13"/>
      <c r="W9060" s="13"/>
      <c r="X9060" s="13"/>
      <c r="Y9060" s="13"/>
      <c r="Z9060" s="13"/>
      <c r="AA9060" s="13"/>
      <c r="AB9060" s="13"/>
      <c r="AC9060" s="13"/>
      <c r="AD9060" s="13"/>
      <c r="AE9060" s="13"/>
      <c r="AF9060" s="13"/>
      <c r="AG9060" s="13"/>
      <c r="AH9060" s="13"/>
      <c r="AI9060" s="13"/>
      <c r="AJ9060" s="13"/>
      <c r="AK9060" s="13"/>
      <c r="AL9060" s="13"/>
      <c r="AM9060" s="13"/>
      <c r="AN9060" s="13"/>
      <c r="AO9060" s="13"/>
      <c r="AP9060" s="13"/>
      <c r="AQ9060" s="13"/>
      <c r="AR9060" s="13"/>
      <c r="AS9060" s="13"/>
      <c r="AT9060" s="13"/>
      <c r="AU9060" s="13"/>
      <c r="AV9060" s="13"/>
      <c r="AW9060" s="13"/>
      <c r="AX9060" s="13"/>
      <c r="AY9060" s="13"/>
      <c r="AZ9060" s="12"/>
      <c r="BA9060" s="12"/>
      <c r="BB9060" s="12"/>
      <c r="BC9060" s="11"/>
      <c r="BD9060" s="11"/>
      <c r="BE9060" s="11"/>
      <c r="BF9060" s="11"/>
    </row>
    <row r="9061" spans="1:58" x14ac:dyDescent="0.25">
      <c r="A9061" s="13"/>
      <c r="B9061" s="13"/>
      <c r="C9061" s="13"/>
      <c r="D9061" s="13"/>
      <c r="E9061" s="13"/>
      <c r="F9061" s="13"/>
      <c r="G9061" s="13"/>
      <c r="H9061" s="13"/>
      <c r="I9061" s="13"/>
      <c r="J9061" s="13"/>
      <c r="K9061" s="13"/>
      <c r="L9061" s="13"/>
      <c r="M9061" s="13"/>
      <c r="N9061" s="13"/>
      <c r="O9061" s="13"/>
      <c r="P9061" s="13"/>
      <c r="Q9061" s="13"/>
      <c r="R9061" s="13"/>
      <c r="S9061" s="13"/>
      <c r="T9061" s="13"/>
      <c r="U9061" s="13"/>
      <c r="V9061" s="13"/>
      <c r="W9061" s="13"/>
      <c r="X9061" s="13"/>
      <c r="Y9061" s="13"/>
      <c r="Z9061" s="13"/>
      <c r="AA9061" s="13"/>
      <c r="AB9061" s="13"/>
      <c r="AC9061" s="13"/>
      <c r="AD9061" s="13"/>
      <c r="AE9061" s="13"/>
      <c r="AF9061" s="13"/>
      <c r="AG9061" s="13"/>
      <c r="AH9061" s="13"/>
      <c r="AI9061" s="13"/>
      <c r="AJ9061" s="13"/>
      <c r="AK9061" s="13"/>
      <c r="AL9061" s="13"/>
      <c r="AM9061" s="13"/>
      <c r="AN9061" s="13"/>
      <c r="AO9061" s="13"/>
      <c r="AP9061" s="13"/>
      <c r="AQ9061" s="13"/>
      <c r="AR9061" s="13"/>
      <c r="AS9061" s="13"/>
      <c r="AT9061" s="13"/>
      <c r="AU9061" s="13"/>
      <c r="AV9061" s="13"/>
      <c r="AW9061" s="13"/>
      <c r="AX9061" s="13"/>
      <c r="AY9061" s="13"/>
      <c r="AZ9061" s="12"/>
      <c r="BA9061" s="12"/>
      <c r="BB9061" s="12"/>
      <c r="BC9061" s="11"/>
      <c r="BD9061" s="11"/>
      <c r="BE9061" s="11"/>
      <c r="BF9061" s="11"/>
    </row>
    <row r="9062" spans="1:58" x14ac:dyDescent="0.25">
      <c r="A9062" s="13"/>
      <c r="B9062" s="13"/>
      <c r="C9062" s="13"/>
      <c r="D9062" s="13"/>
      <c r="E9062" s="13"/>
      <c r="F9062" s="13"/>
      <c r="G9062" s="13"/>
      <c r="H9062" s="13"/>
      <c r="I9062" s="13"/>
      <c r="J9062" s="13"/>
      <c r="K9062" s="13"/>
      <c r="L9062" s="13"/>
      <c r="M9062" s="13"/>
      <c r="N9062" s="13"/>
      <c r="O9062" s="13"/>
      <c r="P9062" s="13"/>
      <c r="Q9062" s="13"/>
      <c r="R9062" s="13"/>
      <c r="S9062" s="13"/>
      <c r="T9062" s="13"/>
      <c r="U9062" s="13"/>
      <c r="V9062" s="13"/>
      <c r="W9062" s="13"/>
      <c r="X9062" s="13"/>
      <c r="Y9062" s="13"/>
      <c r="Z9062" s="13"/>
      <c r="AA9062" s="13"/>
      <c r="AB9062" s="13"/>
      <c r="AC9062" s="13"/>
      <c r="AD9062" s="13"/>
      <c r="AE9062" s="13"/>
      <c r="AF9062" s="13"/>
      <c r="AG9062" s="13"/>
      <c r="AH9062" s="13"/>
      <c r="AI9062" s="13"/>
      <c r="AJ9062" s="13"/>
      <c r="AK9062" s="13"/>
      <c r="AL9062" s="13"/>
      <c r="AM9062" s="13"/>
      <c r="AN9062" s="13"/>
      <c r="AO9062" s="13"/>
      <c r="AP9062" s="13"/>
      <c r="AQ9062" s="13"/>
      <c r="AR9062" s="13"/>
      <c r="AS9062" s="13"/>
      <c r="AT9062" s="13"/>
      <c r="AU9062" s="13"/>
      <c r="AV9062" s="13"/>
      <c r="AW9062" s="13"/>
      <c r="AX9062" s="13"/>
      <c r="AY9062" s="13"/>
      <c r="AZ9062" s="12"/>
      <c r="BA9062" s="12"/>
      <c r="BB9062" s="12"/>
      <c r="BC9062" s="11"/>
      <c r="BD9062" s="11"/>
      <c r="BE9062" s="11"/>
      <c r="BF9062" s="11"/>
    </row>
    <row r="9063" spans="1:58" x14ac:dyDescent="0.25">
      <c r="A9063" s="13"/>
      <c r="B9063" s="13"/>
      <c r="C9063" s="13"/>
      <c r="D9063" s="13"/>
      <c r="E9063" s="13"/>
      <c r="F9063" s="13"/>
      <c r="G9063" s="13"/>
      <c r="H9063" s="13"/>
      <c r="I9063" s="13"/>
      <c r="J9063" s="13"/>
      <c r="K9063" s="13"/>
      <c r="L9063" s="13"/>
      <c r="M9063" s="13"/>
      <c r="N9063" s="13"/>
      <c r="O9063" s="13"/>
      <c r="P9063" s="13"/>
      <c r="Q9063" s="13"/>
      <c r="R9063" s="13"/>
      <c r="S9063" s="13"/>
      <c r="T9063" s="13"/>
      <c r="U9063" s="13"/>
      <c r="V9063" s="13"/>
      <c r="W9063" s="13"/>
      <c r="X9063" s="13"/>
      <c r="Y9063" s="13"/>
      <c r="Z9063" s="13"/>
      <c r="AA9063" s="13"/>
      <c r="AB9063" s="13"/>
      <c r="AC9063" s="13"/>
      <c r="AD9063" s="13"/>
      <c r="AE9063" s="13"/>
      <c r="AF9063" s="13"/>
      <c r="AG9063" s="13"/>
      <c r="AH9063" s="13"/>
      <c r="AI9063" s="13"/>
      <c r="AJ9063" s="13"/>
      <c r="AK9063" s="13"/>
      <c r="AL9063" s="13"/>
      <c r="AM9063" s="13"/>
      <c r="AN9063" s="13"/>
      <c r="AO9063" s="13"/>
      <c r="AP9063" s="13"/>
      <c r="AQ9063" s="13"/>
      <c r="AR9063" s="13"/>
      <c r="AS9063" s="13"/>
      <c r="AT9063" s="13"/>
      <c r="AU9063" s="13"/>
      <c r="AV9063" s="13"/>
      <c r="AW9063" s="13"/>
      <c r="AX9063" s="13"/>
      <c r="AY9063" s="13"/>
      <c r="AZ9063" s="12"/>
      <c r="BA9063" s="12"/>
      <c r="BB9063" s="12"/>
      <c r="BC9063" s="11"/>
      <c r="BD9063" s="11"/>
      <c r="BE9063" s="11"/>
      <c r="BF9063" s="11"/>
    </row>
    <row r="9064" spans="1:58" x14ac:dyDescent="0.25">
      <c r="A9064" s="13"/>
      <c r="B9064" s="13"/>
      <c r="C9064" s="13"/>
      <c r="D9064" s="13"/>
      <c r="E9064" s="13"/>
      <c r="F9064" s="13"/>
      <c r="G9064" s="13"/>
      <c r="H9064" s="13"/>
      <c r="I9064" s="13"/>
      <c r="J9064" s="13"/>
      <c r="K9064" s="13"/>
      <c r="L9064" s="13"/>
      <c r="M9064" s="13"/>
      <c r="N9064" s="13"/>
      <c r="O9064" s="13"/>
      <c r="P9064" s="13"/>
      <c r="Q9064" s="13"/>
      <c r="R9064" s="13"/>
      <c r="S9064" s="13"/>
      <c r="T9064" s="13"/>
      <c r="U9064" s="13"/>
      <c r="V9064" s="13"/>
      <c r="W9064" s="13"/>
      <c r="X9064" s="13"/>
      <c r="Y9064" s="13"/>
      <c r="Z9064" s="13"/>
      <c r="AA9064" s="13"/>
      <c r="AB9064" s="13"/>
      <c r="AC9064" s="13"/>
      <c r="AD9064" s="13"/>
      <c r="AE9064" s="13"/>
      <c r="AF9064" s="13"/>
      <c r="AG9064" s="13"/>
      <c r="AH9064" s="13"/>
      <c r="AI9064" s="13"/>
      <c r="AJ9064" s="13"/>
      <c r="AK9064" s="13"/>
      <c r="AL9064" s="13"/>
      <c r="AM9064" s="13"/>
      <c r="AN9064" s="13"/>
      <c r="AO9064" s="13"/>
      <c r="AP9064" s="13"/>
      <c r="AQ9064" s="13"/>
      <c r="AR9064" s="13"/>
      <c r="AS9064" s="13"/>
      <c r="AT9064" s="13"/>
      <c r="AU9064" s="13"/>
      <c r="AV9064" s="13"/>
      <c r="AW9064" s="13"/>
      <c r="AX9064" s="13"/>
      <c r="AY9064" s="13"/>
      <c r="AZ9064" s="12"/>
      <c r="BA9064" s="12"/>
      <c r="BB9064" s="12"/>
      <c r="BC9064" s="11"/>
      <c r="BD9064" s="11"/>
      <c r="BE9064" s="11"/>
      <c r="BF9064" s="11"/>
    </row>
    <row r="9065" spans="1:58" x14ac:dyDescent="0.25">
      <c r="A9065" s="13"/>
      <c r="B9065" s="13"/>
      <c r="C9065" s="13"/>
      <c r="D9065" s="13"/>
      <c r="E9065" s="13"/>
      <c r="F9065" s="13"/>
      <c r="G9065" s="13"/>
      <c r="H9065" s="13"/>
      <c r="I9065" s="13"/>
      <c r="J9065" s="13"/>
      <c r="K9065" s="13"/>
      <c r="L9065" s="13"/>
      <c r="M9065" s="13"/>
      <c r="N9065" s="13"/>
      <c r="O9065" s="13"/>
      <c r="P9065" s="13"/>
      <c r="Q9065" s="13"/>
      <c r="R9065" s="13"/>
      <c r="S9065" s="13"/>
      <c r="T9065" s="13"/>
      <c r="U9065" s="13"/>
      <c r="V9065" s="13"/>
      <c r="W9065" s="13"/>
      <c r="X9065" s="13"/>
      <c r="Y9065" s="13"/>
      <c r="Z9065" s="13"/>
      <c r="AA9065" s="13"/>
      <c r="AB9065" s="13"/>
      <c r="AC9065" s="13"/>
      <c r="AD9065" s="13"/>
      <c r="AE9065" s="13"/>
      <c r="AF9065" s="13"/>
      <c r="AG9065" s="13"/>
      <c r="AH9065" s="13"/>
      <c r="AI9065" s="13"/>
      <c r="AJ9065" s="13"/>
      <c r="AK9065" s="13"/>
      <c r="AL9065" s="13"/>
      <c r="AM9065" s="13"/>
      <c r="AN9065" s="13"/>
      <c r="AO9065" s="13"/>
      <c r="AP9065" s="13"/>
      <c r="AQ9065" s="13"/>
      <c r="AR9065" s="13"/>
      <c r="AS9065" s="13"/>
      <c r="AT9065" s="13"/>
      <c r="AU9065" s="13"/>
      <c r="AV9065" s="13"/>
      <c r="AW9065" s="13"/>
      <c r="AX9065" s="13"/>
      <c r="AY9065" s="13"/>
      <c r="AZ9065" s="12"/>
      <c r="BA9065" s="12"/>
      <c r="BB9065" s="12"/>
      <c r="BC9065" s="11"/>
      <c r="BD9065" s="11"/>
      <c r="BE9065" s="11"/>
      <c r="BF9065" s="11"/>
    </row>
    <row r="9066" spans="1:58" x14ac:dyDescent="0.25">
      <c r="A9066" s="13"/>
      <c r="B9066" s="13"/>
      <c r="C9066" s="13"/>
      <c r="D9066" s="13"/>
      <c r="E9066" s="13"/>
      <c r="F9066" s="13"/>
      <c r="G9066" s="13"/>
      <c r="H9066" s="13"/>
      <c r="I9066" s="13"/>
      <c r="J9066" s="13"/>
      <c r="K9066" s="13"/>
      <c r="L9066" s="13"/>
      <c r="M9066" s="13"/>
      <c r="N9066" s="13"/>
      <c r="O9066" s="13"/>
      <c r="P9066" s="13"/>
      <c r="Q9066" s="13"/>
      <c r="R9066" s="13"/>
      <c r="S9066" s="13"/>
      <c r="T9066" s="13"/>
      <c r="U9066" s="13"/>
      <c r="V9066" s="13"/>
      <c r="W9066" s="13"/>
      <c r="X9066" s="13"/>
      <c r="Y9066" s="13"/>
      <c r="Z9066" s="13"/>
      <c r="AA9066" s="13"/>
      <c r="AB9066" s="13"/>
      <c r="AC9066" s="13"/>
      <c r="AD9066" s="13"/>
      <c r="AE9066" s="13"/>
      <c r="AF9066" s="13"/>
      <c r="AG9066" s="13"/>
      <c r="AH9066" s="13"/>
      <c r="AI9066" s="13"/>
      <c r="AJ9066" s="13"/>
      <c r="AK9066" s="13"/>
      <c r="AL9066" s="13"/>
      <c r="AM9066" s="13"/>
      <c r="AN9066" s="13"/>
      <c r="AO9066" s="13"/>
      <c r="AP9066" s="13"/>
      <c r="AQ9066" s="13"/>
      <c r="AR9066" s="13"/>
      <c r="AS9066" s="13"/>
      <c r="AT9066" s="13"/>
      <c r="AU9066" s="13"/>
      <c r="AV9066" s="13"/>
      <c r="AW9066" s="13"/>
      <c r="AX9066" s="13"/>
      <c r="AY9066" s="13"/>
      <c r="AZ9066" s="12"/>
      <c r="BA9066" s="12"/>
      <c r="BB9066" s="12"/>
      <c r="BC9066" s="11"/>
      <c r="BD9066" s="11"/>
      <c r="BE9066" s="11"/>
      <c r="BF9066" s="11"/>
    </row>
    <row r="9067" spans="1:58" x14ac:dyDescent="0.25">
      <c r="A9067" s="13"/>
      <c r="B9067" s="13"/>
      <c r="C9067" s="13"/>
      <c r="D9067" s="13"/>
      <c r="E9067" s="13"/>
      <c r="F9067" s="13"/>
      <c r="G9067" s="13"/>
      <c r="H9067" s="13"/>
      <c r="I9067" s="13"/>
      <c r="J9067" s="13"/>
      <c r="K9067" s="13"/>
      <c r="L9067" s="13"/>
      <c r="M9067" s="13"/>
      <c r="N9067" s="13"/>
      <c r="O9067" s="13"/>
      <c r="P9067" s="13"/>
      <c r="Q9067" s="13"/>
      <c r="R9067" s="13"/>
      <c r="S9067" s="13"/>
      <c r="T9067" s="13"/>
      <c r="U9067" s="13"/>
      <c r="V9067" s="13"/>
      <c r="W9067" s="13"/>
      <c r="X9067" s="13"/>
      <c r="Y9067" s="13"/>
      <c r="Z9067" s="13"/>
      <c r="AA9067" s="13"/>
      <c r="AB9067" s="13"/>
      <c r="AC9067" s="13"/>
      <c r="AD9067" s="13"/>
      <c r="AE9067" s="13"/>
      <c r="AF9067" s="13"/>
      <c r="AG9067" s="13"/>
      <c r="AH9067" s="13"/>
      <c r="AI9067" s="13"/>
      <c r="AJ9067" s="13"/>
      <c r="AK9067" s="13"/>
      <c r="AL9067" s="13"/>
      <c r="AM9067" s="13"/>
      <c r="AN9067" s="13"/>
      <c r="AO9067" s="13"/>
      <c r="AP9067" s="13"/>
      <c r="AQ9067" s="13"/>
      <c r="AR9067" s="13"/>
      <c r="AS9067" s="13"/>
      <c r="AT9067" s="13"/>
      <c r="AU9067" s="13"/>
      <c r="AV9067" s="13"/>
      <c r="AW9067" s="13"/>
      <c r="AX9067" s="13"/>
      <c r="AY9067" s="13"/>
      <c r="AZ9067" s="12"/>
      <c r="BA9067" s="12"/>
      <c r="BB9067" s="12"/>
      <c r="BC9067" s="11"/>
      <c r="BD9067" s="11"/>
      <c r="BE9067" s="11"/>
      <c r="BF9067" s="11"/>
    </row>
    <row r="9068" spans="1:58" x14ac:dyDescent="0.25">
      <c r="A9068" s="13"/>
      <c r="B9068" s="13"/>
      <c r="C9068" s="13"/>
      <c r="D9068" s="13"/>
      <c r="E9068" s="13"/>
      <c r="F9068" s="13"/>
      <c r="G9068" s="13"/>
      <c r="H9068" s="13"/>
      <c r="I9068" s="13"/>
      <c r="J9068" s="13"/>
      <c r="K9068" s="13"/>
      <c r="L9068" s="13"/>
      <c r="M9068" s="13"/>
      <c r="N9068" s="13"/>
      <c r="O9068" s="13"/>
      <c r="P9068" s="13"/>
      <c r="Q9068" s="13"/>
      <c r="R9068" s="13"/>
      <c r="S9068" s="13"/>
      <c r="T9068" s="13"/>
      <c r="U9068" s="13"/>
      <c r="V9068" s="13"/>
      <c r="W9068" s="13"/>
      <c r="X9068" s="13"/>
      <c r="Y9068" s="13"/>
      <c r="Z9068" s="13"/>
      <c r="AA9068" s="13"/>
      <c r="AB9068" s="13"/>
      <c r="AC9068" s="13"/>
      <c r="AD9068" s="13"/>
      <c r="AE9068" s="13"/>
      <c r="AF9068" s="13"/>
      <c r="AG9068" s="13"/>
      <c r="AH9068" s="13"/>
      <c r="AI9068" s="13"/>
      <c r="AJ9068" s="13"/>
      <c r="AK9068" s="13"/>
      <c r="AL9068" s="13"/>
      <c r="AM9068" s="13"/>
      <c r="AN9068" s="13"/>
      <c r="AO9068" s="13"/>
      <c r="AP9068" s="13"/>
      <c r="AQ9068" s="13"/>
      <c r="AR9068" s="13"/>
      <c r="AS9068" s="13"/>
      <c r="AT9068" s="13"/>
      <c r="AU9068" s="13"/>
      <c r="AV9068" s="13"/>
      <c r="AW9068" s="13"/>
      <c r="AX9068" s="13"/>
      <c r="AY9068" s="13"/>
      <c r="AZ9068" s="12"/>
      <c r="BA9068" s="12"/>
      <c r="BB9068" s="12"/>
      <c r="BC9068" s="11"/>
      <c r="BD9068" s="11"/>
      <c r="BE9068" s="11"/>
      <c r="BF9068" s="11"/>
    </row>
    <row r="9069" spans="1:58" x14ac:dyDescent="0.25">
      <c r="A9069" s="13"/>
      <c r="B9069" s="13"/>
      <c r="C9069" s="13"/>
      <c r="D9069" s="13"/>
      <c r="E9069" s="13"/>
      <c r="F9069" s="13"/>
      <c r="G9069" s="13"/>
      <c r="H9069" s="13"/>
      <c r="I9069" s="13"/>
      <c r="J9069" s="13"/>
      <c r="K9069" s="13"/>
      <c r="L9069" s="13"/>
      <c r="M9069" s="13"/>
      <c r="N9069" s="13"/>
      <c r="O9069" s="13"/>
      <c r="P9069" s="13"/>
      <c r="Q9069" s="13"/>
      <c r="R9069" s="13"/>
      <c r="S9069" s="13"/>
      <c r="T9069" s="13"/>
      <c r="U9069" s="13"/>
      <c r="V9069" s="13"/>
      <c r="W9069" s="13"/>
      <c r="X9069" s="13"/>
      <c r="Y9069" s="13"/>
      <c r="Z9069" s="13"/>
      <c r="AA9069" s="13"/>
      <c r="AB9069" s="13"/>
      <c r="AC9069" s="13"/>
      <c r="AD9069" s="13"/>
      <c r="AE9069" s="13"/>
      <c r="AF9069" s="13"/>
      <c r="AG9069" s="13"/>
      <c r="AH9069" s="13"/>
      <c r="AI9069" s="13"/>
      <c r="AJ9069" s="13"/>
      <c r="AK9069" s="13"/>
      <c r="AL9069" s="13"/>
      <c r="AM9069" s="13"/>
      <c r="AN9069" s="13"/>
      <c r="AO9069" s="13"/>
      <c r="AP9069" s="13"/>
      <c r="AQ9069" s="13"/>
      <c r="AR9069" s="13"/>
      <c r="AS9069" s="13"/>
      <c r="AT9069" s="13"/>
      <c r="AU9069" s="13"/>
      <c r="AV9069" s="13"/>
      <c r="AW9069" s="13"/>
      <c r="AX9069" s="13"/>
      <c r="AY9069" s="13"/>
      <c r="AZ9069" s="12"/>
      <c r="BA9069" s="12"/>
      <c r="BB9069" s="12"/>
      <c r="BC9069" s="11"/>
      <c r="BD9069" s="11"/>
      <c r="BE9069" s="11"/>
      <c r="BF9069" s="11"/>
    </row>
    <row r="9070" spans="1:58" x14ac:dyDescent="0.25">
      <c r="A9070" s="13"/>
      <c r="B9070" s="13"/>
      <c r="C9070" s="13"/>
      <c r="D9070" s="13"/>
      <c r="E9070" s="13"/>
      <c r="F9070" s="13"/>
      <c r="G9070" s="13"/>
      <c r="H9070" s="13"/>
      <c r="I9070" s="13"/>
      <c r="J9070" s="13"/>
      <c r="K9070" s="13"/>
      <c r="L9070" s="13"/>
      <c r="M9070" s="13"/>
      <c r="N9070" s="13"/>
      <c r="O9070" s="13"/>
      <c r="P9070" s="13"/>
      <c r="Q9070" s="13"/>
      <c r="R9070" s="13"/>
      <c r="S9070" s="13"/>
      <c r="T9070" s="13"/>
      <c r="U9070" s="13"/>
      <c r="V9070" s="13"/>
      <c r="W9070" s="13"/>
      <c r="X9070" s="13"/>
      <c r="Y9070" s="13"/>
      <c r="Z9070" s="13"/>
      <c r="AA9070" s="13"/>
      <c r="AB9070" s="13"/>
      <c r="AC9070" s="13"/>
      <c r="AD9070" s="13"/>
      <c r="AE9070" s="13"/>
      <c r="AF9070" s="13"/>
      <c r="AG9070" s="13"/>
      <c r="AH9070" s="13"/>
      <c r="AI9070" s="13"/>
      <c r="AJ9070" s="13"/>
      <c r="AK9070" s="13"/>
      <c r="AL9070" s="13"/>
      <c r="AM9070" s="13"/>
      <c r="AN9070" s="13"/>
      <c r="AO9070" s="13"/>
      <c r="AP9070" s="13"/>
      <c r="AQ9070" s="13"/>
      <c r="AR9070" s="13"/>
      <c r="AS9070" s="13"/>
      <c r="AT9070" s="13"/>
      <c r="AU9070" s="13"/>
      <c r="AV9070" s="13"/>
      <c r="AW9070" s="13"/>
      <c r="AX9070" s="13"/>
      <c r="AY9070" s="13"/>
      <c r="AZ9070" s="12"/>
      <c r="BA9070" s="12"/>
      <c r="BB9070" s="12"/>
      <c r="BC9070" s="11"/>
      <c r="BD9070" s="11"/>
      <c r="BE9070" s="11"/>
      <c r="BF9070" s="11"/>
    </row>
    <row r="9071" spans="1:58" x14ac:dyDescent="0.25">
      <c r="A9071" s="13"/>
      <c r="B9071" s="13"/>
      <c r="C9071" s="13"/>
      <c r="D9071" s="13"/>
      <c r="E9071" s="13"/>
      <c r="F9071" s="13"/>
      <c r="G9071" s="13"/>
      <c r="H9071" s="13"/>
      <c r="I9071" s="13"/>
      <c r="J9071" s="13"/>
      <c r="K9071" s="13"/>
      <c r="L9071" s="13"/>
      <c r="M9071" s="13"/>
      <c r="N9071" s="13"/>
      <c r="O9071" s="13"/>
      <c r="P9071" s="13"/>
      <c r="Q9071" s="13"/>
      <c r="R9071" s="13"/>
      <c r="S9071" s="13"/>
      <c r="T9071" s="13"/>
      <c r="U9071" s="13"/>
      <c r="V9071" s="13"/>
      <c r="W9071" s="13"/>
      <c r="X9071" s="13"/>
      <c r="Y9071" s="13"/>
      <c r="Z9071" s="13"/>
      <c r="AA9071" s="13"/>
      <c r="AB9071" s="13"/>
      <c r="AC9071" s="13"/>
      <c r="AD9071" s="13"/>
      <c r="AE9071" s="13"/>
      <c r="AF9071" s="13"/>
      <c r="AG9071" s="13"/>
      <c r="AH9071" s="13"/>
      <c r="AI9071" s="13"/>
      <c r="AJ9071" s="13"/>
      <c r="AK9071" s="13"/>
      <c r="AL9071" s="13"/>
      <c r="AM9071" s="13"/>
      <c r="AN9071" s="13"/>
      <c r="AO9071" s="13"/>
      <c r="AP9071" s="13"/>
      <c r="AQ9071" s="13"/>
      <c r="AR9071" s="13"/>
      <c r="AS9071" s="13"/>
      <c r="AT9071" s="13"/>
      <c r="AU9071" s="13"/>
      <c r="AV9071" s="13"/>
      <c r="AW9071" s="13"/>
      <c r="AX9071" s="13"/>
      <c r="AY9071" s="13"/>
      <c r="AZ9071" s="12"/>
      <c r="BA9071" s="12"/>
      <c r="BB9071" s="12"/>
      <c r="BC9071" s="11"/>
      <c r="BD9071" s="11"/>
      <c r="BE9071" s="11"/>
      <c r="BF9071" s="11"/>
    </row>
    <row r="9072" spans="1:58" x14ac:dyDescent="0.25">
      <c r="A9072" s="13"/>
      <c r="B9072" s="13"/>
      <c r="C9072" s="13"/>
      <c r="D9072" s="13"/>
      <c r="E9072" s="13"/>
      <c r="F9072" s="13"/>
      <c r="G9072" s="13"/>
      <c r="H9072" s="13"/>
      <c r="I9072" s="13"/>
      <c r="J9072" s="13"/>
      <c r="K9072" s="13"/>
      <c r="L9072" s="13"/>
      <c r="M9072" s="13"/>
      <c r="N9072" s="13"/>
      <c r="O9072" s="13"/>
      <c r="P9072" s="13"/>
      <c r="Q9072" s="13"/>
      <c r="R9072" s="13"/>
      <c r="S9072" s="13"/>
      <c r="T9072" s="13"/>
      <c r="U9072" s="13"/>
      <c r="V9072" s="13"/>
      <c r="W9072" s="13"/>
      <c r="X9072" s="13"/>
      <c r="Y9072" s="13"/>
      <c r="Z9072" s="13"/>
      <c r="AA9072" s="13"/>
      <c r="AB9072" s="13"/>
      <c r="AC9072" s="13"/>
      <c r="AD9072" s="13"/>
      <c r="AE9072" s="13"/>
      <c r="AF9072" s="13"/>
      <c r="AG9072" s="13"/>
      <c r="AH9072" s="13"/>
      <c r="AI9072" s="13"/>
      <c r="AJ9072" s="13"/>
      <c r="AK9072" s="13"/>
      <c r="AL9072" s="13"/>
      <c r="AM9072" s="13"/>
      <c r="AN9072" s="13"/>
      <c r="AO9072" s="13"/>
      <c r="AP9072" s="13"/>
      <c r="AQ9072" s="13"/>
      <c r="AR9072" s="13"/>
      <c r="AS9072" s="13"/>
      <c r="AT9072" s="13"/>
      <c r="AU9072" s="13"/>
      <c r="AV9072" s="13"/>
      <c r="AW9072" s="13"/>
      <c r="AX9072" s="13"/>
      <c r="AY9072" s="13"/>
      <c r="AZ9072" s="12"/>
      <c r="BA9072" s="12"/>
      <c r="BB9072" s="12"/>
      <c r="BC9072" s="11"/>
      <c r="BD9072" s="11"/>
      <c r="BE9072" s="11"/>
      <c r="BF9072" s="11"/>
    </row>
    <row r="9073" spans="1:58" x14ac:dyDescent="0.25">
      <c r="A9073" s="13"/>
      <c r="B9073" s="13"/>
      <c r="C9073" s="13"/>
      <c r="D9073" s="13"/>
      <c r="E9073" s="13"/>
      <c r="F9073" s="13"/>
      <c r="G9073" s="13"/>
      <c r="H9073" s="13"/>
      <c r="I9073" s="13"/>
      <c r="J9073" s="13"/>
      <c r="K9073" s="13"/>
      <c r="L9073" s="13"/>
      <c r="M9073" s="13"/>
      <c r="N9073" s="13"/>
      <c r="O9073" s="13"/>
      <c r="P9073" s="13"/>
      <c r="Q9073" s="13"/>
      <c r="R9073" s="13"/>
      <c r="S9073" s="13"/>
      <c r="T9073" s="13"/>
      <c r="U9073" s="13"/>
      <c r="V9073" s="13"/>
      <c r="W9073" s="13"/>
      <c r="X9073" s="13"/>
      <c r="Y9073" s="13"/>
      <c r="Z9073" s="13"/>
      <c r="AA9073" s="13"/>
      <c r="AB9073" s="13"/>
      <c r="AC9073" s="13"/>
      <c r="AD9073" s="13"/>
      <c r="AE9073" s="13"/>
      <c r="AF9073" s="13"/>
      <c r="AG9073" s="13"/>
      <c r="AH9073" s="13"/>
      <c r="AI9073" s="13"/>
      <c r="AJ9073" s="13"/>
      <c r="AK9073" s="13"/>
      <c r="AL9073" s="13"/>
      <c r="AM9073" s="13"/>
      <c r="AN9073" s="13"/>
      <c r="AO9073" s="13"/>
      <c r="AP9073" s="13"/>
      <c r="AQ9073" s="13"/>
      <c r="AR9073" s="13"/>
      <c r="AS9073" s="13"/>
      <c r="AT9073" s="13"/>
      <c r="AU9073" s="13"/>
      <c r="AV9073" s="13"/>
      <c r="AW9073" s="13"/>
      <c r="AX9073" s="13"/>
      <c r="AY9073" s="13"/>
      <c r="AZ9073" s="12"/>
      <c r="BA9073" s="12"/>
      <c r="BB9073" s="12"/>
      <c r="BC9073" s="11"/>
      <c r="BD9073" s="11"/>
      <c r="BE9073" s="11"/>
      <c r="BF9073" s="11"/>
    </row>
    <row r="9074" spans="1:58" x14ac:dyDescent="0.25">
      <c r="A9074" s="13"/>
      <c r="B9074" s="13"/>
      <c r="C9074" s="13"/>
      <c r="D9074" s="13"/>
      <c r="E9074" s="13"/>
      <c r="F9074" s="13"/>
      <c r="G9074" s="13"/>
      <c r="H9074" s="13"/>
      <c r="I9074" s="13"/>
      <c r="J9074" s="13"/>
      <c r="K9074" s="13"/>
      <c r="L9074" s="13"/>
      <c r="M9074" s="13"/>
      <c r="N9074" s="13"/>
      <c r="O9074" s="13"/>
      <c r="P9074" s="13"/>
      <c r="Q9074" s="13"/>
      <c r="R9074" s="13"/>
      <c r="S9074" s="13"/>
      <c r="T9074" s="13"/>
      <c r="U9074" s="13"/>
      <c r="V9074" s="13"/>
      <c r="W9074" s="13"/>
      <c r="X9074" s="13"/>
      <c r="Y9074" s="13"/>
      <c r="Z9074" s="13"/>
      <c r="AA9074" s="13"/>
      <c r="AB9074" s="13"/>
      <c r="AC9074" s="13"/>
      <c r="AD9074" s="13"/>
      <c r="AE9074" s="13"/>
      <c r="AF9074" s="13"/>
      <c r="AG9074" s="13"/>
      <c r="AH9074" s="13"/>
      <c r="AI9074" s="13"/>
      <c r="AJ9074" s="13"/>
      <c r="AK9074" s="13"/>
      <c r="AL9074" s="13"/>
      <c r="AM9074" s="13"/>
      <c r="AN9074" s="13"/>
      <c r="AO9074" s="13"/>
      <c r="AP9074" s="13"/>
      <c r="AQ9074" s="13"/>
      <c r="AR9074" s="13"/>
      <c r="AS9074" s="13"/>
      <c r="AT9074" s="13"/>
      <c r="AU9074" s="13"/>
      <c r="AV9074" s="13"/>
      <c r="AW9074" s="13"/>
      <c r="AX9074" s="13"/>
      <c r="AY9074" s="13"/>
      <c r="AZ9074" s="12"/>
      <c r="BA9074" s="12"/>
      <c r="BB9074" s="12"/>
      <c r="BC9074" s="11"/>
      <c r="BD9074" s="11"/>
      <c r="BE9074" s="11"/>
      <c r="BF9074" s="11"/>
    </row>
    <row r="9075" spans="1:58" x14ac:dyDescent="0.25">
      <c r="A9075" s="13"/>
      <c r="B9075" s="13"/>
      <c r="C9075" s="13"/>
      <c r="D9075" s="13"/>
      <c r="E9075" s="13"/>
      <c r="F9075" s="13"/>
      <c r="G9075" s="13"/>
      <c r="H9075" s="13"/>
      <c r="I9075" s="13"/>
      <c r="J9075" s="13"/>
      <c r="K9075" s="13"/>
      <c r="L9075" s="13"/>
      <c r="M9075" s="13"/>
      <c r="N9075" s="13"/>
      <c r="O9075" s="13"/>
      <c r="P9075" s="13"/>
      <c r="Q9075" s="13"/>
      <c r="R9075" s="13"/>
      <c r="S9075" s="13"/>
      <c r="T9075" s="13"/>
      <c r="U9075" s="13"/>
      <c r="V9075" s="13"/>
      <c r="W9075" s="13"/>
      <c r="X9075" s="13"/>
      <c r="Y9075" s="13"/>
      <c r="Z9075" s="13"/>
      <c r="AA9075" s="13"/>
      <c r="AB9075" s="13"/>
      <c r="AC9075" s="13"/>
      <c r="AD9075" s="13"/>
      <c r="AE9075" s="13"/>
      <c r="AF9075" s="13"/>
      <c r="AG9075" s="13"/>
      <c r="AH9075" s="13"/>
      <c r="AI9075" s="13"/>
      <c r="AJ9075" s="13"/>
      <c r="AK9075" s="13"/>
      <c r="AL9075" s="13"/>
      <c r="AM9075" s="13"/>
      <c r="AN9075" s="13"/>
      <c r="AO9075" s="13"/>
      <c r="AP9075" s="13"/>
      <c r="AQ9075" s="13"/>
      <c r="AR9075" s="13"/>
      <c r="AS9075" s="13"/>
      <c r="AT9075" s="13"/>
      <c r="AU9075" s="13"/>
      <c r="AV9075" s="13"/>
      <c r="AW9075" s="13"/>
      <c r="AX9075" s="13"/>
      <c r="AY9075" s="13"/>
      <c r="AZ9075" s="12"/>
      <c r="BA9075" s="12"/>
      <c r="BB9075" s="12"/>
      <c r="BC9075" s="11"/>
      <c r="BD9075" s="11"/>
      <c r="BE9075" s="11"/>
      <c r="BF9075" s="11"/>
    </row>
    <row r="9076" spans="1:58" x14ac:dyDescent="0.25">
      <c r="A9076" s="13"/>
      <c r="B9076" s="13"/>
      <c r="C9076" s="13"/>
      <c r="D9076" s="13"/>
      <c r="E9076" s="13"/>
      <c r="F9076" s="13"/>
      <c r="G9076" s="13"/>
      <c r="H9076" s="13"/>
      <c r="I9076" s="13"/>
      <c r="J9076" s="13"/>
      <c r="K9076" s="13"/>
      <c r="L9076" s="13"/>
      <c r="M9076" s="13"/>
      <c r="N9076" s="13"/>
      <c r="O9076" s="13"/>
      <c r="P9076" s="13"/>
      <c r="Q9076" s="13"/>
      <c r="R9076" s="13"/>
      <c r="S9076" s="13"/>
      <c r="T9076" s="13"/>
      <c r="U9076" s="13"/>
      <c r="V9076" s="13"/>
      <c r="W9076" s="13"/>
      <c r="X9076" s="13"/>
      <c r="Y9076" s="13"/>
      <c r="Z9076" s="13"/>
      <c r="AA9076" s="13"/>
      <c r="AB9076" s="13"/>
      <c r="AC9076" s="13"/>
      <c r="AD9076" s="13"/>
      <c r="AE9076" s="13"/>
      <c r="AF9076" s="13"/>
      <c r="AG9076" s="13"/>
      <c r="AH9076" s="13"/>
      <c r="AI9076" s="13"/>
      <c r="AJ9076" s="13"/>
      <c r="AK9076" s="13"/>
      <c r="AL9076" s="13"/>
      <c r="AM9076" s="13"/>
      <c r="AN9076" s="13"/>
      <c r="AO9076" s="13"/>
      <c r="AP9076" s="13"/>
      <c r="AQ9076" s="13"/>
      <c r="AR9076" s="13"/>
      <c r="AS9076" s="13"/>
      <c r="AT9076" s="13"/>
      <c r="AU9076" s="13"/>
      <c r="AV9076" s="13"/>
      <c r="AW9076" s="13"/>
      <c r="AX9076" s="13"/>
      <c r="AY9076" s="13"/>
      <c r="AZ9076" s="12"/>
      <c r="BA9076" s="12"/>
      <c r="BB9076" s="12"/>
      <c r="BC9076" s="11"/>
      <c r="BD9076" s="11"/>
      <c r="BE9076" s="11"/>
      <c r="BF9076" s="11"/>
    </row>
    <row r="9077" spans="1:58" x14ac:dyDescent="0.25">
      <c r="A9077" s="13"/>
      <c r="B9077" s="13"/>
      <c r="C9077" s="13"/>
      <c r="D9077" s="13"/>
      <c r="E9077" s="13"/>
      <c r="F9077" s="13"/>
      <c r="G9077" s="13"/>
      <c r="H9077" s="13"/>
      <c r="I9077" s="13"/>
      <c r="J9077" s="13"/>
      <c r="K9077" s="13"/>
      <c r="L9077" s="13"/>
      <c r="M9077" s="13"/>
      <c r="N9077" s="13"/>
      <c r="O9077" s="13"/>
      <c r="P9077" s="13"/>
      <c r="Q9077" s="13"/>
      <c r="R9077" s="13"/>
      <c r="S9077" s="13"/>
      <c r="T9077" s="13"/>
      <c r="U9077" s="13"/>
      <c r="V9077" s="13"/>
      <c r="W9077" s="13"/>
      <c r="X9077" s="13"/>
      <c r="Y9077" s="13"/>
      <c r="Z9077" s="13"/>
      <c r="AA9077" s="13"/>
      <c r="AB9077" s="13"/>
      <c r="AC9077" s="13"/>
      <c r="AD9077" s="13"/>
      <c r="AE9077" s="13"/>
      <c r="AF9077" s="13"/>
      <c r="AG9077" s="13"/>
      <c r="AH9077" s="13"/>
      <c r="AI9077" s="13"/>
      <c r="AJ9077" s="13"/>
      <c r="AK9077" s="13"/>
      <c r="AL9077" s="13"/>
      <c r="AM9077" s="13"/>
      <c r="AN9077" s="13"/>
      <c r="AO9077" s="13"/>
      <c r="AP9077" s="13"/>
      <c r="AQ9077" s="13"/>
      <c r="AR9077" s="13"/>
      <c r="AS9077" s="13"/>
      <c r="AT9077" s="13"/>
      <c r="AU9077" s="13"/>
      <c r="AV9077" s="13"/>
      <c r="AW9077" s="13"/>
      <c r="AX9077" s="13"/>
      <c r="AY9077" s="13"/>
      <c r="AZ9077" s="12"/>
      <c r="BA9077" s="12"/>
      <c r="BB9077" s="12"/>
      <c r="BC9077" s="11"/>
      <c r="BD9077" s="11"/>
      <c r="BE9077" s="11"/>
      <c r="BF9077" s="11"/>
    </row>
    <row r="9078" spans="1:58" x14ac:dyDescent="0.25">
      <c r="A9078" s="13"/>
      <c r="B9078" s="13"/>
      <c r="C9078" s="13"/>
      <c r="D9078" s="13"/>
      <c r="E9078" s="13"/>
      <c r="F9078" s="13"/>
      <c r="G9078" s="13"/>
      <c r="H9078" s="13"/>
      <c r="I9078" s="13"/>
      <c r="J9078" s="13"/>
      <c r="K9078" s="13"/>
      <c r="L9078" s="13"/>
      <c r="M9078" s="13"/>
      <c r="N9078" s="13"/>
      <c r="O9078" s="13"/>
      <c r="P9078" s="13"/>
      <c r="Q9078" s="13"/>
      <c r="R9078" s="13"/>
      <c r="S9078" s="13"/>
      <c r="T9078" s="13"/>
      <c r="U9078" s="13"/>
      <c r="V9078" s="13"/>
      <c r="W9078" s="13"/>
      <c r="X9078" s="13"/>
      <c r="Y9078" s="13"/>
      <c r="Z9078" s="13"/>
      <c r="AA9078" s="13"/>
      <c r="AB9078" s="13"/>
      <c r="AC9078" s="13"/>
      <c r="AD9078" s="13"/>
      <c r="AE9078" s="13"/>
      <c r="AF9078" s="13"/>
      <c r="AG9078" s="13"/>
      <c r="AH9078" s="13"/>
      <c r="AI9078" s="13"/>
      <c r="AJ9078" s="13"/>
      <c r="AK9078" s="13"/>
      <c r="AL9078" s="13"/>
      <c r="AM9078" s="13"/>
      <c r="AN9078" s="13"/>
      <c r="AO9078" s="13"/>
      <c r="AP9078" s="13"/>
      <c r="AQ9078" s="13"/>
      <c r="AR9078" s="13"/>
      <c r="AS9078" s="13"/>
      <c r="AT9078" s="13"/>
      <c r="AU9078" s="13"/>
      <c r="AV9078" s="13"/>
      <c r="AW9078" s="13"/>
      <c r="AX9078" s="13"/>
      <c r="AY9078" s="13"/>
      <c r="AZ9078" s="12"/>
      <c r="BA9078" s="12"/>
      <c r="BB9078" s="12"/>
      <c r="BC9078" s="11"/>
      <c r="BD9078" s="11"/>
      <c r="BE9078" s="11"/>
      <c r="BF9078" s="11"/>
    </row>
    <row r="9079" spans="1:58" x14ac:dyDescent="0.25">
      <c r="A9079" s="13"/>
      <c r="B9079" s="13"/>
      <c r="C9079" s="13"/>
      <c r="D9079" s="13"/>
      <c r="E9079" s="13"/>
      <c r="F9079" s="13"/>
      <c r="G9079" s="13"/>
      <c r="H9079" s="13"/>
      <c r="I9079" s="13"/>
      <c r="J9079" s="13"/>
      <c r="K9079" s="13"/>
      <c r="L9079" s="13"/>
      <c r="M9079" s="13"/>
      <c r="N9079" s="13"/>
      <c r="O9079" s="13"/>
      <c r="P9079" s="13"/>
      <c r="Q9079" s="13"/>
      <c r="R9079" s="13"/>
      <c r="S9079" s="13"/>
      <c r="T9079" s="13"/>
      <c r="U9079" s="13"/>
      <c r="V9079" s="13"/>
      <c r="W9079" s="13"/>
      <c r="X9079" s="13"/>
      <c r="Y9079" s="13"/>
      <c r="Z9079" s="13"/>
      <c r="AA9079" s="13"/>
      <c r="AB9079" s="13"/>
      <c r="AC9079" s="13"/>
      <c r="AD9079" s="13"/>
      <c r="AE9079" s="13"/>
      <c r="AF9079" s="13"/>
      <c r="AG9079" s="13"/>
      <c r="AH9079" s="13"/>
      <c r="AI9079" s="13"/>
      <c r="AJ9079" s="13"/>
      <c r="AK9079" s="13"/>
      <c r="AL9079" s="13"/>
      <c r="AM9079" s="13"/>
      <c r="AN9079" s="13"/>
      <c r="AO9079" s="13"/>
      <c r="AP9079" s="13"/>
      <c r="AQ9079" s="13"/>
      <c r="AR9079" s="13"/>
      <c r="AS9079" s="13"/>
      <c r="AT9079" s="13"/>
      <c r="AU9079" s="13"/>
      <c r="AV9079" s="13"/>
      <c r="AW9079" s="13"/>
      <c r="AX9079" s="13"/>
      <c r="AY9079" s="13"/>
      <c r="AZ9079" s="12"/>
      <c r="BA9079" s="12"/>
      <c r="BB9079" s="12"/>
      <c r="BC9079" s="11"/>
      <c r="BD9079" s="11"/>
      <c r="BE9079" s="11"/>
      <c r="BF9079" s="11"/>
    </row>
    <row r="9080" spans="1:58" x14ac:dyDescent="0.25">
      <c r="A9080" s="13"/>
      <c r="B9080" s="13"/>
      <c r="C9080" s="13"/>
      <c r="D9080" s="13"/>
      <c r="E9080" s="13"/>
      <c r="F9080" s="13"/>
      <c r="G9080" s="13"/>
      <c r="H9080" s="13"/>
      <c r="I9080" s="13"/>
      <c r="J9080" s="13"/>
      <c r="K9080" s="13"/>
      <c r="L9080" s="13"/>
      <c r="M9080" s="13"/>
      <c r="N9080" s="13"/>
      <c r="O9080" s="13"/>
      <c r="P9080" s="13"/>
      <c r="Q9080" s="13"/>
      <c r="R9080" s="13"/>
      <c r="S9080" s="13"/>
      <c r="T9080" s="13"/>
      <c r="U9080" s="13"/>
      <c r="V9080" s="13"/>
      <c r="W9080" s="13"/>
      <c r="X9080" s="13"/>
      <c r="Y9080" s="13"/>
      <c r="Z9080" s="13"/>
      <c r="AA9080" s="13"/>
      <c r="AB9080" s="13"/>
      <c r="AC9080" s="13"/>
      <c r="AD9080" s="13"/>
      <c r="AE9080" s="13"/>
      <c r="AF9080" s="13"/>
      <c r="AG9080" s="13"/>
      <c r="AH9080" s="13"/>
      <c r="AI9080" s="13"/>
      <c r="AJ9080" s="13"/>
      <c r="AK9080" s="13"/>
      <c r="AL9080" s="13"/>
      <c r="AM9080" s="13"/>
      <c r="AN9080" s="13"/>
      <c r="AO9080" s="13"/>
      <c r="AP9080" s="13"/>
      <c r="AQ9080" s="13"/>
      <c r="AR9080" s="13"/>
      <c r="AS9080" s="13"/>
      <c r="AT9080" s="13"/>
      <c r="AU9080" s="13"/>
      <c r="AV9080" s="13"/>
      <c r="AW9080" s="13"/>
      <c r="AX9080" s="13"/>
      <c r="AY9080" s="13"/>
      <c r="AZ9080" s="12"/>
      <c r="BA9080" s="12"/>
      <c r="BB9080" s="12"/>
      <c r="BC9080" s="11"/>
      <c r="BD9080" s="11"/>
      <c r="BE9080" s="11"/>
      <c r="BF9080" s="11"/>
    </row>
    <row r="9081" spans="1:58" x14ac:dyDescent="0.25">
      <c r="A9081" s="13"/>
      <c r="B9081" s="13"/>
      <c r="C9081" s="13"/>
      <c r="D9081" s="13"/>
      <c r="E9081" s="13"/>
      <c r="F9081" s="13"/>
      <c r="G9081" s="13"/>
      <c r="H9081" s="13"/>
      <c r="I9081" s="13"/>
      <c r="J9081" s="13"/>
      <c r="K9081" s="13"/>
      <c r="L9081" s="13"/>
      <c r="M9081" s="13"/>
      <c r="N9081" s="13"/>
      <c r="O9081" s="13"/>
      <c r="P9081" s="13"/>
      <c r="Q9081" s="13"/>
      <c r="R9081" s="13"/>
      <c r="S9081" s="13"/>
      <c r="T9081" s="13"/>
      <c r="U9081" s="13"/>
      <c r="V9081" s="13"/>
      <c r="W9081" s="13"/>
      <c r="X9081" s="13"/>
      <c r="Y9081" s="13"/>
      <c r="Z9081" s="13"/>
      <c r="AA9081" s="13"/>
      <c r="AB9081" s="13"/>
      <c r="AC9081" s="13"/>
      <c r="AD9081" s="13"/>
      <c r="AE9081" s="13"/>
      <c r="AF9081" s="13"/>
      <c r="AG9081" s="13"/>
      <c r="AH9081" s="13"/>
      <c r="AI9081" s="13"/>
      <c r="AJ9081" s="13"/>
      <c r="AK9081" s="13"/>
      <c r="AL9081" s="13"/>
      <c r="AM9081" s="13"/>
      <c r="AN9081" s="13"/>
      <c r="AO9081" s="13"/>
      <c r="AP9081" s="13"/>
      <c r="AQ9081" s="13"/>
      <c r="AR9081" s="13"/>
      <c r="AS9081" s="13"/>
      <c r="AT9081" s="13"/>
      <c r="AU9081" s="13"/>
      <c r="AV9081" s="13"/>
      <c r="AW9081" s="13"/>
      <c r="AX9081" s="13"/>
      <c r="AY9081" s="13"/>
      <c r="AZ9081" s="12"/>
      <c r="BA9081" s="12"/>
      <c r="BB9081" s="12"/>
      <c r="BC9081" s="11"/>
      <c r="BD9081" s="11"/>
      <c r="BE9081" s="11"/>
      <c r="BF9081" s="11"/>
    </row>
    <row r="9082" spans="1:58" x14ac:dyDescent="0.25">
      <c r="A9082" s="13"/>
      <c r="B9082" s="13"/>
      <c r="C9082" s="13"/>
      <c r="D9082" s="13"/>
      <c r="E9082" s="13"/>
      <c r="F9082" s="13"/>
      <c r="G9082" s="13"/>
      <c r="H9082" s="13"/>
      <c r="I9082" s="13"/>
      <c r="J9082" s="13"/>
      <c r="K9082" s="13"/>
      <c r="L9082" s="13"/>
      <c r="M9082" s="13"/>
      <c r="N9082" s="13"/>
      <c r="O9082" s="13"/>
      <c r="P9082" s="13"/>
      <c r="Q9082" s="13"/>
      <c r="R9082" s="13"/>
      <c r="S9082" s="13"/>
      <c r="T9082" s="13"/>
      <c r="U9082" s="13"/>
      <c r="V9082" s="13"/>
      <c r="W9082" s="13"/>
      <c r="X9082" s="13"/>
      <c r="Y9082" s="13"/>
      <c r="Z9082" s="13"/>
      <c r="AA9082" s="13"/>
      <c r="AB9082" s="13"/>
      <c r="AC9082" s="13"/>
      <c r="AD9082" s="13"/>
      <c r="AE9082" s="13"/>
      <c r="AF9082" s="13"/>
      <c r="AG9082" s="13"/>
      <c r="AH9082" s="13"/>
      <c r="AI9082" s="13"/>
      <c r="AJ9082" s="13"/>
      <c r="AK9082" s="13"/>
      <c r="AL9082" s="13"/>
      <c r="AM9082" s="13"/>
      <c r="AN9082" s="13"/>
      <c r="AO9082" s="13"/>
      <c r="AP9082" s="13"/>
      <c r="AQ9082" s="13"/>
      <c r="AR9082" s="13"/>
      <c r="AS9082" s="13"/>
      <c r="AT9082" s="13"/>
      <c r="AU9082" s="13"/>
      <c r="AV9082" s="13"/>
      <c r="AW9082" s="13"/>
      <c r="AX9082" s="13"/>
      <c r="AY9082" s="13"/>
      <c r="AZ9082" s="12"/>
      <c r="BA9082" s="12"/>
      <c r="BB9082" s="12"/>
      <c r="BC9082" s="11"/>
      <c r="BD9082" s="11"/>
      <c r="BE9082" s="11"/>
      <c r="BF9082" s="11"/>
    </row>
    <row r="9083" spans="1:58" x14ac:dyDescent="0.25">
      <c r="A9083" s="13"/>
      <c r="B9083" s="13"/>
      <c r="C9083" s="13"/>
      <c r="D9083" s="13"/>
      <c r="E9083" s="13"/>
      <c r="F9083" s="13"/>
      <c r="G9083" s="13"/>
      <c r="H9083" s="13"/>
      <c r="I9083" s="13"/>
      <c r="J9083" s="13"/>
      <c r="K9083" s="13"/>
      <c r="L9083" s="13"/>
      <c r="M9083" s="13"/>
      <c r="N9083" s="13"/>
      <c r="O9083" s="13"/>
      <c r="P9083" s="13"/>
      <c r="Q9083" s="13"/>
      <c r="R9083" s="13"/>
      <c r="S9083" s="13"/>
      <c r="T9083" s="13"/>
      <c r="U9083" s="13"/>
      <c r="V9083" s="13"/>
      <c r="W9083" s="13"/>
      <c r="X9083" s="13"/>
      <c r="Y9083" s="13"/>
      <c r="Z9083" s="13"/>
      <c r="AA9083" s="13"/>
      <c r="AB9083" s="13"/>
      <c r="AC9083" s="13"/>
      <c r="AD9083" s="13"/>
      <c r="AE9083" s="13"/>
      <c r="AF9083" s="13"/>
      <c r="AG9083" s="13"/>
      <c r="AH9083" s="13"/>
      <c r="AI9083" s="13"/>
      <c r="AJ9083" s="13"/>
      <c r="AK9083" s="13"/>
      <c r="AL9083" s="13"/>
      <c r="AM9083" s="13"/>
      <c r="AN9083" s="13"/>
      <c r="AO9083" s="13"/>
      <c r="AP9083" s="13"/>
      <c r="AQ9083" s="13"/>
      <c r="AR9083" s="13"/>
      <c r="AS9083" s="13"/>
      <c r="AT9083" s="13"/>
      <c r="AU9083" s="13"/>
      <c r="AV9083" s="13"/>
      <c r="AW9083" s="13"/>
      <c r="AX9083" s="13"/>
      <c r="AY9083" s="13"/>
      <c r="AZ9083" s="12"/>
      <c r="BA9083" s="12"/>
      <c r="BB9083" s="12"/>
      <c r="BC9083" s="11"/>
      <c r="BD9083" s="11"/>
      <c r="BE9083" s="11"/>
      <c r="BF9083" s="11"/>
    </row>
    <row r="9084" spans="1:58" x14ac:dyDescent="0.25">
      <c r="A9084" s="13"/>
      <c r="B9084" s="13"/>
      <c r="C9084" s="13"/>
      <c r="D9084" s="13"/>
      <c r="E9084" s="13"/>
      <c r="F9084" s="13"/>
      <c r="G9084" s="13"/>
      <c r="H9084" s="13"/>
      <c r="I9084" s="13"/>
      <c r="J9084" s="13"/>
      <c r="K9084" s="13"/>
      <c r="L9084" s="13"/>
      <c r="M9084" s="13"/>
      <c r="N9084" s="13"/>
      <c r="O9084" s="13"/>
      <c r="P9084" s="13"/>
      <c r="Q9084" s="13"/>
      <c r="R9084" s="13"/>
      <c r="S9084" s="13"/>
      <c r="T9084" s="13"/>
      <c r="U9084" s="13"/>
      <c r="V9084" s="13"/>
      <c r="W9084" s="13"/>
      <c r="X9084" s="13"/>
      <c r="Y9084" s="13"/>
      <c r="Z9084" s="13"/>
      <c r="AA9084" s="13"/>
      <c r="AB9084" s="13"/>
      <c r="AC9084" s="13"/>
      <c r="AD9084" s="13"/>
      <c r="AE9084" s="13"/>
      <c r="AF9084" s="13"/>
      <c r="AG9084" s="13"/>
      <c r="AH9084" s="13"/>
      <c r="AI9084" s="13"/>
      <c r="AJ9084" s="13"/>
      <c r="AK9084" s="13"/>
      <c r="AL9084" s="13"/>
      <c r="AM9084" s="13"/>
      <c r="AN9084" s="13"/>
      <c r="AO9084" s="13"/>
      <c r="AP9084" s="13"/>
      <c r="AQ9084" s="13"/>
      <c r="AR9084" s="13"/>
      <c r="AS9084" s="13"/>
      <c r="AT9084" s="13"/>
      <c r="AU9084" s="13"/>
      <c r="AV9084" s="13"/>
      <c r="AW9084" s="13"/>
      <c r="AX9084" s="13"/>
      <c r="AY9084" s="13"/>
      <c r="AZ9084" s="12"/>
      <c r="BA9084" s="12"/>
      <c r="BB9084" s="12"/>
      <c r="BC9084" s="11"/>
      <c r="BD9084" s="11"/>
      <c r="BE9084" s="11"/>
      <c r="BF9084" s="11"/>
    </row>
    <row r="9085" spans="1:58" x14ac:dyDescent="0.25">
      <c r="A9085" s="13"/>
      <c r="B9085" s="13"/>
      <c r="C9085" s="13"/>
      <c r="D9085" s="13"/>
      <c r="E9085" s="13"/>
      <c r="F9085" s="13"/>
      <c r="G9085" s="13"/>
      <c r="H9085" s="13"/>
      <c r="I9085" s="13"/>
      <c r="J9085" s="13"/>
      <c r="K9085" s="13"/>
      <c r="L9085" s="13"/>
      <c r="M9085" s="13"/>
      <c r="N9085" s="13"/>
      <c r="O9085" s="13"/>
      <c r="P9085" s="13"/>
      <c r="Q9085" s="13"/>
      <c r="R9085" s="13"/>
      <c r="S9085" s="13"/>
      <c r="T9085" s="13"/>
      <c r="U9085" s="13"/>
      <c r="V9085" s="13"/>
      <c r="W9085" s="13"/>
      <c r="X9085" s="13"/>
      <c r="Y9085" s="13"/>
      <c r="Z9085" s="13"/>
      <c r="AA9085" s="13"/>
      <c r="AB9085" s="13"/>
      <c r="AC9085" s="13"/>
      <c r="AD9085" s="13"/>
      <c r="AE9085" s="13"/>
      <c r="AF9085" s="13"/>
      <c r="AG9085" s="13"/>
      <c r="AH9085" s="13"/>
      <c r="AI9085" s="13"/>
      <c r="AJ9085" s="13"/>
      <c r="AK9085" s="13"/>
      <c r="AL9085" s="13"/>
      <c r="AM9085" s="13"/>
      <c r="AN9085" s="13"/>
      <c r="AO9085" s="13"/>
      <c r="AP9085" s="13"/>
      <c r="AQ9085" s="13"/>
      <c r="AR9085" s="13"/>
      <c r="AS9085" s="13"/>
      <c r="AT9085" s="13"/>
      <c r="AU9085" s="13"/>
      <c r="AV9085" s="13"/>
      <c r="AW9085" s="13"/>
      <c r="AX9085" s="13"/>
      <c r="AY9085" s="13"/>
      <c r="AZ9085" s="12"/>
      <c r="BA9085" s="12"/>
      <c r="BB9085" s="12"/>
      <c r="BC9085" s="11"/>
      <c r="BD9085" s="11"/>
      <c r="BE9085" s="11"/>
      <c r="BF9085" s="11"/>
    </row>
    <row r="9086" spans="1:58" x14ac:dyDescent="0.25">
      <c r="A9086" s="13"/>
      <c r="B9086" s="13"/>
      <c r="C9086" s="13"/>
      <c r="D9086" s="13"/>
      <c r="E9086" s="13"/>
      <c r="F9086" s="13"/>
      <c r="G9086" s="13"/>
      <c r="H9086" s="13"/>
      <c r="I9086" s="13"/>
      <c r="J9086" s="13"/>
      <c r="K9086" s="13"/>
      <c r="L9086" s="13"/>
      <c r="M9086" s="13"/>
      <c r="N9086" s="13"/>
      <c r="O9086" s="13"/>
      <c r="P9086" s="13"/>
      <c r="Q9086" s="13"/>
      <c r="R9086" s="13"/>
      <c r="S9086" s="13"/>
      <c r="T9086" s="13"/>
      <c r="U9086" s="13"/>
      <c r="V9086" s="13"/>
      <c r="W9086" s="13"/>
      <c r="X9086" s="13"/>
      <c r="Y9086" s="13"/>
      <c r="Z9086" s="13"/>
      <c r="AA9086" s="13"/>
      <c r="AB9086" s="13"/>
      <c r="AC9086" s="13"/>
      <c r="AD9086" s="13"/>
      <c r="AE9086" s="13"/>
      <c r="AF9086" s="13"/>
      <c r="AG9086" s="13"/>
      <c r="AH9086" s="13"/>
      <c r="AI9086" s="13"/>
      <c r="AJ9086" s="13"/>
      <c r="AK9086" s="13"/>
      <c r="AL9086" s="13"/>
      <c r="AM9086" s="13"/>
      <c r="AN9086" s="13"/>
      <c r="AO9086" s="13"/>
      <c r="AP9086" s="13"/>
      <c r="AQ9086" s="13"/>
      <c r="AR9086" s="13"/>
      <c r="AS9086" s="13"/>
      <c r="AT9086" s="13"/>
      <c r="AU9086" s="13"/>
      <c r="AV9086" s="13"/>
      <c r="AW9086" s="13"/>
      <c r="AX9086" s="13"/>
      <c r="AY9086" s="13"/>
      <c r="AZ9086" s="12"/>
      <c r="BA9086" s="12"/>
      <c r="BB9086" s="12"/>
      <c r="BC9086" s="11"/>
      <c r="BD9086" s="11"/>
      <c r="BE9086" s="11"/>
      <c r="BF9086" s="11"/>
    </row>
    <row r="9087" spans="1:58" x14ac:dyDescent="0.25">
      <c r="A9087" s="13"/>
      <c r="B9087" s="13"/>
      <c r="C9087" s="13"/>
      <c r="D9087" s="13"/>
      <c r="E9087" s="13"/>
      <c r="F9087" s="13"/>
      <c r="G9087" s="13"/>
      <c r="H9087" s="13"/>
      <c r="I9087" s="13"/>
      <c r="J9087" s="13"/>
      <c r="K9087" s="13"/>
      <c r="L9087" s="13"/>
      <c r="M9087" s="13"/>
      <c r="N9087" s="13"/>
      <c r="O9087" s="13"/>
      <c r="P9087" s="13"/>
      <c r="Q9087" s="13"/>
      <c r="R9087" s="13"/>
      <c r="S9087" s="13"/>
      <c r="T9087" s="13"/>
      <c r="U9087" s="13"/>
      <c r="V9087" s="13"/>
      <c r="W9087" s="13"/>
      <c r="X9087" s="13"/>
      <c r="Y9087" s="13"/>
      <c r="Z9087" s="13"/>
      <c r="AA9087" s="13"/>
      <c r="AB9087" s="13"/>
      <c r="AC9087" s="13"/>
      <c r="AD9087" s="13"/>
      <c r="AE9087" s="13"/>
      <c r="AF9087" s="13"/>
      <c r="AG9087" s="13"/>
      <c r="AH9087" s="13"/>
      <c r="AI9087" s="13"/>
      <c r="AJ9087" s="13"/>
      <c r="AK9087" s="13"/>
      <c r="AL9087" s="13"/>
      <c r="AM9087" s="13"/>
      <c r="AN9087" s="13"/>
      <c r="AO9087" s="13"/>
      <c r="AP9087" s="13"/>
      <c r="AQ9087" s="13"/>
      <c r="AR9087" s="13"/>
      <c r="AS9087" s="13"/>
      <c r="AT9087" s="13"/>
      <c r="AU9087" s="13"/>
      <c r="AV9087" s="13"/>
      <c r="AW9087" s="13"/>
      <c r="AX9087" s="13"/>
      <c r="AY9087" s="13"/>
      <c r="AZ9087" s="12"/>
      <c r="BA9087" s="12"/>
      <c r="BB9087" s="12"/>
      <c r="BC9087" s="11"/>
      <c r="BD9087" s="11"/>
      <c r="BE9087" s="11"/>
      <c r="BF9087" s="11"/>
    </row>
    <row r="9088" spans="1:58" x14ac:dyDescent="0.25">
      <c r="A9088" s="13"/>
      <c r="B9088" s="13"/>
      <c r="C9088" s="13"/>
      <c r="D9088" s="13"/>
      <c r="E9088" s="13"/>
      <c r="F9088" s="13"/>
      <c r="G9088" s="13"/>
      <c r="H9088" s="13"/>
      <c r="I9088" s="13"/>
      <c r="J9088" s="13"/>
      <c r="K9088" s="13"/>
      <c r="L9088" s="13"/>
      <c r="M9088" s="13"/>
      <c r="N9088" s="13"/>
      <c r="O9088" s="13"/>
      <c r="P9088" s="13"/>
      <c r="Q9088" s="13"/>
      <c r="R9088" s="13"/>
      <c r="S9088" s="13"/>
      <c r="T9088" s="13"/>
      <c r="U9088" s="13"/>
      <c r="V9088" s="13"/>
      <c r="W9088" s="13"/>
      <c r="X9088" s="13"/>
      <c r="Y9088" s="13"/>
      <c r="Z9088" s="13"/>
      <c r="AA9088" s="13"/>
      <c r="AB9088" s="13"/>
      <c r="AC9088" s="13"/>
      <c r="AD9088" s="13"/>
      <c r="AE9088" s="13"/>
      <c r="AF9088" s="13"/>
      <c r="AG9088" s="13"/>
      <c r="AH9088" s="13"/>
      <c r="AI9088" s="13"/>
      <c r="AJ9088" s="13"/>
      <c r="AK9088" s="13"/>
      <c r="AL9088" s="13"/>
      <c r="AM9088" s="13"/>
      <c r="AN9088" s="13"/>
      <c r="AO9088" s="13"/>
      <c r="AP9088" s="13"/>
      <c r="AQ9088" s="13"/>
      <c r="AR9088" s="13"/>
      <c r="AS9088" s="13"/>
      <c r="AT9088" s="13"/>
      <c r="AU9088" s="13"/>
      <c r="AV9088" s="13"/>
      <c r="AW9088" s="13"/>
      <c r="AX9088" s="13"/>
      <c r="AY9088" s="13"/>
      <c r="AZ9088" s="12"/>
      <c r="BA9088" s="12"/>
      <c r="BB9088" s="12"/>
      <c r="BC9088" s="11"/>
      <c r="BD9088" s="11"/>
      <c r="BE9088" s="11"/>
      <c r="BF9088" s="11"/>
    </row>
    <row r="9089" spans="1:58" x14ac:dyDescent="0.25">
      <c r="A9089" s="13"/>
      <c r="B9089" s="13"/>
      <c r="C9089" s="13"/>
      <c r="D9089" s="13"/>
      <c r="E9089" s="13"/>
      <c r="F9089" s="13"/>
      <c r="G9089" s="13"/>
      <c r="H9089" s="13"/>
      <c r="I9089" s="13"/>
      <c r="J9089" s="13"/>
      <c r="K9089" s="13"/>
      <c r="L9089" s="13"/>
      <c r="M9089" s="13"/>
      <c r="N9089" s="13"/>
      <c r="O9089" s="13"/>
      <c r="P9089" s="13"/>
      <c r="Q9089" s="13"/>
      <c r="R9089" s="13"/>
      <c r="S9089" s="13"/>
      <c r="T9089" s="13"/>
      <c r="U9089" s="13"/>
      <c r="V9089" s="13"/>
      <c r="W9089" s="13"/>
      <c r="X9089" s="13"/>
      <c r="Y9089" s="13"/>
      <c r="Z9089" s="13"/>
      <c r="AA9089" s="13"/>
      <c r="AB9089" s="13"/>
      <c r="AC9089" s="13"/>
      <c r="AD9089" s="13"/>
      <c r="AE9089" s="13"/>
      <c r="AF9089" s="13"/>
      <c r="AG9089" s="13"/>
      <c r="AH9089" s="13"/>
      <c r="AI9089" s="13"/>
      <c r="AJ9089" s="13"/>
      <c r="AK9089" s="13"/>
      <c r="AL9089" s="13"/>
      <c r="AM9089" s="13"/>
      <c r="AN9089" s="13"/>
      <c r="AO9089" s="13"/>
      <c r="AP9089" s="13"/>
      <c r="AQ9089" s="13"/>
      <c r="AR9089" s="13"/>
      <c r="AS9089" s="13"/>
      <c r="AT9089" s="13"/>
      <c r="AU9089" s="13"/>
      <c r="AV9089" s="13"/>
      <c r="AW9089" s="13"/>
      <c r="AX9089" s="13"/>
      <c r="AY9089" s="13"/>
      <c r="AZ9089" s="12"/>
      <c r="BA9089" s="12"/>
      <c r="BB9089" s="12"/>
      <c r="BC9089" s="11"/>
      <c r="BD9089" s="11"/>
      <c r="BE9089" s="11"/>
      <c r="BF9089" s="11"/>
    </row>
    <row r="9090" spans="1:58" x14ac:dyDescent="0.25">
      <c r="A9090" s="13"/>
      <c r="B9090" s="13"/>
      <c r="C9090" s="13"/>
      <c r="D9090" s="13"/>
      <c r="E9090" s="13"/>
      <c r="F9090" s="13"/>
      <c r="G9090" s="13"/>
      <c r="H9090" s="13"/>
      <c r="I9090" s="13"/>
      <c r="J9090" s="13"/>
      <c r="K9090" s="13"/>
      <c r="L9090" s="13"/>
      <c r="M9090" s="13"/>
      <c r="N9090" s="13"/>
      <c r="O9090" s="13"/>
      <c r="P9090" s="13"/>
      <c r="Q9090" s="13"/>
      <c r="R9090" s="13"/>
      <c r="S9090" s="13"/>
      <c r="T9090" s="13"/>
      <c r="U9090" s="13"/>
      <c r="V9090" s="13"/>
      <c r="W9090" s="13"/>
      <c r="X9090" s="13"/>
      <c r="Y9090" s="13"/>
      <c r="Z9090" s="13"/>
      <c r="AA9090" s="13"/>
      <c r="AB9090" s="13"/>
      <c r="AC9090" s="13"/>
      <c r="AD9090" s="13"/>
      <c r="AE9090" s="13"/>
      <c r="AF9090" s="13"/>
      <c r="AG9090" s="13"/>
      <c r="AH9090" s="13"/>
      <c r="AI9090" s="13"/>
      <c r="AJ9090" s="13"/>
      <c r="AK9090" s="13"/>
      <c r="AL9090" s="13"/>
      <c r="AM9090" s="13"/>
      <c r="AN9090" s="13"/>
      <c r="AO9090" s="13"/>
      <c r="AP9090" s="13"/>
      <c r="AQ9090" s="13"/>
      <c r="AR9090" s="13"/>
      <c r="AS9090" s="13"/>
      <c r="AT9090" s="13"/>
      <c r="AU9090" s="13"/>
      <c r="AV9090" s="13"/>
      <c r="AW9090" s="13"/>
      <c r="AX9090" s="13"/>
      <c r="AY9090" s="13"/>
      <c r="AZ9090" s="12"/>
      <c r="BA9090" s="12"/>
      <c r="BB9090" s="12"/>
      <c r="BC9090" s="11"/>
      <c r="BD9090" s="11"/>
      <c r="BE9090" s="11"/>
      <c r="BF9090" s="11"/>
    </row>
    <row r="9091" spans="1:58" x14ac:dyDescent="0.25">
      <c r="A9091" s="13"/>
      <c r="B9091" s="13"/>
      <c r="C9091" s="13"/>
      <c r="D9091" s="13"/>
      <c r="E9091" s="13"/>
      <c r="F9091" s="13"/>
      <c r="G9091" s="13"/>
      <c r="H9091" s="13"/>
      <c r="I9091" s="13"/>
      <c r="J9091" s="13"/>
      <c r="K9091" s="13"/>
      <c r="L9091" s="13"/>
      <c r="M9091" s="13"/>
      <c r="N9091" s="13"/>
      <c r="O9091" s="13"/>
      <c r="P9091" s="13"/>
      <c r="Q9091" s="13"/>
      <c r="R9091" s="13"/>
      <c r="S9091" s="13"/>
      <c r="T9091" s="13"/>
      <c r="U9091" s="13"/>
      <c r="V9091" s="13"/>
      <c r="W9091" s="13"/>
      <c r="X9091" s="13"/>
      <c r="Y9091" s="13"/>
      <c r="Z9091" s="13"/>
      <c r="AA9091" s="13"/>
      <c r="AB9091" s="13"/>
      <c r="AC9091" s="13"/>
      <c r="AD9091" s="13"/>
      <c r="AE9091" s="13"/>
      <c r="AF9091" s="13"/>
      <c r="AG9091" s="13"/>
      <c r="AH9091" s="13"/>
      <c r="AI9091" s="13"/>
      <c r="AJ9091" s="13"/>
      <c r="AK9091" s="13"/>
      <c r="AL9091" s="13"/>
      <c r="AM9091" s="13"/>
      <c r="AN9091" s="13"/>
      <c r="AO9091" s="13"/>
      <c r="AP9091" s="13"/>
      <c r="AQ9091" s="13"/>
      <c r="AR9091" s="13"/>
      <c r="AS9091" s="13"/>
      <c r="AT9091" s="13"/>
      <c r="AU9091" s="13"/>
      <c r="AV9091" s="13"/>
      <c r="AW9091" s="13"/>
      <c r="AX9091" s="13"/>
      <c r="AY9091" s="13"/>
      <c r="AZ9091" s="12"/>
      <c r="BA9091" s="12"/>
      <c r="BB9091" s="12"/>
      <c r="BC9091" s="11"/>
      <c r="BD9091" s="11"/>
      <c r="BE9091" s="11"/>
      <c r="BF9091" s="11"/>
    </row>
    <row r="9092" spans="1:58" x14ac:dyDescent="0.25">
      <c r="A9092" s="13"/>
      <c r="B9092" s="13"/>
      <c r="C9092" s="13"/>
      <c r="D9092" s="13"/>
      <c r="E9092" s="13"/>
      <c r="F9092" s="13"/>
      <c r="G9092" s="13"/>
      <c r="H9092" s="13"/>
      <c r="I9092" s="13"/>
      <c r="J9092" s="13"/>
      <c r="K9092" s="13"/>
      <c r="L9092" s="13"/>
      <c r="M9092" s="13"/>
      <c r="N9092" s="13"/>
      <c r="O9092" s="13"/>
      <c r="P9092" s="13"/>
      <c r="Q9092" s="13"/>
      <c r="R9092" s="13"/>
      <c r="S9092" s="13"/>
      <c r="T9092" s="13"/>
      <c r="U9092" s="13"/>
      <c r="V9092" s="13"/>
      <c r="W9092" s="13"/>
      <c r="X9092" s="13"/>
      <c r="Y9092" s="13"/>
      <c r="Z9092" s="13"/>
      <c r="AA9092" s="13"/>
      <c r="AB9092" s="13"/>
      <c r="AC9092" s="13"/>
      <c r="AD9092" s="13"/>
      <c r="AE9092" s="13"/>
      <c r="AF9092" s="13"/>
      <c r="AG9092" s="13"/>
      <c r="AH9092" s="13"/>
      <c r="AI9092" s="13"/>
      <c r="AJ9092" s="13"/>
      <c r="AK9092" s="13"/>
      <c r="AL9092" s="13"/>
      <c r="AM9092" s="13"/>
      <c r="AN9092" s="13"/>
      <c r="AO9092" s="13"/>
      <c r="AP9092" s="13"/>
      <c r="AQ9092" s="13"/>
      <c r="AR9092" s="13"/>
      <c r="AS9092" s="13"/>
      <c r="AT9092" s="13"/>
      <c r="AU9092" s="13"/>
      <c r="AV9092" s="13"/>
      <c r="AW9092" s="13"/>
      <c r="AX9092" s="13"/>
      <c r="AY9092" s="13"/>
      <c r="AZ9092" s="12"/>
      <c r="BA9092" s="12"/>
      <c r="BB9092" s="12"/>
      <c r="BC9092" s="11"/>
      <c r="BD9092" s="11"/>
      <c r="BE9092" s="11"/>
      <c r="BF9092" s="11"/>
    </row>
    <row r="9093" spans="1:58" x14ac:dyDescent="0.25">
      <c r="A9093" s="13"/>
      <c r="B9093" s="13"/>
      <c r="C9093" s="13"/>
      <c r="D9093" s="13"/>
      <c r="E9093" s="13"/>
      <c r="F9093" s="13"/>
      <c r="G9093" s="13"/>
      <c r="H9093" s="13"/>
      <c r="I9093" s="13"/>
      <c r="J9093" s="13"/>
      <c r="K9093" s="13"/>
      <c r="L9093" s="13"/>
      <c r="M9093" s="13"/>
      <c r="N9093" s="13"/>
      <c r="O9093" s="13"/>
      <c r="P9093" s="13"/>
      <c r="Q9093" s="13"/>
      <c r="R9093" s="13"/>
      <c r="S9093" s="13"/>
      <c r="T9093" s="13"/>
      <c r="U9093" s="13"/>
      <c r="V9093" s="13"/>
      <c r="W9093" s="13"/>
      <c r="X9093" s="13"/>
      <c r="Y9093" s="13"/>
      <c r="Z9093" s="13"/>
      <c r="AA9093" s="13"/>
      <c r="AB9093" s="13"/>
      <c r="AC9093" s="13"/>
      <c r="AD9093" s="13"/>
      <c r="AE9093" s="13"/>
      <c r="AF9093" s="13"/>
      <c r="AG9093" s="13"/>
      <c r="AH9093" s="13"/>
      <c r="AI9093" s="13"/>
      <c r="AJ9093" s="13"/>
      <c r="AK9093" s="13"/>
      <c r="AL9093" s="13"/>
      <c r="AM9093" s="13"/>
      <c r="AN9093" s="13"/>
      <c r="AO9093" s="13"/>
      <c r="AP9093" s="13"/>
      <c r="AQ9093" s="13"/>
      <c r="AR9093" s="13"/>
      <c r="AS9093" s="13"/>
      <c r="AT9093" s="13"/>
      <c r="AU9093" s="13"/>
      <c r="AV9093" s="13"/>
      <c r="AW9093" s="13"/>
      <c r="AX9093" s="13"/>
      <c r="AY9093" s="13"/>
      <c r="AZ9093" s="12"/>
      <c r="BA9093" s="12"/>
      <c r="BB9093" s="12"/>
      <c r="BC9093" s="11"/>
      <c r="BD9093" s="11"/>
      <c r="BE9093" s="11"/>
      <c r="BF9093" s="11"/>
    </row>
    <row r="9094" spans="1:58" x14ac:dyDescent="0.25">
      <c r="A9094" s="13"/>
      <c r="B9094" s="13"/>
      <c r="C9094" s="13"/>
      <c r="D9094" s="13"/>
      <c r="E9094" s="13"/>
      <c r="F9094" s="13"/>
      <c r="G9094" s="13"/>
      <c r="H9094" s="13"/>
      <c r="I9094" s="13"/>
      <c r="J9094" s="13"/>
      <c r="K9094" s="13"/>
      <c r="L9094" s="13"/>
      <c r="M9094" s="13"/>
      <c r="N9094" s="13"/>
      <c r="O9094" s="13"/>
      <c r="P9094" s="13"/>
      <c r="Q9094" s="13"/>
      <c r="R9094" s="13"/>
      <c r="S9094" s="13"/>
      <c r="T9094" s="13"/>
      <c r="U9094" s="13"/>
      <c r="V9094" s="13"/>
      <c r="W9094" s="13"/>
      <c r="X9094" s="13"/>
      <c r="Y9094" s="13"/>
      <c r="Z9094" s="13"/>
      <c r="AA9094" s="13"/>
      <c r="AB9094" s="13"/>
      <c r="AC9094" s="13"/>
      <c r="AD9094" s="13"/>
      <c r="AE9094" s="13"/>
      <c r="AF9094" s="13"/>
      <c r="AG9094" s="13"/>
      <c r="AH9094" s="13"/>
      <c r="AI9094" s="13"/>
      <c r="AJ9094" s="13"/>
      <c r="AK9094" s="13"/>
      <c r="AL9094" s="13"/>
      <c r="AM9094" s="13"/>
      <c r="AN9094" s="13"/>
      <c r="AO9094" s="13"/>
      <c r="AP9094" s="13"/>
      <c r="AQ9094" s="13"/>
      <c r="AR9094" s="13"/>
      <c r="AS9094" s="13"/>
      <c r="AT9094" s="13"/>
      <c r="AU9094" s="13"/>
      <c r="AV9094" s="13"/>
      <c r="AW9094" s="13"/>
      <c r="AX9094" s="13"/>
      <c r="AY9094" s="13"/>
      <c r="AZ9094" s="12"/>
      <c r="BA9094" s="12"/>
      <c r="BB9094" s="12"/>
      <c r="BC9094" s="11"/>
      <c r="BD9094" s="11"/>
      <c r="BE9094" s="11"/>
      <c r="BF9094" s="11"/>
    </row>
    <row r="9095" spans="1:58" x14ac:dyDescent="0.25">
      <c r="A9095" s="13"/>
      <c r="B9095" s="13"/>
      <c r="C9095" s="13"/>
      <c r="D9095" s="13"/>
      <c r="E9095" s="13"/>
      <c r="F9095" s="13"/>
      <c r="G9095" s="13"/>
      <c r="H9095" s="13"/>
      <c r="I9095" s="13"/>
      <c r="J9095" s="13"/>
      <c r="K9095" s="13"/>
      <c r="L9095" s="13"/>
      <c r="M9095" s="13"/>
      <c r="N9095" s="13"/>
      <c r="O9095" s="13"/>
      <c r="P9095" s="13"/>
      <c r="Q9095" s="13"/>
      <c r="R9095" s="13"/>
      <c r="S9095" s="13"/>
      <c r="T9095" s="13"/>
      <c r="U9095" s="13"/>
      <c r="V9095" s="13"/>
      <c r="W9095" s="13"/>
      <c r="X9095" s="13"/>
      <c r="Y9095" s="13"/>
      <c r="Z9095" s="13"/>
      <c r="AA9095" s="13"/>
      <c r="AB9095" s="13"/>
      <c r="AC9095" s="13"/>
      <c r="AD9095" s="13"/>
      <c r="AE9095" s="13"/>
      <c r="AF9095" s="13"/>
      <c r="AG9095" s="13"/>
      <c r="AH9095" s="13"/>
      <c r="AI9095" s="13"/>
      <c r="AJ9095" s="13"/>
      <c r="AK9095" s="13"/>
      <c r="AL9095" s="13"/>
      <c r="AM9095" s="13"/>
      <c r="AN9095" s="13"/>
      <c r="AO9095" s="13"/>
      <c r="AP9095" s="13"/>
      <c r="AQ9095" s="13"/>
      <c r="AR9095" s="13"/>
      <c r="AS9095" s="13"/>
      <c r="AT9095" s="13"/>
      <c r="AU9095" s="13"/>
      <c r="AV9095" s="13"/>
      <c r="AW9095" s="13"/>
      <c r="AX9095" s="13"/>
      <c r="AY9095" s="13"/>
      <c r="AZ9095" s="12"/>
      <c r="BA9095" s="12"/>
      <c r="BB9095" s="12"/>
      <c r="BC9095" s="11"/>
      <c r="BD9095" s="11"/>
      <c r="BE9095" s="11"/>
      <c r="BF9095" s="11"/>
    </row>
    <row r="9096" spans="1:58" x14ac:dyDescent="0.25">
      <c r="A9096" s="13"/>
      <c r="B9096" s="13"/>
      <c r="C9096" s="13"/>
      <c r="D9096" s="13"/>
      <c r="E9096" s="13"/>
      <c r="F9096" s="13"/>
      <c r="G9096" s="13"/>
      <c r="H9096" s="13"/>
      <c r="I9096" s="13"/>
      <c r="J9096" s="13"/>
      <c r="K9096" s="13"/>
      <c r="L9096" s="13"/>
      <c r="M9096" s="13"/>
      <c r="N9096" s="13"/>
      <c r="O9096" s="13"/>
      <c r="P9096" s="13"/>
      <c r="Q9096" s="13"/>
      <c r="R9096" s="13"/>
      <c r="S9096" s="13"/>
      <c r="T9096" s="13"/>
      <c r="U9096" s="13"/>
      <c r="V9096" s="13"/>
      <c r="W9096" s="13"/>
      <c r="X9096" s="13"/>
      <c r="Y9096" s="13"/>
      <c r="Z9096" s="13"/>
      <c r="AA9096" s="13"/>
      <c r="AB9096" s="13"/>
      <c r="AC9096" s="13"/>
      <c r="AD9096" s="13"/>
      <c r="AE9096" s="13"/>
      <c r="AF9096" s="13"/>
      <c r="AG9096" s="13"/>
      <c r="AH9096" s="13"/>
      <c r="AI9096" s="13"/>
      <c r="AJ9096" s="13"/>
      <c r="AK9096" s="13"/>
      <c r="AL9096" s="13"/>
      <c r="AM9096" s="13"/>
      <c r="AN9096" s="13"/>
      <c r="AO9096" s="13"/>
      <c r="AP9096" s="13"/>
      <c r="AQ9096" s="13"/>
      <c r="AR9096" s="13"/>
      <c r="AS9096" s="13"/>
      <c r="AT9096" s="13"/>
      <c r="AU9096" s="13"/>
      <c r="AV9096" s="13"/>
      <c r="AW9096" s="13"/>
      <c r="AX9096" s="13"/>
      <c r="AY9096" s="13"/>
      <c r="AZ9096" s="12"/>
      <c r="BA9096" s="12"/>
      <c r="BB9096" s="12"/>
      <c r="BC9096" s="11"/>
      <c r="BD9096" s="11"/>
      <c r="BE9096" s="11"/>
      <c r="BF9096" s="11"/>
    </row>
    <row r="9097" spans="1:58" x14ac:dyDescent="0.25">
      <c r="A9097" s="13"/>
      <c r="B9097" s="13"/>
      <c r="C9097" s="13"/>
      <c r="D9097" s="13"/>
      <c r="E9097" s="13"/>
      <c r="F9097" s="13"/>
      <c r="G9097" s="13"/>
      <c r="H9097" s="13"/>
      <c r="I9097" s="13"/>
      <c r="J9097" s="13"/>
      <c r="K9097" s="13"/>
      <c r="L9097" s="13"/>
      <c r="M9097" s="13"/>
      <c r="N9097" s="13"/>
      <c r="O9097" s="13"/>
      <c r="P9097" s="13"/>
      <c r="Q9097" s="13"/>
      <c r="R9097" s="13"/>
      <c r="S9097" s="13"/>
      <c r="T9097" s="13"/>
      <c r="U9097" s="13"/>
      <c r="V9097" s="13"/>
      <c r="W9097" s="13"/>
      <c r="X9097" s="13"/>
      <c r="Y9097" s="13"/>
      <c r="Z9097" s="13"/>
      <c r="AA9097" s="13"/>
      <c r="AB9097" s="13"/>
      <c r="AC9097" s="13"/>
      <c r="AD9097" s="13"/>
      <c r="AE9097" s="13"/>
      <c r="AF9097" s="13"/>
      <c r="AG9097" s="13"/>
      <c r="AH9097" s="13"/>
      <c r="AI9097" s="13"/>
      <c r="AJ9097" s="13"/>
      <c r="AK9097" s="13"/>
      <c r="AL9097" s="13"/>
      <c r="AM9097" s="13"/>
      <c r="AN9097" s="13"/>
      <c r="AO9097" s="13"/>
      <c r="AP9097" s="13"/>
      <c r="AQ9097" s="13"/>
      <c r="AR9097" s="13"/>
      <c r="AS9097" s="13"/>
      <c r="AT9097" s="13"/>
      <c r="AU9097" s="13"/>
      <c r="AV9097" s="13"/>
      <c r="AW9097" s="13"/>
      <c r="AX9097" s="13"/>
      <c r="AY9097" s="13"/>
      <c r="AZ9097" s="12"/>
      <c r="BA9097" s="12"/>
      <c r="BB9097" s="12"/>
      <c r="BC9097" s="11"/>
      <c r="BD9097" s="11"/>
      <c r="BE9097" s="11"/>
      <c r="BF9097" s="11"/>
    </row>
    <row r="9098" spans="1:58" x14ac:dyDescent="0.25">
      <c r="A9098" s="13"/>
      <c r="B9098" s="13"/>
      <c r="C9098" s="13"/>
      <c r="D9098" s="13"/>
      <c r="E9098" s="13"/>
      <c r="F9098" s="13"/>
      <c r="G9098" s="13"/>
      <c r="H9098" s="13"/>
      <c r="I9098" s="13"/>
      <c r="J9098" s="13"/>
      <c r="K9098" s="13"/>
      <c r="L9098" s="13"/>
      <c r="M9098" s="13"/>
      <c r="N9098" s="13"/>
      <c r="O9098" s="13"/>
      <c r="P9098" s="13"/>
      <c r="Q9098" s="13"/>
      <c r="R9098" s="13"/>
      <c r="S9098" s="13"/>
      <c r="T9098" s="13"/>
      <c r="U9098" s="13"/>
      <c r="V9098" s="13"/>
      <c r="W9098" s="13"/>
      <c r="X9098" s="13"/>
      <c r="Y9098" s="13"/>
      <c r="Z9098" s="13"/>
      <c r="AA9098" s="13"/>
      <c r="AB9098" s="13"/>
      <c r="AC9098" s="13"/>
      <c r="AD9098" s="13"/>
      <c r="AE9098" s="13"/>
      <c r="AF9098" s="13"/>
      <c r="AG9098" s="13"/>
      <c r="AH9098" s="13"/>
      <c r="AI9098" s="13"/>
      <c r="AJ9098" s="13"/>
      <c r="AK9098" s="13"/>
      <c r="AL9098" s="13"/>
      <c r="AM9098" s="13"/>
      <c r="AN9098" s="13"/>
      <c r="AO9098" s="13"/>
      <c r="AP9098" s="13"/>
      <c r="AQ9098" s="13"/>
      <c r="AR9098" s="13"/>
      <c r="AS9098" s="13"/>
      <c r="AT9098" s="13"/>
      <c r="AU9098" s="13"/>
      <c r="AV9098" s="13"/>
      <c r="AW9098" s="13"/>
      <c r="AX9098" s="13"/>
      <c r="AY9098" s="13"/>
      <c r="AZ9098" s="12"/>
      <c r="BA9098" s="12"/>
      <c r="BB9098" s="12"/>
      <c r="BC9098" s="11"/>
      <c r="BD9098" s="11"/>
      <c r="BE9098" s="11"/>
      <c r="BF9098" s="11"/>
    </row>
    <row r="9099" spans="1:58" x14ac:dyDescent="0.25">
      <c r="A9099" s="13"/>
      <c r="B9099" s="13"/>
      <c r="C9099" s="13"/>
      <c r="D9099" s="13"/>
      <c r="E9099" s="13"/>
      <c r="F9099" s="13"/>
      <c r="G9099" s="13"/>
      <c r="H9099" s="13"/>
      <c r="I9099" s="13"/>
      <c r="J9099" s="13"/>
      <c r="K9099" s="13"/>
      <c r="L9099" s="13"/>
      <c r="M9099" s="13"/>
      <c r="N9099" s="13"/>
      <c r="O9099" s="13"/>
      <c r="P9099" s="13"/>
      <c r="Q9099" s="13"/>
      <c r="R9099" s="13"/>
      <c r="S9099" s="13"/>
      <c r="T9099" s="13"/>
      <c r="U9099" s="13"/>
      <c r="V9099" s="13"/>
      <c r="W9099" s="13"/>
      <c r="X9099" s="13"/>
      <c r="Y9099" s="13"/>
      <c r="Z9099" s="13"/>
      <c r="AA9099" s="13"/>
      <c r="AB9099" s="13"/>
      <c r="AC9099" s="13"/>
      <c r="AD9099" s="13"/>
      <c r="AE9099" s="13"/>
      <c r="AF9099" s="13"/>
      <c r="AG9099" s="13"/>
      <c r="AH9099" s="13"/>
      <c r="AI9099" s="13"/>
      <c r="AJ9099" s="13"/>
      <c r="AK9099" s="13"/>
      <c r="AL9099" s="13"/>
      <c r="AM9099" s="13"/>
      <c r="AN9099" s="13"/>
      <c r="AO9099" s="13"/>
      <c r="AP9099" s="13"/>
      <c r="AQ9099" s="13"/>
      <c r="AR9099" s="13"/>
      <c r="AS9099" s="13"/>
      <c r="AT9099" s="13"/>
      <c r="AU9099" s="13"/>
      <c r="AV9099" s="13"/>
      <c r="AW9099" s="13"/>
      <c r="AX9099" s="13"/>
      <c r="AY9099" s="13"/>
      <c r="AZ9099" s="12"/>
      <c r="BA9099" s="12"/>
      <c r="BB9099" s="12"/>
      <c r="BC9099" s="11"/>
      <c r="BD9099" s="11"/>
      <c r="BE9099" s="11"/>
      <c r="BF9099" s="11"/>
    </row>
    <row r="9100" spans="1:58" x14ac:dyDescent="0.25">
      <c r="A9100" s="13"/>
      <c r="B9100" s="13"/>
      <c r="C9100" s="13"/>
      <c r="D9100" s="13"/>
      <c r="E9100" s="13"/>
      <c r="F9100" s="13"/>
      <c r="G9100" s="13"/>
      <c r="H9100" s="13"/>
      <c r="I9100" s="13"/>
      <c r="J9100" s="13"/>
      <c r="K9100" s="13"/>
      <c r="L9100" s="13"/>
      <c r="M9100" s="13"/>
      <c r="N9100" s="13"/>
      <c r="O9100" s="13"/>
      <c r="P9100" s="13"/>
      <c r="Q9100" s="13"/>
      <c r="R9100" s="13"/>
      <c r="S9100" s="13"/>
      <c r="T9100" s="13"/>
      <c r="U9100" s="13"/>
      <c r="V9100" s="13"/>
      <c r="W9100" s="13"/>
      <c r="X9100" s="13"/>
      <c r="Y9100" s="13"/>
      <c r="Z9100" s="13"/>
      <c r="AA9100" s="13"/>
      <c r="AB9100" s="13"/>
      <c r="AC9100" s="13"/>
      <c r="AD9100" s="13"/>
      <c r="AE9100" s="13"/>
      <c r="AF9100" s="13"/>
      <c r="AG9100" s="13"/>
      <c r="AH9100" s="13"/>
      <c r="AI9100" s="13"/>
      <c r="AJ9100" s="13"/>
      <c r="AK9100" s="13"/>
      <c r="AL9100" s="13"/>
      <c r="AM9100" s="13"/>
      <c r="AN9100" s="13"/>
      <c r="AO9100" s="13"/>
      <c r="AP9100" s="13"/>
      <c r="AQ9100" s="13"/>
      <c r="AR9100" s="13"/>
      <c r="AS9100" s="13"/>
      <c r="AT9100" s="13"/>
      <c r="AU9100" s="13"/>
      <c r="AV9100" s="13"/>
      <c r="AW9100" s="13"/>
      <c r="AX9100" s="13"/>
      <c r="AY9100" s="13"/>
      <c r="AZ9100" s="12"/>
      <c r="BA9100" s="12"/>
      <c r="BB9100" s="12"/>
      <c r="BC9100" s="11"/>
      <c r="BD9100" s="11"/>
      <c r="BE9100" s="11"/>
      <c r="BF9100" s="11"/>
    </row>
    <row r="9101" spans="1:58" x14ac:dyDescent="0.25">
      <c r="A9101" s="13"/>
      <c r="B9101" s="13"/>
      <c r="C9101" s="13"/>
      <c r="D9101" s="13"/>
      <c r="E9101" s="13"/>
      <c r="F9101" s="13"/>
      <c r="G9101" s="13"/>
      <c r="H9101" s="13"/>
      <c r="I9101" s="13"/>
      <c r="J9101" s="13"/>
      <c r="K9101" s="13"/>
      <c r="L9101" s="13"/>
      <c r="M9101" s="13"/>
      <c r="N9101" s="13"/>
      <c r="O9101" s="13"/>
      <c r="P9101" s="13"/>
      <c r="Q9101" s="13"/>
      <c r="R9101" s="13"/>
      <c r="S9101" s="13"/>
      <c r="T9101" s="13"/>
      <c r="U9101" s="13"/>
      <c r="V9101" s="13"/>
      <c r="W9101" s="13"/>
      <c r="X9101" s="13"/>
      <c r="Y9101" s="13"/>
      <c r="Z9101" s="13"/>
      <c r="AA9101" s="13"/>
      <c r="AB9101" s="13"/>
      <c r="AC9101" s="13"/>
      <c r="AD9101" s="13"/>
      <c r="AE9101" s="13"/>
      <c r="AF9101" s="13"/>
      <c r="AG9101" s="13"/>
      <c r="AH9101" s="13"/>
      <c r="AI9101" s="13"/>
      <c r="AJ9101" s="13"/>
      <c r="AK9101" s="13"/>
      <c r="AL9101" s="13"/>
      <c r="AM9101" s="13"/>
      <c r="AN9101" s="13"/>
      <c r="AO9101" s="13"/>
      <c r="AP9101" s="13"/>
      <c r="AQ9101" s="13"/>
      <c r="AR9101" s="13"/>
      <c r="AS9101" s="13"/>
      <c r="AT9101" s="13"/>
      <c r="AU9101" s="13"/>
      <c r="AV9101" s="13"/>
      <c r="AW9101" s="13"/>
      <c r="AX9101" s="13"/>
      <c r="AY9101" s="13"/>
      <c r="AZ9101" s="12"/>
      <c r="BA9101" s="12"/>
      <c r="BB9101" s="12"/>
      <c r="BC9101" s="11"/>
      <c r="BD9101" s="11"/>
      <c r="BE9101" s="11"/>
      <c r="BF9101" s="11"/>
    </row>
    <row r="9102" spans="1:58" x14ac:dyDescent="0.25">
      <c r="A9102" s="13"/>
      <c r="B9102" s="13"/>
      <c r="C9102" s="13"/>
      <c r="D9102" s="13"/>
      <c r="E9102" s="13"/>
      <c r="F9102" s="13"/>
      <c r="G9102" s="13"/>
      <c r="H9102" s="13"/>
      <c r="I9102" s="13"/>
      <c r="J9102" s="13"/>
      <c r="K9102" s="13"/>
      <c r="L9102" s="13"/>
      <c r="M9102" s="13"/>
      <c r="N9102" s="13"/>
      <c r="O9102" s="13"/>
      <c r="P9102" s="13"/>
      <c r="Q9102" s="13"/>
      <c r="R9102" s="13"/>
      <c r="S9102" s="13"/>
      <c r="T9102" s="13"/>
      <c r="U9102" s="13"/>
      <c r="V9102" s="13"/>
      <c r="W9102" s="13"/>
      <c r="X9102" s="13"/>
      <c r="Y9102" s="13"/>
      <c r="Z9102" s="13"/>
      <c r="AA9102" s="13"/>
      <c r="AB9102" s="13"/>
      <c r="AC9102" s="13"/>
      <c r="AD9102" s="13"/>
      <c r="AE9102" s="13"/>
      <c r="AF9102" s="13"/>
      <c r="AG9102" s="13"/>
      <c r="AH9102" s="13"/>
      <c r="AI9102" s="13"/>
      <c r="AJ9102" s="13"/>
      <c r="AK9102" s="13"/>
      <c r="AL9102" s="13"/>
      <c r="AM9102" s="13"/>
      <c r="AN9102" s="13"/>
      <c r="AO9102" s="13"/>
      <c r="AP9102" s="13"/>
      <c r="AQ9102" s="13"/>
      <c r="AR9102" s="13"/>
      <c r="AS9102" s="13"/>
      <c r="AT9102" s="13"/>
      <c r="AU9102" s="13"/>
      <c r="AV9102" s="13"/>
      <c r="AW9102" s="13"/>
      <c r="AX9102" s="13"/>
      <c r="AY9102" s="13"/>
      <c r="AZ9102" s="12"/>
      <c r="BA9102" s="12"/>
      <c r="BB9102" s="12"/>
      <c r="BC9102" s="11"/>
      <c r="BD9102" s="11"/>
      <c r="BE9102" s="11"/>
      <c r="BF9102" s="11"/>
    </row>
    <row r="9103" spans="1:58" x14ac:dyDescent="0.25">
      <c r="A9103" s="13"/>
      <c r="B9103" s="13"/>
      <c r="C9103" s="13"/>
      <c r="D9103" s="13"/>
      <c r="E9103" s="13"/>
      <c r="F9103" s="13"/>
      <c r="G9103" s="13"/>
      <c r="H9103" s="13"/>
      <c r="I9103" s="13"/>
      <c r="J9103" s="13"/>
      <c r="K9103" s="13"/>
      <c r="L9103" s="13"/>
      <c r="M9103" s="13"/>
      <c r="N9103" s="13"/>
      <c r="O9103" s="13"/>
      <c r="P9103" s="13"/>
      <c r="Q9103" s="13"/>
      <c r="R9103" s="13"/>
      <c r="S9103" s="13"/>
      <c r="T9103" s="13"/>
      <c r="U9103" s="13"/>
      <c r="V9103" s="13"/>
      <c r="W9103" s="13"/>
      <c r="X9103" s="13"/>
      <c r="Y9103" s="13"/>
      <c r="Z9103" s="13"/>
      <c r="AA9103" s="13"/>
      <c r="AB9103" s="13"/>
      <c r="AC9103" s="13"/>
      <c r="AD9103" s="13"/>
      <c r="AE9103" s="13"/>
      <c r="AF9103" s="13"/>
      <c r="AG9103" s="13"/>
      <c r="AH9103" s="13"/>
      <c r="AI9103" s="13"/>
      <c r="AJ9103" s="13"/>
      <c r="AK9103" s="13"/>
      <c r="AL9103" s="13"/>
      <c r="AM9103" s="13"/>
      <c r="AN9103" s="13"/>
      <c r="AO9103" s="13"/>
      <c r="AP9103" s="13"/>
      <c r="AQ9103" s="13"/>
      <c r="AR9103" s="13"/>
      <c r="AS9103" s="13"/>
      <c r="AT9103" s="13"/>
      <c r="AU9103" s="13"/>
      <c r="AV9103" s="13"/>
      <c r="AW9103" s="13"/>
      <c r="AX9103" s="13"/>
      <c r="AY9103" s="13"/>
      <c r="AZ9103" s="12"/>
      <c r="BA9103" s="12"/>
      <c r="BB9103" s="12"/>
      <c r="BC9103" s="11"/>
      <c r="BD9103" s="11"/>
      <c r="BE9103" s="11"/>
      <c r="BF9103" s="11"/>
    </row>
    <row r="9104" spans="1:58" x14ac:dyDescent="0.25">
      <c r="A9104" s="13"/>
      <c r="B9104" s="13"/>
      <c r="C9104" s="13"/>
      <c r="D9104" s="13"/>
      <c r="E9104" s="13"/>
      <c r="F9104" s="13"/>
      <c r="G9104" s="13"/>
      <c r="H9104" s="13"/>
      <c r="I9104" s="13"/>
      <c r="J9104" s="13"/>
      <c r="K9104" s="13"/>
      <c r="L9104" s="13"/>
      <c r="M9104" s="13"/>
      <c r="N9104" s="13"/>
      <c r="O9104" s="13"/>
      <c r="P9104" s="13"/>
      <c r="Q9104" s="13"/>
      <c r="R9104" s="13"/>
      <c r="S9104" s="13"/>
      <c r="T9104" s="13"/>
      <c r="U9104" s="13"/>
      <c r="V9104" s="13"/>
      <c r="W9104" s="13"/>
      <c r="X9104" s="13"/>
      <c r="Y9104" s="13"/>
      <c r="Z9104" s="13"/>
      <c r="AA9104" s="13"/>
      <c r="AB9104" s="13"/>
      <c r="AC9104" s="13"/>
      <c r="AD9104" s="13"/>
      <c r="AE9104" s="13"/>
      <c r="AF9104" s="13"/>
      <c r="AG9104" s="13"/>
      <c r="AH9104" s="13"/>
      <c r="AI9104" s="13"/>
      <c r="AJ9104" s="13"/>
      <c r="AK9104" s="13"/>
      <c r="AL9104" s="13"/>
      <c r="AM9104" s="13"/>
      <c r="AN9104" s="13"/>
      <c r="AO9104" s="13"/>
      <c r="AP9104" s="13"/>
      <c r="AQ9104" s="13"/>
      <c r="AR9104" s="13"/>
      <c r="AS9104" s="13"/>
      <c r="AT9104" s="13"/>
      <c r="AU9104" s="13"/>
      <c r="AV9104" s="13"/>
      <c r="AW9104" s="13"/>
      <c r="AX9104" s="13"/>
      <c r="AY9104" s="13"/>
      <c r="AZ9104" s="12"/>
      <c r="BA9104" s="12"/>
      <c r="BB9104" s="12"/>
      <c r="BC9104" s="11"/>
      <c r="BD9104" s="11"/>
      <c r="BE9104" s="11"/>
      <c r="BF9104" s="11"/>
    </row>
    <row r="9105" spans="1:58" x14ac:dyDescent="0.25">
      <c r="A9105" s="13"/>
      <c r="B9105" s="13"/>
      <c r="C9105" s="13"/>
      <c r="D9105" s="13"/>
      <c r="E9105" s="13"/>
      <c r="F9105" s="13"/>
      <c r="G9105" s="13"/>
      <c r="H9105" s="13"/>
      <c r="I9105" s="13"/>
      <c r="J9105" s="13"/>
      <c r="K9105" s="13"/>
      <c r="L9105" s="13"/>
      <c r="M9105" s="13"/>
      <c r="N9105" s="13"/>
      <c r="O9105" s="13"/>
      <c r="P9105" s="13"/>
      <c r="Q9105" s="13"/>
      <c r="R9105" s="13"/>
      <c r="S9105" s="13"/>
      <c r="T9105" s="13"/>
      <c r="U9105" s="13"/>
      <c r="V9105" s="13"/>
      <c r="W9105" s="13"/>
      <c r="X9105" s="13"/>
      <c r="Y9105" s="13"/>
      <c r="Z9105" s="13"/>
      <c r="AA9105" s="13"/>
      <c r="AB9105" s="13"/>
      <c r="AC9105" s="13"/>
      <c r="AD9105" s="13"/>
      <c r="AE9105" s="13"/>
      <c r="AF9105" s="13"/>
      <c r="AG9105" s="13"/>
      <c r="AH9105" s="13"/>
      <c r="AI9105" s="13"/>
      <c r="AJ9105" s="13"/>
      <c r="AK9105" s="13"/>
      <c r="AL9105" s="13"/>
      <c r="AM9105" s="13"/>
      <c r="AN9105" s="13"/>
      <c r="AO9105" s="13"/>
      <c r="AP9105" s="13"/>
      <c r="AQ9105" s="13"/>
      <c r="AR9105" s="13"/>
      <c r="AS9105" s="13"/>
      <c r="AT9105" s="13"/>
      <c r="AU9105" s="13"/>
      <c r="AV9105" s="13"/>
      <c r="AW9105" s="13"/>
      <c r="AX9105" s="13"/>
      <c r="AY9105" s="13"/>
      <c r="AZ9105" s="12"/>
      <c r="BA9105" s="12"/>
      <c r="BB9105" s="12"/>
      <c r="BC9105" s="11"/>
      <c r="BD9105" s="11"/>
      <c r="BE9105" s="11"/>
      <c r="BF9105" s="11"/>
    </row>
    <row r="9106" spans="1:58" x14ac:dyDescent="0.25">
      <c r="A9106" s="13"/>
      <c r="B9106" s="13"/>
      <c r="C9106" s="13"/>
      <c r="D9106" s="13"/>
      <c r="E9106" s="13"/>
      <c r="F9106" s="13"/>
      <c r="G9106" s="13"/>
      <c r="H9106" s="13"/>
      <c r="I9106" s="13"/>
      <c r="J9106" s="13"/>
      <c r="K9106" s="13"/>
      <c r="L9106" s="13"/>
      <c r="M9106" s="13"/>
      <c r="N9106" s="13"/>
      <c r="O9106" s="13"/>
      <c r="P9106" s="13"/>
      <c r="Q9106" s="13"/>
      <c r="R9106" s="13"/>
      <c r="S9106" s="13"/>
      <c r="T9106" s="13"/>
      <c r="U9106" s="13"/>
      <c r="V9106" s="13"/>
      <c r="W9106" s="13"/>
      <c r="X9106" s="13"/>
      <c r="Y9106" s="13"/>
      <c r="Z9106" s="13"/>
      <c r="AA9106" s="13"/>
      <c r="AB9106" s="13"/>
      <c r="AC9106" s="13"/>
      <c r="AD9106" s="13"/>
      <c r="AE9106" s="13"/>
      <c r="AF9106" s="13"/>
      <c r="AG9106" s="13"/>
      <c r="AH9106" s="13"/>
      <c r="AI9106" s="13"/>
      <c r="AJ9106" s="13"/>
      <c r="AK9106" s="13"/>
      <c r="AL9106" s="13"/>
      <c r="AM9106" s="13"/>
      <c r="AN9106" s="13"/>
      <c r="AO9106" s="13"/>
      <c r="AP9106" s="13"/>
      <c r="AQ9106" s="13"/>
      <c r="AR9106" s="13"/>
      <c r="AS9106" s="13"/>
      <c r="AT9106" s="13"/>
      <c r="AU9106" s="13"/>
      <c r="AV9106" s="13"/>
      <c r="AW9106" s="13"/>
      <c r="AX9106" s="13"/>
      <c r="AY9106" s="13"/>
      <c r="AZ9106" s="12"/>
      <c r="BA9106" s="12"/>
      <c r="BB9106" s="12"/>
      <c r="BC9106" s="11"/>
      <c r="BD9106" s="11"/>
      <c r="BE9106" s="11"/>
      <c r="BF9106" s="11"/>
    </row>
    <row r="9107" spans="1:58" x14ac:dyDescent="0.25">
      <c r="A9107" s="13"/>
      <c r="B9107" s="13"/>
      <c r="C9107" s="13"/>
      <c r="D9107" s="13"/>
      <c r="E9107" s="13"/>
      <c r="F9107" s="13"/>
      <c r="G9107" s="13"/>
      <c r="H9107" s="13"/>
      <c r="I9107" s="13"/>
      <c r="J9107" s="13"/>
      <c r="K9107" s="13"/>
      <c r="L9107" s="13"/>
      <c r="M9107" s="13"/>
      <c r="N9107" s="13"/>
      <c r="O9107" s="13"/>
      <c r="P9107" s="13"/>
      <c r="Q9107" s="13"/>
      <c r="R9107" s="13"/>
      <c r="S9107" s="13"/>
      <c r="T9107" s="13"/>
      <c r="U9107" s="13"/>
      <c r="V9107" s="13"/>
      <c r="W9107" s="13"/>
      <c r="X9107" s="13"/>
      <c r="Y9107" s="13"/>
      <c r="Z9107" s="13"/>
      <c r="AA9107" s="13"/>
      <c r="AB9107" s="13"/>
      <c r="AC9107" s="13"/>
      <c r="AD9107" s="13"/>
      <c r="AE9107" s="13"/>
      <c r="AF9107" s="13"/>
      <c r="AG9107" s="13"/>
      <c r="AH9107" s="13"/>
      <c r="AI9107" s="13"/>
      <c r="AJ9107" s="13"/>
      <c r="AK9107" s="13"/>
      <c r="AL9107" s="13"/>
      <c r="AM9107" s="13"/>
      <c r="AN9107" s="13"/>
      <c r="AO9107" s="13"/>
      <c r="AP9107" s="13"/>
      <c r="AQ9107" s="13"/>
      <c r="AR9107" s="13"/>
      <c r="AS9107" s="13"/>
      <c r="AT9107" s="13"/>
      <c r="AU9107" s="13"/>
      <c r="AV9107" s="13"/>
      <c r="AW9107" s="13"/>
      <c r="AX9107" s="13"/>
      <c r="AY9107" s="13"/>
      <c r="AZ9107" s="12"/>
      <c r="BA9107" s="12"/>
      <c r="BB9107" s="12"/>
      <c r="BC9107" s="11"/>
      <c r="BD9107" s="11"/>
      <c r="BE9107" s="11"/>
      <c r="BF9107" s="11"/>
    </row>
    <row r="9108" spans="1:58" x14ac:dyDescent="0.25">
      <c r="A9108" s="13"/>
      <c r="B9108" s="13"/>
      <c r="C9108" s="13"/>
      <c r="D9108" s="13"/>
      <c r="E9108" s="13"/>
      <c r="F9108" s="13"/>
      <c r="G9108" s="13"/>
      <c r="H9108" s="13"/>
      <c r="I9108" s="13"/>
      <c r="J9108" s="13"/>
      <c r="K9108" s="13"/>
      <c r="L9108" s="13"/>
      <c r="M9108" s="13"/>
      <c r="N9108" s="13"/>
      <c r="O9108" s="13"/>
      <c r="P9108" s="13"/>
      <c r="Q9108" s="13"/>
      <c r="R9108" s="13"/>
      <c r="S9108" s="13"/>
      <c r="T9108" s="13"/>
      <c r="U9108" s="13"/>
      <c r="V9108" s="13"/>
      <c r="W9108" s="13"/>
      <c r="X9108" s="13"/>
      <c r="Y9108" s="13"/>
      <c r="Z9108" s="13"/>
      <c r="AA9108" s="13"/>
      <c r="AB9108" s="13"/>
      <c r="AC9108" s="13"/>
      <c r="AD9108" s="13"/>
      <c r="AE9108" s="13"/>
      <c r="AF9108" s="13"/>
      <c r="AG9108" s="13"/>
      <c r="AH9108" s="13"/>
      <c r="AI9108" s="13"/>
      <c r="AJ9108" s="13"/>
      <c r="AK9108" s="13"/>
      <c r="AL9108" s="13"/>
      <c r="AM9108" s="13"/>
      <c r="AN9108" s="13"/>
      <c r="AO9108" s="13"/>
      <c r="AP9108" s="13"/>
      <c r="AQ9108" s="13"/>
      <c r="AR9108" s="13"/>
      <c r="AS9108" s="13"/>
      <c r="AT9108" s="13"/>
      <c r="AU9108" s="13"/>
      <c r="AV9108" s="13"/>
      <c r="AW9108" s="13"/>
      <c r="AX9108" s="13"/>
      <c r="AY9108" s="13"/>
      <c r="AZ9108" s="12"/>
      <c r="BA9108" s="12"/>
      <c r="BB9108" s="12"/>
      <c r="BC9108" s="11"/>
      <c r="BD9108" s="11"/>
      <c r="BE9108" s="11"/>
      <c r="BF9108" s="11"/>
    </row>
    <row r="9109" spans="1:58" x14ac:dyDescent="0.25">
      <c r="A9109" s="13"/>
      <c r="B9109" s="13"/>
      <c r="C9109" s="13"/>
      <c r="D9109" s="13"/>
      <c r="E9109" s="13"/>
      <c r="F9109" s="13"/>
      <c r="G9109" s="13"/>
      <c r="H9109" s="13"/>
      <c r="I9109" s="13"/>
      <c r="J9109" s="13"/>
      <c r="K9109" s="13"/>
      <c r="L9109" s="13"/>
      <c r="M9109" s="13"/>
      <c r="N9109" s="13"/>
      <c r="O9109" s="13"/>
      <c r="P9109" s="13"/>
      <c r="Q9109" s="13"/>
      <c r="R9109" s="13"/>
      <c r="S9109" s="13"/>
      <c r="T9109" s="13"/>
      <c r="U9109" s="13"/>
      <c r="V9109" s="13"/>
      <c r="W9109" s="13"/>
      <c r="X9109" s="13"/>
      <c r="Y9109" s="13"/>
      <c r="Z9109" s="13"/>
      <c r="AA9109" s="13"/>
      <c r="AB9109" s="13"/>
      <c r="AC9109" s="13"/>
      <c r="AD9109" s="13"/>
      <c r="AE9109" s="13"/>
      <c r="AF9109" s="13"/>
      <c r="AG9109" s="13"/>
      <c r="AH9109" s="13"/>
      <c r="AI9109" s="13"/>
      <c r="AJ9109" s="13"/>
      <c r="AK9109" s="13"/>
      <c r="AL9109" s="13"/>
      <c r="AM9109" s="13"/>
      <c r="AN9109" s="13"/>
      <c r="AO9109" s="13"/>
      <c r="AP9109" s="13"/>
      <c r="AQ9109" s="13"/>
      <c r="AR9109" s="13"/>
      <c r="AS9109" s="13"/>
      <c r="AT9109" s="13"/>
      <c r="AU9109" s="13"/>
      <c r="AV9109" s="13"/>
      <c r="AW9109" s="13"/>
      <c r="AX9109" s="13"/>
      <c r="AY9109" s="13"/>
      <c r="AZ9109" s="12"/>
      <c r="BA9109" s="12"/>
      <c r="BB9109" s="12"/>
      <c r="BC9109" s="11"/>
      <c r="BD9109" s="11"/>
      <c r="BE9109" s="11"/>
      <c r="BF9109" s="11"/>
    </row>
    <row r="9110" spans="1:58" x14ac:dyDescent="0.25">
      <c r="A9110" s="13"/>
      <c r="B9110" s="13"/>
      <c r="C9110" s="13"/>
      <c r="D9110" s="13"/>
      <c r="E9110" s="13"/>
      <c r="F9110" s="13"/>
      <c r="G9110" s="13"/>
      <c r="H9110" s="13"/>
      <c r="I9110" s="13"/>
      <c r="J9110" s="13"/>
      <c r="K9110" s="13"/>
      <c r="L9110" s="13"/>
      <c r="M9110" s="13"/>
      <c r="N9110" s="13"/>
      <c r="O9110" s="13"/>
      <c r="P9110" s="13"/>
      <c r="Q9110" s="13"/>
      <c r="R9110" s="13"/>
      <c r="S9110" s="13"/>
      <c r="T9110" s="13"/>
      <c r="U9110" s="13"/>
      <c r="V9110" s="13"/>
      <c r="W9110" s="13"/>
      <c r="X9110" s="13"/>
      <c r="Y9110" s="13"/>
      <c r="Z9110" s="13"/>
      <c r="AA9110" s="13"/>
      <c r="AB9110" s="13"/>
      <c r="AC9110" s="13"/>
      <c r="AD9110" s="13"/>
      <c r="AE9110" s="13"/>
      <c r="AF9110" s="13"/>
      <c r="AG9110" s="13"/>
      <c r="AH9110" s="13"/>
      <c r="AI9110" s="13"/>
      <c r="AJ9110" s="13"/>
      <c r="AK9110" s="13"/>
      <c r="AL9110" s="13"/>
      <c r="AM9110" s="13"/>
      <c r="AN9110" s="13"/>
      <c r="AO9110" s="13"/>
      <c r="AP9110" s="13"/>
      <c r="AQ9110" s="13"/>
      <c r="AR9110" s="13"/>
      <c r="AS9110" s="13"/>
      <c r="AT9110" s="13"/>
      <c r="AU9110" s="13"/>
      <c r="AV9110" s="13"/>
      <c r="AW9110" s="13"/>
      <c r="AX9110" s="13"/>
      <c r="AY9110" s="13"/>
      <c r="AZ9110" s="12"/>
      <c r="BA9110" s="12"/>
      <c r="BB9110" s="12"/>
      <c r="BC9110" s="11"/>
      <c r="BD9110" s="11"/>
      <c r="BE9110" s="11"/>
      <c r="BF9110" s="11"/>
    </row>
    <row r="9111" spans="1:58" x14ac:dyDescent="0.25">
      <c r="A9111" s="13"/>
      <c r="B9111" s="13"/>
      <c r="C9111" s="13"/>
      <c r="D9111" s="13"/>
      <c r="E9111" s="13"/>
      <c r="F9111" s="13"/>
      <c r="G9111" s="13"/>
      <c r="H9111" s="13"/>
      <c r="I9111" s="13"/>
      <c r="J9111" s="13"/>
      <c r="K9111" s="13"/>
      <c r="L9111" s="13"/>
      <c r="M9111" s="13"/>
      <c r="N9111" s="13"/>
      <c r="O9111" s="13"/>
      <c r="P9111" s="13"/>
      <c r="Q9111" s="13"/>
      <c r="R9111" s="13"/>
      <c r="S9111" s="13"/>
      <c r="T9111" s="13"/>
      <c r="U9111" s="13"/>
      <c r="V9111" s="13"/>
      <c r="W9111" s="13"/>
      <c r="X9111" s="13"/>
      <c r="Y9111" s="13"/>
      <c r="Z9111" s="13"/>
      <c r="AA9111" s="13"/>
      <c r="AB9111" s="13"/>
      <c r="AC9111" s="13"/>
      <c r="AD9111" s="13"/>
      <c r="AE9111" s="13"/>
      <c r="AF9111" s="13"/>
      <c r="AG9111" s="13"/>
      <c r="AH9111" s="13"/>
      <c r="AI9111" s="13"/>
      <c r="AJ9111" s="13"/>
      <c r="AK9111" s="13"/>
      <c r="AL9111" s="13"/>
      <c r="AM9111" s="13"/>
      <c r="AN9111" s="13"/>
      <c r="AO9111" s="13"/>
      <c r="AP9111" s="13"/>
      <c r="AQ9111" s="13"/>
      <c r="AR9111" s="13"/>
      <c r="AS9111" s="13"/>
      <c r="AT9111" s="13"/>
      <c r="AU9111" s="13"/>
      <c r="AV9111" s="13"/>
      <c r="AW9111" s="13"/>
      <c r="AX9111" s="13"/>
      <c r="AY9111" s="13"/>
      <c r="AZ9111" s="12"/>
      <c r="BA9111" s="12"/>
      <c r="BB9111" s="12"/>
      <c r="BC9111" s="11"/>
      <c r="BD9111" s="11"/>
      <c r="BE9111" s="11"/>
      <c r="BF9111" s="11"/>
    </row>
    <row r="9112" spans="1:58" x14ac:dyDescent="0.25">
      <c r="A9112" s="13"/>
      <c r="B9112" s="13"/>
      <c r="C9112" s="13"/>
      <c r="D9112" s="13"/>
      <c r="E9112" s="13"/>
      <c r="F9112" s="13"/>
      <c r="G9112" s="13"/>
      <c r="H9112" s="13"/>
      <c r="I9112" s="13"/>
      <c r="J9112" s="13"/>
      <c r="K9112" s="13"/>
      <c r="L9112" s="13"/>
      <c r="M9112" s="13"/>
      <c r="N9112" s="13"/>
      <c r="O9112" s="13"/>
      <c r="P9112" s="13"/>
      <c r="Q9112" s="13"/>
      <c r="R9112" s="13"/>
      <c r="S9112" s="13"/>
      <c r="T9112" s="13"/>
      <c r="U9112" s="13"/>
      <c r="V9112" s="13"/>
      <c r="W9112" s="13"/>
      <c r="X9112" s="13"/>
      <c r="Y9112" s="13"/>
      <c r="Z9112" s="13"/>
      <c r="AA9112" s="13"/>
      <c r="AB9112" s="13"/>
      <c r="AC9112" s="13"/>
      <c r="AD9112" s="13"/>
      <c r="AE9112" s="13"/>
      <c r="AF9112" s="13"/>
      <c r="AG9112" s="13"/>
      <c r="AH9112" s="13"/>
      <c r="AI9112" s="13"/>
      <c r="AJ9112" s="13"/>
      <c r="AK9112" s="13"/>
      <c r="AL9112" s="13"/>
      <c r="AM9112" s="13"/>
      <c r="AN9112" s="13"/>
      <c r="AO9112" s="13"/>
      <c r="AP9112" s="13"/>
      <c r="AQ9112" s="13"/>
      <c r="AR9112" s="13"/>
      <c r="AS9112" s="13"/>
      <c r="AT9112" s="13"/>
      <c r="AU9112" s="13"/>
      <c r="AV9112" s="13"/>
      <c r="AW9112" s="13"/>
      <c r="AX9112" s="13"/>
      <c r="AY9112" s="13"/>
      <c r="AZ9112" s="12"/>
      <c r="BA9112" s="12"/>
      <c r="BB9112" s="12"/>
      <c r="BC9112" s="11"/>
      <c r="BD9112" s="11"/>
      <c r="BE9112" s="11"/>
      <c r="BF9112" s="11"/>
    </row>
    <row r="9113" spans="1:58" x14ac:dyDescent="0.25">
      <c r="A9113" s="13"/>
      <c r="B9113" s="13"/>
      <c r="C9113" s="13"/>
      <c r="D9113" s="13"/>
      <c r="E9113" s="13"/>
      <c r="F9113" s="13"/>
      <c r="G9113" s="13"/>
      <c r="H9113" s="13"/>
      <c r="I9113" s="13"/>
      <c r="J9113" s="13"/>
      <c r="K9113" s="13"/>
      <c r="L9113" s="13"/>
      <c r="M9113" s="13"/>
      <c r="N9113" s="13"/>
      <c r="O9113" s="13"/>
      <c r="P9113" s="13"/>
      <c r="Q9113" s="13"/>
      <c r="R9113" s="13"/>
      <c r="S9113" s="13"/>
      <c r="T9113" s="13"/>
      <c r="U9113" s="13"/>
      <c r="V9113" s="13"/>
      <c r="W9113" s="13"/>
      <c r="X9113" s="13"/>
      <c r="Y9113" s="13"/>
      <c r="Z9113" s="13"/>
      <c r="AA9113" s="13"/>
      <c r="AB9113" s="13"/>
      <c r="AC9113" s="13"/>
      <c r="AD9113" s="13"/>
      <c r="AE9113" s="13"/>
      <c r="AF9113" s="13"/>
      <c r="AG9113" s="13"/>
      <c r="AH9113" s="13"/>
      <c r="AI9113" s="13"/>
      <c r="AJ9113" s="13"/>
      <c r="AK9113" s="13"/>
      <c r="AL9113" s="13"/>
      <c r="AM9113" s="13"/>
      <c r="AN9113" s="13"/>
      <c r="AO9113" s="13"/>
      <c r="AP9113" s="13"/>
      <c r="AQ9113" s="13"/>
      <c r="AR9113" s="13"/>
      <c r="AS9113" s="13"/>
      <c r="AT9113" s="13"/>
      <c r="AU9113" s="13"/>
      <c r="AV9113" s="13"/>
      <c r="AW9113" s="13"/>
      <c r="AX9113" s="13"/>
      <c r="AY9113" s="13"/>
      <c r="AZ9113" s="12"/>
      <c r="BA9113" s="12"/>
      <c r="BB9113" s="12"/>
      <c r="BC9113" s="11"/>
      <c r="BD9113" s="11"/>
      <c r="BE9113" s="11"/>
      <c r="BF9113" s="11"/>
    </row>
    <row r="9114" spans="1:58" x14ac:dyDescent="0.25">
      <c r="A9114" s="13"/>
      <c r="B9114" s="13"/>
      <c r="C9114" s="13"/>
      <c r="D9114" s="13"/>
      <c r="E9114" s="13"/>
      <c r="F9114" s="13"/>
      <c r="G9114" s="13"/>
      <c r="H9114" s="13"/>
      <c r="I9114" s="13"/>
      <c r="J9114" s="13"/>
      <c r="K9114" s="13"/>
      <c r="L9114" s="13"/>
      <c r="M9114" s="13"/>
      <c r="N9114" s="13"/>
      <c r="O9114" s="13"/>
      <c r="P9114" s="13"/>
      <c r="Q9114" s="13"/>
      <c r="R9114" s="13"/>
      <c r="S9114" s="13"/>
      <c r="T9114" s="13"/>
      <c r="U9114" s="13"/>
      <c r="V9114" s="13"/>
      <c r="W9114" s="13"/>
      <c r="X9114" s="13"/>
      <c r="Y9114" s="13"/>
      <c r="Z9114" s="13"/>
      <c r="AA9114" s="13"/>
      <c r="AB9114" s="13"/>
      <c r="AC9114" s="13"/>
      <c r="AD9114" s="13"/>
      <c r="AE9114" s="13"/>
      <c r="AF9114" s="13"/>
      <c r="AG9114" s="13"/>
      <c r="AH9114" s="13"/>
      <c r="AI9114" s="13"/>
      <c r="AJ9114" s="13"/>
      <c r="AK9114" s="13"/>
      <c r="AL9114" s="13"/>
      <c r="AM9114" s="13"/>
      <c r="AN9114" s="13"/>
      <c r="AO9114" s="13"/>
      <c r="AP9114" s="13"/>
      <c r="AQ9114" s="13"/>
      <c r="AR9114" s="13"/>
      <c r="AS9114" s="13"/>
      <c r="AT9114" s="13"/>
      <c r="AU9114" s="13"/>
      <c r="AV9114" s="13"/>
      <c r="AW9114" s="13"/>
      <c r="AX9114" s="13"/>
      <c r="AY9114" s="13"/>
      <c r="AZ9114" s="12"/>
      <c r="BA9114" s="12"/>
      <c r="BB9114" s="12"/>
      <c r="BC9114" s="11"/>
      <c r="BD9114" s="11"/>
      <c r="BE9114" s="11"/>
      <c r="BF9114" s="11"/>
    </row>
    <row r="9115" spans="1:58" x14ac:dyDescent="0.25">
      <c r="A9115" s="13"/>
      <c r="B9115" s="13"/>
      <c r="C9115" s="13"/>
      <c r="D9115" s="13"/>
      <c r="E9115" s="13"/>
      <c r="F9115" s="13"/>
      <c r="G9115" s="13"/>
      <c r="H9115" s="13"/>
      <c r="I9115" s="13"/>
      <c r="J9115" s="13"/>
      <c r="K9115" s="13"/>
      <c r="L9115" s="13"/>
      <c r="M9115" s="13"/>
      <c r="N9115" s="13"/>
      <c r="O9115" s="13"/>
      <c r="P9115" s="13"/>
      <c r="Q9115" s="13"/>
      <c r="R9115" s="13"/>
      <c r="S9115" s="13"/>
      <c r="T9115" s="13"/>
      <c r="U9115" s="13"/>
      <c r="V9115" s="13"/>
      <c r="W9115" s="13"/>
      <c r="X9115" s="13"/>
      <c r="Y9115" s="13"/>
      <c r="Z9115" s="13"/>
      <c r="AA9115" s="13"/>
      <c r="AB9115" s="13"/>
      <c r="AC9115" s="13"/>
      <c r="AD9115" s="13"/>
      <c r="AE9115" s="13"/>
      <c r="AF9115" s="13"/>
      <c r="AG9115" s="13"/>
      <c r="AH9115" s="13"/>
      <c r="AI9115" s="13"/>
      <c r="AJ9115" s="13"/>
      <c r="AK9115" s="13"/>
      <c r="AL9115" s="13"/>
      <c r="AM9115" s="13"/>
      <c r="AN9115" s="13"/>
      <c r="AO9115" s="13"/>
      <c r="AP9115" s="13"/>
      <c r="AQ9115" s="13"/>
      <c r="AR9115" s="13"/>
      <c r="AS9115" s="13"/>
      <c r="AT9115" s="13"/>
      <c r="AU9115" s="13"/>
      <c r="AV9115" s="13"/>
      <c r="AW9115" s="13"/>
      <c r="AX9115" s="13"/>
      <c r="AY9115" s="13"/>
      <c r="AZ9115" s="12"/>
      <c r="BA9115" s="12"/>
      <c r="BB9115" s="12"/>
      <c r="BC9115" s="11"/>
      <c r="BD9115" s="11"/>
      <c r="BE9115" s="11"/>
      <c r="BF9115" s="11"/>
    </row>
    <row r="9116" spans="1:58" x14ac:dyDescent="0.25">
      <c r="A9116" s="13"/>
      <c r="B9116" s="13"/>
      <c r="C9116" s="13"/>
      <c r="D9116" s="13"/>
      <c r="E9116" s="13"/>
      <c r="F9116" s="13"/>
      <c r="G9116" s="13"/>
      <c r="H9116" s="13"/>
      <c r="I9116" s="13"/>
      <c r="J9116" s="13"/>
      <c r="K9116" s="13"/>
      <c r="L9116" s="13"/>
      <c r="M9116" s="13"/>
      <c r="N9116" s="13"/>
      <c r="O9116" s="13"/>
      <c r="P9116" s="13"/>
      <c r="Q9116" s="13"/>
      <c r="R9116" s="13"/>
      <c r="S9116" s="13"/>
      <c r="T9116" s="13"/>
      <c r="U9116" s="13"/>
      <c r="V9116" s="13"/>
      <c r="W9116" s="13"/>
      <c r="X9116" s="13"/>
      <c r="Y9116" s="13"/>
      <c r="Z9116" s="13"/>
      <c r="AA9116" s="13"/>
      <c r="AB9116" s="13"/>
      <c r="AC9116" s="13"/>
      <c r="AD9116" s="13"/>
      <c r="AE9116" s="13"/>
      <c r="AF9116" s="13"/>
      <c r="AG9116" s="13"/>
      <c r="AH9116" s="13"/>
      <c r="AI9116" s="13"/>
      <c r="AJ9116" s="13"/>
      <c r="AK9116" s="13"/>
      <c r="AL9116" s="13"/>
      <c r="AM9116" s="13"/>
      <c r="AN9116" s="13"/>
      <c r="AO9116" s="13"/>
      <c r="AP9116" s="13"/>
      <c r="AQ9116" s="13"/>
      <c r="AR9116" s="13"/>
      <c r="AS9116" s="13"/>
      <c r="AT9116" s="13"/>
      <c r="AU9116" s="13"/>
      <c r="AV9116" s="13"/>
      <c r="AW9116" s="13"/>
      <c r="AX9116" s="13"/>
      <c r="AY9116" s="13"/>
      <c r="AZ9116" s="12"/>
      <c r="BA9116" s="12"/>
      <c r="BB9116" s="12"/>
      <c r="BC9116" s="11"/>
      <c r="BD9116" s="11"/>
      <c r="BE9116" s="11"/>
      <c r="BF9116" s="11"/>
    </row>
    <row r="9117" spans="1:58" x14ac:dyDescent="0.25">
      <c r="A9117" s="13"/>
      <c r="B9117" s="13"/>
      <c r="C9117" s="13"/>
      <c r="D9117" s="13"/>
      <c r="E9117" s="13"/>
      <c r="F9117" s="13"/>
      <c r="G9117" s="13"/>
      <c r="H9117" s="13"/>
      <c r="I9117" s="13"/>
      <c r="J9117" s="13"/>
      <c r="K9117" s="13"/>
      <c r="L9117" s="13"/>
      <c r="M9117" s="13"/>
      <c r="N9117" s="13"/>
      <c r="O9117" s="13"/>
      <c r="P9117" s="13"/>
      <c r="Q9117" s="13"/>
      <c r="R9117" s="13"/>
      <c r="S9117" s="13"/>
      <c r="T9117" s="13"/>
      <c r="U9117" s="13"/>
      <c r="V9117" s="13"/>
      <c r="W9117" s="13"/>
      <c r="X9117" s="13"/>
      <c r="Y9117" s="13"/>
      <c r="Z9117" s="13"/>
      <c r="AA9117" s="13"/>
      <c r="AB9117" s="13"/>
      <c r="AC9117" s="13"/>
      <c r="AD9117" s="13"/>
      <c r="AE9117" s="13"/>
      <c r="AF9117" s="13"/>
      <c r="AG9117" s="13"/>
      <c r="AH9117" s="13"/>
      <c r="AI9117" s="13"/>
      <c r="AJ9117" s="13"/>
      <c r="AK9117" s="13"/>
      <c r="AL9117" s="13"/>
      <c r="AM9117" s="13"/>
      <c r="AN9117" s="13"/>
      <c r="AO9117" s="13"/>
      <c r="AP9117" s="13"/>
      <c r="AQ9117" s="13"/>
      <c r="AR9117" s="13"/>
      <c r="AS9117" s="13"/>
      <c r="AT9117" s="13"/>
      <c r="AU9117" s="13"/>
      <c r="AV9117" s="13"/>
      <c r="AW9117" s="13"/>
      <c r="AX9117" s="13"/>
      <c r="AY9117" s="13"/>
      <c r="AZ9117" s="12"/>
      <c r="BA9117" s="12"/>
      <c r="BB9117" s="12"/>
      <c r="BC9117" s="11"/>
      <c r="BD9117" s="11"/>
      <c r="BE9117" s="11"/>
      <c r="BF9117" s="11"/>
    </row>
    <row r="9118" spans="1:58" x14ac:dyDescent="0.25">
      <c r="A9118" s="13"/>
      <c r="B9118" s="13"/>
      <c r="C9118" s="13"/>
      <c r="D9118" s="13"/>
      <c r="E9118" s="13"/>
      <c r="F9118" s="13"/>
      <c r="G9118" s="13"/>
      <c r="H9118" s="13"/>
      <c r="I9118" s="13"/>
      <c r="J9118" s="13"/>
      <c r="K9118" s="13"/>
      <c r="L9118" s="13"/>
      <c r="M9118" s="13"/>
      <c r="N9118" s="13"/>
      <c r="O9118" s="13"/>
      <c r="P9118" s="13"/>
      <c r="Q9118" s="13"/>
      <c r="R9118" s="13"/>
      <c r="S9118" s="13"/>
      <c r="T9118" s="13"/>
      <c r="U9118" s="13"/>
      <c r="V9118" s="13"/>
      <c r="W9118" s="13"/>
      <c r="X9118" s="13"/>
      <c r="Y9118" s="13"/>
      <c r="Z9118" s="13"/>
      <c r="AA9118" s="13"/>
      <c r="AB9118" s="13"/>
      <c r="AC9118" s="13"/>
      <c r="AD9118" s="13"/>
      <c r="AE9118" s="13"/>
      <c r="AF9118" s="13"/>
      <c r="AG9118" s="13"/>
      <c r="AH9118" s="13"/>
      <c r="AI9118" s="13"/>
      <c r="AJ9118" s="13"/>
      <c r="AK9118" s="13"/>
      <c r="AL9118" s="13"/>
      <c r="AM9118" s="13"/>
      <c r="AN9118" s="13"/>
      <c r="AO9118" s="13"/>
      <c r="AP9118" s="13"/>
      <c r="AQ9118" s="13"/>
      <c r="AR9118" s="13"/>
      <c r="AS9118" s="13"/>
      <c r="AT9118" s="13"/>
      <c r="AU9118" s="13"/>
      <c r="AV9118" s="13"/>
      <c r="AW9118" s="13"/>
      <c r="AX9118" s="13"/>
      <c r="AY9118" s="13"/>
      <c r="AZ9118" s="12"/>
      <c r="BA9118" s="12"/>
      <c r="BB9118" s="12"/>
      <c r="BC9118" s="11"/>
      <c r="BD9118" s="11"/>
      <c r="BE9118" s="11"/>
      <c r="BF9118" s="11"/>
    </row>
    <row r="9119" spans="1:58" x14ac:dyDescent="0.25">
      <c r="A9119" s="13"/>
      <c r="B9119" s="13"/>
      <c r="C9119" s="13"/>
      <c r="D9119" s="13"/>
      <c r="E9119" s="13"/>
      <c r="F9119" s="13"/>
      <c r="G9119" s="13"/>
      <c r="H9119" s="13"/>
      <c r="I9119" s="13"/>
      <c r="J9119" s="13"/>
      <c r="K9119" s="13"/>
      <c r="L9119" s="13"/>
      <c r="M9119" s="13"/>
      <c r="N9119" s="13"/>
      <c r="O9119" s="13"/>
      <c r="P9119" s="13"/>
      <c r="Q9119" s="13"/>
      <c r="R9119" s="13"/>
      <c r="S9119" s="13"/>
      <c r="T9119" s="13"/>
      <c r="U9119" s="13"/>
      <c r="V9119" s="13"/>
      <c r="W9119" s="13"/>
      <c r="X9119" s="13"/>
      <c r="Y9119" s="13"/>
      <c r="Z9119" s="13"/>
      <c r="AA9119" s="13"/>
      <c r="AB9119" s="13"/>
      <c r="AC9119" s="13"/>
      <c r="AD9119" s="13"/>
      <c r="AE9119" s="13"/>
      <c r="AF9119" s="13"/>
      <c r="AG9119" s="13"/>
      <c r="AH9119" s="13"/>
      <c r="AI9119" s="13"/>
      <c r="AJ9119" s="13"/>
      <c r="AK9119" s="13"/>
      <c r="AL9119" s="13"/>
      <c r="AM9119" s="13"/>
      <c r="AN9119" s="13"/>
      <c r="AO9119" s="13"/>
      <c r="AP9119" s="13"/>
      <c r="AQ9119" s="13"/>
      <c r="AR9119" s="13"/>
      <c r="AS9119" s="13"/>
      <c r="AT9119" s="13"/>
      <c r="AU9119" s="13"/>
      <c r="AV9119" s="13"/>
      <c r="AW9119" s="13"/>
      <c r="AX9119" s="13"/>
      <c r="AY9119" s="13"/>
      <c r="AZ9119" s="12"/>
      <c r="BA9119" s="12"/>
      <c r="BB9119" s="12"/>
      <c r="BC9119" s="11"/>
      <c r="BD9119" s="11"/>
      <c r="BE9119" s="11"/>
      <c r="BF9119" s="11"/>
    </row>
    <row r="9120" spans="1:58" x14ac:dyDescent="0.25">
      <c r="A9120" s="13"/>
      <c r="B9120" s="13"/>
      <c r="C9120" s="13"/>
      <c r="D9120" s="13"/>
      <c r="E9120" s="13"/>
      <c r="F9120" s="13"/>
      <c r="G9120" s="13"/>
      <c r="H9120" s="13"/>
      <c r="I9120" s="13"/>
      <c r="J9120" s="13"/>
      <c r="K9120" s="13"/>
      <c r="L9120" s="13"/>
      <c r="M9120" s="13"/>
      <c r="N9120" s="13"/>
      <c r="O9120" s="13"/>
      <c r="P9120" s="13"/>
      <c r="Q9120" s="13"/>
      <c r="R9120" s="13"/>
      <c r="S9120" s="13"/>
      <c r="T9120" s="13"/>
      <c r="U9120" s="13"/>
      <c r="V9120" s="13"/>
      <c r="W9120" s="13"/>
      <c r="X9120" s="13"/>
      <c r="Y9120" s="13"/>
      <c r="Z9120" s="13"/>
      <c r="AA9120" s="13"/>
      <c r="AB9120" s="13"/>
      <c r="AC9120" s="13"/>
      <c r="AD9120" s="13"/>
      <c r="AE9120" s="13"/>
      <c r="AF9120" s="13"/>
      <c r="AG9120" s="13"/>
      <c r="AH9120" s="13"/>
      <c r="AI9120" s="13"/>
      <c r="AJ9120" s="13"/>
      <c r="AK9120" s="13"/>
      <c r="AL9120" s="13"/>
      <c r="AM9120" s="13"/>
      <c r="AN9120" s="13"/>
      <c r="AO9120" s="13"/>
      <c r="AP9120" s="13"/>
      <c r="AQ9120" s="13"/>
      <c r="AR9120" s="13"/>
      <c r="AS9120" s="13"/>
      <c r="AT9120" s="13"/>
      <c r="AU9120" s="13"/>
      <c r="AV9120" s="13"/>
      <c r="AW9120" s="13"/>
      <c r="AX9120" s="13"/>
      <c r="AY9120" s="13"/>
      <c r="AZ9120" s="12"/>
      <c r="BA9120" s="12"/>
      <c r="BB9120" s="12"/>
      <c r="BC9120" s="11"/>
      <c r="BD9120" s="11"/>
      <c r="BE9120" s="11"/>
      <c r="BF9120" s="11"/>
    </row>
    <row r="9121" spans="1:58" x14ac:dyDescent="0.25">
      <c r="A9121" s="13"/>
      <c r="B9121" s="13"/>
      <c r="C9121" s="13"/>
      <c r="D9121" s="13"/>
      <c r="E9121" s="13"/>
      <c r="F9121" s="13"/>
      <c r="G9121" s="13"/>
      <c r="H9121" s="13"/>
      <c r="I9121" s="13"/>
      <c r="J9121" s="13"/>
      <c r="K9121" s="13"/>
      <c r="L9121" s="13"/>
      <c r="M9121" s="13"/>
      <c r="N9121" s="13"/>
      <c r="O9121" s="13"/>
      <c r="P9121" s="13"/>
      <c r="Q9121" s="13"/>
      <c r="R9121" s="13"/>
      <c r="S9121" s="13"/>
      <c r="T9121" s="13"/>
      <c r="U9121" s="13"/>
      <c r="V9121" s="13"/>
      <c r="W9121" s="13"/>
      <c r="X9121" s="13"/>
      <c r="Y9121" s="13"/>
      <c r="Z9121" s="13"/>
      <c r="AA9121" s="13"/>
      <c r="AB9121" s="13"/>
      <c r="AC9121" s="13"/>
      <c r="AD9121" s="13"/>
      <c r="AE9121" s="13"/>
      <c r="AF9121" s="13"/>
      <c r="AG9121" s="13"/>
      <c r="AH9121" s="13"/>
      <c r="AI9121" s="13"/>
      <c r="AJ9121" s="13"/>
      <c r="AK9121" s="13"/>
      <c r="AL9121" s="13"/>
      <c r="AM9121" s="13"/>
      <c r="AN9121" s="13"/>
      <c r="AO9121" s="13"/>
      <c r="AP9121" s="13"/>
      <c r="AQ9121" s="13"/>
      <c r="AR9121" s="13"/>
      <c r="AS9121" s="13"/>
      <c r="AT9121" s="13"/>
      <c r="AU9121" s="13"/>
      <c r="AV9121" s="13"/>
      <c r="AW9121" s="13"/>
      <c r="AX9121" s="13"/>
      <c r="AY9121" s="13"/>
      <c r="AZ9121" s="12"/>
      <c r="BA9121" s="12"/>
      <c r="BB9121" s="12"/>
      <c r="BC9121" s="11"/>
      <c r="BD9121" s="11"/>
      <c r="BE9121" s="11"/>
      <c r="BF9121" s="11"/>
    </row>
    <row r="9122" spans="1:58" x14ac:dyDescent="0.25">
      <c r="A9122" s="13"/>
      <c r="B9122" s="13"/>
      <c r="C9122" s="13"/>
      <c r="D9122" s="13"/>
      <c r="E9122" s="13"/>
      <c r="F9122" s="13"/>
      <c r="G9122" s="13"/>
      <c r="H9122" s="13"/>
      <c r="I9122" s="13"/>
      <c r="J9122" s="13"/>
      <c r="K9122" s="13"/>
      <c r="L9122" s="13"/>
      <c r="M9122" s="13"/>
      <c r="N9122" s="13"/>
      <c r="O9122" s="13"/>
      <c r="P9122" s="13"/>
      <c r="Q9122" s="13"/>
      <c r="R9122" s="13"/>
      <c r="S9122" s="13"/>
      <c r="T9122" s="13"/>
      <c r="U9122" s="13"/>
      <c r="V9122" s="13"/>
      <c r="W9122" s="13"/>
      <c r="X9122" s="13"/>
      <c r="Y9122" s="13"/>
      <c r="Z9122" s="13"/>
      <c r="AA9122" s="13"/>
      <c r="AB9122" s="13"/>
      <c r="AC9122" s="13"/>
      <c r="AD9122" s="13"/>
      <c r="AE9122" s="13"/>
      <c r="AF9122" s="13"/>
      <c r="AG9122" s="13"/>
      <c r="AH9122" s="13"/>
      <c r="AI9122" s="13"/>
      <c r="AJ9122" s="13"/>
      <c r="AK9122" s="13"/>
      <c r="AL9122" s="13"/>
      <c r="AM9122" s="13"/>
      <c r="AN9122" s="13"/>
      <c r="AO9122" s="13"/>
      <c r="AP9122" s="13"/>
      <c r="AQ9122" s="13"/>
      <c r="AR9122" s="13"/>
      <c r="AS9122" s="13"/>
      <c r="AT9122" s="13"/>
      <c r="AU9122" s="13"/>
      <c r="AV9122" s="13"/>
      <c r="AW9122" s="13"/>
      <c r="AX9122" s="13"/>
      <c r="AY9122" s="13"/>
      <c r="AZ9122" s="12"/>
      <c r="BA9122" s="12"/>
      <c r="BB9122" s="12"/>
      <c r="BC9122" s="11"/>
      <c r="BD9122" s="11"/>
      <c r="BE9122" s="11"/>
      <c r="BF9122" s="11"/>
    </row>
    <row r="9123" spans="1:58" x14ac:dyDescent="0.25">
      <c r="A9123" s="13"/>
      <c r="B9123" s="13"/>
      <c r="C9123" s="13"/>
      <c r="D9123" s="13"/>
      <c r="E9123" s="13"/>
      <c r="F9123" s="13"/>
      <c r="G9123" s="13"/>
      <c r="H9123" s="13"/>
      <c r="I9123" s="13"/>
      <c r="J9123" s="13"/>
      <c r="K9123" s="13"/>
      <c r="L9123" s="13"/>
      <c r="M9123" s="13"/>
      <c r="N9123" s="13"/>
      <c r="O9123" s="13"/>
      <c r="P9123" s="13"/>
      <c r="Q9123" s="13"/>
      <c r="R9123" s="13"/>
      <c r="S9123" s="13"/>
      <c r="T9123" s="13"/>
      <c r="U9123" s="13"/>
      <c r="V9123" s="13"/>
      <c r="W9123" s="13"/>
      <c r="X9123" s="13"/>
      <c r="Y9123" s="13"/>
      <c r="Z9123" s="13"/>
      <c r="AA9123" s="13"/>
      <c r="AB9123" s="13"/>
      <c r="AC9123" s="13"/>
      <c r="AD9123" s="13"/>
      <c r="AE9123" s="13"/>
      <c r="AF9123" s="13"/>
      <c r="AG9123" s="13"/>
      <c r="AH9123" s="13"/>
      <c r="AI9123" s="13"/>
      <c r="AJ9123" s="13"/>
      <c r="AK9123" s="13"/>
      <c r="AL9123" s="13"/>
      <c r="AM9123" s="13"/>
      <c r="AN9123" s="13"/>
      <c r="AO9123" s="13"/>
      <c r="AP9123" s="13"/>
      <c r="AQ9123" s="13"/>
      <c r="AR9123" s="13"/>
      <c r="AS9123" s="13"/>
      <c r="AT9123" s="13"/>
      <c r="AU9123" s="13"/>
      <c r="AV9123" s="13"/>
      <c r="AW9123" s="13"/>
      <c r="AX9123" s="13"/>
      <c r="AY9123" s="13"/>
      <c r="AZ9123" s="12"/>
      <c r="BA9123" s="12"/>
      <c r="BB9123" s="12"/>
      <c r="BC9123" s="11"/>
      <c r="BD9123" s="11"/>
      <c r="BE9123" s="11"/>
      <c r="BF9123" s="11"/>
    </row>
    <row r="9124" spans="1:58" x14ac:dyDescent="0.25">
      <c r="A9124" s="13"/>
      <c r="B9124" s="13"/>
      <c r="C9124" s="13"/>
      <c r="D9124" s="13"/>
      <c r="E9124" s="13"/>
      <c r="F9124" s="13"/>
      <c r="G9124" s="13"/>
      <c r="H9124" s="13"/>
      <c r="I9124" s="13"/>
      <c r="J9124" s="13"/>
      <c r="K9124" s="13"/>
      <c r="L9124" s="13"/>
      <c r="M9124" s="13"/>
      <c r="N9124" s="13"/>
      <c r="O9124" s="13"/>
      <c r="P9124" s="13"/>
      <c r="Q9124" s="13"/>
      <c r="R9124" s="13"/>
      <c r="S9124" s="13"/>
      <c r="T9124" s="13"/>
      <c r="U9124" s="13"/>
      <c r="V9124" s="13"/>
      <c r="W9124" s="13"/>
      <c r="X9124" s="13"/>
      <c r="Y9124" s="13"/>
      <c r="Z9124" s="13"/>
      <c r="AA9124" s="13"/>
      <c r="AB9124" s="13"/>
      <c r="AC9124" s="13"/>
      <c r="AD9124" s="13"/>
      <c r="AE9124" s="13"/>
      <c r="AF9124" s="13"/>
      <c r="AG9124" s="13"/>
      <c r="AH9124" s="13"/>
      <c r="AI9124" s="13"/>
      <c r="AJ9124" s="13"/>
      <c r="AK9124" s="13"/>
      <c r="AL9124" s="13"/>
      <c r="AM9124" s="13"/>
      <c r="AN9124" s="13"/>
      <c r="AO9124" s="13"/>
      <c r="AP9124" s="13"/>
      <c r="AQ9124" s="13"/>
      <c r="AR9124" s="13"/>
      <c r="AS9124" s="13"/>
      <c r="AT9124" s="13"/>
      <c r="AU9124" s="13"/>
      <c r="AV9124" s="13"/>
      <c r="AW9124" s="13"/>
      <c r="AX9124" s="13"/>
      <c r="AY9124" s="13"/>
      <c r="AZ9124" s="12"/>
      <c r="BA9124" s="12"/>
      <c r="BB9124" s="12"/>
      <c r="BC9124" s="11"/>
      <c r="BD9124" s="11"/>
      <c r="BE9124" s="11"/>
      <c r="BF9124" s="11"/>
    </row>
    <row r="9125" spans="1:58" x14ac:dyDescent="0.25">
      <c r="A9125" s="13"/>
      <c r="B9125" s="13"/>
      <c r="C9125" s="13"/>
      <c r="D9125" s="13"/>
      <c r="E9125" s="13"/>
      <c r="F9125" s="13"/>
      <c r="G9125" s="13"/>
      <c r="H9125" s="13"/>
      <c r="I9125" s="13"/>
      <c r="J9125" s="13"/>
      <c r="K9125" s="13"/>
      <c r="L9125" s="13"/>
      <c r="M9125" s="13"/>
      <c r="N9125" s="13"/>
      <c r="O9125" s="13"/>
      <c r="P9125" s="13"/>
      <c r="Q9125" s="13"/>
      <c r="R9125" s="13"/>
      <c r="S9125" s="13"/>
      <c r="T9125" s="13"/>
      <c r="U9125" s="13"/>
      <c r="V9125" s="13"/>
      <c r="W9125" s="13"/>
      <c r="X9125" s="13"/>
      <c r="Y9125" s="13"/>
      <c r="Z9125" s="13"/>
      <c r="AA9125" s="13"/>
      <c r="AB9125" s="13"/>
      <c r="AC9125" s="13"/>
      <c r="AD9125" s="13"/>
      <c r="AE9125" s="13"/>
      <c r="AF9125" s="13"/>
      <c r="AG9125" s="13"/>
      <c r="AH9125" s="13"/>
      <c r="AI9125" s="13"/>
      <c r="AJ9125" s="13"/>
      <c r="AK9125" s="13"/>
      <c r="AL9125" s="13"/>
      <c r="AM9125" s="13"/>
      <c r="AN9125" s="13"/>
      <c r="AO9125" s="13"/>
      <c r="AP9125" s="13"/>
      <c r="AQ9125" s="13"/>
      <c r="AR9125" s="13"/>
      <c r="AS9125" s="13"/>
      <c r="AT9125" s="13"/>
      <c r="AU9125" s="13"/>
      <c r="AV9125" s="13"/>
      <c r="AW9125" s="13"/>
      <c r="AX9125" s="13"/>
      <c r="AY9125" s="13"/>
      <c r="AZ9125" s="12"/>
      <c r="BA9125" s="12"/>
      <c r="BB9125" s="12"/>
      <c r="BC9125" s="11"/>
      <c r="BD9125" s="11"/>
      <c r="BE9125" s="11"/>
      <c r="BF9125" s="11"/>
    </row>
    <row r="9126" spans="1:58" x14ac:dyDescent="0.25">
      <c r="A9126" s="13"/>
      <c r="B9126" s="13"/>
      <c r="C9126" s="13"/>
      <c r="D9126" s="13"/>
      <c r="E9126" s="13"/>
      <c r="F9126" s="13"/>
      <c r="G9126" s="13"/>
      <c r="H9126" s="13"/>
      <c r="I9126" s="13"/>
      <c r="J9126" s="13"/>
      <c r="K9126" s="13"/>
      <c r="L9126" s="13"/>
      <c r="M9126" s="13"/>
      <c r="N9126" s="13"/>
      <c r="O9126" s="13"/>
      <c r="P9126" s="13"/>
      <c r="Q9126" s="13"/>
      <c r="R9126" s="13"/>
      <c r="S9126" s="13"/>
      <c r="T9126" s="13"/>
      <c r="U9126" s="13"/>
      <c r="V9126" s="13"/>
      <c r="W9126" s="13"/>
      <c r="X9126" s="13"/>
      <c r="Y9126" s="13"/>
      <c r="Z9126" s="13"/>
      <c r="AA9126" s="13"/>
      <c r="AB9126" s="13"/>
      <c r="AC9126" s="13"/>
      <c r="AD9126" s="13"/>
      <c r="AE9126" s="13"/>
      <c r="AF9126" s="13"/>
      <c r="AG9126" s="13"/>
      <c r="AH9126" s="13"/>
      <c r="AI9126" s="13"/>
      <c r="AJ9126" s="13"/>
      <c r="AK9126" s="13"/>
      <c r="AL9126" s="13"/>
      <c r="AM9126" s="13"/>
      <c r="AN9126" s="13"/>
      <c r="AO9126" s="13"/>
      <c r="AP9126" s="13"/>
      <c r="AQ9126" s="13"/>
      <c r="AR9126" s="13"/>
      <c r="AS9126" s="13"/>
      <c r="AT9126" s="13"/>
      <c r="AU9126" s="13"/>
      <c r="AV9126" s="13"/>
      <c r="AW9126" s="13"/>
      <c r="AX9126" s="13"/>
      <c r="AY9126" s="13"/>
      <c r="AZ9126" s="12"/>
      <c r="BA9126" s="12"/>
      <c r="BB9126" s="12"/>
      <c r="BC9126" s="11"/>
      <c r="BD9126" s="11"/>
      <c r="BE9126" s="11"/>
      <c r="BF9126" s="11"/>
    </row>
    <row r="9127" spans="1:58" x14ac:dyDescent="0.25">
      <c r="A9127" s="13"/>
      <c r="B9127" s="13"/>
      <c r="C9127" s="13"/>
      <c r="D9127" s="13"/>
      <c r="E9127" s="13"/>
      <c r="F9127" s="13"/>
      <c r="G9127" s="13"/>
      <c r="H9127" s="13"/>
      <c r="I9127" s="13"/>
      <c r="J9127" s="13"/>
      <c r="K9127" s="13"/>
      <c r="L9127" s="13"/>
      <c r="M9127" s="13"/>
      <c r="N9127" s="13"/>
      <c r="O9127" s="13"/>
      <c r="P9127" s="13"/>
      <c r="Q9127" s="13"/>
      <c r="R9127" s="13"/>
      <c r="S9127" s="13"/>
      <c r="T9127" s="13"/>
      <c r="U9127" s="13"/>
      <c r="V9127" s="13"/>
      <c r="W9127" s="13"/>
      <c r="X9127" s="13"/>
      <c r="Y9127" s="13"/>
      <c r="Z9127" s="13"/>
      <c r="AA9127" s="13"/>
      <c r="AB9127" s="13"/>
      <c r="AC9127" s="13"/>
      <c r="AD9127" s="13"/>
      <c r="AE9127" s="13"/>
      <c r="AF9127" s="13"/>
      <c r="AG9127" s="13"/>
      <c r="AH9127" s="13"/>
      <c r="AI9127" s="13"/>
      <c r="AJ9127" s="13"/>
      <c r="AK9127" s="13"/>
      <c r="AL9127" s="13"/>
      <c r="AM9127" s="13"/>
      <c r="AN9127" s="13"/>
      <c r="AO9127" s="13"/>
      <c r="AP9127" s="13"/>
      <c r="AQ9127" s="13"/>
      <c r="AR9127" s="13"/>
      <c r="AS9127" s="13"/>
      <c r="AT9127" s="13"/>
      <c r="AU9127" s="13"/>
      <c r="AV9127" s="13"/>
      <c r="AW9127" s="13"/>
      <c r="AX9127" s="13"/>
      <c r="AY9127" s="13"/>
      <c r="AZ9127" s="12"/>
      <c r="BA9127" s="12"/>
      <c r="BB9127" s="12"/>
      <c r="BC9127" s="11"/>
      <c r="BD9127" s="11"/>
      <c r="BE9127" s="11"/>
      <c r="BF9127" s="11"/>
    </row>
    <row r="9128" spans="1:58" x14ac:dyDescent="0.25">
      <c r="A9128" s="13"/>
      <c r="B9128" s="13"/>
      <c r="C9128" s="13"/>
      <c r="D9128" s="13"/>
      <c r="E9128" s="13"/>
      <c r="F9128" s="13"/>
      <c r="G9128" s="13"/>
      <c r="H9128" s="13"/>
      <c r="I9128" s="13"/>
      <c r="J9128" s="13"/>
      <c r="K9128" s="13"/>
      <c r="L9128" s="13"/>
      <c r="M9128" s="13"/>
      <c r="N9128" s="13"/>
      <c r="O9128" s="13"/>
      <c r="P9128" s="13"/>
      <c r="Q9128" s="13"/>
      <c r="R9128" s="13"/>
      <c r="S9128" s="13"/>
      <c r="T9128" s="13"/>
      <c r="U9128" s="13"/>
      <c r="V9128" s="13"/>
      <c r="W9128" s="13"/>
      <c r="X9128" s="13"/>
      <c r="Y9128" s="13"/>
      <c r="Z9128" s="13"/>
      <c r="AA9128" s="13"/>
      <c r="AB9128" s="13"/>
      <c r="AC9128" s="13"/>
      <c r="AD9128" s="13"/>
      <c r="AE9128" s="13"/>
      <c r="AF9128" s="13"/>
      <c r="AG9128" s="13"/>
      <c r="AH9128" s="13"/>
      <c r="AI9128" s="13"/>
      <c r="AJ9128" s="13"/>
      <c r="AK9128" s="13"/>
      <c r="AL9128" s="13"/>
      <c r="AM9128" s="13"/>
      <c r="AN9128" s="13"/>
      <c r="AO9128" s="13"/>
      <c r="AP9128" s="13"/>
      <c r="AQ9128" s="13"/>
      <c r="AR9128" s="13"/>
      <c r="AS9128" s="13"/>
      <c r="AT9128" s="13"/>
      <c r="AU9128" s="13"/>
      <c r="AV9128" s="13"/>
      <c r="AW9128" s="13"/>
      <c r="AX9128" s="13"/>
      <c r="AY9128" s="13"/>
      <c r="AZ9128" s="12"/>
      <c r="BA9128" s="12"/>
      <c r="BB9128" s="12"/>
      <c r="BC9128" s="11"/>
      <c r="BD9128" s="11"/>
      <c r="BE9128" s="11"/>
      <c r="BF9128" s="11"/>
    </row>
    <row r="9129" spans="1:58" x14ac:dyDescent="0.25">
      <c r="A9129" s="13"/>
      <c r="B9129" s="13"/>
      <c r="C9129" s="13"/>
      <c r="D9129" s="13"/>
      <c r="E9129" s="13"/>
      <c r="F9129" s="13"/>
      <c r="G9129" s="13"/>
      <c r="H9129" s="13"/>
      <c r="I9129" s="13"/>
      <c r="J9129" s="13"/>
      <c r="K9129" s="13"/>
      <c r="L9129" s="13"/>
      <c r="M9129" s="13"/>
      <c r="N9129" s="13"/>
      <c r="O9129" s="13"/>
      <c r="P9129" s="13"/>
      <c r="Q9129" s="13"/>
      <c r="R9129" s="13"/>
      <c r="S9129" s="13"/>
      <c r="T9129" s="13"/>
      <c r="U9129" s="13"/>
      <c r="V9129" s="13"/>
      <c r="W9129" s="13"/>
      <c r="X9129" s="13"/>
      <c r="Y9129" s="13"/>
      <c r="Z9129" s="13"/>
      <c r="AA9129" s="13"/>
      <c r="AB9129" s="13"/>
      <c r="AC9129" s="13"/>
      <c r="AD9129" s="13"/>
      <c r="AE9129" s="13"/>
      <c r="AF9129" s="13"/>
      <c r="AG9129" s="13"/>
      <c r="AH9129" s="13"/>
      <c r="AI9129" s="13"/>
      <c r="AJ9129" s="13"/>
      <c r="AK9129" s="13"/>
      <c r="AL9129" s="13"/>
      <c r="AM9129" s="13"/>
      <c r="AN9129" s="13"/>
      <c r="AO9129" s="13"/>
      <c r="AP9129" s="13"/>
      <c r="AQ9129" s="13"/>
      <c r="AR9129" s="13"/>
      <c r="AS9129" s="13"/>
      <c r="AT9129" s="13"/>
      <c r="AU9129" s="13"/>
      <c r="AV9129" s="13"/>
      <c r="AW9129" s="13"/>
      <c r="AX9129" s="13"/>
      <c r="AY9129" s="13"/>
      <c r="AZ9129" s="12"/>
      <c r="BA9129" s="12"/>
      <c r="BB9129" s="12"/>
      <c r="BC9129" s="11"/>
      <c r="BD9129" s="11"/>
      <c r="BE9129" s="11"/>
      <c r="BF9129" s="11"/>
    </row>
    <row r="9130" spans="1:58" x14ac:dyDescent="0.25">
      <c r="A9130" s="13"/>
      <c r="B9130" s="13"/>
      <c r="C9130" s="13"/>
      <c r="D9130" s="13"/>
      <c r="E9130" s="13"/>
      <c r="F9130" s="13"/>
      <c r="G9130" s="13"/>
      <c r="H9130" s="13"/>
      <c r="I9130" s="13"/>
      <c r="J9130" s="13"/>
      <c r="K9130" s="13"/>
      <c r="L9130" s="13"/>
      <c r="M9130" s="13"/>
      <c r="N9130" s="13"/>
      <c r="O9130" s="13"/>
      <c r="P9130" s="13"/>
      <c r="Q9130" s="13"/>
      <c r="R9130" s="13"/>
      <c r="S9130" s="13"/>
      <c r="T9130" s="13"/>
      <c r="U9130" s="13"/>
      <c r="V9130" s="13"/>
      <c r="W9130" s="13"/>
      <c r="X9130" s="13"/>
      <c r="Y9130" s="13"/>
      <c r="Z9130" s="13"/>
      <c r="AA9130" s="13"/>
      <c r="AB9130" s="13"/>
      <c r="AC9130" s="13"/>
      <c r="AD9130" s="13"/>
      <c r="AE9130" s="13"/>
      <c r="AF9130" s="13"/>
      <c r="AG9130" s="13"/>
      <c r="AH9130" s="13"/>
      <c r="AI9130" s="13"/>
      <c r="AJ9130" s="13"/>
      <c r="AK9130" s="13"/>
      <c r="AL9130" s="13"/>
      <c r="AM9130" s="13"/>
      <c r="AN9130" s="13"/>
      <c r="AO9130" s="13"/>
      <c r="AP9130" s="13"/>
      <c r="AQ9130" s="13"/>
      <c r="AR9130" s="13"/>
      <c r="AS9130" s="13"/>
      <c r="AT9130" s="13"/>
      <c r="AU9130" s="13"/>
      <c r="AV9130" s="13"/>
      <c r="AW9130" s="13"/>
      <c r="AX9130" s="13"/>
      <c r="AY9130" s="13"/>
      <c r="AZ9130" s="12"/>
      <c r="BA9130" s="12"/>
      <c r="BB9130" s="12"/>
      <c r="BC9130" s="11"/>
      <c r="BD9130" s="11"/>
      <c r="BE9130" s="11"/>
      <c r="BF9130" s="11"/>
    </row>
    <row r="9131" spans="1:58" x14ac:dyDescent="0.25">
      <c r="A9131" s="13"/>
      <c r="B9131" s="13"/>
      <c r="C9131" s="13"/>
      <c r="D9131" s="13"/>
      <c r="E9131" s="13"/>
      <c r="F9131" s="13"/>
      <c r="G9131" s="13"/>
      <c r="H9131" s="13"/>
      <c r="I9131" s="13"/>
      <c r="J9131" s="13"/>
      <c r="K9131" s="13"/>
      <c r="L9131" s="13"/>
      <c r="M9131" s="13"/>
      <c r="N9131" s="13"/>
      <c r="O9131" s="13"/>
      <c r="P9131" s="13"/>
      <c r="Q9131" s="13"/>
      <c r="R9131" s="13"/>
      <c r="S9131" s="13"/>
      <c r="T9131" s="13"/>
      <c r="U9131" s="13"/>
      <c r="V9131" s="13"/>
      <c r="W9131" s="13"/>
      <c r="X9131" s="13"/>
      <c r="Y9131" s="13"/>
      <c r="Z9131" s="13"/>
      <c r="AA9131" s="13"/>
      <c r="AB9131" s="13"/>
      <c r="AC9131" s="13"/>
      <c r="AD9131" s="13"/>
      <c r="AE9131" s="13"/>
      <c r="AF9131" s="13"/>
      <c r="AG9131" s="13"/>
      <c r="AH9131" s="13"/>
      <c r="AI9131" s="13"/>
      <c r="AJ9131" s="13"/>
      <c r="AK9131" s="13"/>
      <c r="AL9131" s="13"/>
      <c r="AM9131" s="13"/>
      <c r="AN9131" s="13"/>
      <c r="AO9131" s="13"/>
      <c r="AP9131" s="13"/>
      <c r="AQ9131" s="13"/>
      <c r="AR9131" s="13"/>
      <c r="AS9131" s="13"/>
      <c r="AT9131" s="13"/>
      <c r="AU9131" s="13"/>
      <c r="AV9131" s="13"/>
      <c r="AW9131" s="13"/>
      <c r="AX9131" s="13"/>
      <c r="AY9131" s="13"/>
      <c r="AZ9131" s="12"/>
      <c r="BA9131" s="12"/>
      <c r="BB9131" s="12"/>
      <c r="BC9131" s="11"/>
      <c r="BD9131" s="11"/>
      <c r="BE9131" s="11"/>
      <c r="BF9131" s="11"/>
    </row>
    <row r="9132" spans="1:58" x14ac:dyDescent="0.25">
      <c r="A9132" s="13"/>
      <c r="B9132" s="13"/>
      <c r="C9132" s="13"/>
      <c r="D9132" s="13"/>
      <c r="E9132" s="13"/>
      <c r="F9132" s="13"/>
      <c r="G9132" s="13"/>
      <c r="H9132" s="13"/>
      <c r="I9132" s="13"/>
      <c r="J9132" s="13"/>
      <c r="K9132" s="13"/>
      <c r="L9132" s="13"/>
      <c r="M9132" s="13"/>
      <c r="N9132" s="13"/>
      <c r="O9132" s="13"/>
      <c r="P9132" s="13"/>
      <c r="Q9132" s="13"/>
      <c r="R9132" s="13"/>
      <c r="S9132" s="13"/>
      <c r="T9132" s="13"/>
      <c r="U9132" s="13"/>
      <c r="V9132" s="13"/>
      <c r="W9132" s="13"/>
      <c r="X9132" s="13"/>
      <c r="Y9132" s="13"/>
      <c r="Z9132" s="13"/>
      <c r="AA9132" s="13"/>
      <c r="AB9132" s="13"/>
      <c r="AC9132" s="13"/>
      <c r="AD9132" s="13"/>
      <c r="AE9132" s="13"/>
      <c r="AF9132" s="13"/>
      <c r="AG9132" s="13"/>
      <c r="AH9132" s="13"/>
      <c r="AI9132" s="13"/>
      <c r="AJ9132" s="13"/>
      <c r="AK9132" s="13"/>
      <c r="AL9132" s="13"/>
      <c r="AM9132" s="13"/>
      <c r="AN9132" s="13"/>
      <c r="AO9132" s="13"/>
      <c r="AP9132" s="13"/>
      <c r="AQ9132" s="13"/>
      <c r="AR9132" s="13"/>
      <c r="AS9132" s="13"/>
      <c r="AT9132" s="13"/>
      <c r="AU9132" s="13"/>
      <c r="AV9132" s="13"/>
      <c r="AW9132" s="13"/>
      <c r="AX9132" s="13"/>
      <c r="AY9132" s="13"/>
      <c r="AZ9132" s="12"/>
      <c r="BA9132" s="12"/>
      <c r="BB9132" s="12"/>
      <c r="BC9132" s="11"/>
      <c r="BD9132" s="11"/>
      <c r="BE9132" s="11"/>
      <c r="BF9132" s="11"/>
    </row>
    <row r="9133" spans="1:58" x14ac:dyDescent="0.25">
      <c r="A9133" s="13"/>
      <c r="B9133" s="13"/>
      <c r="C9133" s="13"/>
      <c r="D9133" s="13"/>
      <c r="E9133" s="13"/>
      <c r="F9133" s="13"/>
      <c r="G9133" s="13"/>
      <c r="H9133" s="13"/>
      <c r="I9133" s="13"/>
      <c r="J9133" s="13"/>
      <c r="K9133" s="13"/>
      <c r="L9133" s="13"/>
      <c r="M9133" s="13"/>
      <c r="N9133" s="13"/>
      <c r="O9133" s="13"/>
      <c r="P9133" s="13"/>
      <c r="Q9133" s="13"/>
      <c r="R9133" s="13"/>
      <c r="S9133" s="13"/>
      <c r="T9133" s="13"/>
      <c r="U9133" s="13"/>
      <c r="V9133" s="13"/>
      <c r="W9133" s="13"/>
      <c r="X9133" s="13"/>
      <c r="Y9133" s="13"/>
      <c r="Z9133" s="13"/>
      <c r="AA9133" s="13"/>
      <c r="AB9133" s="13"/>
      <c r="AC9133" s="13"/>
      <c r="AD9133" s="13"/>
      <c r="AE9133" s="13"/>
      <c r="AF9133" s="13"/>
      <c r="AG9133" s="13"/>
      <c r="AH9133" s="13"/>
      <c r="AI9133" s="13"/>
      <c r="AJ9133" s="13"/>
      <c r="AK9133" s="13"/>
      <c r="AL9133" s="13"/>
      <c r="AM9133" s="13"/>
      <c r="AN9133" s="13"/>
      <c r="AO9133" s="13"/>
      <c r="AP9133" s="13"/>
      <c r="AQ9133" s="13"/>
      <c r="AR9133" s="13"/>
      <c r="AS9133" s="13"/>
      <c r="AT9133" s="13"/>
      <c r="AU9133" s="13"/>
      <c r="AV9133" s="13"/>
      <c r="AW9133" s="13"/>
      <c r="AX9133" s="13"/>
      <c r="AY9133" s="13"/>
      <c r="AZ9133" s="12"/>
      <c r="BA9133" s="12"/>
      <c r="BB9133" s="12"/>
      <c r="BC9133" s="11"/>
      <c r="BD9133" s="11"/>
      <c r="BE9133" s="11"/>
      <c r="BF9133" s="11"/>
    </row>
    <row r="9134" spans="1:58" x14ac:dyDescent="0.25">
      <c r="A9134" s="13"/>
      <c r="B9134" s="13"/>
      <c r="C9134" s="13"/>
      <c r="D9134" s="13"/>
      <c r="E9134" s="13"/>
      <c r="F9134" s="13"/>
      <c r="G9134" s="13"/>
      <c r="H9134" s="13"/>
      <c r="I9134" s="13"/>
      <c r="J9134" s="13"/>
      <c r="K9134" s="13"/>
      <c r="L9134" s="13"/>
      <c r="M9134" s="13"/>
      <c r="N9134" s="13"/>
      <c r="O9134" s="13"/>
      <c r="P9134" s="13"/>
      <c r="Q9134" s="13"/>
      <c r="R9134" s="13"/>
      <c r="S9134" s="13"/>
      <c r="T9134" s="13"/>
      <c r="U9134" s="13"/>
      <c r="V9134" s="13"/>
      <c r="W9134" s="13"/>
      <c r="X9134" s="13"/>
      <c r="Y9134" s="13"/>
      <c r="Z9134" s="13"/>
      <c r="AA9134" s="13"/>
      <c r="AB9134" s="13"/>
      <c r="AC9134" s="13"/>
      <c r="AD9134" s="13"/>
      <c r="AE9134" s="13"/>
      <c r="AF9134" s="13"/>
      <c r="AG9134" s="13"/>
      <c r="AH9134" s="13"/>
      <c r="AI9134" s="13"/>
      <c r="AJ9134" s="13"/>
      <c r="AK9134" s="13"/>
      <c r="AL9134" s="13"/>
      <c r="AM9134" s="13"/>
      <c r="AN9134" s="13"/>
      <c r="AO9134" s="13"/>
      <c r="AP9134" s="13"/>
      <c r="AQ9134" s="13"/>
      <c r="AR9134" s="13"/>
      <c r="AS9134" s="13"/>
      <c r="AT9134" s="13"/>
      <c r="AU9134" s="13"/>
      <c r="AV9134" s="13"/>
      <c r="AW9134" s="13"/>
      <c r="AX9134" s="13"/>
      <c r="AY9134" s="13"/>
      <c r="AZ9134" s="12"/>
      <c r="BA9134" s="12"/>
      <c r="BB9134" s="12"/>
      <c r="BC9134" s="11"/>
      <c r="BD9134" s="11"/>
      <c r="BE9134" s="11"/>
      <c r="BF9134" s="11"/>
    </row>
    <row r="9135" spans="1:58" x14ac:dyDescent="0.25">
      <c r="A9135" s="13"/>
      <c r="B9135" s="13"/>
      <c r="C9135" s="13"/>
      <c r="D9135" s="13"/>
      <c r="E9135" s="13"/>
      <c r="F9135" s="13"/>
      <c r="G9135" s="13"/>
      <c r="H9135" s="13"/>
      <c r="I9135" s="13"/>
      <c r="J9135" s="13"/>
      <c r="K9135" s="13"/>
      <c r="L9135" s="13"/>
      <c r="M9135" s="13"/>
      <c r="N9135" s="13"/>
      <c r="O9135" s="13"/>
      <c r="P9135" s="13"/>
      <c r="Q9135" s="13"/>
      <c r="R9135" s="13"/>
      <c r="S9135" s="13"/>
      <c r="T9135" s="13"/>
      <c r="U9135" s="13"/>
      <c r="V9135" s="13"/>
      <c r="W9135" s="13"/>
      <c r="X9135" s="13"/>
      <c r="Y9135" s="13"/>
      <c r="Z9135" s="13"/>
      <c r="AA9135" s="13"/>
      <c r="AB9135" s="13"/>
      <c r="AC9135" s="13"/>
      <c r="AD9135" s="13"/>
      <c r="AE9135" s="13"/>
      <c r="AF9135" s="13"/>
      <c r="AG9135" s="13"/>
      <c r="AH9135" s="13"/>
      <c r="AI9135" s="13"/>
      <c r="AJ9135" s="13"/>
      <c r="AK9135" s="13"/>
      <c r="AL9135" s="13"/>
      <c r="AM9135" s="13"/>
      <c r="AN9135" s="13"/>
      <c r="AO9135" s="13"/>
      <c r="AP9135" s="13"/>
      <c r="AQ9135" s="13"/>
      <c r="AR9135" s="13"/>
      <c r="AS9135" s="13"/>
      <c r="AT9135" s="13"/>
      <c r="AU9135" s="13"/>
      <c r="AV9135" s="13"/>
      <c r="AW9135" s="13"/>
      <c r="AX9135" s="13"/>
      <c r="AY9135" s="13"/>
      <c r="AZ9135" s="12"/>
      <c r="BA9135" s="12"/>
      <c r="BB9135" s="12"/>
      <c r="BC9135" s="11"/>
      <c r="BD9135" s="11"/>
      <c r="BE9135" s="11"/>
      <c r="BF9135" s="11"/>
    </row>
    <row r="9136" spans="1:58" x14ac:dyDescent="0.25">
      <c r="A9136" s="13"/>
      <c r="B9136" s="13"/>
      <c r="C9136" s="13"/>
      <c r="D9136" s="13"/>
      <c r="E9136" s="13"/>
      <c r="F9136" s="13"/>
      <c r="G9136" s="13"/>
      <c r="H9136" s="13"/>
      <c r="I9136" s="13"/>
      <c r="J9136" s="13"/>
      <c r="K9136" s="13"/>
      <c r="L9136" s="13"/>
      <c r="M9136" s="13"/>
      <c r="N9136" s="13"/>
      <c r="O9136" s="13"/>
      <c r="P9136" s="13"/>
      <c r="Q9136" s="13"/>
      <c r="R9136" s="13"/>
      <c r="S9136" s="13"/>
      <c r="T9136" s="13"/>
      <c r="U9136" s="13"/>
      <c r="V9136" s="13"/>
      <c r="W9136" s="13"/>
      <c r="X9136" s="13"/>
      <c r="Y9136" s="13"/>
      <c r="Z9136" s="13"/>
      <c r="AA9136" s="13"/>
      <c r="AB9136" s="13"/>
      <c r="AC9136" s="13"/>
      <c r="AD9136" s="13"/>
      <c r="AE9136" s="13"/>
      <c r="AF9136" s="13"/>
      <c r="AG9136" s="13"/>
      <c r="AH9136" s="13"/>
      <c r="AI9136" s="13"/>
      <c r="AJ9136" s="13"/>
      <c r="AK9136" s="13"/>
      <c r="AL9136" s="13"/>
      <c r="AM9136" s="13"/>
      <c r="AN9136" s="13"/>
      <c r="AO9136" s="13"/>
      <c r="AP9136" s="13"/>
      <c r="AQ9136" s="13"/>
      <c r="AR9136" s="13"/>
      <c r="AS9136" s="13"/>
      <c r="AT9136" s="13"/>
      <c r="AU9136" s="13"/>
      <c r="AV9136" s="13"/>
      <c r="AW9136" s="13"/>
      <c r="AX9136" s="13"/>
      <c r="AY9136" s="13"/>
      <c r="AZ9136" s="12"/>
      <c r="BA9136" s="12"/>
      <c r="BB9136" s="12"/>
      <c r="BC9136" s="11"/>
      <c r="BD9136" s="11"/>
      <c r="BE9136" s="11"/>
      <c r="BF9136" s="11"/>
    </row>
    <row r="9137" spans="1:58" x14ac:dyDescent="0.25">
      <c r="A9137" s="13"/>
      <c r="B9137" s="13"/>
      <c r="C9137" s="13"/>
      <c r="D9137" s="13"/>
      <c r="E9137" s="13"/>
      <c r="F9137" s="13"/>
      <c r="G9137" s="13"/>
      <c r="H9137" s="13"/>
      <c r="I9137" s="13"/>
      <c r="J9137" s="13"/>
      <c r="K9137" s="13"/>
      <c r="L9137" s="13"/>
      <c r="M9137" s="13"/>
      <c r="N9137" s="13"/>
      <c r="O9137" s="13"/>
      <c r="P9137" s="13"/>
      <c r="Q9137" s="13"/>
      <c r="R9137" s="13"/>
      <c r="S9137" s="13"/>
      <c r="T9137" s="13"/>
      <c r="U9137" s="13"/>
      <c r="V9137" s="13"/>
      <c r="W9137" s="13"/>
      <c r="X9137" s="13"/>
      <c r="Y9137" s="13"/>
      <c r="Z9137" s="13"/>
      <c r="AA9137" s="13"/>
      <c r="AB9137" s="13"/>
      <c r="AC9137" s="13"/>
      <c r="AD9137" s="13"/>
      <c r="AE9137" s="13"/>
      <c r="AF9137" s="13"/>
      <c r="AG9137" s="13"/>
      <c r="AH9137" s="13"/>
      <c r="AI9137" s="13"/>
      <c r="AJ9137" s="13"/>
      <c r="AK9137" s="13"/>
      <c r="AL9137" s="13"/>
      <c r="AM9137" s="13"/>
      <c r="AN9137" s="13"/>
      <c r="AO9137" s="13"/>
      <c r="AP9137" s="13"/>
      <c r="AQ9137" s="13"/>
      <c r="AR9137" s="13"/>
      <c r="AS9137" s="13"/>
      <c r="AT9137" s="13"/>
      <c r="AU9137" s="13"/>
      <c r="AV9137" s="13"/>
      <c r="AW9137" s="13"/>
      <c r="AX9137" s="13"/>
      <c r="AY9137" s="13"/>
      <c r="AZ9137" s="12"/>
      <c r="BA9137" s="12"/>
      <c r="BB9137" s="12"/>
      <c r="BC9137" s="11"/>
      <c r="BD9137" s="11"/>
      <c r="BE9137" s="11"/>
      <c r="BF9137" s="11"/>
    </row>
    <row r="9138" spans="1:58" x14ac:dyDescent="0.25">
      <c r="A9138" s="13"/>
      <c r="B9138" s="13"/>
      <c r="C9138" s="13"/>
      <c r="D9138" s="13"/>
      <c r="E9138" s="13"/>
      <c r="F9138" s="13"/>
      <c r="G9138" s="13"/>
      <c r="H9138" s="13"/>
      <c r="I9138" s="13"/>
      <c r="J9138" s="13"/>
      <c r="K9138" s="13"/>
      <c r="L9138" s="13"/>
      <c r="M9138" s="13"/>
      <c r="N9138" s="13"/>
      <c r="O9138" s="13"/>
      <c r="P9138" s="13"/>
      <c r="Q9138" s="13"/>
      <c r="R9138" s="13"/>
      <c r="S9138" s="13"/>
      <c r="T9138" s="13"/>
      <c r="U9138" s="13"/>
      <c r="V9138" s="13"/>
      <c r="W9138" s="13"/>
      <c r="X9138" s="13"/>
      <c r="Y9138" s="13"/>
      <c r="Z9138" s="13"/>
      <c r="AA9138" s="13"/>
      <c r="AB9138" s="13"/>
      <c r="AC9138" s="13"/>
      <c r="AD9138" s="13"/>
      <c r="AE9138" s="13"/>
      <c r="AF9138" s="13"/>
      <c r="AG9138" s="13"/>
      <c r="AH9138" s="13"/>
      <c r="AI9138" s="13"/>
      <c r="AJ9138" s="13"/>
      <c r="AK9138" s="13"/>
      <c r="AL9138" s="13"/>
      <c r="AM9138" s="13"/>
      <c r="AN9138" s="13"/>
      <c r="AO9138" s="13"/>
      <c r="AP9138" s="13"/>
      <c r="AQ9138" s="13"/>
      <c r="AR9138" s="13"/>
      <c r="AS9138" s="13"/>
      <c r="AT9138" s="13"/>
      <c r="AU9138" s="13"/>
      <c r="AV9138" s="13"/>
      <c r="AW9138" s="13"/>
      <c r="AX9138" s="13"/>
      <c r="AY9138" s="13"/>
      <c r="AZ9138" s="12"/>
      <c r="BA9138" s="12"/>
      <c r="BB9138" s="12"/>
      <c r="BC9138" s="11"/>
      <c r="BD9138" s="11"/>
      <c r="BE9138" s="11"/>
      <c r="BF9138" s="11"/>
    </row>
    <row r="9139" spans="1:58" x14ac:dyDescent="0.25">
      <c r="A9139" s="13"/>
      <c r="B9139" s="13"/>
      <c r="C9139" s="13"/>
      <c r="D9139" s="13"/>
      <c r="E9139" s="13"/>
      <c r="F9139" s="13"/>
      <c r="G9139" s="13"/>
      <c r="H9139" s="13"/>
      <c r="I9139" s="13"/>
      <c r="J9139" s="13"/>
      <c r="K9139" s="13"/>
      <c r="L9139" s="13"/>
      <c r="M9139" s="13"/>
      <c r="N9139" s="13"/>
      <c r="O9139" s="13"/>
      <c r="P9139" s="13"/>
      <c r="Q9139" s="13"/>
      <c r="R9139" s="13"/>
      <c r="S9139" s="13"/>
      <c r="T9139" s="13"/>
      <c r="U9139" s="13"/>
      <c r="V9139" s="13"/>
      <c r="W9139" s="13"/>
      <c r="X9139" s="13"/>
      <c r="Y9139" s="13"/>
      <c r="Z9139" s="13"/>
      <c r="AA9139" s="13"/>
      <c r="AB9139" s="13"/>
      <c r="AC9139" s="13"/>
      <c r="AD9139" s="13"/>
      <c r="AE9139" s="13"/>
      <c r="AF9139" s="13"/>
      <c r="AG9139" s="13"/>
      <c r="AH9139" s="13"/>
      <c r="AI9139" s="13"/>
      <c r="AJ9139" s="13"/>
      <c r="AK9139" s="13"/>
      <c r="AL9139" s="13"/>
      <c r="AM9139" s="13"/>
      <c r="AN9139" s="13"/>
      <c r="AO9139" s="13"/>
      <c r="AP9139" s="13"/>
      <c r="AQ9139" s="13"/>
      <c r="AR9139" s="13"/>
      <c r="AS9139" s="13"/>
      <c r="AT9139" s="13"/>
      <c r="AU9139" s="13"/>
      <c r="AV9139" s="13"/>
      <c r="AW9139" s="13"/>
      <c r="AX9139" s="13"/>
      <c r="AY9139" s="13"/>
      <c r="AZ9139" s="12"/>
      <c r="BA9139" s="12"/>
      <c r="BB9139" s="12"/>
      <c r="BC9139" s="11"/>
      <c r="BD9139" s="11"/>
      <c r="BE9139" s="11"/>
      <c r="BF9139" s="11"/>
    </row>
    <row r="9140" spans="1:58" x14ac:dyDescent="0.25">
      <c r="A9140" s="13"/>
      <c r="B9140" s="13"/>
      <c r="C9140" s="13"/>
      <c r="D9140" s="13"/>
      <c r="E9140" s="13"/>
      <c r="F9140" s="13"/>
      <c r="G9140" s="13"/>
      <c r="H9140" s="13"/>
      <c r="I9140" s="13"/>
      <c r="J9140" s="13"/>
      <c r="K9140" s="13"/>
      <c r="L9140" s="13"/>
      <c r="M9140" s="13"/>
      <c r="N9140" s="13"/>
      <c r="O9140" s="13"/>
      <c r="P9140" s="13"/>
      <c r="Q9140" s="13"/>
      <c r="R9140" s="13"/>
      <c r="S9140" s="13"/>
      <c r="T9140" s="13"/>
      <c r="U9140" s="13"/>
      <c r="V9140" s="13"/>
      <c r="W9140" s="13"/>
      <c r="X9140" s="13"/>
      <c r="Y9140" s="13"/>
      <c r="Z9140" s="13"/>
      <c r="AA9140" s="13"/>
      <c r="AB9140" s="13"/>
      <c r="AC9140" s="13"/>
      <c r="AD9140" s="13"/>
      <c r="AE9140" s="13"/>
      <c r="AF9140" s="13"/>
      <c r="AG9140" s="13"/>
      <c r="AH9140" s="13"/>
      <c r="AI9140" s="13"/>
      <c r="AJ9140" s="13"/>
      <c r="AK9140" s="13"/>
      <c r="AL9140" s="13"/>
      <c r="AM9140" s="13"/>
      <c r="AN9140" s="13"/>
      <c r="AO9140" s="13"/>
      <c r="AP9140" s="13"/>
      <c r="AQ9140" s="13"/>
      <c r="AR9140" s="13"/>
      <c r="AS9140" s="13"/>
      <c r="AT9140" s="13"/>
      <c r="AU9140" s="13"/>
      <c r="AV9140" s="13"/>
      <c r="AW9140" s="13"/>
      <c r="AX9140" s="13"/>
      <c r="AY9140" s="13"/>
      <c r="AZ9140" s="12"/>
      <c r="BA9140" s="12"/>
      <c r="BB9140" s="12"/>
      <c r="BC9140" s="11"/>
      <c r="BD9140" s="11"/>
      <c r="BE9140" s="11"/>
      <c r="BF9140" s="11"/>
    </row>
    <row r="9141" spans="1:58" x14ac:dyDescent="0.25">
      <c r="A9141" s="13"/>
      <c r="B9141" s="13"/>
      <c r="C9141" s="13"/>
      <c r="D9141" s="13"/>
      <c r="E9141" s="13"/>
      <c r="F9141" s="13"/>
      <c r="G9141" s="13"/>
      <c r="H9141" s="13"/>
      <c r="I9141" s="13"/>
      <c r="J9141" s="13"/>
      <c r="K9141" s="13"/>
      <c r="L9141" s="13"/>
      <c r="M9141" s="13"/>
      <c r="N9141" s="13"/>
      <c r="O9141" s="13"/>
      <c r="P9141" s="13"/>
      <c r="Q9141" s="13"/>
      <c r="R9141" s="13"/>
      <c r="S9141" s="13"/>
      <c r="T9141" s="13"/>
      <c r="U9141" s="13"/>
      <c r="V9141" s="13"/>
      <c r="W9141" s="13"/>
      <c r="X9141" s="13"/>
      <c r="Y9141" s="13"/>
      <c r="Z9141" s="13"/>
      <c r="AA9141" s="13"/>
      <c r="AB9141" s="13"/>
      <c r="AC9141" s="13"/>
      <c r="AD9141" s="13"/>
      <c r="AE9141" s="13"/>
      <c r="AF9141" s="13"/>
      <c r="AG9141" s="13"/>
      <c r="AH9141" s="13"/>
      <c r="AI9141" s="13"/>
      <c r="AJ9141" s="13"/>
      <c r="AK9141" s="13"/>
      <c r="AL9141" s="13"/>
      <c r="AM9141" s="13"/>
      <c r="AN9141" s="13"/>
      <c r="AO9141" s="13"/>
      <c r="AP9141" s="13"/>
      <c r="AQ9141" s="13"/>
      <c r="AR9141" s="13"/>
      <c r="AS9141" s="13"/>
      <c r="AT9141" s="13"/>
      <c r="AU9141" s="13"/>
      <c r="AV9141" s="13"/>
      <c r="AW9141" s="13"/>
      <c r="AX9141" s="13"/>
      <c r="AY9141" s="13"/>
      <c r="AZ9141" s="12"/>
      <c r="BA9141" s="12"/>
      <c r="BB9141" s="12"/>
      <c r="BC9141" s="11"/>
      <c r="BD9141" s="11"/>
      <c r="BE9141" s="11"/>
      <c r="BF9141" s="11"/>
    </row>
    <row r="9142" spans="1:58" x14ac:dyDescent="0.25">
      <c r="A9142" s="13"/>
      <c r="B9142" s="13"/>
      <c r="C9142" s="13"/>
      <c r="D9142" s="13"/>
      <c r="E9142" s="13"/>
      <c r="F9142" s="13"/>
      <c r="G9142" s="13"/>
      <c r="H9142" s="13"/>
      <c r="I9142" s="13"/>
      <c r="J9142" s="13"/>
      <c r="K9142" s="13"/>
      <c r="L9142" s="13"/>
      <c r="M9142" s="13"/>
      <c r="N9142" s="13"/>
      <c r="O9142" s="13"/>
      <c r="P9142" s="13"/>
      <c r="Q9142" s="13"/>
      <c r="R9142" s="13"/>
      <c r="S9142" s="13"/>
      <c r="T9142" s="13"/>
      <c r="U9142" s="13"/>
      <c r="V9142" s="13"/>
      <c r="W9142" s="13"/>
      <c r="X9142" s="13"/>
      <c r="Y9142" s="13"/>
      <c r="Z9142" s="13"/>
      <c r="AA9142" s="13"/>
      <c r="AB9142" s="13"/>
      <c r="AC9142" s="13"/>
      <c r="AD9142" s="13"/>
      <c r="AE9142" s="13"/>
      <c r="AF9142" s="13"/>
      <c r="AG9142" s="13"/>
      <c r="AH9142" s="13"/>
      <c r="AI9142" s="13"/>
      <c r="AJ9142" s="13"/>
      <c r="AK9142" s="13"/>
      <c r="AL9142" s="13"/>
      <c r="AM9142" s="13"/>
      <c r="AN9142" s="13"/>
      <c r="AO9142" s="13"/>
      <c r="AP9142" s="13"/>
      <c r="AQ9142" s="13"/>
      <c r="AR9142" s="13"/>
      <c r="AS9142" s="13"/>
      <c r="AT9142" s="13"/>
      <c r="AU9142" s="13"/>
      <c r="AV9142" s="13"/>
      <c r="AW9142" s="13"/>
      <c r="AX9142" s="13"/>
      <c r="AY9142" s="13"/>
      <c r="AZ9142" s="12"/>
      <c r="BA9142" s="12"/>
      <c r="BB9142" s="12"/>
      <c r="BC9142" s="11"/>
      <c r="BD9142" s="11"/>
      <c r="BE9142" s="11"/>
      <c r="BF9142" s="11"/>
    </row>
    <row r="9143" spans="1:58" x14ac:dyDescent="0.25">
      <c r="A9143" s="13"/>
      <c r="B9143" s="13"/>
      <c r="C9143" s="13"/>
      <c r="D9143" s="13"/>
      <c r="E9143" s="13"/>
      <c r="F9143" s="13"/>
      <c r="G9143" s="13"/>
      <c r="H9143" s="13"/>
      <c r="I9143" s="13"/>
      <c r="J9143" s="13"/>
      <c r="K9143" s="13"/>
      <c r="L9143" s="13"/>
      <c r="M9143" s="13"/>
      <c r="N9143" s="13"/>
      <c r="O9143" s="13"/>
      <c r="P9143" s="13"/>
      <c r="Q9143" s="13"/>
      <c r="R9143" s="13"/>
      <c r="S9143" s="13"/>
      <c r="T9143" s="13"/>
      <c r="U9143" s="13"/>
      <c r="V9143" s="13"/>
      <c r="W9143" s="13"/>
      <c r="X9143" s="13"/>
      <c r="Y9143" s="13"/>
      <c r="Z9143" s="13"/>
      <c r="AA9143" s="13"/>
      <c r="AB9143" s="13"/>
      <c r="AC9143" s="13"/>
      <c r="AD9143" s="13"/>
      <c r="AE9143" s="13"/>
      <c r="AF9143" s="13"/>
      <c r="AG9143" s="13"/>
      <c r="AH9143" s="13"/>
      <c r="AI9143" s="13"/>
      <c r="AJ9143" s="13"/>
      <c r="AK9143" s="13"/>
      <c r="AL9143" s="13"/>
      <c r="AM9143" s="13"/>
      <c r="AN9143" s="13"/>
      <c r="AO9143" s="13"/>
      <c r="AP9143" s="13"/>
      <c r="AQ9143" s="13"/>
      <c r="AR9143" s="13"/>
      <c r="AS9143" s="13"/>
      <c r="AT9143" s="13"/>
      <c r="AU9143" s="13"/>
      <c r="AV9143" s="13"/>
      <c r="AW9143" s="13"/>
      <c r="AX9143" s="13"/>
      <c r="AY9143" s="13"/>
      <c r="AZ9143" s="12"/>
      <c r="BA9143" s="12"/>
      <c r="BB9143" s="12"/>
      <c r="BC9143" s="11"/>
      <c r="BD9143" s="11"/>
      <c r="BE9143" s="11"/>
      <c r="BF9143" s="11"/>
    </row>
    <row r="9144" spans="1:58" x14ac:dyDescent="0.25">
      <c r="A9144" s="13"/>
      <c r="B9144" s="13"/>
      <c r="C9144" s="13"/>
      <c r="D9144" s="13"/>
      <c r="E9144" s="13"/>
      <c r="F9144" s="13"/>
      <c r="G9144" s="13"/>
      <c r="H9144" s="13"/>
      <c r="I9144" s="13"/>
      <c r="J9144" s="13"/>
      <c r="K9144" s="13"/>
      <c r="L9144" s="13"/>
      <c r="M9144" s="13"/>
      <c r="N9144" s="13"/>
      <c r="O9144" s="13"/>
      <c r="P9144" s="13"/>
      <c r="Q9144" s="13"/>
      <c r="R9144" s="13"/>
      <c r="S9144" s="13"/>
      <c r="T9144" s="13"/>
      <c r="U9144" s="13"/>
      <c r="V9144" s="13"/>
      <c r="W9144" s="13"/>
      <c r="X9144" s="13"/>
      <c r="Y9144" s="13"/>
      <c r="Z9144" s="13"/>
      <c r="AA9144" s="13"/>
      <c r="AB9144" s="13"/>
      <c r="AC9144" s="13"/>
      <c r="AD9144" s="13"/>
      <c r="AE9144" s="13"/>
      <c r="AF9144" s="13"/>
      <c r="AG9144" s="13"/>
      <c r="AH9144" s="13"/>
      <c r="AI9144" s="13"/>
      <c r="AJ9144" s="13"/>
      <c r="AK9144" s="13"/>
      <c r="AL9144" s="13"/>
      <c r="AM9144" s="13"/>
      <c r="AN9144" s="13"/>
      <c r="AO9144" s="13"/>
      <c r="AP9144" s="13"/>
      <c r="AQ9144" s="13"/>
      <c r="AR9144" s="13"/>
      <c r="AS9144" s="13"/>
      <c r="AT9144" s="13"/>
      <c r="AU9144" s="13"/>
      <c r="AV9144" s="13"/>
      <c r="AW9144" s="13"/>
      <c r="AX9144" s="13"/>
      <c r="AY9144" s="13"/>
      <c r="AZ9144" s="12"/>
      <c r="BA9144" s="12"/>
      <c r="BB9144" s="12"/>
      <c r="BC9144" s="11"/>
      <c r="BD9144" s="11"/>
      <c r="BE9144" s="11"/>
      <c r="BF9144" s="11"/>
    </row>
    <row r="9145" spans="1:58" x14ac:dyDescent="0.25">
      <c r="A9145" s="13"/>
      <c r="B9145" s="13"/>
      <c r="C9145" s="13"/>
      <c r="D9145" s="13"/>
      <c r="E9145" s="13"/>
      <c r="F9145" s="13"/>
      <c r="G9145" s="13"/>
      <c r="H9145" s="13"/>
      <c r="I9145" s="13"/>
      <c r="J9145" s="13"/>
      <c r="K9145" s="13"/>
      <c r="L9145" s="13"/>
      <c r="M9145" s="13"/>
      <c r="N9145" s="13"/>
      <c r="O9145" s="13"/>
      <c r="P9145" s="13"/>
      <c r="Q9145" s="13"/>
      <c r="R9145" s="13"/>
      <c r="S9145" s="13"/>
      <c r="T9145" s="13"/>
      <c r="U9145" s="13"/>
      <c r="V9145" s="13"/>
      <c r="W9145" s="13"/>
      <c r="X9145" s="13"/>
      <c r="Y9145" s="13"/>
      <c r="Z9145" s="13"/>
      <c r="AA9145" s="13"/>
      <c r="AB9145" s="13"/>
      <c r="AC9145" s="13"/>
      <c r="AD9145" s="13"/>
      <c r="AE9145" s="13"/>
      <c r="AF9145" s="13"/>
      <c r="AG9145" s="13"/>
      <c r="AH9145" s="13"/>
      <c r="AI9145" s="13"/>
      <c r="AJ9145" s="13"/>
      <c r="AK9145" s="13"/>
      <c r="AL9145" s="13"/>
      <c r="AM9145" s="13"/>
      <c r="AN9145" s="13"/>
      <c r="AO9145" s="13"/>
      <c r="AP9145" s="13"/>
      <c r="AQ9145" s="13"/>
      <c r="AR9145" s="13"/>
      <c r="AS9145" s="13"/>
      <c r="AT9145" s="13"/>
      <c r="AU9145" s="13"/>
      <c r="AV9145" s="13"/>
      <c r="AW9145" s="13"/>
      <c r="AX9145" s="13"/>
      <c r="AY9145" s="13"/>
      <c r="AZ9145" s="12"/>
      <c r="BA9145" s="12"/>
      <c r="BB9145" s="12"/>
      <c r="BC9145" s="11"/>
      <c r="BD9145" s="11"/>
      <c r="BE9145" s="11"/>
      <c r="BF9145" s="11"/>
    </row>
    <row r="9146" spans="1:58" x14ac:dyDescent="0.25">
      <c r="A9146" s="13"/>
      <c r="B9146" s="13"/>
      <c r="C9146" s="13"/>
      <c r="D9146" s="13"/>
      <c r="E9146" s="13"/>
      <c r="F9146" s="13"/>
      <c r="G9146" s="13"/>
      <c r="H9146" s="13"/>
      <c r="I9146" s="13"/>
      <c r="J9146" s="13"/>
      <c r="K9146" s="13"/>
      <c r="L9146" s="13"/>
      <c r="M9146" s="13"/>
      <c r="N9146" s="13"/>
      <c r="O9146" s="13"/>
      <c r="P9146" s="13"/>
      <c r="Q9146" s="13"/>
      <c r="R9146" s="13"/>
      <c r="S9146" s="13"/>
      <c r="T9146" s="13"/>
      <c r="U9146" s="13"/>
      <c r="V9146" s="13"/>
      <c r="W9146" s="13"/>
      <c r="X9146" s="13"/>
      <c r="Y9146" s="13"/>
      <c r="Z9146" s="13"/>
      <c r="AA9146" s="13"/>
      <c r="AB9146" s="13"/>
      <c r="AC9146" s="13"/>
      <c r="AD9146" s="13"/>
      <c r="AE9146" s="13"/>
      <c r="AF9146" s="13"/>
      <c r="AG9146" s="13"/>
      <c r="AH9146" s="13"/>
      <c r="AI9146" s="13"/>
      <c r="AJ9146" s="13"/>
      <c r="AK9146" s="13"/>
      <c r="AL9146" s="13"/>
      <c r="AM9146" s="13"/>
      <c r="AN9146" s="13"/>
      <c r="AO9146" s="13"/>
      <c r="AP9146" s="13"/>
      <c r="AQ9146" s="13"/>
      <c r="AR9146" s="13"/>
      <c r="AS9146" s="13"/>
      <c r="AT9146" s="13"/>
      <c r="AU9146" s="13"/>
      <c r="AV9146" s="13"/>
      <c r="AW9146" s="13"/>
      <c r="AX9146" s="13"/>
      <c r="AY9146" s="13"/>
      <c r="AZ9146" s="12"/>
      <c r="BA9146" s="12"/>
      <c r="BB9146" s="12"/>
      <c r="BC9146" s="11"/>
      <c r="BD9146" s="11"/>
      <c r="BE9146" s="11"/>
      <c r="BF9146" s="11"/>
    </row>
    <row r="9147" spans="1:58" x14ac:dyDescent="0.25">
      <c r="A9147" s="13"/>
      <c r="B9147" s="13"/>
      <c r="C9147" s="13"/>
      <c r="D9147" s="13"/>
      <c r="E9147" s="13"/>
      <c r="F9147" s="13"/>
      <c r="G9147" s="13"/>
      <c r="H9147" s="13"/>
      <c r="I9147" s="13"/>
      <c r="J9147" s="13"/>
      <c r="K9147" s="13"/>
      <c r="L9147" s="13"/>
      <c r="M9147" s="13"/>
      <c r="N9147" s="13"/>
      <c r="O9147" s="13"/>
      <c r="P9147" s="13"/>
      <c r="Q9147" s="13"/>
      <c r="R9147" s="13"/>
      <c r="S9147" s="13"/>
      <c r="T9147" s="13"/>
      <c r="U9147" s="13"/>
      <c r="V9147" s="13"/>
      <c r="W9147" s="13"/>
      <c r="X9147" s="13"/>
      <c r="Y9147" s="13"/>
      <c r="Z9147" s="13"/>
      <c r="AA9147" s="13"/>
      <c r="AB9147" s="13"/>
      <c r="AC9147" s="13"/>
      <c r="AD9147" s="13"/>
      <c r="AE9147" s="13"/>
      <c r="AF9147" s="13"/>
      <c r="AG9147" s="13"/>
      <c r="AH9147" s="13"/>
      <c r="AI9147" s="13"/>
      <c r="AJ9147" s="13"/>
      <c r="AK9147" s="13"/>
      <c r="AL9147" s="13"/>
      <c r="AM9147" s="13"/>
      <c r="AN9147" s="13"/>
      <c r="AO9147" s="13"/>
      <c r="AP9147" s="13"/>
      <c r="AQ9147" s="13"/>
      <c r="AR9147" s="13"/>
      <c r="AS9147" s="13"/>
      <c r="AT9147" s="13"/>
      <c r="AU9147" s="13"/>
      <c r="AV9147" s="13"/>
      <c r="AW9147" s="13"/>
      <c r="AX9147" s="13"/>
      <c r="AY9147" s="13"/>
      <c r="AZ9147" s="12"/>
      <c r="BA9147" s="12"/>
      <c r="BB9147" s="12"/>
      <c r="BC9147" s="11"/>
      <c r="BD9147" s="11"/>
      <c r="BE9147" s="11"/>
      <c r="BF9147" s="11"/>
    </row>
    <row r="9148" spans="1:58" x14ac:dyDescent="0.25">
      <c r="A9148" s="13"/>
      <c r="B9148" s="13"/>
      <c r="C9148" s="13"/>
      <c r="D9148" s="13"/>
      <c r="E9148" s="13"/>
      <c r="F9148" s="13"/>
      <c r="G9148" s="13"/>
      <c r="H9148" s="13"/>
      <c r="I9148" s="13"/>
      <c r="J9148" s="13"/>
      <c r="K9148" s="13"/>
      <c r="L9148" s="13"/>
      <c r="M9148" s="13"/>
      <c r="N9148" s="13"/>
      <c r="O9148" s="13"/>
      <c r="P9148" s="13"/>
      <c r="Q9148" s="13"/>
      <c r="R9148" s="13"/>
      <c r="S9148" s="13"/>
      <c r="T9148" s="13"/>
      <c r="U9148" s="13"/>
      <c r="V9148" s="13"/>
      <c r="W9148" s="13"/>
      <c r="X9148" s="13"/>
      <c r="Y9148" s="13"/>
      <c r="Z9148" s="13"/>
      <c r="AA9148" s="13"/>
      <c r="AB9148" s="13"/>
      <c r="AC9148" s="13"/>
      <c r="AD9148" s="13"/>
      <c r="AE9148" s="13"/>
      <c r="AF9148" s="13"/>
      <c r="AG9148" s="13"/>
      <c r="AH9148" s="13"/>
      <c r="AI9148" s="13"/>
      <c r="AJ9148" s="13"/>
      <c r="AK9148" s="13"/>
      <c r="AL9148" s="13"/>
      <c r="AM9148" s="13"/>
      <c r="AN9148" s="13"/>
      <c r="AO9148" s="13"/>
      <c r="AP9148" s="13"/>
      <c r="AQ9148" s="13"/>
      <c r="AR9148" s="13"/>
      <c r="AS9148" s="13"/>
      <c r="AT9148" s="13"/>
      <c r="AU9148" s="13"/>
      <c r="AV9148" s="13"/>
      <c r="AW9148" s="13"/>
      <c r="AX9148" s="13"/>
      <c r="AY9148" s="13"/>
      <c r="AZ9148" s="12"/>
      <c r="BA9148" s="12"/>
      <c r="BB9148" s="12"/>
      <c r="BC9148" s="11"/>
      <c r="BD9148" s="11"/>
      <c r="BE9148" s="11"/>
      <c r="BF9148" s="11"/>
    </row>
    <row r="9149" spans="1:58" x14ac:dyDescent="0.25">
      <c r="A9149" s="13"/>
      <c r="B9149" s="13"/>
      <c r="C9149" s="13"/>
      <c r="D9149" s="13"/>
      <c r="E9149" s="13"/>
      <c r="F9149" s="13"/>
      <c r="G9149" s="13"/>
      <c r="H9149" s="13"/>
      <c r="I9149" s="13"/>
      <c r="J9149" s="13"/>
      <c r="K9149" s="13"/>
      <c r="L9149" s="13"/>
      <c r="M9149" s="13"/>
      <c r="N9149" s="13"/>
      <c r="O9149" s="13"/>
      <c r="P9149" s="13"/>
      <c r="Q9149" s="13"/>
      <c r="R9149" s="13"/>
      <c r="S9149" s="13"/>
      <c r="T9149" s="13"/>
      <c r="U9149" s="13"/>
      <c r="V9149" s="13"/>
      <c r="W9149" s="13"/>
      <c r="X9149" s="13"/>
      <c r="Y9149" s="13"/>
      <c r="Z9149" s="13"/>
      <c r="AA9149" s="13"/>
      <c r="AB9149" s="13"/>
      <c r="AC9149" s="13"/>
      <c r="AD9149" s="13"/>
      <c r="AE9149" s="13"/>
      <c r="AF9149" s="13"/>
      <c r="AG9149" s="13"/>
      <c r="AH9149" s="13"/>
      <c r="AI9149" s="13"/>
      <c r="AJ9149" s="13"/>
      <c r="AK9149" s="13"/>
      <c r="AL9149" s="13"/>
      <c r="AM9149" s="13"/>
      <c r="AN9149" s="13"/>
      <c r="AO9149" s="13"/>
      <c r="AP9149" s="13"/>
      <c r="AQ9149" s="13"/>
      <c r="AR9149" s="13"/>
      <c r="AS9149" s="13"/>
      <c r="AT9149" s="13"/>
      <c r="AU9149" s="13"/>
      <c r="AV9149" s="13"/>
      <c r="AW9149" s="13"/>
      <c r="AX9149" s="13"/>
      <c r="AY9149" s="13"/>
      <c r="AZ9149" s="12"/>
      <c r="BA9149" s="12"/>
      <c r="BB9149" s="12"/>
      <c r="BC9149" s="11"/>
      <c r="BD9149" s="11"/>
      <c r="BE9149" s="11"/>
      <c r="BF9149" s="11"/>
    </row>
    <row r="9150" spans="1:58" x14ac:dyDescent="0.25">
      <c r="A9150" s="13"/>
      <c r="B9150" s="13"/>
      <c r="C9150" s="13"/>
      <c r="D9150" s="13"/>
      <c r="E9150" s="13"/>
      <c r="F9150" s="13"/>
      <c r="G9150" s="13"/>
      <c r="H9150" s="13"/>
      <c r="I9150" s="13"/>
      <c r="J9150" s="13"/>
      <c r="K9150" s="13"/>
      <c r="L9150" s="13"/>
      <c r="M9150" s="13"/>
      <c r="N9150" s="13"/>
      <c r="O9150" s="13"/>
      <c r="P9150" s="13"/>
      <c r="Q9150" s="13"/>
      <c r="R9150" s="13"/>
      <c r="S9150" s="13"/>
      <c r="T9150" s="13"/>
      <c r="U9150" s="13"/>
      <c r="V9150" s="13"/>
      <c r="W9150" s="13"/>
      <c r="X9150" s="13"/>
      <c r="Y9150" s="13"/>
      <c r="Z9150" s="13"/>
      <c r="AA9150" s="13"/>
      <c r="AB9150" s="13"/>
      <c r="AC9150" s="13"/>
      <c r="AD9150" s="13"/>
      <c r="AE9150" s="13"/>
      <c r="AF9150" s="13"/>
      <c r="AG9150" s="13"/>
      <c r="AH9150" s="13"/>
      <c r="AI9150" s="13"/>
      <c r="AJ9150" s="13"/>
      <c r="AK9150" s="13"/>
      <c r="AL9150" s="13"/>
      <c r="AM9150" s="13"/>
      <c r="AN9150" s="13"/>
      <c r="AO9150" s="13"/>
      <c r="AP9150" s="13"/>
      <c r="AQ9150" s="13"/>
      <c r="AR9150" s="13"/>
      <c r="AS9150" s="13"/>
      <c r="AT9150" s="13"/>
      <c r="AU9150" s="13"/>
      <c r="AV9150" s="13"/>
      <c r="AW9150" s="13"/>
      <c r="AX9150" s="13"/>
      <c r="AY9150" s="13"/>
      <c r="AZ9150" s="12"/>
      <c r="BA9150" s="12"/>
      <c r="BB9150" s="12"/>
      <c r="BC9150" s="11"/>
      <c r="BD9150" s="11"/>
      <c r="BE9150" s="11"/>
      <c r="BF9150" s="11"/>
    </row>
    <row r="9151" spans="1:58" x14ac:dyDescent="0.25">
      <c r="A9151" s="13"/>
      <c r="B9151" s="13"/>
      <c r="C9151" s="13"/>
      <c r="D9151" s="13"/>
      <c r="E9151" s="13"/>
      <c r="F9151" s="13"/>
      <c r="G9151" s="13"/>
      <c r="H9151" s="13"/>
      <c r="I9151" s="13"/>
      <c r="J9151" s="13"/>
      <c r="K9151" s="13"/>
      <c r="L9151" s="13"/>
      <c r="M9151" s="13"/>
      <c r="N9151" s="13"/>
      <c r="O9151" s="13"/>
      <c r="P9151" s="13"/>
      <c r="Q9151" s="13"/>
      <c r="R9151" s="13"/>
      <c r="S9151" s="13"/>
      <c r="T9151" s="13"/>
      <c r="U9151" s="13"/>
      <c r="V9151" s="13"/>
      <c r="W9151" s="13"/>
      <c r="X9151" s="13"/>
      <c r="Y9151" s="13"/>
      <c r="Z9151" s="13"/>
      <c r="AA9151" s="13"/>
      <c r="AB9151" s="13"/>
      <c r="AC9151" s="13"/>
      <c r="AD9151" s="13"/>
      <c r="AE9151" s="13"/>
      <c r="AF9151" s="13"/>
      <c r="AG9151" s="13"/>
      <c r="AH9151" s="13"/>
      <c r="AI9151" s="13"/>
      <c r="AJ9151" s="13"/>
      <c r="AK9151" s="13"/>
      <c r="AL9151" s="13"/>
      <c r="AM9151" s="13"/>
      <c r="AN9151" s="13"/>
      <c r="AO9151" s="13"/>
      <c r="AP9151" s="13"/>
      <c r="AQ9151" s="13"/>
      <c r="AR9151" s="13"/>
      <c r="AS9151" s="13"/>
      <c r="AT9151" s="13"/>
      <c r="AU9151" s="13"/>
      <c r="AV9151" s="13"/>
      <c r="AW9151" s="13"/>
      <c r="AX9151" s="13"/>
      <c r="AY9151" s="13"/>
      <c r="AZ9151" s="12"/>
      <c r="BA9151" s="12"/>
      <c r="BB9151" s="12"/>
      <c r="BC9151" s="11"/>
      <c r="BD9151" s="11"/>
      <c r="BE9151" s="11"/>
      <c r="BF9151" s="11"/>
    </row>
    <row r="9152" spans="1:58" x14ac:dyDescent="0.25">
      <c r="A9152" s="13"/>
      <c r="B9152" s="13"/>
      <c r="C9152" s="13"/>
      <c r="D9152" s="13"/>
      <c r="E9152" s="13"/>
      <c r="F9152" s="13"/>
      <c r="G9152" s="13"/>
      <c r="H9152" s="13"/>
      <c r="I9152" s="13"/>
      <c r="J9152" s="13"/>
      <c r="K9152" s="13"/>
      <c r="L9152" s="13"/>
      <c r="M9152" s="13"/>
      <c r="N9152" s="13"/>
      <c r="O9152" s="13"/>
      <c r="P9152" s="13"/>
      <c r="Q9152" s="13"/>
      <c r="R9152" s="13"/>
      <c r="S9152" s="13"/>
      <c r="T9152" s="13"/>
      <c r="U9152" s="13"/>
      <c r="V9152" s="13"/>
      <c r="W9152" s="13"/>
      <c r="X9152" s="13"/>
      <c r="Y9152" s="13"/>
      <c r="Z9152" s="13"/>
      <c r="AA9152" s="13"/>
      <c r="AB9152" s="13"/>
      <c r="AC9152" s="13"/>
      <c r="AD9152" s="13"/>
      <c r="AE9152" s="13"/>
      <c r="AF9152" s="13"/>
      <c r="AG9152" s="13"/>
      <c r="AH9152" s="13"/>
      <c r="AI9152" s="13"/>
      <c r="AJ9152" s="13"/>
      <c r="AK9152" s="13"/>
      <c r="AL9152" s="13"/>
      <c r="AM9152" s="13"/>
      <c r="AN9152" s="13"/>
      <c r="AO9152" s="13"/>
      <c r="AP9152" s="13"/>
      <c r="AQ9152" s="13"/>
      <c r="AR9152" s="13"/>
      <c r="AS9152" s="13"/>
      <c r="AT9152" s="13"/>
      <c r="AU9152" s="13"/>
      <c r="AV9152" s="13"/>
      <c r="AW9152" s="13"/>
      <c r="AX9152" s="13"/>
      <c r="AY9152" s="13"/>
      <c r="AZ9152" s="12"/>
      <c r="BA9152" s="12"/>
      <c r="BB9152" s="12"/>
      <c r="BC9152" s="11"/>
      <c r="BD9152" s="11"/>
      <c r="BE9152" s="11"/>
      <c r="BF9152" s="11"/>
    </row>
    <row r="9153" spans="1:58" x14ac:dyDescent="0.25">
      <c r="A9153" s="13"/>
      <c r="B9153" s="13"/>
      <c r="C9153" s="13"/>
      <c r="D9153" s="13"/>
      <c r="E9153" s="13"/>
      <c r="F9153" s="13"/>
      <c r="G9153" s="13"/>
      <c r="H9153" s="13"/>
      <c r="I9153" s="13"/>
      <c r="J9153" s="13"/>
      <c r="K9153" s="13"/>
      <c r="L9153" s="13"/>
      <c r="M9153" s="13"/>
      <c r="N9153" s="13"/>
      <c r="O9153" s="13"/>
      <c r="P9153" s="13"/>
      <c r="Q9153" s="13"/>
      <c r="R9153" s="13"/>
      <c r="S9153" s="13"/>
      <c r="T9153" s="13"/>
      <c r="U9153" s="13"/>
      <c r="V9153" s="13"/>
      <c r="W9153" s="13"/>
      <c r="X9153" s="13"/>
      <c r="Y9153" s="13"/>
      <c r="Z9153" s="13"/>
      <c r="AA9153" s="13"/>
      <c r="AB9153" s="13"/>
      <c r="AC9153" s="13"/>
      <c r="AD9153" s="13"/>
      <c r="AE9153" s="13"/>
      <c r="AF9153" s="13"/>
      <c r="AG9153" s="13"/>
      <c r="AH9153" s="13"/>
      <c r="AI9153" s="13"/>
      <c r="AJ9153" s="13"/>
      <c r="AK9153" s="13"/>
      <c r="AL9153" s="13"/>
      <c r="AM9153" s="13"/>
      <c r="AN9153" s="13"/>
      <c r="AO9153" s="13"/>
      <c r="AP9153" s="13"/>
      <c r="AQ9153" s="13"/>
      <c r="AR9153" s="13"/>
      <c r="AS9153" s="13"/>
      <c r="AT9153" s="13"/>
      <c r="AU9153" s="13"/>
      <c r="AV9153" s="13"/>
      <c r="AW9153" s="13"/>
      <c r="AX9153" s="13"/>
      <c r="AY9153" s="13"/>
      <c r="AZ9153" s="12"/>
      <c r="BA9153" s="12"/>
      <c r="BB9153" s="12"/>
      <c r="BC9153" s="11"/>
      <c r="BD9153" s="11"/>
      <c r="BE9153" s="11"/>
      <c r="BF9153" s="11"/>
    </row>
    <row r="9154" spans="1:58" x14ac:dyDescent="0.25">
      <c r="A9154" s="13"/>
      <c r="B9154" s="13"/>
      <c r="C9154" s="13"/>
      <c r="D9154" s="13"/>
      <c r="E9154" s="13"/>
      <c r="F9154" s="13"/>
      <c r="G9154" s="13"/>
      <c r="H9154" s="13"/>
      <c r="I9154" s="13"/>
      <c r="J9154" s="13"/>
      <c r="K9154" s="13"/>
      <c r="L9154" s="13"/>
      <c r="M9154" s="13"/>
      <c r="N9154" s="13"/>
      <c r="O9154" s="13"/>
      <c r="P9154" s="13"/>
      <c r="Q9154" s="13"/>
      <c r="R9154" s="13"/>
      <c r="S9154" s="13"/>
      <c r="T9154" s="13"/>
      <c r="U9154" s="13"/>
      <c r="V9154" s="13"/>
      <c r="W9154" s="13"/>
      <c r="X9154" s="13"/>
      <c r="Y9154" s="13"/>
      <c r="Z9154" s="13"/>
      <c r="AA9154" s="13"/>
      <c r="AB9154" s="13"/>
      <c r="AC9154" s="13"/>
      <c r="AD9154" s="13"/>
      <c r="AE9154" s="13"/>
      <c r="AF9154" s="13"/>
      <c r="AG9154" s="13"/>
      <c r="AH9154" s="13"/>
      <c r="AI9154" s="13"/>
      <c r="AJ9154" s="13"/>
      <c r="AK9154" s="13"/>
      <c r="AL9154" s="13"/>
      <c r="AM9154" s="13"/>
      <c r="AN9154" s="13"/>
      <c r="AO9154" s="13"/>
      <c r="AP9154" s="13"/>
      <c r="AQ9154" s="13"/>
      <c r="AR9154" s="13"/>
      <c r="AS9154" s="13"/>
      <c r="AT9154" s="13"/>
      <c r="AU9154" s="13"/>
      <c r="AV9154" s="13"/>
      <c r="AW9154" s="13"/>
      <c r="AX9154" s="13"/>
      <c r="AY9154" s="13"/>
      <c r="AZ9154" s="12"/>
      <c r="BA9154" s="12"/>
      <c r="BB9154" s="12"/>
      <c r="BC9154" s="11"/>
      <c r="BD9154" s="11"/>
      <c r="BE9154" s="11"/>
      <c r="BF9154" s="11"/>
    </row>
    <row r="9155" spans="1:58" x14ac:dyDescent="0.25">
      <c r="A9155" s="13"/>
      <c r="B9155" s="13"/>
      <c r="C9155" s="13"/>
      <c r="D9155" s="13"/>
      <c r="E9155" s="13"/>
      <c r="F9155" s="13"/>
      <c r="G9155" s="13"/>
      <c r="H9155" s="13"/>
      <c r="I9155" s="13"/>
      <c r="J9155" s="13"/>
      <c r="K9155" s="13"/>
      <c r="L9155" s="13"/>
      <c r="M9155" s="13"/>
      <c r="N9155" s="13"/>
      <c r="O9155" s="13"/>
      <c r="P9155" s="13"/>
      <c r="Q9155" s="13"/>
      <c r="R9155" s="13"/>
      <c r="S9155" s="13"/>
      <c r="T9155" s="13"/>
      <c r="U9155" s="13"/>
      <c r="V9155" s="13"/>
      <c r="W9155" s="13"/>
      <c r="X9155" s="13"/>
      <c r="Y9155" s="13"/>
      <c r="Z9155" s="13"/>
      <c r="AA9155" s="13"/>
      <c r="AB9155" s="13"/>
      <c r="AC9155" s="13"/>
      <c r="AD9155" s="13"/>
      <c r="AE9155" s="13"/>
      <c r="AF9155" s="13"/>
      <c r="AG9155" s="13"/>
      <c r="AH9155" s="13"/>
      <c r="AI9155" s="13"/>
      <c r="AJ9155" s="13"/>
      <c r="AK9155" s="13"/>
      <c r="AL9155" s="13"/>
      <c r="AM9155" s="13"/>
      <c r="AN9155" s="13"/>
      <c r="AO9155" s="13"/>
      <c r="AP9155" s="13"/>
      <c r="AQ9155" s="13"/>
      <c r="AR9155" s="13"/>
      <c r="AS9155" s="13"/>
      <c r="AT9155" s="13"/>
      <c r="AU9155" s="13"/>
      <c r="AV9155" s="13"/>
      <c r="AW9155" s="13"/>
      <c r="AX9155" s="13"/>
      <c r="AY9155" s="13"/>
      <c r="AZ9155" s="12"/>
      <c r="BA9155" s="12"/>
      <c r="BB9155" s="12"/>
      <c r="BC9155" s="11"/>
      <c r="BD9155" s="11"/>
      <c r="BE9155" s="11"/>
      <c r="BF9155" s="11"/>
    </row>
    <row r="9156" spans="1:58" x14ac:dyDescent="0.25">
      <c r="A9156" s="13"/>
      <c r="B9156" s="13"/>
      <c r="C9156" s="13"/>
      <c r="D9156" s="13"/>
      <c r="E9156" s="13"/>
      <c r="F9156" s="13"/>
      <c r="G9156" s="13"/>
      <c r="H9156" s="13"/>
      <c r="I9156" s="13"/>
      <c r="J9156" s="13"/>
      <c r="K9156" s="13"/>
      <c r="L9156" s="13"/>
      <c r="M9156" s="13"/>
      <c r="N9156" s="13"/>
      <c r="O9156" s="13"/>
      <c r="P9156" s="13"/>
      <c r="Q9156" s="13"/>
      <c r="R9156" s="13"/>
      <c r="S9156" s="13"/>
      <c r="T9156" s="13"/>
      <c r="U9156" s="13"/>
      <c r="V9156" s="13"/>
      <c r="W9156" s="13"/>
      <c r="X9156" s="13"/>
      <c r="Y9156" s="13"/>
      <c r="Z9156" s="13"/>
      <c r="AA9156" s="13"/>
      <c r="AB9156" s="13"/>
      <c r="AC9156" s="13"/>
      <c r="AD9156" s="13"/>
      <c r="AE9156" s="13"/>
      <c r="AF9156" s="13"/>
      <c r="AG9156" s="13"/>
      <c r="AH9156" s="13"/>
      <c r="AI9156" s="13"/>
      <c r="AJ9156" s="13"/>
      <c r="AK9156" s="13"/>
      <c r="AL9156" s="13"/>
      <c r="AM9156" s="13"/>
      <c r="AN9156" s="13"/>
      <c r="AO9156" s="13"/>
      <c r="AP9156" s="13"/>
      <c r="AQ9156" s="13"/>
      <c r="AR9156" s="13"/>
      <c r="AS9156" s="13"/>
      <c r="AT9156" s="13"/>
      <c r="AU9156" s="13"/>
      <c r="AV9156" s="13"/>
      <c r="AW9156" s="13"/>
      <c r="AX9156" s="13"/>
      <c r="AY9156" s="13"/>
      <c r="AZ9156" s="12"/>
      <c r="BA9156" s="12"/>
      <c r="BB9156" s="12"/>
      <c r="BC9156" s="11"/>
      <c r="BD9156" s="11"/>
      <c r="BE9156" s="11"/>
      <c r="BF9156" s="11"/>
    </row>
    <row r="9157" spans="1:58" x14ac:dyDescent="0.25">
      <c r="A9157" s="13"/>
      <c r="B9157" s="13"/>
      <c r="C9157" s="13"/>
      <c r="D9157" s="13"/>
      <c r="E9157" s="13"/>
      <c r="F9157" s="13"/>
      <c r="G9157" s="13"/>
      <c r="H9157" s="13"/>
      <c r="I9157" s="13"/>
      <c r="J9157" s="13"/>
      <c r="K9157" s="13"/>
      <c r="L9157" s="13"/>
      <c r="M9157" s="13"/>
      <c r="N9157" s="13"/>
      <c r="O9157" s="13"/>
      <c r="P9157" s="13"/>
      <c r="Q9157" s="13"/>
      <c r="R9157" s="13"/>
      <c r="S9157" s="13"/>
      <c r="T9157" s="13"/>
      <c r="U9157" s="13"/>
      <c r="V9157" s="13"/>
      <c r="W9157" s="13"/>
      <c r="X9157" s="13"/>
      <c r="Y9157" s="13"/>
      <c r="Z9157" s="13"/>
      <c r="AA9157" s="13"/>
      <c r="AB9157" s="13"/>
      <c r="AC9157" s="13"/>
      <c r="AD9157" s="13"/>
      <c r="AE9157" s="13"/>
      <c r="AF9157" s="13"/>
      <c r="AG9157" s="13"/>
      <c r="AH9157" s="13"/>
      <c r="AI9157" s="13"/>
      <c r="AJ9157" s="13"/>
      <c r="AK9157" s="13"/>
      <c r="AL9157" s="13"/>
      <c r="AM9157" s="13"/>
      <c r="AN9157" s="13"/>
      <c r="AO9157" s="13"/>
      <c r="AP9157" s="13"/>
      <c r="AQ9157" s="13"/>
      <c r="AR9157" s="13"/>
      <c r="AS9157" s="13"/>
      <c r="AT9157" s="13"/>
      <c r="AU9157" s="13"/>
      <c r="AV9157" s="13"/>
      <c r="AW9157" s="13"/>
      <c r="AX9157" s="13"/>
      <c r="AY9157" s="13"/>
      <c r="AZ9157" s="12"/>
      <c r="BA9157" s="12"/>
      <c r="BB9157" s="12"/>
      <c r="BC9157" s="11"/>
      <c r="BD9157" s="11"/>
      <c r="BE9157" s="11"/>
      <c r="BF9157" s="11"/>
    </row>
    <row r="9158" spans="1:58" x14ac:dyDescent="0.25">
      <c r="A9158" s="13"/>
      <c r="B9158" s="13"/>
      <c r="C9158" s="13"/>
      <c r="D9158" s="13"/>
      <c r="E9158" s="13"/>
      <c r="F9158" s="13"/>
      <c r="G9158" s="13"/>
      <c r="H9158" s="13"/>
      <c r="I9158" s="13"/>
      <c r="J9158" s="13"/>
      <c r="K9158" s="13"/>
      <c r="L9158" s="13"/>
      <c r="M9158" s="13"/>
      <c r="N9158" s="13"/>
      <c r="O9158" s="13"/>
      <c r="P9158" s="13"/>
      <c r="Q9158" s="13"/>
      <c r="R9158" s="13"/>
      <c r="S9158" s="13"/>
      <c r="T9158" s="13"/>
      <c r="U9158" s="13"/>
      <c r="V9158" s="13"/>
      <c r="W9158" s="13"/>
      <c r="X9158" s="13"/>
      <c r="Y9158" s="13"/>
      <c r="Z9158" s="13"/>
      <c r="AA9158" s="13"/>
      <c r="AB9158" s="13"/>
      <c r="AC9158" s="13"/>
      <c r="AD9158" s="13"/>
      <c r="AE9158" s="13"/>
      <c r="AF9158" s="13"/>
      <c r="AG9158" s="13"/>
      <c r="AH9158" s="13"/>
      <c r="AI9158" s="13"/>
      <c r="AJ9158" s="13"/>
      <c r="AK9158" s="13"/>
      <c r="AL9158" s="13"/>
      <c r="AM9158" s="13"/>
      <c r="AN9158" s="13"/>
      <c r="AO9158" s="13"/>
      <c r="AP9158" s="13"/>
      <c r="AQ9158" s="13"/>
      <c r="AR9158" s="13"/>
      <c r="AS9158" s="13"/>
      <c r="AT9158" s="13"/>
      <c r="AU9158" s="13"/>
      <c r="AV9158" s="13"/>
      <c r="AW9158" s="13"/>
      <c r="AX9158" s="13"/>
      <c r="AY9158" s="13"/>
      <c r="AZ9158" s="12"/>
      <c r="BA9158" s="12"/>
      <c r="BB9158" s="12"/>
      <c r="BC9158" s="11"/>
      <c r="BD9158" s="11"/>
      <c r="BE9158" s="11"/>
      <c r="BF9158" s="11"/>
    </row>
    <row r="9159" spans="1:58" x14ac:dyDescent="0.25">
      <c r="A9159" s="13"/>
      <c r="B9159" s="13"/>
      <c r="C9159" s="13"/>
      <c r="D9159" s="13"/>
      <c r="E9159" s="13"/>
      <c r="F9159" s="13"/>
      <c r="G9159" s="13"/>
      <c r="H9159" s="13"/>
      <c r="I9159" s="13"/>
      <c r="J9159" s="13"/>
      <c r="K9159" s="13"/>
      <c r="L9159" s="13"/>
      <c r="M9159" s="13"/>
      <c r="N9159" s="13"/>
      <c r="O9159" s="13"/>
      <c r="P9159" s="13"/>
      <c r="Q9159" s="13"/>
      <c r="R9159" s="13"/>
      <c r="S9159" s="13"/>
      <c r="T9159" s="13"/>
      <c r="U9159" s="13"/>
      <c r="V9159" s="13"/>
      <c r="W9159" s="13"/>
      <c r="X9159" s="13"/>
      <c r="Y9159" s="13"/>
      <c r="Z9159" s="13"/>
      <c r="AA9159" s="13"/>
      <c r="AB9159" s="13"/>
      <c r="AC9159" s="13"/>
      <c r="AD9159" s="13"/>
      <c r="AE9159" s="13"/>
      <c r="AF9159" s="13"/>
      <c r="AG9159" s="13"/>
      <c r="AH9159" s="13"/>
      <c r="AI9159" s="13"/>
      <c r="AJ9159" s="13"/>
      <c r="AK9159" s="13"/>
      <c r="AL9159" s="13"/>
      <c r="AM9159" s="13"/>
      <c r="AN9159" s="13"/>
      <c r="AO9159" s="13"/>
      <c r="AP9159" s="13"/>
      <c r="AQ9159" s="13"/>
      <c r="AR9159" s="13"/>
      <c r="AS9159" s="13"/>
      <c r="AT9159" s="13"/>
      <c r="AU9159" s="13"/>
      <c r="AV9159" s="13"/>
      <c r="AW9159" s="13"/>
      <c r="AX9159" s="13"/>
      <c r="AY9159" s="13"/>
      <c r="AZ9159" s="12"/>
      <c r="BA9159" s="12"/>
      <c r="BB9159" s="12"/>
      <c r="BC9159" s="11"/>
      <c r="BD9159" s="11"/>
      <c r="BE9159" s="11"/>
      <c r="BF9159" s="11"/>
    </row>
    <row r="9160" spans="1:58" x14ac:dyDescent="0.25">
      <c r="A9160" s="13"/>
      <c r="B9160" s="13"/>
      <c r="C9160" s="13"/>
      <c r="D9160" s="13"/>
      <c r="E9160" s="13"/>
      <c r="F9160" s="13"/>
      <c r="G9160" s="13"/>
      <c r="H9160" s="13"/>
      <c r="I9160" s="13"/>
      <c r="J9160" s="13"/>
      <c r="K9160" s="13"/>
      <c r="L9160" s="13"/>
      <c r="M9160" s="13"/>
      <c r="N9160" s="13"/>
      <c r="O9160" s="13"/>
      <c r="P9160" s="13"/>
      <c r="Q9160" s="13"/>
      <c r="R9160" s="13"/>
      <c r="S9160" s="13"/>
      <c r="T9160" s="13"/>
      <c r="U9160" s="13"/>
      <c r="V9160" s="13"/>
      <c r="W9160" s="13"/>
      <c r="X9160" s="13"/>
      <c r="Y9160" s="13"/>
      <c r="Z9160" s="13"/>
      <c r="AA9160" s="13"/>
      <c r="AB9160" s="13"/>
      <c r="AC9160" s="13"/>
      <c r="AD9160" s="13"/>
      <c r="AE9160" s="13"/>
      <c r="AF9160" s="13"/>
      <c r="AG9160" s="13"/>
      <c r="AH9160" s="13"/>
      <c r="AI9160" s="13"/>
      <c r="AJ9160" s="13"/>
      <c r="AK9160" s="13"/>
      <c r="AL9160" s="13"/>
      <c r="AM9160" s="13"/>
      <c r="AN9160" s="13"/>
      <c r="AO9160" s="13"/>
      <c r="AP9160" s="13"/>
      <c r="AQ9160" s="13"/>
      <c r="AR9160" s="13"/>
      <c r="AS9160" s="13"/>
      <c r="AT9160" s="13"/>
      <c r="AU9160" s="13"/>
      <c r="AV9160" s="13"/>
      <c r="AW9160" s="13"/>
      <c r="AX9160" s="13"/>
      <c r="AY9160" s="13"/>
      <c r="AZ9160" s="12"/>
      <c r="BA9160" s="12"/>
      <c r="BB9160" s="12"/>
      <c r="BC9160" s="11"/>
      <c r="BD9160" s="11"/>
      <c r="BE9160" s="11"/>
      <c r="BF9160" s="11"/>
    </row>
    <row r="9161" spans="1:58" x14ac:dyDescent="0.25">
      <c r="A9161" s="13"/>
      <c r="B9161" s="13"/>
      <c r="C9161" s="13"/>
      <c r="D9161" s="13"/>
      <c r="E9161" s="13"/>
      <c r="F9161" s="13"/>
      <c r="G9161" s="13"/>
      <c r="H9161" s="13"/>
      <c r="I9161" s="13"/>
      <c r="J9161" s="13"/>
      <c r="K9161" s="13"/>
      <c r="L9161" s="13"/>
      <c r="M9161" s="13"/>
      <c r="N9161" s="13"/>
      <c r="O9161" s="13"/>
      <c r="P9161" s="13"/>
      <c r="Q9161" s="13"/>
      <c r="R9161" s="13"/>
      <c r="S9161" s="13"/>
      <c r="T9161" s="13"/>
      <c r="U9161" s="13"/>
      <c r="V9161" s="13"/>
      <c r="W9161" s="13"/>
      <c r="X9161" s="13"/>
      <c r="Y9161" s="13"/>
      <c r="Z9161" s="13"/>
      <c r="AA9161" s="13"/>
      <c r="AB9161" s="13"/>
      <c r="AC9161" s="13"/>
      <c r="AD9161" s="13"/>
      <c r="AE9161" s="13"/>
      <c r="AF9161" s="13"/>
      <c r="AG9161" s="13"/>
      <c r="AH9161" s="13"/>
      <c r="AI9161" s="13"/>
      <c r="AJ9161" s="13"/>
      <c r="AK9161" s="13"/>
      <c r="AL9161" s="13"/>
      <c r="AM9161" s="13"/>
      <c r="AN9161" s="13"/>
      <c r="AO9161" s="13"/>
      <c r="AP9161" s="13"/>
      <c r="AQ9161" s="13"/>
      <c r="AR9161" s="13"/>
      <c r="AS9161" s="13"/>
      <c r="AT9161" s="13"/>
      <c r="AU9161" s="13"/>
      <c r="AV9161" s="13"/>
      <c r="AW9161" s="13"/>
      <c r="AX9161" s="13"/>
      <c r="AY9161" s="13"/>
      <c r="AZ9161" s="12"/>
      <c r="BA9161" s="12"/>
      <c r="BB9161" s="12"/>
      <c r="BC9161" s="11"/>
      <c r="BD9161" s="11"/>
      <c r="BE9161" s="11"/>
      <c r="BF9161" s="11"/>
    </row>
    <row r="9162" spans="1:58" x14ac:dyDescent="0.25">
      <c r="A9162" s="13"/>
      <c r="B9162" s="13"/>
      <c r="C9162" s="13"/>
      <c r="D9162" s="13"/>
      <c r="E9162" s="13"/>
      <c r="F9162" s="13"/>
      <c r="G9162" s="13"/>
      <c r="H9162" s="13"/>
      <c r="I9162" s="13"/>
      <c r="J9162" s="13"/>
      <c r="K9162" s="13"/>
      <c r="L9162" s="13"/>
      <c r="M9162" s="13"/>
      <c r="N9162" s="13"/>
      <c r="O9162" s="13"/>
      <c r="P9162" s="13"/>
      <c r="Q9162" s="13"/>
      <c r="R9162" s="13"/>
      <c r="S9162" s="13"/>
      <c r="T9162" s="13"/>
      <c r="U9162" s="13"/>
      <c r="V9162" s="13"/>
      <c r="W9162" s="13"/>
      <c r="X9162" s="13"/>
      <c r="Y9162" s="13"/>
      <c r="Z9162" s="13"/>
      <c r="AA9162" s="13"/>
      <c r="AB9162" s="13"/>
      <c r="AC9162" s="13"/>
      <c r="AD9162" s="13"/>
      <c r="AE9162" s="13"/>
      <c r="AF9162" s="13"/>
      <c r="AG9162" s="13"/>
      <c r="AH9162" s="13"/>
      <c r="AI9162" s="13"/>
      <c r="AJ9162" s="13"/>
      <c r="AK9162" s="13"/>
      <c r="AL9162" s="13"/>
      <c r="AM9162" s="13"/>
      <c r="AN9162" s="13"/>
      <c r="AO9162" s="13"/>
      <c r="AP9162" s="13"/>
      <c r="AQ9162" s="13"/>
      <c r="AR9162" s="13"/>
      <c r="AS9162" s="13"/>
      <c r="AT9162" s="13"/>
      <c r="AU9162" s="13"/>
      <c r="AV9162" s="13"/>
      <c r="AW9162" s="13"/>
      <c r="AX9162" s="13"/>
      <c r="AY9162" s="13"/>
      <c r="AZ9162" s="12"/>
      <c r="BA9162" s="12"/>
      <c r="BB9162" s="12"/>
      <c r="BC9162" s="11"/>
      <c r="BD9162" s="11"/>
      <c r="BE9162" s="11"/>
      <c r="BF9162" s="11"/>
    </row>
    <row r="9163" spans="1:58" x14ac:dyDescent="0.25">
      <c r="A9163" s="13"/>
      <c r="B9163" s="13"/>
      <c r="C9163" s="13"/>
      <c r="D9163" s="13"/>
      <c r="E9163" s="13"/>
      <c r="F9163" s="13"/>
      <c r="G9163" s="13"/>
      <c r="H9163" s="13"/>
      <c r="I9163" s="13"/>
      <c r="J9163" s="13"/>
      <c r="K9163" s="13"/>
      <c r="L9163" s="13"/>
      <c r="M9163" s="13"/>
      <c r="N9163" s="13"/>
      <c r="O9163" s="13"/>
      <c r="P9163" s="13"/>
      <c r="Q9163" s="13"/>
      <c r="R9163" s="13"/>
      <c r="S9163" s="13"/>
      <c r="T9163" s="13"/>
      <c r="U9163" s="13"/>
      <c r="V9163" s="13"/>
      <c r="W9163" s="13"/>
      <c r="X9163" s="13"/>
      <c r="Y9163" s="13"/>
      <c r="Z9163" s="13"/>
      <c r="AA9163" s="13"/>
      <c r="AB9163" s="13"/>
      <c r="AC9163" s="13"/>
      <c r="AD9163" s="13"/>
      <c r="AE9163" s="13"/>
      <c r="AF9163" s="13"/>
      <c r="AG9163" s="13"/>
      <c r="AH9163" s="13"/>
      <c r="AI9163" s="13"/>
      <c r="AJ9163" s="13"/>
      <c r="AK9163" s="13"/>
      <c r="AL9163" s="13"/>
      <c r="AM9163" s="13"/>
      <c r="AN9163" s="13"/>
      <c r="AO9163" s="13"/>
      <c r="AP9163" s="13"/>
      <c r="AQ9163" s="13"/>
      <c r="AR9163" s="13"/>
      <c r="AS9163" s="13"/>
      <c r="AT9163" s="13"/>
      <c r="AU9163" s="13"/>
      <c r="AV9163" s="13"/>
      <c r="AW9163" s="13"/>
      <c r="AX9163" s="13"/>
      <c r="AY9163" s="13"/>
      <c r="AZ9163" s="12"/>
      <c r="BA9163" s="12"/>
      <c r="BB9163" s="12"/>
      <c r="BC9163" s="11"/>
      <c r="BD9163" s="11"/>
      <c r="BE9163" s="11"/>
      <c r="BF9163" s="11"/>
    </row>
    <row r="9164" spans="1:58" x14ac:dyDescent="0.25">
      <c r="A9164" s="13"/>
      <c r="B9164" s="13"/>
      <c r="C9164" s="13"/>
      <c r="D9164" s="13"/>
      <c r="E9164" s="13"/>
      <c r="F9164" s="13"/>
      <c r="G9164" s="13"/>
      <c r="H9164" s="13"/>
      <c r="I9164" s="13"/>
      <c r="J9164" s="13"/>
      <c r="K9164" s="13"/>
      <c r="L9164" s="13"/>
      <c r="M9164" s="13"/>
      <c r="N9164" s="13"/>
      <c r="O9164" s="13"/>
      <c r="P9164" s="13"/>
      <c r="Q9164" s="13"/>
      <c r="R9164" s="13"/>
      <c r="S9164" s="13"/>
      <c r="T9164" s="13"/>
      <c r="U9164" s="13"/>
      <c r="V9164" s="13"/>
      <c r="W9164" s="13"/>
      <c r="X9164" s="13"/>
      <c r="Y9164" s="13"/>
      <c r="Z9164" s="13"/>
      <c r="AA9164" s="13"/>
      <c r="AB9164" s="13"/>
      <c r="AC9164" s="13"/>
      <c r="AD9164" s="13"/>
      <c r="AE9164" s="13"/>
      <c r="AF9164" s="13"/>
      <c r="AG9164" s="13"/>
      <c r="AH9164" s="13"/>
      <c r="AI9164" s="13"/>
      <c r="AJ9164" s="13"/>
      <c r="AK9164" s="13"/>
      <c r="AL9164" s="13"/>
      <c r="AM9164" s="13"/>
      <c r="AN9164" s="13"/>
      <c r="AO9164" s="13"/>
      <c r="AP9164" s="13"/>
      <c r="AQ9164" s="13"/>
      <c r="AR9164" s="13"/>
      <c r="AS9164" s="13"/>
      <c r="AT9164" s="13"/>
      <c r="AU9164" s="13"/>
      <c r="AV9164" s="13"/>
      <c r="AW9164" s="13"/>
      <c r="AX9164" s="13"/>
      <c r="AY9164" s="13"/>
      <c r="AZ9164" s="12"/>
      <c r="BA9164" s="12"/>
      <c r="BB9164" s="12"/>
      <c r="BC9164" s="11"/>
      <c r="BD9164" s="11"/>
      <c r="BE9164" s="11"/>
      <c r="BF9164" s="11"/>
    </row>
    <row r="9165" spans="1:58" x14ac:dyDescent="0.25">
      <c r="A9165" s="13"/>
      <c r="B9165" s="13"/>
      <c r="C9165" s="13"/>
      <c r="D9165" s="13"/>
      <c r="E9165" s="13"/>
      <c r="F9165" s="13"/>
      <c r="G9165" s="13"/>
      <c r="H9165" s="13"/>
      <c r="I9165" s="13"/>
      <c r="J9165" s="13"/>
      <c r="K9165" s="13"/>
      <c r="L9165" s="13"/>
      <c r="M9165" s="13"/>
      <c r="N9165" s="13"/>
      <c r="O9165" s="13"/>
      <c r="P9165" s="13"/>
      <c r="Q9165" s="13"/>
      <c r="R9165" s="13"/>
      <c r="S9165" s="13"/>
      <c r="T9165" s="13"/>
      <c r="U9165" s="13"/>
      <c r="V9165" s="13"/>
      <c r="W9165" s="13"/>
      <c r="X9165" s="13"/>
      <c r="Y9165" s="13"/>
      <c r="Z9165" s="13"/>
      <c r="AA9165" s="13"/>
      <c r="AB9165" s="13"/>
      <c r="AC9165" s="13"/>
      <c r="AD9165" s="13"/>
      <c r="AE9165" s="13"/>
      <c r="AF9165" s="13"/>
      <c r="AG9165" s="13"/>
      <c r="AH9165" s="13"/>
      <c r="AI9165" s="13"/>
      <c r="AJ9165" s="13"/>
      <c r="AK9165" s="13"/>
      <c r="AL9165" s="13"/>
      <c r="AM9165" s="13"/>
      <c r="AN9165" s="13"/>
      <c r="AO9165" s="13"/>
      <c r="AP9165" s="13"/>
      <c r="AQ9165" s="13"/>
      <c r="AR9165" s="13"/>
      <c r="AS9165" s="13"/>
      <c r="AT9165" s="13"/>
      <c r="AU9165" s="13"/>
      <c r="AV9165" s="13"/>
      <c r="AW9165" s="13"/>
      <c r="AX9165" s="13"/>
      <c r="AY9165" s="13"/>
      <c r="AZ9165" s="12"/>
      <c r="BA9165" s="12"/>
      <c r="BB9165" s="12"/>
      <c r="BC9165" s="11"/>
      <c r="BD9165" s="11"/>
      <c r="BE9165" s="11"/>
      <c r="BF9165" s="11"/>
    </row>
    <row r="9166" spans="1:58" x14ac:dyDescent="0.25">
      <c r="A9166" s="13"/>
      <c r="B9166" s="13"/>
      <c r="C9166" s="13"/>
      <c r="D9166" s="13"/>
      <c r="E9166" s="13"/>
      <c r="F9166" s="13"/>
      <c r="G9166" s="13"/>
      <c r="H9166" s="13"/>
      <c r="I9166" s="13"/>
      <c r="J9166" s="13"/>
      <c r="K9166" s="13"/>
      <c r="L9166" s="13"/>
      <c r="M9166" s="13"/>
      <c r="N9166" s="13"/>
      <c r="O9166" s="13"/>
      <c r="P9166" s="13"/>
      <c r="Q9166" s="13"/>
      <c r="R9166" s="13"/>
      <c r="S9166" s="13"/>
      <c r="T9166" s="13"/>
      <c r="U9166" s="13"/>
      <c r="V9166" s="13"/>
      <c r="W9166" s="13"/>
      <c r="X9166" s="13"/>
      <c r="Y9166" s="13"/>
      <c r="Z9166" s="13"/>
      <c r="AA9166" s="13"/>
      <c r="AB9166" s="13"/>
      <c r="AC9166" s="13"/>
      <c r="AD9166" s="13"/>
      <c r="AE9166" s="13"/>
      <c r="AF9166" s="13"/>
      <c r="AG9166" s="13"/>
      <c r="AH9166" s="13"/>
      <c r="AI9166" s="13"/>
      <c r="AJ9166" s="13"/>
      <c r="AK9166" s="13"/>
      <c r="AL9166" s="13"/>
      <c r="AM9166" s="13"/>
      <c r="AN9166" s="13"/>
      <c r="AO9166" s="13"/>
      <c r="AP9166" s="13"/>
      <c r="AQ9166" s="13"/>
      <c r="AR9166" s="13"/>
      <c r="AS9166" s="13"/>
      <c r="AT9166" s="13"/>
      <c r="AU9166" s="13"/>
      <c r="AV9166" s="13"/>
      <c r="AW9166" s="13"/>
      <c r="AX9166" s="13"/>
      <c r="AY9166" s="13"/>
      <c r="AZ9166" s="12"/>
      <c r="BA9166" s="12"/>
      <c r="BB9166" s="12"/>
      <c r="BC9166" s="11"/>
      <c r="BD9166" s="11"/>
      <c r="BE9166" s="11"/>
      <c r="BF9166" s="11"/>
    </row>
    <row r="9167" spans="1:58" x14ac:dyDescent="0.25">
      <c r="A9167" s="13"/>
      <c r="B9167" s="13"/>
      <c r="C9167" s="13"/>
      <c r="D9167" s="13"/>
      <c r="E9167" s="13"/>
      <c r="F9167" s="13"/>
      <c r="G9167" s="13"/>
      <c r="H9167" s="13"/>
      <c r="I9167" s="13"/>
      <c r="J9167" s="13"/>
      <c r="K9167" s="13"/>
      <c r="L9167" s="13"/>
      <c r="M9167" s="13"/>
      <c r="N9167" s="13"/>
      <c r="O9167" s="13"/>
      <c r="P9167" s="13"/>
      <c r="Q9167" s="13"/>
      <c r="R9167" s="13"/>
      <c r="S9167" s="13"/>
      <c r="T9167" s="13"/>
      <c r="U9167" s="13"/>
      <c r="V9167" s="13"/>
      <c r="W9167" s="13"/>
      <c r="X9167" s="13"/>
      <c r="Y9167" s="13"/>
      <c r="Z9167" s="13"/>
      <c r="AA9167" s="13"/>
      <c r="AB9167" s="13"/>
      <c r="AC9167" s="13"/>
      <c r="AD9167" s="13"/>
      <c r="AE9167" s="13"/>
      <c r="AF9167" s="13"/>
      <c r="AG9167" s="13"/>
      <c r="AH9167" s="13"/>
      <c r="AI9167" s="13"/>
      <c r="AJ9167" s="13"/>
      <c r="AK9167" s="13"/>
      <c r="AL9167" s="13"/>
      <c r="AM9167" s="13"/>
      <c r="AN9167" s="13"/>
      <c r="AO9167" s="13"/>
      <c r="AP9167" s="13"/>
      <c r="AQ9167" s="13"/>
      <c r="AR9167" s="13"/>
      <c r="AS9167" s="13"/>
      <c r="AT9167" s="13"/>
      <c r="AU9167" s="13"/>
      <c r="AV9167" s="13"/>
      <c r="AW9167" s="13"/>
      <c r="AX9167" s="13"/>
      <c r="AY9167" s="13"/>
      <c r="AZ9167" s="12"/>
      <c r="BA9167" s="12"/>
      <c r="BB9167" s="12"/>
      <c r="BC9167" s="11"/>
      <c r="BD9167" s="11"/>
      <c r="BE9167" s="11"/>
      <c r="BF9167" s="11"/>
    </row>
    <row r="9168" spans="1:58" x14ac:dyDescent="0.25">
      <c r="A9168" s="13"/>
      <c r="B9168" s="13"/>
      <c r="C9168" s="13"/>
      <c r="D9168" s="13"/>
      <c r="E9168" s="13"/>
      <c r="F9168" s="13"/>
      <c r="G9168" s="13"/>
      <c r="H9168" s="13"/>
      <c r="I9168" s="13"/>
      <c r="J9168" s="13"/>
      <c r="K9168" s="13"/>
      <c r="L9168" s="13"/>
      <c r="M9168" s="13"/>
      <c r="N9168" s="13"/>
      <c r="O9168" s="13"/>
      <c r="P9168" s="13"/>
      <c r="Q9168" s="13"/>
      <c r="R9168" s="13"/>
      <c r="S9168" s="13"/>
      <c r="T9168" s="13"/>
      <c r="U9168" s="13"/>
      <c r="V9168" s="13"/>
      <c r="W9168" s="13"/>
      <c r="X9168" s="13"/>
      <c r="Y9168" s="13"/>
      <c r="Z9168" s="13"/>
      <c r="AA9168" s="13"/>
      <c r="AB9168" s="13"/>
      <c r="AC9168" s="13"/>
      <c r="AD9168" s="13"/>
      <c r="AE9168" s="13"/>
      <c r="AF9168" s="13"/>
      <c r="AG9168" s="13"/>
      <c r="AH9168" s="13"/>
      <c r="AI9168" s="13"/>
      <c r="AJ9168" s="13"/>
      <c r="AK9168" s="13"/>
      <c r="AL9168" s="13"/>
      <c r="AM9168" s="13"/>
      <c r="AN9168" s="13"/>
      <c r="AO9168" s="13"/>
      <c r="AP9168" s="13"/>
      <c r="AQ9168" s="13"/>
      <c r="AR9168" s="13"/>
      <c r="AS9168" s="13"/>
      <c r="AT9168" s="13"/>
      <c r="AU9168" s="13"/>
      <c r="AV9168" s="13"/>
      <c r="AW9168" s="13"/>
      <c r="AX9168" s="13"/>
      <c r="AY9168" s="13"/>
      <c r="AZ9168" s="12"/>
      <c r="BA9168" s="12"/>
      <c r="BB9168" s="12"/>
      <c r="BC9168" s="11"/>
      <c r="BD9168" s="11"/>
      <c r="BE9168" s="11"/>
      <c r="BF9168" s="11"/>
    </row>
    <row r="9169" spans="1:58" x14ac:dyDescent="0.25">
      <c r="A9169" s="13"/>
      <c r="B9169" s="13"/>
      <c r="C9169" s="13"/>
      <c r="D9169" s="13"/>
      <c r="E9169" s="13"/>
      <c r="F9169" s="13"/>
      <c r="G9169" s="13"/>
      <c r="H9169" s="13"/>
      <c r="I9169" s="13"/>
      <c r="J9169" s="13"/>
      <c r="K9169" s="13"/>
      <c r="L9169" s="13"/>
      <c r="M9169" s="13"/>
      <c r="N9169" s="13"/>
      <c r="O9169" s="13"/>
      <c r="P9169" s="13"/>
      <c r="Q9169" s="13"/>
      <c r="R9169" s="13"/>
      <c r="S9169" s="13"/>
      <c r="T9169" s="13"/>
      <c r="U9169" s="13"/>
      <c r="V9169" s="13"/>
      <c r="W9169" s="13"/>
      <c r="X9169" s="13"/>
      <c r="Y9169" s="13"/>
      <c r="Z9169" s="13"/>
      <c r="AA9169" s="13"/>
      <c r="AB9169" s="13"/>
      <c r="AC9169" s="13"/>
      <c r="AD9169" s="13"/>
      <c r="AE9169" s="13"/>
      <c r="AF9169" s="13"/>
      <c r="AG9169" s="13"/>
      <c r="AH9169" s="13"/>
      <c r="AI9169" s="13"/>
      <c r="AJ9169" s="13"/>
      <c r="AK9169" s="13"/>
      <c r="AL9169" s="13"/>
      <c r="AM9169" s="13"/>
      <c r="AN9169" s="13"/>
      <c r="AO9169" s="13"/>
      <c r="AP9169" s="13"/>
      <c r="AQ9169" s="13"/>
      <c r="AR9169" s="13"/>
      <c r="AS9169" s="13"/>
      <c r="AT9169" s="13"/>
      <c r="AU9169" s="13"/>
      <c r="AV9169" s="13"/>
      <c r="AW9169" s="13"/>
      <c r="AX9169" s="13"/>
      <c r="AY9169" s="13"/>
      <c r="AZ9169" s="12"/>
      <c r="BA9169" s="12"/>
      <c r="BB9169" s="12"/>
      <c r="BC9169" s="11"/>
      <c r="BD9169" s="11"/>
      <c r="BE9169" s="11"/>
      <c r="BF9169" s="11"/>
    </row>
    <row r="9170" spans="1:58" x14ac:dyDescent="0.25">
      <c r="A9170" s="13"/>
      <c r="B9170" s="13"/>
      <c r="C9170" s="13"/>
      <c r="D9170" s="13"/>
      <c r="E9170" s="13"/>
      <c r="F9170" s="13"/>
      <c r="G9170" s="13"/>
      <c r="H9170" s="13"/>
      <c r="I9170" s="13"/>
      <c r="J9170" s="13"/>
      <c r="K9170" s="13"/>
      <c r="L9170" s="13"/>
      <c r="M9170" s="13"/>
      <c r="N9170" s="13"/>
      <c r="O9170" s="13"/>
      <c r="P9170" s="13"/>
      <c r="Q9170" s="13"/>
      <c r="R9170" s="13"/>
      <c r="S9170" s="13"/>
      <c r="T9170" s="13"/>
      <c r="U9170" s="13"/>
      <c r="V9170" s="13"/>
      <c r="W9170" s="13"/>
      <c r="X9170" s="13"/>
      <c r="Y9170" s="13"/>
      <c r="Z9170" s="13"/>
      <c r="AA9170" s="13"/>
      <c r="AB9170" s="13"/>
      <c r="AC9170" s="13"/>
      <c r="AD9170" s="13"/>
      <c r="AE9170" s="13"/>
      <c r="AF9170" s="13"/>
      <c r="AG9170" s="13"/>
      <c r="AH9170" s="13"/>
      <c r="AI9170" s="13"/>
      <c r="AJ9170" s="13"/>
      <c r="AK9170" s="13"/>
      <c r="AL9170" s="13"/>
      <c r="AM9170" s="13"/>
      <c r="AN9170" s="13"/>
      <c r="AO9170" s="13"/>
      <c r="AP9170" s="13"/>
      <c r="AQ9170" s="13"/>
      <c r="AR9170" s="13"/>
      <c r="AS9170" s="13"/>
      <c r="AT9170" s="13"/>
      <c r="AU9170" s="13"/>
      <c r="AV9170" s="13"/>
      <c r="AW9170" s="13"/>
      <c r="AX9170" s="13"/>
      <c r="AY9170" s="13"/>
      <c r="AZ9170" s="12"/>
      <c r="BA9170" s="12"/>
      <c r="BB9170" s="12"/>
      <c r="BC9170" s="11"/>
      <c r="BD9170" s="11"/>
      <c r="BE9170" s="11"/>
      <c r="BF9170" s="11"/>
    </row>
    <row r="9171" spans="1:58" x14ac:dyDescent="0.25">
      <c r="A9171" s="13"/>
      <c r="B9171" s="13"/>
      <c r="C9171" s="13"/>
      <c r="D9171" s="13"/>
      <c r="E9171" s="13"/>
      <c r="F9171" s="13"/>
      <c r="G9171" s="13"/>
      <c r="H9171" s="13"/>
      <c r="I9171" s="13"/>
      <c r="J9171" s="13"/>
      <c r="K9171" s="13"/>
      <c r="L9171" s="13"/>
      <c r="M9171" s="13"/>
      <c r="N9171" s="13"/>
      <c r="O9171" s="13"/>
      <c r="P9171" s="13"/>
      <c r="Q9171" s="13"/>
      <c r="R9171" s="13"/>
      <c r="S9171" s="13"/>
      <c r="T9171" s="13"/>
      <c r="U9171" s="13"/>
      <c r="V9171" s="13"/>
      <c r="W9171" s="13"/>
      <c r="X9171" s="13"/>
      <c r="Y9171" s="13"/>
      <c r="Z9171" s="13"/>
      <c r="AA9171" s="13"/>
      <c r="AB9171" s="13"/>
      <c r="AC9171" s="13"/>
      <c r="AD9171" s="13"/>
      <c r="AE9171" s="13"/>
      <c r="AF9171" s="13"/>
      <c r="AG9171" s="13"/>
      <c r="AH9171" s="13"/>
      <c r="AI9171" s="13"/>
      <c r="AJ9171" s="13"/>
      <c r="AK9171" s="13"/>
      <c r="AL9171" s="13"/>
      <c r="AM9171" s="13"/>
      <c r="AN9171" s="13"/>
      <c r="AO9171" s="13"/>
      <c r="AP9171" s="13"/>
      <c r="AQ9171" s="13"/>
      <c r="AR9171" s="13"/>
      <c r="AS9171" s="13"/>
      <c r="AT9171" s="13"/>
      <c r="AU9171" s="13"/>
      <c r="AV9171" s="13"/>
      <c r="AW9171" s="13"/>
      <c r="AX9171" s="13"/>
      <c r="AY9171" s="13"/>
      <c r="AZ9171" s="12"/>
      <c r="BA9171" s="12"/>
      <c r="BB9171" s="12"/>
      <c r="BC9171" s="11"/>
      <c r="BD9171" s="11"/>
      <c r="BE9171" s="11"/>
      <c r="BF9171" s="11"/>
    </row>
    <row r="9172" spans="1:58" x14ac:dyDescent="0.25">
      <c r="A9172" s="13"/>
      <c r="B9172" s="13"/>
      <c r="C9172" s="13"/>
      <c r="D9172" s="13"/>
      <c r="E9172" s="13"/>
      <c r="F9172" s="13"/>
      <c r="G9172" s="13"/>
      <c r="H9172" s="13"/>
      <c r="I9172" s="13"/>
      <c r="J9172" s="13"/>
      <c r="K9172" s="13"/>
      <c r="L9172" s="13"/>
      <c r="M9172" s="13"/>
      <c r="N9172" s="13"/>
      <c r="O9172" s="13"/>
      <c r="P9172" s="13"/>
      <c r="Q9172" s="13"/>
      <c r="R9172" s="13"/>
      <c r="S9172" s="13"/>
      <c r="T9172" s="13"/>
      <c r="U9172" s="13"/>
      <c r="V9172" s="13"/>
      <c r="W9172" s="13"/>
      <c r="X9172" s="13"/>
      <c r="Y9172" s="13"/>
      <c r="Z9172" s="13"/>
      <c r="AA9172" s="13"/>
      <c r="AB9172" s="13"/>
      <c r="AC9172" s="13"/>
      <c r="AD9172" s="13"/>
      <c r="AE9172" s="13"/>
      <c r="AF9172" s="13"/>
      <c r="AG9172" s="13"/>
      <c r="AH9172" s="13"/>
      <c r="AI9172" s="13"/>
      <c r="AJ9172" s="13"/>
      <c r="AK9172" s="13"/>
      <c r="AL9172" s="13"/>
      <c r="AM9172" s="13"/>
      <c r="AN9172" s="13"/>
      <c r="AO9172" s="13"/>
      <c r="AP9172" s="13"/>
      <c r="AQ9172" s="13"/>
      <c r="AR9172" s="13"/>
      <c r="AS9172" s="13"/>
      <c r="AT9172" s="13"/>
      <c r="AU9172" s="13"/>
      <c r="AV9172" s="13"/>
      <c r="AW9172" s="13"/>
      <c r="AX9172" s="13"/>
      <c r="AY9172" s="13"/>
      <c r="AZ9172" s="12"/>
      <c r="BA9172" s="12"/>
      <c r="BB9172" s="12"/>
      <c r="BC9172" s="11"/>
      <c r="BD9172" s="11"/>
      <c r="BE9172" s="11"/>
      <c r="BF9172" s="11"/>
    </row>
    <row r="9173" spans="1:58" x14ac:dyDescent="0.25">
      <c r="A9173" s="13"/>
      <c r="B9173" s="13"/>
      <c r="C9173" s="13"/>
      <c r="D9173" s="13"/>
      <c r="E9173" s="13"/>
      <c r="F9173" s="13"/>
      <c r="G9173" s="13"/>
      <c r="H9173" s="13"/>
      <c r="I9173" s="13"/>
      <c r="J9173" s="13"/>
      <c r="K9173" s="13"/>
      <c r="L9173" s="13"/>
      <c r="M9173" s="13"/>
      <c r="N9173" s="13"/>
      <c r="O9173" s="13"/>
      <c r="P9173" s="13"/>
      <c r="Q9173" s="13"/>
      <c r="R9173" s="13"/>
      <c r="S9173" s="13"/>
      <c r="T9173" s="13"/>
      <c r="U9173" s="13"/>
      <c r="V9173" s="13"/>
      <c r="W9173" s="13"/>
      <c r="X9173" s="13"/>
      <c r="Y9173" s="13"/>
      <c r="Z9173" s="13"/>
      <c r="AA9173" s="13"/>
      <c r="AB9173" s="13"/>
      <c r="AC9173" s="13"/>
      <c r="AD9173" s="13"/>
      <c r="AE9173" s="13"/>
      <c r="AF9173" s="13"/>
      <c r="AG9173" s="13"/>
      <c r="AH9173" s="13"/>
      <c r="AI9173" s="13"/>
      <c r="AJ9173" s="13"/>
      <c r="AK9173" s="13"/>
      <c r="AL9173" s="13"/>
      <c r="AM9173" s="13"/>
      <c r="AN9173" s="13"/>
      <c r="AO9173" s="13"/>
      <c r="AP9173" s="13"/>
      <c r="AQ9173" s="13"/>
      <c r="AR9173" s="13"/>
      <c r="AS9173" s="13"/>
      <c r="AT9173" s="13"/>
      <c r="AU9173" s="13"/>
      <c r="AV9173" s="13"/>
      <c r="AW9173" s="13"/>
      <c r="AX9173" s="13"/>
      <c r="AY9173" s="13"/>
      <c r="AZ9173" s="12"/>
      <c r="BA9173" s="12"/>
      <c r="BB9173" s="12"/>
      <c r="BC9173" s="11"/>
      <c r="BD9173" s="11"/>
      <c r="BE9173" s="11"/>
      <c r="BF9173" s="11"/>
    </row>
    <row r="9174" spans="1:58" x14ac:dyDescent="0.25">
      <c r="A9174" s="13"/>
      <c r="B9174" s="13"/>
      <c r="C9174" s="13"/>
      <c r="D9174" s="13"/>
      <c r="E9174" s="13"/>
      <c r="F9174" s="13"/>
      <c r="G9174" s="13"/>
      <c r="H9174" s="13"/>
      <c r="I9174" s="13"/>
      <c r="J9174" s="13"/>
      <c r="K9174" s="13"/>
      <c r="L9174" s="13"/>
      <c r="M9174" s="13"/>
      <c r="N9174" s="13"/>
      <c r="O9174" s="13"/>
      <c r="P9174" s="13"/>
      <c r="Q9174" s="13"/>
      <c r="R9174" s="13"/>
      <c r="S9174" s="13"/>
      <c r="T9174" s="13"/>
      <c r="U9174" s="13"/>
      <c r="V9174" s="13"/>
      <c r="W9174" s="13"/>
      <c r="X9174" s="13"/>
      <c r="Y9174" s="13"/>
      <c r="Z9174" s="13"/>
      <c r="AA9174" s="13"/>
      <c r="AB9174" s="13"/>
      <c r="AC9174" s="13"/>
      <c r="AD9174" s="13"/>
      <c r="AE9174" s="13"/>
      <c r="AF9174" s="13"/>
      <c r="AG9174" s="13"/>
      <c r="AH9174" s="13"/>
      <c r="AI9174" s="13"/>
      <c r="AJ9174" s="13"/>
      <c r="AK9174" s="13"/>
      <c r="AL9174" s="13"/>
      <c r="AM9174" s="13"/>
      <c r="AN9174" s="13"/>
      <c r="AO9174" s="13"/>
      <c r="AP9174" s="13"/>
      <c r="AQ9174" s="13"/>
      <c r="AR9174" s="13"/>
      <c r="AS9174" s="13"/>
      <c r="AT9174" s="13"/>
      <c r="AU9174" s="13"/>
      <c r="AV9174" s="13"/>
      <c r="AW9174" s="13"/>
      <c r="AX9174" s="13"/>
      <c r="AY9174" s="13"/>
      <c r="AZ9174" s="12"/>
      <c r="BA9174" s="12"/>
      <c r="BB9174" s="12"/>
      <c r="BC9174" s="11"/>
      <c r="BD9174" s="11"/>
      <c r="BE9174" s="11"/>
      <c r="BF9174" s="11"/>
    </row>
    <row r="9175" spans="1:58" x14ac:dyDescent="0.25">
      <c r="A9175" s="13"/>
      <c r="B9175" s="13"/>
      <c r="C9175" s="13"/>
      <c r="D9175" s="13"/>
      <c r="E9175" s="13"/>
      <c r="F9175" s="13"/>
      <c r="G9175" s="13"/>
      <c r="H9175" s="13"/>
      <c r="I9175" s="13"/>
      <c r="J9175" s="13"/>
      <c r="K9175" s="13"/>
      <c r="L9175" s="13"/>
      <c r="M9175" s="13"/>
      <c r="N9175" s="13"/>
      <c r="O9175" s="13"/>
      <c r="P9175" s="13"/>
      <c r="Q9175" s="13"/>
      <c r="R9175" s="13"/>
      <c r="S9175" s="13"/>
      <c r="T9175" s="13"/>
      <c r="U9175" s="13"/>
      <c r="V9175" s="13"/>
      <c r="W9175" s="13"/>
      <c r="X9175" s="13"/>
      <c r="Y9175" s="13"/>
      <c r="Z9175" s="13"/>
      <c r="AA9175" s="13"/>
      <c r="AB9175" s="13"/>
      <c r="AC9175" s="13"/>
      <c r="AD9175" s="13"/>
      <c r="AE9175" s="13"/>
      <c r="AF9175" s="13"/>
      <c r="AG9175" s="13"/>
      <c r="AH9175" s="13"/>
      <c r="AI9175" s="13"/>
      <c r="AJ9175" s="13"/>
      <c r="AK9175" s="13"/>
      <c r="AL9175" s="13"/>
      <c r="AM9175" s="13"/>
      <c r="AN9175" s="13"/>
      <c r="AO9175" s="13"/>
      <c r="AP9175" s="13"/>
      <c r="AQ9175" s="13"/>
      <c r="AR9175" s="13"/>
      <c r="AS9175" s="13"/>
      <c r="AT9175" s="13"/>
      <c r="AU9175" s="13"/>
      <c r="AV9175" s="13"/>
      <c r="AW9175" s="13"/>
      <c r="AX9175" s="13"/>
      <c r="AY9175" s="13"/>
      <c r="AZ9175" s="12"/>
      <c r="BA9175" s="12"/>
      <c r="BB9175" s="12"/>
      <c r="BC9175" s="11"/>
      <c r="BD9175" s="11"/>
      <c r="BE9175" s="11"/>
      <c r="BF9175" s="11"/>
    </row>
    <row r="9176" spans="1:58" x14ac:dyDescent="0.25">
      <c r="A9176" s="13"/>
      <c r="B9176" s="13"/>
      <c r="C9176" s="13"/>
      <c r="D9176" s="13"/>
      <c r="E9176" s="13"/>
      <c r="F9176" s="13"/>
      <c r="G9176" s="13"/>
      <c r="H9176" s="13"/>
      <c r="I9176" s="13"/>
      <c r="J9176" s="13"/>
      <c r="K9176" s="13"/>
      <c r="L9176" s="13"/>
      <c r="M9176" s="13"/>
      <c r="N9176" s="13"/>
      <c r="O9176" s="13"/>
      <c r="P9176" s="13"/>
      <c r="Q9176" s="13"/>
      <c r="R9176" s="13"/>
      <c r="S9176" s="13"/>
      <c r="T9176" s="13"/>
      <c r="U9176" s="13"/>
      <c r="V9176" s="13"/>
      <c r="W9176" s="13"/>
      <c r="X9176" s="13"/>
      <c r="Y9176" s="13"/>
      <c r="Z9176" s="13"/>
      <c r="AA9176" s="13"/>
      <c r="AB9176" s="13"/>
      <c r="AC9176" s="13"/>
      <c r="AD9176" s="13"/>
      <c r="AE9176" s="13"/>
      <c r="AF9176" s="13"/>
      <c r="AG9176" s="13"/>
      <c r="AH9176" s="13"/>
      <c r="AI9176" s="13"/>
      <c r="AJ9176" s="13"/>
      <c r="AK9176" s="13"/>
      <c r="AL9176" s="13"/>
      <c r="AM9176" s="13"/>
      <c r="AN9176" s="13"/>
      <c r="AO9176" s="13"/>
      <c r="AP9176" s="13"/>
      <c r="AQ9176" s="13"/>
      <c r="AR9176" s="13"/>
      <c r="AS9176" s="13"/>
      <c r="AT9176" s="13"/>
      <c r="AU9176" s="13"/>
      <c r="AV9176" s="13"/>
      <c r="AW9176" s="13"/>
      <c r="AX9176" s="13"/>
      <c r="AY9176" s="13"/>
      <c r="AZ9176" s="12"/>
      <c r="BA9176" s="12"/>
      <c r="BB9176" s="12"/>
      <c r="BC9176" s="11"/>
      <c r="BD9176" s="11"/>
      <c r="BE9176" s="11"/>
      <c r="BF9176" s="11"/>
    </row>
    <row r="9177" spans="1:58" x14ac:dyDescent="0.25">
      <c r="A9177" s="13"/>
      <c r="B9177" s="13"/>
      <c r="C9177" s="13"/>
      <c r="D9177" s="13"/>
      <c r="E9177" s="13"/>
      <c r="F9177" s="13"/>
      <c r="G9177" s="13"/>
      <c r="H9177" s="13"/>
      <c r="I9177" s="13"/>
      <c r="J9177" s="13"/>
      <c r="K9177" s="13"/>
      <c r="L9177" s="13"/>
      <c r="M9177" s="13"/>
      <c r="N9177" s="13"/>
      <c r="O9177" s="13"/>
      <c r="P9177" s="13"/>
      <c r="Q9177" s="13"/>
      <c r="R9177" s="13"/>
      <c r="S9177" s="13"/>
      <c r="T9177" s="13"/>
      <c r="U9177" s="13"/>
      <c r="V9177" s="13"/>
      <c r="W9177" s="13"/>
      <c r="X9177" s="13"/>
      <c r="Y9177" s="13"/>
      <c r="Z9177" s="13"/>
      <c r="AA9177" s="13"/>
      <c r="AB9177" s="13"/>
      <c r="AC9177" s="13"/>
      <c r="AD9177" s="13"/>
      <c r="AE9177" s="13"/>
      <c r="AF9177" s="13"/>
      <c r="AG9177" s="13"/>
      <c r="AH9177" s="13"/>
      <c r="AI9177" s="13"/>
      <c r="AJ9177" s="13"/>
      <c r="AK9177" s="13"/>
      <c r="AL9177" s="13"/>
      <c r="AM9177" s="13"/>
      <c r="AN9177" s="13"/>
      <c r="AO9177" s="13"/>
      <c r="AP9177" s="13"/>
      <c r="AQ9177" s="13"/>
      <c r="AR9177" s="13"/>
      <c r="AS9177" s="13"/>
      <c r="AT9177" s="13"/>
      <c r="AU9177" s="13"/>
      <c r="AV9177" s="13"/>
      <c r="AW9177" s="13"/>
      <c r="AX9177" s="13"/>
      <c r="AY9177" s="13"/>
      <c r="AZ9177" s="12"/>
      <c r="BA9177" s="12"/>
      <c r="BB9177" s="12"/>
      <c r="BC9177" s="11"/>
      <c r="BD9177" s="11"/>
      <c r="BE9177" s="11"/>
      <c r="BF9177" s="11"/>
    </row>
    <row r="9178" spans="1:58" x14ac:dyDescent="0.25">
      <c r="A9178" s="13"/>
      <c r="B9178" s="13"/>
      <c r="C9178" s="13"/>
      <c r="D9178" s="13"/>
      <c r="E9178" s="13"/>
      <c r="F9178" s="13"/>
      <c r="G9178" s="13"/>
      <c r="H9178" s="13"/>
      <c r="I9178" s="13"/>
      <c r="J9178" s="13"/>
      <c r="K9178" s="13"/>
      <c r="L9178" s="13"/>
      <c r="M9178" s="13"/>
      <c r="N9178" s="13"/>
      <c r="O9178" s="13"/>
      <c r="P9178" s="13"/>
      <c r="Q9178" s="13"/>
      <c r="R9178" s="13"/>
      <c r="S9178" s="13"/>
      <c r="T9178" s="13"/>
      <c r="U9178" s="13"/>
      <c r="V9178" s="13"/>
      <c r="W9178" s="13"/>
      <c r="X9178" s="13"/>
      <c r="Y9178" s="13"/>
      <c r="Z9178" s="13"/>
      <c r="AA9178" s="13"/>
      <c r="AB9178" s="13"/>
      <c r="AC9178" s="13"/>
      <c r="AD9178" s="13"/>
      <c r="AE9178" s="13"/>
      <c r="AF9178" s="13"/>
      <c r="AG9178" s="13"/>
      <c r="AH9178" s="13"/>
      <c r="AI9178" s="13"/>
      <c r="AJ9178" s="13"/>
      <c r="AK9178" s="13"/>
      <c r="AL9178" s="13"/>
      <c r="AM9178" s="13"/>
      <c r="AN9178" s="13"/>
      <c r="AO9178" s="13"/>
      <c r="AP9178" s="13"/>
      <c r="AQ9178" s="13"/>
      <c r="AR9178" s="13"/>
      <c r="AS9178" s="13"/>
      <c r="AT9178" s="13"/>
      <c r="AU9178" s="13"/>
      <c r="AV9178" s="13"/>
      <c r="AW9178" s="13"/>
      <c r="AX9178" s="13"/>
      <c r="AY9178" s="13"/>
      <c r="AZ9178" s="12"/>
      <c r="BA9178" s="12"/>
      <c r="BB9178" s="12"/>
      <c r="BC9178" s="11"/>
      <c r="BD9178" s="11"/>
      <c r="BE9178" s="11"/>
      <c r="BF9178" s="11"/>
    </row>
    <row r="9179" spans="1:58" x14ac:dyDescent="0.25">
      <c r="A9179" s="13"/>
      <c r="B9179" s="13"/>
      <c r="C9179" s="13"/>
      <c r="D9179" s="13"/>
      <c r="E9179" s="13"/>
      <c r="F9179" s="13"/>
      <c r="G9179" s="13"/>
      <c r="H9179" s="13"/>
      <c r="I9179" s="13"/>
      <c r="J9179" s="13"/>
      <c r="K9179" s="13"/>
      <c r="L9179" s="13"/>
      <c r="M9179" s="13"/>
      <c r="N9179" s="13"/>
      <c r="O9179" s="13"/>
      <c r="P9179" s="13"/>
      <c r="Q9179" s="13"/>
      <c r="R9179" s="13"/>
      <c r="S9179" s="13"/>
      <c r="T9179" s="13"/>
      <c r="U9179" s="13"/>
      <c r="V9179" s="13"/>
      <c r="W9179" s="13"/>
      <c r="X9179" s="13"/>
      <c r="Y9179" s="13"/>
      <c r="Z9179" s="13"/>
      <c r="AA9179" s="13"/>
      <c r="AB9179" s="13"/>
      <c r="AC9179" s="13"/>
      <c r="AD9179" s="13"/>
      <c r="AE9179" s="13"/>
      <c r="AF9179" s="13"/>
      <c r="AG9179" s="13"/>
      <c r="AH9179" s="13"/>
      <c r="AI9179" s="13"/>
      <c r="AJ9179" s="13"/>
      <c r="AK9179" s="13"/>
      <c r="AL9179" s="13"/>
      <c r="AM9179" s="13"/>
      <c r="AN9179" s="13"/>
      <c r="AO9179" s="13"/>
      <c r="AP9179" s="13"/>
      <c r="AQ9179" s="13"/>
      <c r="AR9179" s="13"/>
      <c r="AS9179" s="13"/>
      <c r="AT9179" s="13"/>
      <c r="AU9179" s="13"/>
      <c r="AV9179" s="13"/>
      <c r="AW9179" s="13"/>
      <c r="AX9179" s="13"/>
      <c r="AY9179" s="13"/>
      <c r="AZ9179" s="12"/>
      <c r="BA9179" s="12"/>
      <c r="BB9179" s="12"/>
      <c r="BC9179" s="11"/>
      <c r="BD9179" s="11"/>
      <c r="BE9179" s="11"/>
      <c r="BF9179" s="11"/>
    </row>
    <row r="9180" spans="1:58" x14ac:dyDescent="0.25">
      <c r="A9180" s="13"/>
      <c r="B9180" s="13"/>
      <c r="C9180" s="13"/>
      <c r="D9180" s="13"/>
      <c r="E9180" s="13"/>
      <c r="F9180" s="13"/>
      <c r="G9180" s="13"/>
      <c r="H9180" s="13"/>
      <c r="I9180" s="13"/>
      <c r="J9180" s="13"/>
      <c r="K9180" s="13"/>
      <c r="L9180" s="13"/>
      <c r="M9180" s="13"/>
      <c r="N9180" s="13"/>
      <c r="O9180" s="13"/>
      <c r="P9180" s="13"/>
      <c r="Q9180" s="13"/>
      <c r="R9180" s="13"/>
      <c r="S9180" s="13"/>
      <c r="T9180" s="13"/>
      <c r="U9180" s="13"/>
      <c r="V9180" s="13"/>
      <c r="W9180" s="13"/>
      <c r="X9180" s="13"/>
      <c r="Y9180" s="13"/>
      <c r="Z9180" s="13"/>
      <c r="AA9180" s="13"/>
      <c r="AB9180" s="13"/>
      <c r="AC9180" s="13"/>
      <c r="AD9180" s="13"/>
      <c r="AE9180" s="13"/>
      <c r="AF9180" s="13"/>
      <c r="AG9180" s="13"/>
      <c r="AH9180" s="13"/>
      <c r="AI9180" s="13"/>
      <c r="AJ9180" s="13"/>
      <c r="AK9180" s="13"/>
      <c r="AL9180" s="13"/>
      <c r="AM9180" s="13"/>
      <c r="AN9180" s="13"/>
      <c r="AO9180" s="13"/>
      <c r="AP9180" s="13"/>
      <c r="AQ9180" s="13"/>
      <c r="AR9180" s="13"/>
      <c r="AS9180" s="13"/>
      <c r="AT9180" s="13"/>
      <c r="AU9180" s="13"/>
      <c r="AV9180" s="13"/>
      <c r="AW9180" s="13"/>
      <c r="AX9180" s="13"/>
      <c r="AY9180" s="13"/>
      <c r="AZ9180" s="12"/>
      <c r="BA9180" s="12"/>
      <c r="BB9180" s="12"/>
      <c r="BC9180" s="11"/>
      <c r="BD9180" s="11"/>
      <c r="BE9180" s="11"/>
      <c r="BF9180" s="11"/>
    </row>
    <row r="9181" spans="1:58" x14ac:dyDescent="0.25">
      <c r="A9181" s="13"/>
      <c r="B9181" s="13"/>
      <c r="C9181" s="13"/>
      <c r="D9181" s="13"/>
      <c r="E9181" s="13"/>
      <c r="F9181" s="13"/>
      <c r="G9181" s="13"/>
      <c r="H9181" s="13"/>
      <c r="I9181" s="13"/>
      <c r="J9181" s="13"/>
      <c r="K9181" s="13"/>
      <c r="L9181" s="13"/>
      <c r="M9181" s="13"/>
      <c r="N9181" s="13"/>
      <c r="O9181" s="13"/>
      <c r="P9181" s="13"/>
      <c r="Q9181" s="13"/>
      <c r="R9181" s="13"/>
      <c r="S9181" s="13"/>
      <c r="T9181" s="13"/>
      <c r="U9181" s="13"/>
      <c r="V9181" s="13"/>
      <c r="W9181" s="13"/>
      <c r="X9181" s="13"/>
      <c r="Y9181" s="13"/>
      <c r="Z9181" s="13"/>
      <c r="AA9181" s="13"/>
      <c r="AB9181" s="13"/>
      <c r="AC9181" s="13"/>
      <c r="AD9181" s="13"/>
      <c r="AE9181" s="13"/>
      <c r="AF9181" s="13"/>
      <c r="AG9181" s="13"/>
      <c r="AH9181" s="13"/>
      <c r="AI9181" s="13"/>
      <c r="AJ9181" s="13"/>
      <c r="AK9181" s="13"/>
      <c r="AL9181" s="13"/>
      <c r="AM9181" s="13"/>
      <c r="AN9181" s="13"/>
      <c r="AO9181" s="13"/>
      <c r="AP9181" s="13"/>
      <c r="AQ9181" s="13"/>
      <c r="AR9181" s="13"/>
      <c r="AS9181" s="13"/>
      <c r="AT9181" s="13"/>
      <c r="AU9181" s="13"/>
      <c r="AV9181" s="13"/>
      <c r="AW9181" s="13"/>
      <c r="AX9181" s="13"/>
      <c r="AY9181" s="13"/>
      <c r="AZ9181" s="12"/>
      <c r="BA9181" s="12"/>
      <c r="BB9181" s="12"/>
      <c r="BC9181" s="11"/>
      <c r="BD9181" s="11"/>
      <c r="BE9181" s="11"/>
      <c r="BF9181" s="11"/>
    </row>
    <row r="9182" spans="1:58" x14ac:dyDescent="0.25">
      <c r="A9182" s="13"/>
      <c r="B9182" s="13"/>
      <c r="C9182" s="13"/>
      <c r="D9182" s="13"/>
      <c r="E9182" s="13"/>
      <c r="F9182" s="13"/>
      <c r="G9182" s="13"/>
      <c r="H9182" s="13"/>
      <c r="I9182" s="13"/>
      <c r="J9182" s="13"/>
      <c r="K9182" s="13"/>
      <c r="L9182" s="13"/>
      <c r="M9182" s="13"/>
      <c r="N9182" s="13"/>
      <c r="O9182" s="13"/>
      <c r="P9182" s="13"/>
      <c r="Q9182" s="13"/>
      <c r="R9182" s="13"/>
      <c r="S9182" s="13"/>
      <c r="T9182" s="13"/>
      <c r="U9182" s="13"/>
      <c r="V9182" s="13"/>
      <c r="W9182" s="13"/>
      <c r="X9182" s="13"/>
      <c r="Y9182" s="13"/>
      <c r="Z9182" s="13"/>
      <c r="AA9182" s="13"/>
      <c r="AB9182" s="13"/>
      <c r="AC9182" s="13"/>
      <c r="AD9182" s="13"/>
      <c r="AE9182" s="13"/>
      <c r="AF9182" s="13"/>
      <c r="AG9182" s="13"/>
      <c r="AH9182" s="13"/>
      <c r="AI9182" s="13"/>
      <c r="AJ9182" s="13"/>
      <c r="AK9182" s="13"/>
      <c r="AL9182" s="13"/>
      <c r="AM9182" s="13"/>
      <c r="AN9182" s="13"/>
      <c r="AO9182" s="13"/>
      <c r="AP9182" s="13"/>
      <c r="AQ9182" s="13"/>
      <c r="AR9182" s="13"/>
      <c r="AS9182" s="13"/>
      <c r="AT9182" s="13"/>
      <c r="AU9182" s="13"/>
      <c r="AV9182" s="13"/>
      <c r="AW9182" s="13"/>
      <c r="AX9182" s="13"/>
      <c r="AY9182" s="13"/>
      <c r="AZ9182" s="12"/>
      <c r="BA9182" s="12"/>
      <c r="BB9182" s="12"/>
      <c r="BC9182" s="11"/>
      <c r="BD9182" s="11"/>
      <c r="BE9182" s="11"/>
      <c r="BF9182" s="11"/>
    </row>
    <row r="9183" spans="1:58" x14ac:dyDescent="0.25">
      <c r="A9183" s="13"/>
      <c r="B9183" s="13"/>
      <c r="C9183" s="13"/>
      <c r="D9183" s="13"/>
      <c r="E9183" s="13"/>
      <c r="F9183" s="13"/>
      <c r="G9183" s="13"/>
      <c r="H9183" s="13"/>
      <c r="I9183" s="13"/>
      <c r="J9183" s="13"/>
      <c r="K9183" s="13"/>
      <c r="L9183" s="13"/>
      <c r="M9183" s="13"/>
      <c r="N9183" s="13"/>
      <c r="O9183" s="13"/>
      <c r="P9183" s="13"/>
      <c r="Q9183" s="13"/>
      <c r="R9183" s="13"/>
      <c r="S9183" s="13"/>
      <c r="T9183" s="13"/>
      <c r="U9183" s="13"/>
      <c r="V9183" s="13"/>
      <c r="W9183" s="13"/>
      <c r="X9183" s="13"/>
      <c r="Y9183" s="13"/>
      <c r="Z9183" s="13"/>
      <c r="AA9183" s="13"/>
      <c r="AB9183" s="13"/>
      <c r="AC9183" s="13"/>
      <c r="AD9183" s="13"/>
      <c r="AE9183" s="13"/>
      <c r="AF9183" s="13"/>
      <c r="AG9183" s="13"/>
      <c r="AH9183" s="13"/>
      <c r="AI9183" s="13"/>
      <c r="AJ9183" s="13"/>
      <c r="AK9183" s="13"/>
      <c r="AL9183" s="13"/>
      <c r="AM9183" s="13"/>
      <c r="AN9183" s="13"/>
      <c r="AO9183" s="13"/>
      <c r="AP9183" s="13"/>
      <c r="AQ9183" s="13"/>
      <c r="AR9183" s="13"/>
      <c r="AS9183" s="13"/>
      <c r="AT9183" s="13"/>
      <c r="AU9183" s="13"/>
      <c r="AV9183" s="13"/>
      <c r="AW9183" s="13"/>
      <c r="AX9183" s="13"/>
      <c r="AY9183" s="13"/>
      <c r="AZ9183" s="12"/>
      <c r="BA9183" s="12"/>
      <c r="BB9183" s="12"/>
      <c r="BC9183" s="11"/>
      <c r="BD9183" s="11"/>
      <c r="BE9183" s="11"/>
      <c r="BF9183" s="11"/>
    </row>
    <row r="9184" spans="1:58" x14ac:dyDescent="0.25">
      <c r="A9184" s="13"/>
      <c r="B9184" s="13"/>
      <c r="C9184" s="13"/>
      <c r="D9184" s="13"/>
      <c r="E9184" s="13"/>
      <c r="F9184" s="13"/>
      <c r="G9184" s="13"/>
      <c r="H9184" s="13"/>
      <c r="I9184" s="13"/>
      <c r="J9184" s="13"/>
      <c r="K9184" s="13"/>
      <c r="L9184" s="13"/>
      <c r="M9184" s="13"/>
      <c r="N9184" s="13"/>
      <c r="O9184" s="13"/>
      <c r="P9184" s="13"/>
      <c r="Q9184" s="13"/>
      <c r="R9184" s="13"/>
      <c r="S9184" s="13"/>
      <c r="T9184" s="13"/>
      <c r="U9184" s="13"/>
      <c r="V9184" s="13"/>
      <c r="W9184" s="13"/>
      <c r="X9184" s="13"/>
      <c r="Y9184" s="13"/>
      <c r="Z9184" s="13"/>
      <c r="AA9184" s="13"/>
      <c r="AB9184" s="13"/>
      <c r="AC9184" s="13"/>
      <c r="AD9184" s="13"/>
      <c r="AE9184" s="13"/>
      <c r="AF9184" s="13"/>
      <c r="AG9184" s="13"/>
      <c r="AH9184" s="13"/>
      <c r="AI9184" s="13"/>
      <c r="AJ9184" s="13"/>
      <c r="AK9184" s="13"/>
      <c r="AL9184" s="13"/>
      <c r="AM9184" s="13"/>
      <c r="AN9184" s="13"/>
      <c r="AO9184" s="13"/>
      <c r="AP9184" s="13"/>
      <c r="AQ9184" s="13"/>
      <c r="AR9184" s="13"/>
      <c r="AS9184" s="13"/>
      <c r="AT9184" s="13"/>
      <c r="AU9184" s="13"/>
      <c r="AV9184" s="13"/>
      <c r="AW9184" s="13"/>
      <c r="AX9184" s="13"/>
      <c r="AY9184" s="13"/>
      <c r="AZ9184" s="12"/>
      <c r="BA9184" s="12"/>
      <c r="BB9184" s="12"/>
      <c r="BC9184" s="11"/>
      <c r="BD9184" s="11"/>
      <c r="BE9184" s="11"/>
      <c r="BF9184" s="11"/>
    </row>
    <row r="9185" spans="1:58" x14ac:dyDescent="0.25">
      <c r="A9185" s="13"/>
      <c r="B9185" s="13"/>
      <c r="C9185" s="13"/>
      <c r="D9185" s="13"/>
      <c r="E9185" s="13"/>
      <c r="F9185" s="13"/>
      <c r="G9185" s="13"/>
      <c r="H9185" s="13"/>
      <c r="I9185" s="13"/>
      <c r="J9185" s="13"/>
      <c r="K9185" s="13"/>
      <c r="L9185" s="13"/>
      <c r="M9185" s="13"/>
      <c r="N9185" s="13"/>
      <c r="O9185" s="13"/>
      <c r="P9185" s="13"/>
      <c r="Q9185" s="13"/>
      <c r="R9185" s="13"/>
      <c r="S9185" s="13"/>
      <c r="T9185" s="13"/>
      <c r="U9185" s="13"/>
      <c r="V9185" s="13"/>
      <c r="W9185" s="13"/>
      <c r="X9185" s="13"/>
      <c r="Y9185" s="13"/>
      <c r="Z9185" s="13"/>
      <c r="AA9185" s="13"/>
      <c r="AB9185" s="13"/>
      <c r="AC9185" s="13"/>
      <c r="AD9185" s="13"/>
      <c r="AE9185" s="13"/>
      <c r="AF9185" s="13"/>
      <c r="AG9185" s="13"/>
      <c r="AH9185" s="13"/>
      <c r="AI9185" s="13"/>
      <c r="AJ9185" s="13"/>
      <c r="AK9185" s="13"/>
      <c r="AL9185" s="13"/>
      <c r="AM9185" s="13"/>
      <c r="AN9185" s="13"/>
      <c r="AO9185" s="13"/>
      <c r="AP9185" s="13"/>
      <c r="AQ9185" s="13"/>
      <c r="AR9185" s="13"/>
      <c r="AS9185" s="13"/>
      <c r="AT9185" s="13"/>
      <c r="AU9185" s="13"/>
      <c r="AV9185" s="13"/>
      <c r="AW9185" s="13"/>
      <c r="AX9185" s="13"/>
      <c r="AY9185" s="13"/>
      <c r="AZ9185" s="12"/>
      <c r="BA9185" s="12"/>
      <c r="BB9185" s="12"/>
      <c r="BC9185" s="11"/>
      <c r="BD9185" s="11"/>
      <c r="BE9185" s="11"/>
      <c r="BF9185" s="11"/>
    </row>
    <row r="9186" spans="1:58" x14ac:dyDescent="0.25">
      <c r="A9186" s="13"/>
      <c r="B9186" s="13"/>
      <c r="C9186" s="13"/>
      <c r="D9186" s="13"/>
      <c r="E9186" s="13"/>
      <c r="F9186" s="13"/>
      <c r="G9186" s="13"/>
      <c r="H9186" s="13"/>
      <c r="I9186" s="13"/>
      <c r="J9186" s="13"/>
      <c r="K9186" s="13"/>
      <c r="L9186" s="13"/>
      <c r="M9186" s="13"/>
      <c r="N9186" s="13"/>
      <c r="O9186" s="13"/>
      <c r="P9186" s="13"/>
      <c r="Q9186" s="13"/>
      <c r="R9186" s="13"/>
      <c r="S9186" s="13"/>
      <c r="T9186" s="13"/>
      <c r="U9186" s="13"/>
      <c r="V9186" s="13"/>
      <c r="W9186" s="13"/>
      <c r="X9186" s="13"/>
      <c r="Y9186" s="13"/>
      <c r="Z9186" s="13"/>
      <c r="AA9186" s="13"/>
      <c r="AB9186" s="13"/>
      <c r="AC9186" s="13"/>
      <c r="AD9186" s="13"/>
      <c r="AE9186" s="13"/>
      <c r="AF9186" s="13"/>
      <c r="AG9186" s="13"/>
      <c r="AH9186" s="13"/>
      <c r="AI9186" s="13"/>
      <c r="AJ9186" s="13"/>
      <c r="AK9186" s="13"/>
      <c r="AL9186" s="13"/>
      <c r="AM9186" s="13"/>
      <c r="AN9186" s="13"/>
      <c r="AO9186" s="13"/>
      <c r="AP9186" s="13"/>
      <c r="AQ9186" s="13"/>
      <c r="AR9186" s="13"/>
      <c r="AS9186" s="13"/>
      <c r="AT9186" s="13"/>
      <c r="AU9186" s="13"/>
      <c r="AV9186" s="13"/>
      <c r="AW9186" s="13"/>
      <c r="AX9186" s="13"/>
      <c r="AY9186" s="13"/>
      <c r="AZ9186" s="12"/>
      <c r="BA9186" s="12"/>
      <c r="BB9186" s="12"/>
      <c r="BC9186" s="11"/>
      <c r="BD9186" s="11"/>
      <c r="BE9186" s="11"/>
      <c r="BF9186" s="11"/>
    </row>
    <row r="9187" spans="1:58" x14ac:dyDescent="0.25">
      <c r="A9187" s="13"/>
      <c r="B9187" s="13"/>
      <c r="C9187" s="13"/>
      <c r="D9187" s="13"/>
      <c r="E9187" s="13"/>
      <c r="F9187" s="13"/>
      <c r="G9187" s="13"/>
      <c r="H9187" s="13"/>
      <c r="I9187" s="13"/>
      <c r="J9187" s="13"/>
      <c r="K9187" s="13"/>
      <c r="L9187" s="13"/>
      <c r="M9187" s="13"/>
      <c r="N9187" s="13"/>
      <c r="O9187" s="13"/>
      <c r="P9187" s="13"/>
      <c r="Q9187" s="13"/>
      <c r="R9187" s="13"/>
      <c r="S9187" s="13"/>
      <c r="T9187" s="13"/>
      <c r="U9187" s="13"/>
      <c r="V9187" s="13"/>
      <c r="W9187" s="13"/>
      <c r="X9187" s="13"/>
      <c r="Y9187" s="13"/>
      <c r="Z9187" s="13"/>
      <c r="AA9187" s="13"/>
      <c r="AB9187" s="13"/>
      <c r="AC9187" s="13"/>
      <c r="AD9187" s="13"/>
      <c r="AE9187" s="13"/>
      <c r="AF9187" s="13"/>
      <c r="AG9187" s="13"/>
      <c r="AH9187" s="13"/>
      <c r="AI9187" s="13"/>
      <c r="AJ9187" s="13"/>
      <c r="AK9187" s="13"/>
      <c r="AL9187" s="13"/>
      <c r="AM9187" s="13"/>
      <c r="AN9187" s="13"/>
      <c r="AO9187" s="13"/>
      <c r="AP9187" s="13"/>
      <c r="AQ9187" s="13"/>
      <c r="AR9187" s="13"/>
      <c r="AS9187" s="13"/>
      <c r="AT9187" s="13"/>
      <c r="AU9187" s="13"/>
      <c r="AV9187" s="13"/>
      <c r="AW9187" s="13"/>
      <c r="AX9187" s="13"/>
      <c r="AY9187" s="13"/>
      <c r="AZ9187" s="12"/>
      <c r="BA9187" s="12"/>
      <c r="BB9187" s="12"/>
      <c r="BC9187" s="11"/>
      <c r="BD9187" s="11"/>
      <c r="BE9187" s="11"/>
      <c r="BF9187" s="11"/>
    </row>
    <row r="9188" spans="1:58" x14ac:dyDescent="0.25">
      <c r="A9188" s="13"/>
      <c r="B9188" s="13"/>
      <c r="C9188" s="13"/>
      <c r="D9188" s="13"/>
      <c r="E9188" s="13"/>
      <c r="F9188" s="13"/>
      <c r="G9188" s="13"/>
      <c r="H9188" s="13"/>
      <c r="I9188" s="13"/>
      <c r="J9188" s="13"/>
      <c r="K9188" s="13"/>
      <c r="L9188" s="13"/>
      <c r="M9188" s="13"/>
      <c r="N9188" s="13"/>
      <c r="O9188" s="13"/>
      <c r="P9188" s="13"/>
      <c r="Q9188" s="13"/>
      <c r="R9188" s="13"/>
      <c r="S9188" s="13"/>
      <c r="T9188" s="13"/>
      <c r="U9188" s="13"/>
      <c r="V9188" s="13"/>
      <c r="W9188" s="13"/>
      <c r="X9188" s="13"/>
      <c r="Y9188" s="13"/>
      <c r="Z9188" s="13"/>
      <c r="AA9188" s="13"/>
      <c r="AB9188" s="13"/>
      <c r="AC9188" s="13"/>
      <c r="AD9188" s="13"/>
      <c r="AE9188" s="13"/>
      <c r="AF9188" s="13"/>
      <c r="AG9188" s="13"/>
      <c r="AH9188" s="13"/>
      <c r="AI9188" s="13"/>
      <c r="AJ9188" s="13"/>
      <c r="AK9188" s="13"/>
      <c r="AL9188" s="13"/>
      <c r="AM9188" s="13"/>
      <c r="AN9188" s="13"/>
      <c r="AO9188" s="13"/>
      <c r="AP9188" s="13"/>
      <c r="AQ9188" s="13"/>
      <c r="AR9188" s="13"/>
      <c r="AS9188" s="13"/>
      <c r="AT9188" s="13"/>
      <c r="AU9188" s="13"/>
      <c r="AV9188" s="13"/>
      <c r="AW9188" s="13"/>
      <c r="AX9188" s="13"/>
      <c r="AY9188" s="13"/>
      <c r="AZ9188" s="12"/>
      <c r="BA9188" s="12"/>
      <c r="BB9188" s="12"/>
      <c r="BC9188" s="11"/>
      <c r="BD9188" s="11"/>
      <c r="BE9188" s="11"/>
      <c r="BF9188" s="11"/>
    </row>
    <row r="9189" spans="1:58" x14ac:dyDescent="0.25">
      <c r="A9189" s="13"/>
      <c r="B9189" s="13"/>
      <c r="C9189" s="13"/>
      <c r="D9189" s="13"/>
      <c r="E9189" s="13"/>
      <c r="F9189" s="13"/>
      <c r="G9189" s="13"/>
      <c r="H9189" s="13"/>
      <c r="I9189" s="13"/>
      <c r="J9189" s="13"/>
      <c r="K9189" s="13"/>
      <c r="L9189" s="13"/>
      <c r="M9189" s="13"/>
      <c r="N9189" s="13"/>
      <c r="O9189" s="13"/>
      <c r="P9189" s="13"/>
      <c r="Q9189" s="13"/>
      <c r="R9189" s="13"/>
      <c r="S9189" s="13"/>
      <c r="T9189" s="13"/>
      <c r="U9189" s="13"/>
      <c r="V9189" s="13"/>
      <c r="W9189" s="13"/>
      <c r="X9189" s="13"/>
      <c r="Y9189" s="13"/>
      <c r="Z9189" s="13"/>
      <c r="AA9189" s="13"/>
      <c r="AB9189" s="13"/>
      <c r="AC9189" s="13"/>
      <c r="AD9189" s="13"/>
      <c r="AE9189" s="13"/>
      <c r="AF9189" s="13"/>
      <c r="AG9189" s="13"/>
      <c r="AH9189" s="13"/>
      <c r="AI9189" s="13"/>
      <c r="AJ9189" s="13"/>
      <c r="AK9189" s="13"/>
      <c r="AL9189" s="13"/>
      <c r="AM9189" s="13"/>
      <c r="AN9189" s="13"/>
      <c r="AO9189" s="13"/>
      <c r="AP9189" s="13"/>
      <c r="AQ9189" s="13"/>
      <c r="AR9189" s="13"/>
      <c r="AS9189" s="13"/>
      <c r="AT9189" s="13"/>
      <c r="AU9189" s="13"/>
      <c r="AV9189" s="13"/>
      <c r="AW9189" s="13"/>
      <c r="AX9189" s="13"/>
      <c r="AY9189" s="13"/>
      <c r="AZ9189" s="12"/>
      <c r="BA9189" s="12"/>
      <c r="BB9189" s="12"/>
      <c r="BC9189" s="11"/>
      <c r="BD9189" s="11"/>
      <c r="BE9189" s="11"/>
      <c r="BF9189" s="11"/>
    </row>
    <row r="9190" spans="1:58" x14ac:dyDescent="0.25">
      <c r="A9190" s="13"/>
      <c r="B9190" s="13"/>
      <c r="C9190" s="13"/>
      <c r="D9190" s="13"/>
      <c r="E9190" s="13"/>
      <c r="F9190" s="13"/>
      <c r="G9190" s="13"/>
      <c r="H9190" s="13"/>
      <c r="I9190" s="13"/>
      <c r="J9190" s="13"/>
      <c r="K9190" s="13"/>
      <c r="L9190" s="13"/>
      <c r="M9190" s="13"/>
      <c r="N9190" s="13"/>
      <c r="O9190" s="13"/>
      <c r="P9190" s="13"/>
      <c r="Q9190" s="13"/>
      <c r="R9190" s="13"/>
      <c r="S9190" s="13"/>
      <c r="T9190" s="13"/>
      <c r="U9190" s="13"/>
      <c r="V9190" s="13"/>
      <c r="W9190" s="13"/>
      <c r="X9190" s="13"/>
      <c r="Y9190" s="13"/>
      <c r="Z9190" s="13"/>
      <c r="AA9190" s="13"/>
      <c r="AB9190" s="13"/>
      <c r="AC9190" s="13"/>
      <c r="AD9190" s="13"/>
      <c r="AE9190" s="13"/>
      <c r="AF9190" s="13"/>
      <c r="AG9190" s="13"/>
      <c r="AH9190" s="13"/>
      <c r="AI9190" s="13"/>
      <c r="AJ9190" s="13"/>
      <c r="AK9190" s="13"/>
      <c r="AL9190" s="13"/>
      <c r="AM9190" s="13"/>
      <c r="AN9190" s="13"/>
      <c r="AO9190" s="13"/>
      <c r="AP9190" s="13"/>
      <c r="AQ9190" s="13"/>
      <c r="AR9190" s="13"/>
      <c r="AS9190" s="13"/>
      <c r="AT9190" s="13"/>
      <c r="AU9190" s="13"/>
      <c r="AV9190" s="13"/>
      <c r="AW9190" s="13"/>
      <c r="AX9190" s="13"/>
      <c r="AY9190" s="13"/>
      <c r="AZ9190" s="12"/>
      <c r="BA9190" s="12"/>
      <c r="BB9190" s="12"/>
      <c r="BC9190" s="11"/>
      <c r="BD9190" s="11"/>
      <c r="BE9190" s="11"/>
      <c r="BF9190" s="11"/>
    </row>
    <row r="9191" spans="1:58" x14ac:dyDescent="0.25">
      <c r="A9191" s="13"/>
      <c r="B9191" s="13"/>
      <c r="C9191" s="13"/>
      <c r="D9191" s="13"/>
      <c r="E9191" s="13"/>
      <c r="F9191" s="13"/>
      <c r="G9191" s="13"/>
      <c r="H9191" s="13"/>
      <c r="I9191" s="13"/>
      <c r="J9191" s="13"/>
      <c r="K9191" s="13"/>
      <c r="L9191" s="13"/>
      <c r="M9191" s="13"/>
      <c r="N9191" s="13"/>
      <c r="O9191" s="13"/>
      <c r="P9191" s="13"/>
      <c r="Q9191" s="13"/>
      <c r="R9191" s="13"/>
      <c r="S9191" s="13"/>
      <c r="T9191" s="13"/>
      <c r="U9191" s="13"/>
      <c r="V9191" s="13"/>
      <c r="W9191" s="13"/>
      <c r="X9191" s="13"/>
      <c r="Y9191" s="13"/>
      <c r="Z9191" s="13"/>
      <c r="AA9191" s="13"/>
      <c r="AB9191" s="13"/>
      <c r="AC9191" s="13"/>
      <c r="AD9191" s="13"/>
      <c r="AE9191" s="13"/>
      <c r="AF9191" s="13"/>
      <c r="AG9191" s="13"/>
      <c r="AH9191" s="13"/>
      <c r="AI9191" s="13"/>
      <c r="AJ9191" s="13"/>
      <c r="AK9191" s="13"/>
      <c r="AL9191" s="13"/>
      <c r="AM9191" s="13"/>
      <c r="AN9191" s="13"/>
      <c r="AO9191" s="13"/>
      <c r="AP9191" s="13"/>
      <c r="AQ9191" s="13"/>
      <c r="AR9191" s="13"/>
      <c r="AS9191" s="13"/>
      <c r="AT9191" s="13"/>
      <c r="AU9191" s="13"/>
      <c r="AV9191" s="13"/>
      <c r="AW9191" s="13"/>
      <c r="AX9191" s="13"/>
      <c r="AY9191" s="13"/>
      <c r="AZ9191" s="12"/>
      <c r="BA9191" s="12"/>
      <c r="BB9191" s="12"/>
      <c r="BC9191" s="11"/>
      <c r="BD9191" s="11"/>
      <c r="BE9191" s="11"/>
      <c r="BF9191" s="11"/>
    </row>
    <row r="9192" spans="1:58" x14ac:dyDescent="0.25">
      <c r="A9192" s="13"/>
      <c r="B9192" s="13"/>
      <c r="C9192" s="13"/>
      <c r="D9192" s="13"/>
      <c r="E9192" s="13"/>
      <c r="F9192" s="13"/>
      <c r="G9192" s="13"/>
      <c r="H9192" s="13"/>
      <c r="I9192" s="13"/>
      <c r="J9192" s="13"/>
      <c r="K9192" s="13"/>
      <c r="L9192" s="13"/>
      <c r="M9192" s="13"/>
      <c r="N9192" s="13"/>
      <c r="O9192" s="13"/>
      <c r="P9192" s="13"/>
      <c r="Q9192" s="13"/>
      <c r="R9192" s="13"/>
      <c r="S9192" s="13"/>
      <c r="T9192" s="13"/>
      <c r="U9192" s="13"/>
      <c r="V9192" s="13"/>
      <c r="W9192" s="13"/>
      <c r="X9192" s="13"/>
      <c r="Y9192" s="13"/>
      <c r="Z9192" s="13"/>
      <c r="AA9192" s="13"/>
      <c r="AB9192" s="13"/>
      <c r="AC9192" s="13"/>
      <c r="AD9192" s="13"/>
      <c r="AE9192" s="13"/>
      <c r="AF9192" s="13"/>
      <c r="AG9192" s="13"/>
      <c r="AH9192" s="13"/>
      <c r="AI9192" s="13"/>
      <c r="AJ9192" s="13"/>
      <c r="AK9192" s="13"/>
      <c r="AL9192" s="13"/>
      <c r="AM9192" s="13"/>
      <c r="AN9192" s="13"/>
      <c r="AO9192" s="13"/>
      <c r="AP9192" s="13"/>
      <c r="AQ9192" s="13"/>
      <c r="AR9192" s="13"/>
      <c r="AS9192" s="13"/>
      <c r="AT9192" s="13"/>
      <c r="AU9192" s="13"/>
      <c r="AV9192" s="13"/>
      <c r="AW9192" s="13"/>
      <c r="AX9192" s="13"/>
      <c r="AY9192" s="13"/>
      <c r="AZ9192" s="12"/>
      <c r="BA9192" s="12"/>
      <c r="BB9192" s="12"/>
      <c r="BC9192" s="11"/>
      <c r="BD9192" s="11"/>
      <c r="BE9192" s="11"/>
      <c r="BF9192" s="11"/>
    </row>
    <row r="9193" spans="1:58" x14ac:dyDescent="0.25">
      <c r="A9193" s="13"/>
      <c r="B9193" s="13"/>
      <c r="C9193" s="13"/>
      <c r="D9193" s="13"/>
      <c r="E9193" s="13"/>
      <c r="F9193" s="13"/>
      <c r="G9193" s="13"/>
      <c r="H9193" s="13"/>
      <c r="I9193" s="13"/>
      <c r="J9193" s="13"/>
      <c r="K9193" s="13"/>
      <c r="L9193" s="13"/>
      <c r="M9193" s="13"/>
      <c r="N9193" s="13"/>
      <c r="O9193" s="13"/>
      <c r="P9193" s="13"/>
      <c r="Q9193" s="13"/>
      <c r="R9193" s="13"/>
      <c r="S9193" s="13"/>
      <c r="T9193" s="13"/>
      <c r="U9193" s="13"/>
      <c r="V9193" s="13"/>
      <c r="W9193" s="13"/>
      <c r="X9193" s="13"/>
      <c r="Y9193" s="13"/>
      <c r="Z9193" s="13"/>
      <c r="AA9193" s="13"/>
      <c r="AB9193" s="13"/>
      <c r="AC9193" s="13"/>
      <c r="AD9193" s="13"/>
      <c r="AE9193" s="13"/>
      <c r="AF9193" s="13"/>
      <c r="AG9193" s="13"/>
      <c r="AH9193" s="13"/>
      <c r="AI9193" s="13"/>
      <c r="AJ9193" s="13"/>
      <c r="AK9193" s="13"/>
      <c r="AL9193" s="13"/>
      <c r="AM9193" s="13"/>
      <c r="AN9193" s="13"/>
      <c r="AO9193" s="13"/>
      <c r="AP9193" s="13"/>
      <c r="AQ9193" s="13"/>
      <c r="AR9193" s="13"/>
      <c r="AS9193" s="13"/>
      <c r="AT9193" s="13"/>
      <c r="AU9193" s="13"/>
      <c r="AV9193" s="13"/>
      <c r="AW9193" s="13"/>
      <c r="AX9193" s="13"/>
      <c r="AY9193" s="13"/>
      <c r="AZ9193" s="12"/>
      <c r="BA9193" s="12"/>
      <c r="BB9193" s="12"/>
      <c r="BC9193" s="11"/>
      <c r="BD9193" s="11"/>
      <c r="BE9193" s="11"/>
      <c r="BF9193" s="11"/>
    </row>
    <row r="9194" spans="1:58" x14ac:dyDescent="0.25">
      <c r="A9194" s="13"/>
      <c r="B9194" s="13"/>
      <c r="C9194" s="13"/>
      <c r="D9194" s="13"/>
      <c r="E9194" s="13"/>
      <c r="F9194" s="13"/>
      <c r="G9194" s="13"/>
      <c r="H9194" s="13"/>
      <c r="I9194" s="13"/>
      <c r="J9194" s="13"/>
      <c r="K9194" s="13"/>
      <c r="L9194" s="13"/>
      <c r="M9194" s="13"/>
      <c r="N9194" s="13"/>
      <c r="O9194" s="13"/>
      <c r="P9194" s="13"/>
      <c r="Q9194" s="13"/>
      <c r="R9194" s="13"/>
      <c r="S9194" s="13"/>
      <c r="T9194" s="13"/>
      <c r="U9194" s="13"/>
      <c r="V9194" s="13"/>
      <c r="W9194" s="13"/>
      <c r="X9194" s="13"/>
      <c r="Y9194" s="13"/>
      <c r="Z9194" s="13"/>
      <c r="AA9194" s="13"/>
      <c r="AB9194" s="13"/>
      <c r="AC9194" s="13"/>
      <c r="AD9194" s="13"/>
      <c r="AE9194" s="13"/>
      <c r="AF9194" s="13"/>
      <c r="AG9194" s="13"/>
      <c r="AH9194" s="13"/>
      <c r="AI9194" s="13"/>
      <c r="AJ9194" s="13"/>
      <c r="AK9194" s="13"/>
      <c r="AL9194" s="13"/>
      <c r="AM9194" s="13"/>
      <c r="AN9194" s="13"/>
      <c r="AO9194" s="13"/>
      <c r="AP9194" s="13"/>
      <c r="AQ9194" s="13"/>
      <c r="AR9194" s="13"/>
      <c r="AS9194" s="13"/>
      <c r="AT9194" s="13"/>
      <c r="AU9194" s="13"/>
      <c r="AV9194" s="13"/>
      <c r="AW9194" s="13"/>
      <c r="AX9194" s="13"/>
      <c r="AY9194" s="13"/>
      <c r="AZ9194" s="12"/>
      <c r="BA9194" s="12"/>
      <c r="BB9194" s="12"/>
      <c r="BC9194" s="11"/>
      <c r="BD9194" s="11"/>
      <c r="BE9194" s="11"/>
      <c r="BF9194" s="11"/>
    </row>
    <row r="9195" spans="1:58" x14ac:dyDescent="0.25">
      <c r="A9195" s="13"/>
      <c r="B9195" s="13"/>
      <c r="C9195" s="13"/>
      <c r="D9195" s="13"/>
      <c r="E9195" s="13"/>
      <c r="F9195" s="13"/>
      <c r="G9195" s="13"/>
      <c r="H9195" s="13"/>
      <c r="I9195" s="13"/>
      <c r="J9195" s="13"/>
      <c r="K9195" s="13"/>
      <c r="L9195" s="13"/>
      <c r="M9195" s="13"/>
      <c r="N9195" s="13"/>
      <c r="O9195" s="13"/>
      <c r="P9195" s="13"/>
      <c r="Q9195" s="13"/>
      <c r="R9195" s="13"/>
      <c r="S9195" s="13"/>
      <c r="T9195" s="13"/>
      <c r="U9195" s="13"/>
      <c r="V9195" s="13"/>
      <c r="W9195" s="13"/>
      <c r="X9195" s="13"/>
      <c r="Y9195" s="13"/>
      <c r="Z9195" s="13"/>
      <c r="AA9195" s="13"/>
      <c r="AB9195" s="13"/>
      <c r="AC9195" s="13"/>
      <c r="AD9195" s="13"/>
      <c r="AE9195" s="13"/>
      <c r="AF9195" s="13"/>
      <c r="AG9195" s="13"/>
      <c r="AH9195" s="13"/>
      <c r="AI9195" s="13"/>
      <c r="AJ9195" s="13"/>
      <c r="AK9195" s="13"/>
      <c r="AL9195" s="13"/>
      <c r="AM9195" s="13"/>
      <c r="AN9195" s="13"/>
      <c r="AO9195" s="13"/>
      <c r="AP9195" s="13"/>
      <c r="AQ9195" s="13"/>
      <c r="AR9195" s="13"/>
      <c r="AS9195" s="13"/>
      <c r="AT9195" s="13"/>
      <c r="AU9195" s="13"/>
      <c r="AV9195" s="13"/>
      <c r="AW9195" s="13"/>
      <c r="AX9195" s="13"/>
      <c r="AY9195" s="13"/>
      <c r="AZ9195" s="12"/>
      <c r="BA9195" s="12"/>
      <c r="BB9195" s="12"/>
      <c r="BC9195" s="11"/>
      <c r="BD9195" s="11"/>
      <c r="BE9195" s="11"/>
      <c r="BF9195" s="11"/>
    </row>
    <row r="9196" spans="1:58" x14ac:dyDescent="0.25">
      <c r="A9196" s="13"/>
      <c r="B9196" s="13"/>
      <c r="C9196" s="13"/>
      <c r="D9196" s="13"/>
      <c r="E9196" s="13"/>
      <c r="F9196" s="13"/>
      <c r="G9196" s="13"/>
      <c r="H9196" s="13"/>
      <c r="I9196" s="13"/>
      <c r="J9196" s="13"/>
      <c r="K9196" s="13"/>
      <c r="L9196" s="13"/>
      <c r="M9196" s="13"/>
      <c r="N9196" s="13"/>
      <c r="O9196" s="13"/>
      <c r="P9196" s="13"/>
      <c r="Q9196" s="13"/>
      <c r="R9196" s="13"/>
      <c r="S9196" s="13"/>
      <c r="T9196" s="13"/>
      <c r="U9196" s="13"/>
      <c r="V9196" s="13"/>
      <c r="W9196" s="13"/>
      <c r="X9196" s="13"/>
      <c r="Y9196" s="13"/>
      <c r="Z9196" s="13"/>
      <c r="AA9196" s="13"/>
      <c r="AB9196" s="13"/>
      <c r="AC9196" s="13"/>
      <c r="AD9196" s="13"/>
      <c r="AE9196" s="13"/>
      <c r="AF9196" s="13"/>
      <c r="AG9196" s="13"/>
      <c r="AH9196" s="13"/>
      <c r="AI9196" s="13"/>
      <c r="AJ9196" s="13"/>
      <c r="AK9196" s="13"/>
      <c r="AL9196" s="13"/>
      <c r="AM9196" s="13"/>
      <c r="AN9196" s="13"/>
      <c r="AO9196" s="13"/>
      <c r="AP9196" s="13"/>
      <c r="AQ9196" s="13"/>
      <c r="AR9196" s="13"/>
      <c r="AS9196" s="13"/>
      <c r="AT9196" s="13"/>
      <c r="AU9196" s="13"/>
      <c r="AV9196" s="13"/>
      <c r="AW9196" s="13"/>
      <c r="AX9196" s="13"/>
      <c r="AY9196" s="13"/>
      <c r="AZ9196" s="12"/>
      <c r="BA9196" s="12"/>
      <c r="BB9196" s="12"/>
      <c r="BC9196" s="11"/>
      <c r="BD9196" s="11"/>
      <c r="BE9196" s="11"/>
      <c r="BF9196" s="11"/>
    </row>
    <row r="9197" spans="1:58" x14ac:dyDescent="0.25">
      <c r="A9197" s="13"/>
      <c r="B9197" s="13"/>
      <c r="C9197" s="13"/>
      <c r="D9197" s="13"/>
      <c r="E9197" s="13"/>
      <c r="F9197" s="13"/>
      <c r="G9197" s="13"/>
      <c r="H9197" s="13"/>
      <c r="I9197" s="13"/>
      <c r="J9197" s="13"/>
      <c r="K9197" s="13"/>
      <c r="L9197" s="13"/>
      <c r="M9197" s="13"/>
      <c r="N9197" s="13"/>
      <c r="O9197" s="13"/>
      <c r="P9197" s="13"/>
      <c r="Q9197" s="13"/>
      <c r="R9197" s="13"/>
      <c r="S9197" s="13"/>
      <c r="T9197" s="13"/>
      <c r="U9197" s="13"/>
      <c r="V9197" s="13"/>
      <c r="W9197" s="13"/>
      <c r="X9197" s="13"/>
      <c r="Y9197" s="13"/>
      <c r="Z9197" s="13"/>
      <c r="AA9197" s="13"/>
      <c r="AB9197" s="13"/>
      <c r="AC9197" s="13"/>
      <c r="AD9197" s="13"/>
      <c r="AE9197" s="13"/>
      <c r="AF9197" s="13"/>
      <c r="AG9197" s="13"/>
      <c r="AH9197" s="13"/>
      <c r="AI9197" s="13"/>
      <c r="AJ9197" s="13"/>
      <c r="AK9197" s="13"/>
      <c r="AL9197" s="13"/>
      <c r="AM9197" s="13"/>
      <c r="AN9197" s="13"/>
      <c r="AO9197" s="13"/>
      <c r="AP9197" s="13"/>
      <c r="AQ9197" s="13"/>
      <c r="AR9197" s="13"/>
      <c r="AS9197" s="13"/>
      <c r="AT9197" s="13"/>
      <c r="AU9197" s="13"/>
      <c r="AV9197" s="13"/>
      <c r="AW9197" s="13"/>
      <c r="AX9197" s="13"/>
      <c r="AY9197" s="13"/>
      <c r="AZ9197" s="12"/>
      <c r="BA9197" s="12"/>
      <c r="BB9197" s="12"/>
      <c r="BC9197" s="11"/>
      <c r="BD9197" s="11"/>
      <c r="BE9197" s="11"/>
      <c r="BF9197" s="11"/>
    </row>
    <row r="9198" spans="1:58" x14ac:dyDescent="0.25">
      <c r="A9198" s="13"/>
      <c r="B9198" s="13"/>
      <c r="C9198" s="13"/>
      <c r="D9198" s="13"/>
      <c r="E9198" s="13"/>
      <c r="F9198" s="13"/>
      <c r="G9198" s="13"/>
      <c r="H9198" s="13"/>
      <c r="I9198" s="13"/>
      <c r="J9198" s="13"/>
      <c r="K9198" s="13"/>
      <c r="L9198" s="13"/>
      <c r="M9198" s="13"/>
      <c r="N9198" s="13"/>
      <c r="O9198" s="13"/>
      <c r="P9198" s="13"/>
      <c r="Q9198" s="13"/>
      <c r="R9198" s="13"/>
      <c r="S9198" s="13"/>
      <c r="T9198" s="13"/>
      <c r="U9198" s="13"/>
      <c r="V9198" s="13"/>
      <c r="W9198" s="13"/>
      <c r="X9198" s="13"/>
      <c r="Y9198" s="13"/>
      <c r="Z9198" s="13"/>
      <c r="AA9198" s="13"/>
      <c r="AB9198" s="13"/>
      <c r="AC9198" s="13"/>
      <c r="AD9198" s="13"/>
      <c r="AE9198" s="13"/>
      <c r="AF9198" s="13"/>
      <c r="AG9198" s="13"/>
      <c r="AH9198" s="13"/>
      <c r="AI9198" s="13"/>
      <c r="AJ9198" s="13"/>
      <c r="AK9198" s="13"/>
      <c r="AL9198" s="13"/>
      <c r="AM9198" s="13"/>
      <c r="AN9198" s="13"/>
      <c r="AO9198" s="13"/>
      <c r="AP9198" s="13"/>
      <c r="AQ9198" s="13"/>
      <c r="AR9198" s="13"/>
      <c r="AS9198" s="13"/>
      <c r="AT9198" s="13"/>
      <c r="AU9198" s="13"/>
      <c r="AV9198" s="13"/>
      <c r="AW9198" s="13"/>
      <c r="AX9198" s="13"/>
      <c r="AY9198" s="13"/>
      <c r="AZ9198" s="12"/>
      <c r="BA9198" s="12"/>
      <c r="BB9198" s="12"/>
      <c r="BC9198" s="11"/>
      <c r="BD9198" s="11"/>
      <c r="BE9198" s="11"/>
      <c r="BF9198" s="11"/>
    </row>
    <row r="9199" spans="1:58" x14ac:dyDescent="0.25">
      <c r="A9199" s="13"/>
      <c r="B9199" s="13"/>
      <c r="C9199" s="13"/>
      <c r="D9199" s="13"/>
      <c r="E9199" s="13"/>
      <c r="F9199" s="13"/>
      <c r="G9199" s="13"/>
      <c r="H9199" s="13"/>
      <c r="I9199" s="13"/>
      <c r="J9199" s="13"/>
      <c r="K9199" s="13"/>
      <c r="L9199" s="13"/>
      <c r="M9199" s="13"/>
      <c r="N9199" s="13"/>
      <c r="O9199" s="13"/>
      <c r="P9199" s="13"/>
      <c r="Q9199" s="13"/>
      <c r="R9199" s="13"/>
      <c r="S9199" s="13"/>
      <c r="T9199" s="13"/>
      <c r="U9199" s="13"/>
      <c r="V9199" s="13"/>
      <c r="W9199" s="13"/>
      <c r="X9199" s="13"/>
      <c r="Y9199" s="13"/>
      <c r="Z9199" s="13"/>
      <c r="AA9199" s="13"/>
      <c r="AB9199" s="13"/>
      <c r="AC9199" s="13"/>
      <c r="AD9199" s="13"/>
      <c r="AE9199" s="13"/>
      <c r="AF9199" s="13"/>
      <c r="AG9199" s="13"/>
      <c r="AH9199" s="13"/>
      <c r="AI9199" s="13"/>
      <c r="AJ9199" s="13"/>
      <c r="AK9199" s="13"/>
      <c r="AL9199" s="13"/>
      <c r="AM9199" s="13"/>
      <c r="AN9199" s="13"/>
      <c r="AO9199" s="13"/>
      <c r="AP9199" s="13"/>
      <c r="AQ9199" s="13"/>
      <c r="AR9199" s="13"/>
      <c r="AS9199" s="13"/>
      <c r="AT9199" s="13"/>
      <c r="AU9199" s="13"/>
      <c r="AV9199" s="13"/>
      <c r="AW9199" s="13"/>
      <c r="AX9199" s="13"/>
      <c r="AY9199" s="13"/>
      <c r="AZ9199" s="12"/>
      <c r="BA9199" s="12"/>
      <c r="BB9199" s="12"/>
      <c r="BC9199" s="11"/>
      <c r="BD9199" s="11"/>
      <c r="BE9199" s="11"/>
      <c r="BF9199" s="11"/>
    </row>
    <row r="9200" spans="1:58" x14ac:dyDescent="0.25">
      <c r="A9200" s="13"/>
      <c r="B9200" s="13"/>
      <c r="C9200" s="13"/>
      <c r="D9200" s="13"/>
      <c r="E9200" s="13"/>
      <c r="F9200" s="13"/>
      <c r="G9200" s="13"/>
      <c r="H9200" s="13"/>
      <c r="I9200" s="13"/>
      <c r="J9200" s="13"/>
      <c r="K9200" s="13"/>
      <c r="L9200" s="13"/>
      <c r="M9200" s="13"/>
      <c r="N9200" s="13"/>
      <c r="O9200" s="13"/>
      <c r="P9200" s="13"/>
      <c r="Q9200" s="13"/>
      <c r="R9200" s="13"/>
      <c r="S9200" s="13"/>
      <c r="T9200" s="13"/>
      <c r="U9200" s="13"/>
      <c r="V9200" s="13"/>
      <c r="W9200" s="13"/>
      <c r="X9200" s="13"/>
      <c r="Y9200" s="13"/>
      <c r="Z9200" s="13"/>
      <c r="AA9200" s="13"/>
      <c r="AB9200" s="13"/>
      <c r="AC9200" s="13"/>
      <c r="AD9200" s="13"/>
      <c r="AE9200" s="13"/>
      <c r="AF9200" s="13"/>
      <c r="AG9200" s="13"/>
      <c r="AH9200" s="13"/>
      <c r="AI9200" s="13"/>
      <c r="AJ9200" s="13"/>
      <c r="AK9200" s="13"/>
      <c r="AL9200" s="13"/>
      <c r="AM9200" s="13"/>
      <c r="AN9200" s="13"/>
      <c r="AO9200" s="13"/>
      <c r="AP9200" s="13"/>
      <c r="AQ9200" s="13"/>
      <c r="AR9200" s="13"/>
      <c r="AS9200" s="13"/>
      <c r="AT9200" s="13"/>
      <c r="AU9200" s="13"/>
      <c r="AV9200" s="13"/>
      <c r="AW9200" s="13"/>
      <c r="AX9200" s="13"/>
      <c r="AY9200" s="13"/>
      <c r="AZ9200" s="12"/>
      <c r="BA9200" s="12"/>
      <c r="BB9200" s="12"/>
      <c r="BC9200" s="11"/>
      <c r="BD9200" s="11"/>
      <c r="BE9200" s="11"/>
      <c r="BF9200" s="11"/>
    </row>
    <row r="9201" spans="1:58" x14ac:dyDescent="0.25">
      <c r="A9201" s="13"/>
      <c r="B9201" s="13"/>
      <c r="C9201" s="13"/>
      <c r="D9201" s="13"/>
      <c r="E9201" s="13"/>
      <c r="F9201" s="13"/>
      <c r="G9201" s="13"/>
      <c r="H9201" s="13"/>
      <c r="I9201" s="13"/>
      <c r="J9201" s="13"/>
      <c r="K9201" s="13"/>
      <c r="L9201" s="13"/>
      <c r="M9201" s="13"/>
      <c r="N9201" s="13"/>
      <c r="O9201" s="13"/>
      <c r="P9201" s="13"/>
      <c r="Q9201" s="13"/>
      <c r="R9201" s="13"/>
      <c r="S9201" s="13"/>
      <c r="T9201" s="13"/>
      <c r="U9201" s="13"/>
      <c r="V9201" s="13"/>
      <c r="W9201" s="13"/>
      <c r="X9201" s="13"/>
      <c r="Y9201" s="13"/>
      <c r="Z9201" s="13"/>
      <c r="AA9201" s="13"/>
      <c r="AB9201" s="13"/>
      <c r="AC9201" s="13"/>
      <c r="AD9201" s="13"/>
      <c r="AE9201" s="13"/>
      <c r="AF9201" s="13"/>
      <c r="AG9201" s="13"/>
      <c r="AH9201" s="13"/>
      <c r="AI9201" s="13"/>
      <c r="AJ9201" s="13"/>
      <c r="AK9201" s="13"/>
      <c r="AL9201" s="13"/>
      <c r="AM9201" s="13"/>
      <c r="AN9201" s="13"/>
      <c r="AO9201" s="13"/>
      <c r="AP9201" s="13"/>
      <c r="AQ9201" s="13"/>
      <c r="AR9201" s="13"/>
      <c r="AS9201" s="13"/>
      <c r="AT9201" s="13"/>
      <c r="AU9201" s="13"/>
      <c r="AV9201" s="13"/>
      <c r="AW9201" s="13"/>
      <c r="AX9201" s="13"/>
      <c r="AY9201" s="13"/>
      <c r="AZ9201" s="12"/>
      <c r="BA9201" s="12"/>
      <c r="BB9201" s="12"/>
      <c r="BC9201" s="11"/>
      <c r="BD9201" s="11"/>
      <c r="BE9201" s="11"/>
      <c r="BF9201" s="11"/>
    </row>
    <row r="9202" spans="1:58" x14ac:dyDescent="0.25">
      <c r="A9202" s="13"/>
      <c r="B9202" s="13"/>
      <c r="C9202" s="13"/>
      <c r="D9202" s="13"/>
      <c r="E9202" s="13"/>
      <c r="F9202" s="13"/>
      <c r="G9202" s="13"/>
      <c r="H9202" s="13"/>
      <c r="I9202" s="13"/>
      <c r="J9202" s="13"/>
      <c r="K9202" s="13"/>
      <c r="L9202" s="13"/>
      <c r="M9202" s="13"/>
      <c r="N9202" s="13"/>
      <c r="O9202" s="13"/>
      <c r="P9202" s="13"/>
      <c r="Q9202" s="13"/>
      <c r="R9202" s="13"/>
      <c r="S9202" s="13"/>
      <c r="T9202" s="13"/>
      <c r="U9202" s="13"/>
      <c r="V9202" s="13"/>
      <c r="W9202" s="13"/>
      <c r="X9202" s="13"/>
      <c r="Y9202" s="13"/>
      <c r="Z9202" s="13"/>
      <c r="AA9202" s="13"/>
      <c r="AB9202" s="13"/>
      <c r="AC9202" s="13"/>
      <c r="AD9202" s="13"/>
      <c r="AE9202" s="13"/>
      <c r="AF9202" s="13"/>
      <c r="AG9202" s="13"/>
      <c r="AH9202" s="13"/>
      <c r="AI9202" s="13"/>
      <c r="AJ9202" s="13"/>
      <c r="AK9202" s="13"/>
      <c r="AL9202" s="13"/>
      <c r="AM9202" s="13"/>
      <c r="AN9202" s="13"/>
      <c r="AO9202" s="13"/>
      <c r="AP9202" s="13"/>
      <c r="AQ9202" s="13"/>
      <c r="AR9202" s="13"/>
      <c r="AS9202" s="13"/>
      <c r="AT9202" s="13"/>
      <c r="AU9202" s="13"/>
      <c r="AV9202" s="13"/>
      <c r="AW9202" s="13"/>
      <c r="AX9202" s="13"/>
      <c r="AY9202" s="13"/>
      <c r="AZ9202" s="12"/>
      <c r="BA9202" s="12"/>
      <c r="BB9202" s="12"/>
      <c r="BC9202" s="11"/>
      <c r="BD9202" s="11"/>
      <c r="BE9202" s="11"/>
      <c r="BF9202" s="11"/>
    </row>
    <row r="9203" spans="1:58" x14ac:dyDescent="0.25">
      <c r="A9203" s="13"/>
      <c r="B9203" s="13"/>
      <c r="C9203" s="13"/>
      <c r="D9203" s="13"/>
      <c r="E9203" s="13"/>
      <c r="F9203" s="13"/>
      <c r="G9203" s="13"/>
      <c r="H9203" s="13"/>
      <c r="I9203" s="13"/>
      <c r="J9203" s="13"/>
      <c r="K9203" s="13"/>
      <c r="L9203" s="13"/>
      <c r="M9203" s="13"/>
      <c r="N9203" s="13"/>
      <c r="O9203" s="13"/>
      <c r="P9203" s="13"/>
      <c r="Q9203" s="13"/>
      <c r="R9203" s="13"/>
      <c r="S9203" s="13"/>
      <c r="T9203" s="13"/>
      <c r="U9203" s="13"/>
      <c r="V9203" s="13"/>
      <c r="W9203" s="13"/>
      <c r="X9203" s="13"/>
      <c r="Y9203" s="13"/>
      <c r="Z9203" s="13"/>
      <c r="AA9203" s="13"/>
      <c r="AB9203" s="13"/>
      <c r="AC9203" s="13"/>
      <c r="AD9203" s="13"/>
      <c r="AE9203" s="13"/>
      <c r="AF9203" s="13"/>
      <c r="AG9203" s="13"/>
      <c r="AH9203" s="13"/>
      <c r="AI9203" s="13"/>
      <c r="AJ9203" s="13"/>
      <c r="AK9203" s="13"/>
      <c r="AL9203" s="13"/>
      <c r="AM9203" s="13"/>
      <c r="AN9203" s="13"/>
      <c r="AO9203" s="13"/>
      <c r="AP9203" s="13"/>
      <c r="AQ9203" s="13"/>
      <c r="AR9203" s="13"/>
      <c r="AS9203" s="13"/>
      <c r="AT9203" s="13"/>
      <c r="AU9203" s="13"/>
      <c r="AV9203" s="13"/>
      <c r="AW9203" s="13"/>
      <c r="AX9203" s="13"/>
      <c r="AY9203" s="13"/>
      <c r="AZ9203" s="12"/>
      <c r="BA9203" s="12"/>
      <c r="BB9203" s="12"/>
      <c r="BC9203" s="11"/>
      <c r="BD9203" s="11"/>
      <c r="BE9203" s="11"/>
      <c r="BF9203" s="11"/>
    </row>
    <row r="9204" spans="1:58" x14ac:dyDescent="0.25">
      <c r="A9204" s="13"/>
      <c r="B9204" s="13"/>
      <c r="C9204" s="13"/>
      <c r="D9204" s="13"/>
      <c r="E9204" s="13"/>
      <c r="F9204" s="13"/>
      <c r="G9204" s="13"/>
      <c r="H9204" s="13"/>
      <c r="I9204" s="13"/>
      <c r="J9204" s="13"/>
      <c r="K9204" s="13"/>
      <c r="L9204" s="13"/>
      <c r="M9204" s="13"/>
      <c r="N9204" s="13"/>
      <c r="O9204" s="13"/>
      <c r="P9204" s="13"/>
      <c r="Q9204" s="13"/>
      <c r="R9204" s="13"/>
      <c r="S9204" s="13"/>
      <c r="T9204" s="13"/>
      <c r="U9204" s="13"/>
      <c r="V9204" s="13"/>
      <c r="W9204" s="13"/>
      <c r="X9204" s="13"/>
      <c r="Y9204" s="13"/>
      <c r="Z9204" s="13"/>
      <c r="AA9204" s="13"/>
      <c r="AB9204" s="13"/>
      <c r="AC9204" s="13"/>
      <c r="AD9204" s="13"/>
      <c r="AE9204" s="13"/>
      <c r="AF9204" s="13"/>
      <c r="AG9204" s="13"/>
      <c r="AH9204" s="13"/>
      <c r="AI9204" s="13"/>
      <c r="AJ9204" s="13"/>
      <c r="AK9204" s="13"/>
      <c r="AL9204" s="13"/>
      <c r="AM9204" s="13"/>
      <c r="AN9204" s="13"/>
      <c r="AO9204" s="13"/>
      <c r="AP9204" s="13"/>
      <c r="AQ9204" s="13"/>
      <c r="AR9204" s="13"/>
      <c r="AS9204" s="13"/>
      <c r="AT9204" s="13"/>
      <c r="AU9204" s="13"/>
      <c r="AV9204" s="13"/>
      <c r="AW9204" s="13"/>
      <c r="AX9204" s="13"/>
      <c r="AY9204" s="13"/>
      <c r="AZ9204" s="12"/>
      <c r="BA9204" s="12"/>
      <c r="BB9204" s="12"/>
      <c r="BC9204" s="11"/>
      <c r="BD9204" s="11"/>
      <c r="BE9204" s="11"/>
      <c r="BF9204" s="11"/>
    </row>
    <row r="9205" spans="1:58" x14ac:dyDescent="0.25">
      <c r="A9205" s="13"/>
      <c r="B9205" s="13"/>
      <c r="C9205" s="13"/>
      <c r="D9205" s="13"/>
      <c r="E9205" s="13"/>
      <c r="F9205" s="13"/>
      <c r="G9205" s="13"/>
      <c r="H9205" s="13"/>
      <c r="I9205" s="13"/>
      <c r="J9205" s="13"/>
      <c r="K9205" s="13"/>
      <c r="L9205" s="13"/>
      <c r="M9205" s="13"/>
      <c r="N9205" s="13"/>
      <c r="O9205" s="13"/>
      <c r="P9205" s="13"/>
      <c r="Q9205" s="13"/>
      <c r="R9205" s="13"/>
      <c r="S9205" s="13"/>
      <c r="T9205" s="13"/>
      <c r="U9205" s="13"/>
      <c r="V9205" s="13"/>
      <c r="W9205" s="13"/>
      <c r="X9205" s="13"/>
      <c r="Y9205" s="13"/>
      <c r="Z9205" s="13"/>
      <c r="AA9205" s="13"/>
      <c r="AB9205" s="13"/>
      <c r="AC9205" s="13"/>
      <c r="AD9205" s="13"/>
      <c r="AE9205" s="13"/>
      <c r="AF9205" s="13"/>
      <c r="AG9205" s="13"/>
      <c r="AH9205" s="13"/>
      <c r="AI9205" s="13"/>
      <c r="AJ9205" s="13"/>
      <c r="AK9205" s="13"/>
      <c r="AL9205" s="13"/>
      <c r="AM9205" s="13"/>
      <c r="AN9205" s="13"/>
      <c r="AO9205" s="13"/>
      <c r="AP9205" s="13"/>
      <c r="AQ9205" s="13"/>
      <c r="AR9205" s="13"/>
      <c r="AS9205" s="13"/>
      <c r="AT9205" s="13"/>
      <c r="AU9205" s="13"/>
      <c r="AV9205" s="13"/>
      <c r="AW9205" s="13"/>
      <c r="AX9205" s="13"/>
      <c r="AY9205" s="13"/>
      <c r="AZ9205" s="12"/>
      <c r="BA9205" s="12"/>
      <c r="BB9205" s="12"/>
      <c r="BC9205" s="11"/>
      <c r="BD9205" s="11"/>
      <c r="BE9205" s="11"/>
      <c r="BF9205" s="11"/>
    </row>
    <row r="9206" spans="1:58" x14ac:dyDescent="0.25">
      <c r="A9206" s="13"/>
      <c r="B9206" s="13"/>
      <c r="C9206" s="13"/>
      <c r="D9206" s="13"/>
      <c r="E9206" s="13"/>
      <c r="F9206" s="13"/>
      <c r="G9206" s="13"/>
      <c r="H9206" s="13"/>
      <c r="I9206" s="13"/>
      <c r="J9206" s="13"/>
      <c r="K9206" s="13"/>
      <c r="L9206" s="13"/>
      <c r="M9206" s="13"/>
      <c r="N9206" s="13"/>
      <c r="O9206" s="13"/>
      <c r="P9206" s="13"/>
      <c r="Q9206" s="13"/>
      <c r="R9206" s="13"/>
      <c r="S9206" s="13"/>
      <c r="T9206" s="13"/>
      <c r="U9206" s="13"/>
      <c r="V9206" s="13"/>
      <c r="W9206" s="13"/>
      <c r="X9206" s="13"/>
      <c r="Y9206" s="13"/>
      <c r="Z9206" s="13"/>
      <c r="AA9206" s="13"/>
      <c r="AB9206" s="13"/>
      <c r="AC9206" s="13"/>
      <c r="AD9206" s="13"/>
      <c r="AE9206" s="13"/>
      <c r="AF9206" s="13"/>
      <c r="AG9206" s="13"/>
      <c r="AH9206" s="13"/>
      <c r="AI9206" s="13"/>
      <c r="AJ9206" s="13"/>
      <c r="AK9206" s="13"/>
      <c r="AL9206" s="13"/>
      <c r="AM9206" s="13"/>
      <c r="AN9206" s="13"/>
      <c r="AO9206" s="13"/>
      <c r="AP9206" s="13"/>
      <c r="AQ9206" s="13"/>
      <c r="AR9206" s="13"/>
      <c r="AS9206" s="13"/>
      <c r="AT9206" s="13"/>
      <c r="AU9206" s="13"/>
      <c r="AV9206" s="13"/>
      <c r="AW9206" s="13"/>
      <c r="AX9206" s="13"/>
      <c r="AY9206" s="13"/>
      <c r="AZ9206" s="12"/>
      <c r="BA9206" s="12"/>
      <c r="BB9206" s="12"/>
      <c r="BC9206" s="11"/>
      <c r="BD9206" s="11"/>
      <c r="BE9206" s="11"/>
      <c r="BF9206" s="11"/>
    </row>
    <row r="9207" spans="1:58" x14ac:dyDescent="0.25">
      <c r="A9207" s="13"/>
      <c r="B9207" s="13"/>
      <c r="C9207" s="13"/>
      <c r="D9207" s="13"/>
      <c r="E9207" s="13"/>
      <c r="F9207" s="13"/>
      <c r="G9207" s="13"/>
      <c r="H9207" s="13"/>
      <c r="I9207" s="13"/>
      <c r="J9207" s="13"/>
      <c r="K9207" s="13"/>
      <c r="L9207" s="13"/>
      <c r="M9207" s="13"/>
      <c r="N9207" s="13"/>
      <c r="O9207" s="13"/>
      <c r="P9207" s="13"/>
      <c r="Q9207" s="13"/>
      <c r="R9207" s="13"/>
      <c r="S9207" s="13"/>
      <c r="T9207" s="13"/>
      <c r="U9207" s="13"/>
      <c r="V9207" s="13"/>
      <c r="W9207" s="13"/>
      <c r="X9207" s="13"/>
      <c r="Y9207" s="13"/>
      <c r="Z9207" s="13"/>
      <c r="AA9207" s="13"/>
      <c r="AB9207" s="13"/>
      <c r="AC9207" s="13"/>
      <c r="AD9207" s="13"/>
      <c r="AE9207" s="13"/>
      <c r="AF9207" s="13"/>
      <c r="AG9207" s="13"/>
      <c r="AH9207" s="13"/>
      <c r="AI9207" s="13"/>
      <c r="AJ9207" s="13"/>
      <c r="AK9207" s="13"/>
      <c r="AL9207" s="13"/>
      <c r="AM9207" s="13"/>
      <c r="AN9207" s="13"/>
      <c r="AO9207" s="13"/>
      <c r="AP9207" s="13"/>
      <c r="AQ9207" s="13"/>
      <c r="AR9207" s="13"/>
      <c r="AS9207" s="13"/>
      <c r="AT9207" s="13"/>
      <c r="AU9207" s="13"/>
      <c r="AV9207" s="13"/>
      <c r="AW9207" s="13"/>
      <c r="AX9207" s="13"/>
      <c r="AY9207" s="13"/>
      <c r="AZ9207" s="12"/>
      <c r="BA9207" s="12"/>
      <c r="BB9207" s="12"/>
      <c r="BC9207" s="11"/>
      <c r="BD9207" s="11"/>
      <c r="BE9207" s="11"/>
      <c r="BF9207" s="11"/>
    </row>
    <row r="9208" spans="1:58" x14ac:dyDescent="0.25">
      <c r="A9208" s="13"/>
      <c r="B9208" s="13"/>
      <c r="C9208" s="13"/>
      <c r="D9208" s="13"/>
      <c r="E9208" s="13"/>
      <c r="F9208" s="13"/>
      <c r="G9208" s="13"/>
      <c r="H9208" s="13"/>
      <c r="I9208" s="13"/>
      <c r="J9208" s="13"/>
      <c r="K9208" s="13"/>
      <c r="L9208" s="13"/>
      <c r="M9208" s="13"/>
      <c r="N9208" s="13"/>
      <c r="O9208" s="13"/>
      <c r="P9208" s="13"/>
      <c r="Q9208" s="13"/>
      <c r="R9208" s="13"/>
      <c r="S9208" s="13"/>
      <c r="T9208" s="13"/>
      <c r="U9208" s="13"/>
      <c r="V9208" s="13"/>
      <c r="W9208" s="13"/>
      <c r="X9208" s="13"/>
      <c r="Y9208" s="13"/>
      <c r="Z9208" s="13"/>
      <c r="AA9208" s="13"/>
      <c r="AB9208" s="13"/>
      <c r="AC9208" s="13"/>
      <c r="AD9208" s="13"/>
      <c r="AE9208" s="13"/>
      <c r="AF9208" s="13"/>
      <c r="AG9208" s="13"/>
      <c r="AH9208" s="13"/>
      <c r="AI9208" s="13"/>
      <c r="AJ9208" s="13"/>
      <c r="AK9208" s="13"/>
      <c r="AL9208" s="13"/>
      <c r="AM9208" s="13"/>
      <c r="AN9208" s="13"/>
      <c r="AO9208" s="13"/>
      <c r="AP9208" s="13"/>
      <c r="AQ9208" s="13"/>
      <c r="AR9208" s="13"/>
      <c r="AS9208" s="13"/>
      <c r="AT9208" s="13"/>
      <c r="AU9208" s="13"/>
      <c r="AV9208" s="13"/>
      <c r="AW9208" s="13"/>
      <c r="AX9208" s="13"/>
      <c r="AY9208" s="13"/>
      <c r="AZ9208" s="12"/>
      <c r="BA9208" s="12"/>
      <c r="BB9208" s="12"/>
      <c r="BC9208" s="11"/>
      <c r="BD9208" s="11"/>
      <c r="BE9208" s="11"/>
      <c r="BF9208" s="11"/>
    </row>
    <row r="9209" spans="1:58" x14ac:dyDescent="0.25">
      <c r="A9209" s="13"/>
      <c r="B9209" s="13"/>
      <c r="C9209" s="13"/>
      <c r="D9209" s="13"/>
      <c r="E9209" s="13"/>
      <c r="F9209" s="13"/>
      <c r="G9209" s="13"/>
      <c r="H9209" s="13"/>
      <c r="I9209" s="13"/>
      <c r="J9209" s="13"/>
      <c r="K9209" s="13"/>
      <c r="L9209" s="13"/>
      <c r="M9209" s="13"/>
      <c r="N9209" s="13"/>
      <c r="O9209" s="13"/>
      <c r="P9209" s="13"/>
      <c r="Q9209" s="13"/>
      <c r="R9209" s="13"/>
      <c r="S9209" s="13"/>
      <c r="T9209" s="13"/>
      <c r="U9209" s="13"/>
      <c r="V9209" s="13"/>
      <c r="W9209" s="13"/>
      <c r="X9209" s="13"/>
      <c r="Y9209" s="13"/>
      <c r="Z9209" s="13"/>
      <c r="AA9209" s="13"/>
      <c r="AB9209" s="13"/>
      <c r="AC9209" s="13"/>
      <c r="AD9209" s="13"/>
      <c r="AE9209" s="13"/>
      <c r="AF9209" s="13"/>
      <c r="AG9209" s="13"/>
      <c r="AH9209" s="13"/>
      <c r="AI9209" s="13"/>
      <c r="AJ9209" s="13"/>
      <c r="AK9209" s="13"/>
      <c r="AL9209" s="13"/>
      <c r="AM9209" s="13"/>
      <c r="AN9209" s="13"/>
      <c r="AO9209" s="13"/>
      <c r="AP9209" s="13"/>
      <c r="AQ9209" s="13"/>
      <c r="AR9209" s="13"/>
      <c r="AS9209" s="13"/>
      <c r="AT9209" s="13"/>
      <c r="AU9209" s="13"/>
      <c r="AV9209" s="13"/>
      <c r="AW9209" s="13"/>
      <c r="AX9209" s="13"/>
      <c r="AY9209" s="13"/>
      <c r="AZ9209" s="12"/>
      <c r="BA9209" s="12"/>
      <c r="BB9209" s="12"/>
      <c r="BC9209" s="11"/>
      <c r="BD9209" s="11"/>
      <c r="BE9209" s="11"/>
      <c r="BF9209" s="11"/>
    </row>
    <row r="9210" spans="1:58" x14ac:dyDescent="0.25">
      <c r="A9210" s="13"/>
      <c r="B9210" s="13"/>
      <c r="C9210" s="13"/>
      <c r="D9210" s="13"/>
      <c r="E9210" s="13"/>
      <c r="F9210" s="13"/>
      <c r="G9210" s="13"/>
      <c r="H9210" s="13"/>
      <c r="I9210" s="13"/>
      <c r="J9210" s="13"/>
      <c r="K9210" s="13"/>
      <c r="L9210" s="13"/>
      <c r="M9210" s="13"/>
      <c r="N9210" s="13"/>
      <c r="O9210" s="13"/>
      <c r="P9210" s="13"/>
      <c r="Q9210" s="13"/>
      <c r="R9210" s="13"/>
      <c r="S9210" s="13"/>
      <c r="T9210" s="13"/>
      <c r="U9210" s="13"/>
      <c r="V9210" s="13"/>
      <c r="W9210" s="13"/>
      <c r="X9210" s="13"/>
      <c r="Y9210" s="13"/>
      <c r="Z9210" s="13"/>
      <c r="AA9210" s="13"/>
      <c r="AB9210" s="13"/>
      <c r="AC9210" s="13"/>
      <c r="AD9210" s="13"/>
      <c r="AE9210" s="13"/>
      <c r="AF9210" s="13"/>
      <c r="AG9210" s="13"/>
      <c r="AH9210" s="13"/>
      <c r="AI9210" s="13"/>
      <c r="AJ9210" s="13"/>
      <c r="AK9210" s="13"/>
      <c r="AL9210" s="13"/>
      <c r="AM9210" s="13"/>
      <c r="AN9210" s="13"/>
      <c r="AO9210" s="13"/>
      <c r="AP9210" s="13"/>
      <c r="AQ9210" s="13"/>
      <c r="AR9210" s="13"/>
      <c r="AS9210" s="13"/>
      <c r="AT9210" s="13"/>
      <c r="AU9210" s="13"/>
      <c r="AV9210" s="13"/>
      <c r="AW9210" s="13"/>
      <c r="AX9210" s="13"/>
      <c r="AY9210" s="13"/>
      <c r="AZ9210" s="12"/>
      <c r="BA9210" s="12"/>
      <c r="BB9210" s="12"/>
      <c r="BC9210" s="11"/>
      <c r="BD9210" s="11"/>
      <c r="BE9210" s="11"/>
      <c r="BF9210" s="11"/>
    </row>
    <row r="9211" spans="1:58" x14ac:dyDescent="0.25">
      <c r="A9211" s="13"/>
      <c r="B9211" s="13"/>
      <c r="C9211" s="13"/>
      <c r="D9211" s="13"/>
      <c r="E9211" s="13"/>
      <c r="F9211" s="13"/>
      <c r="G9211" s="13"/>
      <c r="H9211" s="13"/>
      <c r="I9211" s="13"/>
      <c r="J9211" s="13"/>
      <c r="K9211" s="13"/>
      <c r="L9211" s="13"/>
      <c r="M9211" s="13"/>
      <c r="N9211" s="13"/>
      <c r="O9211" s="13"/>
      <c r="P9211" s="13"/>
      <c r="Q9211" s="13"/>
      <c r="R9211" s="13"/>
      <c r="S9211" s="13"/>
      <c r="T9211" s="13"/>
      <c r="U9211" s="13"/>
      <c r="V9211" s="13"/>
      <c r="W9211" s="13"/>
      <c r="X9211" s="13"/>
      <c r="Y9211" s="13"/>
      <c r="Z9211" s="13"/>
      <c r="AA9211" s="13"/>
      <c r="AB9211" s="13"/>
      <c r="AC9211" s="13"/>
      <c r="AD9211" s="13"/>
      <c r="AE9211" s="13"/>
      <c r="AF9211" s="13"/>
      <c r="AG9211" s="13"/>
      <c r="AH9211" s="13"/>
      <c r="AI9211" s="13"/>
      <c r="AJ9211" s="13"/>
      <c r="AK9211" s="13"/>
      <c r="AL9211" s="13"/>
      <c r="AM9211" s="13"/>
      <c r="AN9211" s="13"/>
      <c r="AO9211" s="13"/>
      <c r="AP9211" s="13"/>
      <c r="AQ9211" s="13"/>
      <c r="AR9211" s="13"/>
      <c r="AS9211" s="13"/>
      <c r="AT9211" s="13"/>
      <c r="AU9211" s="13"/>
      <c r="AV9211" s="13"/>
      <c r="AW9211" s="13"/>
      <c r="AX9211" s="13"/>
      <c r="AY9211" s="13"/>
      <c r="AZ9211" s="12"/>
      <c r="BA9211" s="12"/>
      <c r="BB9211" s="12"/>
      <c r="BC9211" s="11"/>
      <c r="BD9211" s="11"/>
      <c r="BE9211" s="11"/>
      <c r="BF9211" s="11"/>
    </row>
    <row r="9212" spans="1:58" x14ac:dyDescent="0.25">
      <c r="A9212" s="13"/>
      <c r="B9212" s="13"/>
      <c r="C9212" s="13"/>
      <c r="D9212" s="13"/>
      <c r="E9212" s="13"/>
      <c r="F9212" s="13"/>
      <c r="G9212" s="13"/>
      <c r="H9212" s="13"/>
      <c r="I9212" s="13"/>
      <c r="J9212" s="13"/>
      <c r="K9212" s="13"/>
      <c r="L9212" s="13"/>
      <c r="M9212" s="13"/>
      <c r="N9212" s="13"/>
      <c r="O9212" s="13"/>
      <c r="P9212" s="13"/>
      <c r="Q9212" s="13"/>
      <c r="R9212" s="13"/>
      <c r="S9212" s="13"/>
      <c r="T9212" s="13"/>
      <c r="U9212" s="13"/>
      <c r="V9212" s="13"/>
      <c r="W9212" s="13"/>
      <c r="X9212" s="13"/>
      <c r="Y9212" s="13"/>
      <c r="Z9212" s="13"/>
      <c r="AA9212" s="13"/>
      <c r="AB9212" s="13"/>
      <c r="AC9212" s="13"/>
      <c r="AD9212" s="13"/>
      <c r="AE9212" s="13"/>
      <c r="AF9212" s="13"/>
      <c r="AG9212" s="13"/>
      <c r="AH9212" s="13"/>
      <c r="AI9212" s="13"/>
      <c r="AJ9212" s="13"/>
      <c r="AK9212" s="13"/>
      <c r="AL9212" s="13"/>
      <c r="AM9212" s="13"/>
      <c r="AN9212" s="13"/>
      <c r="AO9212" s="13"/>
      <c r="AP9212" s="13"/>
      <c r="AQ9212" s="13"/>
      <c r="AR9212" s="13"/>
      <c r="AS9212" s="13"/>
      <c r="AT9212" s="13"/>
      <c r="AU9212" s="13"/>
      <c r="AV9212" s="13"/>
      <c r="AW9212" s="13"/>
      <c r="AX9212" s="13"/>
      <c r="AY9212" s="13"/>
      <c r="AZ9212" s="12"/>
      <c r="BA9212" s="12"/>
      <c r="BB9212" s="12"/>
      <c r="BC9212" s="11"/>
      <c r="BD9212" s="11"/>
      <c r="BE9212" s="11"/>
      <c r="BF9212" s="11"/>
    </row>
    <row r="9213" spans="1:58" x14ac:dyDescent="0.25">
      <c r="A9213" s="13"/>
      <c r="B9213" s="13"/>
      <c r="C9213" s="13"/>
      <c r="D9213" s="13"/>
      <c r="E9213" s="13"/>
      <c r="F9213" s="13"/>
      <c r="G9213" s="13"/>
      <c r="H9213" s="13"/>
      <c r="I9213" s="13"/>
      <c r="J9213" s="13"/>
      <c r="K9213" s="13"/>
      <c r="L9213" s="13"/>
      <c r="M9213" s="13"/>
      <c r="N9213" s="13"/>
      <c r="O9213" s="13"/>
      <c r="P9213" s="13"/>
      <c r="Q9213" s="13"/>
      <c r="R9213" s="13"/>
      <c r="S9213" s="13"/>
      <c r="T9213" s="13"/>
      <c r="U9213" s="13"/>
      <c r="V9213" s="13"/>
      <c r="W9213" s="13"/>
      <c r="X9213" s="13"/>
      <c r="Y9213" s="13"/>
      <c r="Z9213" s="13"/>
      <c r="AA9213" s="13"/>
      <c r="AB9213" s="13"/>
      <c r="AC9213" s="13"/>
      <c r="AD9213" s="13"/>
      <c r="AE9213" s="13"/>
      <c r="AF9213" s="13"/>
      <c r="AG9213" s="13"/>
      <c r="AH9213" s="13"/>
      <c r="AI9213" s="13"/>
      <c r="AJ9213" s="13"/>
      <c r="AK9213" s="13"/>
      <c r="AL9213" s="13"/>
      <c r="AM9213" s="13"/>
      <c r="AN9213" s="13"/>
      <c r="AO9213" s="13"/>
      <c r="AP9213" s="13"/>
      <c r="AQ9213" s="13"/>
      <c r="AR9213" s="13"/>
      <c r="AS9213" s="13"/>
      <c r="AT9213" s="13"/>
      <c r="AU9213" s="13"/>
      <c r="AV9213" s="13"/>
      <c r="AW9213" s="13"/>
      <c r="AX9213" s="13"/>
      <c r="AY9213" s="13"/>
      <c r="AZ9213" s="12"/>
      <c r="BA9213" s="12"/>
      <c r="BB9213" s="12"/>
      <c r="BC9213" s="11"/>
      <c r="BD9213" s="11"/>
      <c r="BE9213" s="11"/>
      <c r="BF9213" s="11"/>
    </row>
    <row r="9214" spans="1:58" x14ac:dyDescent="0.25">
      <c r="A9214" s="13"/>
      <c r="B9214" s="13"/>
      <c r="C9214" s="13"/>
      <c r="D9214" s="13"/>
      <c r="E9214" s="13"/>
      <c r="F9214" s="13"/>
      <c r="G9214" s="13"/>
      <c r="H9214" s="13"/>
      <c r="I9214" s="13"/>
      <c r="J9214" s="13"/>
      <c r="K9214" s="13"/>
      <c r="L9214" s="13"/>
      <c r="M9214" s="13"/>
      <c r="N9214" s="13"/>
      <c r="O9214" s="13"/>
      <c r="P9214" s="13"/>
      <c r="Q9214" s="13"/>
      <c r="R9214" s="13"/>
      <c r="S9214" s="13"/>
      <c r="T9214" s="13"/>
      <c r="U9214" s="13"/>
      <c r="V9214" s="13"/>
      <c r="W9214" s="13"/>
      <c r="X9214" s="13"/>
      <c r="Y9214" s="13"/>
      <c r="Z9214" s="13"/>
      <c r="AA9214" s="13"/>
      <c r="AB9214" s="13"/>
      <c r="AC9214" s="13"/>
      <c r="AD9214" s="13"/>
      <c r="AE9214" s="13"/>
      <c r="AF9214" s="13"/>
      <c r="AG9214" s="13"/>
      <c r="AH9214" s="13"/>
      <c r="AI9214" s="13"/>
      <c r="AJ9214" s="13"/>
      <c r="AK9214" s="13"/>
      <c r="AL9214" s="13"/>
      <c r="AM9214" s="13"/>
      <c r="AN9214" s="13"/>
      <c r="AO9214" s="13"/>
      <c r="AP9214" s="13"/>
      <c r="AQ9214" s="13"/>
      <c r="AR9214" s="13"/>
      <c r="AS9214" s="13"/>
      <c r="AT9214" s="13"/>
      <c r="AU9214" s="13"/>
      <c r="AV9214" s="13"/>
      <c r="AW9214" s="13"/>
      <c r="AX9214" s="13"/>
      <c r="AY9214" s="13"/>
      <c r="AZ9214" s="12"/>
      <c r="BA9214" s="12"/>
      <c r="BB9214" s="12"/>
      <c r="BC9214" s="11"/>
      <c r="BD9214" s="11"/>
      <c r="BE9214" s="11"/>
      <c r="BF9214" s="11"/>
    </row>
    <row r="9215" spans="1:58" x14ac:dyDescent="0.25">
      <c r="A9215" s="13"/>
      <c r="B9215" s="13"/>
      <c r="C9215" s="13"/>
      <c r="D9215" s="13"/>
      <c r="E9215" s="13"/>
      <c r="F9215" s="13"/>
      <c r="G9215" s="13"/>
      <c r="H9215" s="13"/>
      <c r="I9215" s="13"/>
      <c r="J9215" s="13"/>
      <c r="K9215" s="13"/>
      <c r="L9215" s="13"/>
      <c r="M9215" s="13"/>
      <c r="N9215" s="13"/>
      <c r="O9215" s="13"/>
      <c r="P9215" s="13"/>
      <c r="Q9215" s="13"/>
      <c r="R9215" s="13"/>
      <c r="S9215" s="13"/>
      <c r="T9215" s="13"/>
      <c r="U9215" s="13"/>
      <c r="V9215" s="13"/>
      <c r="W9215" s="13"/>
      <c r="X9215" s="13"/>
      <c r="Y9215" s="13"/>
      <c r="Z9215" s="13"/>
      <c r="AA9215" s="13"/>
      <c r="AB9215" s="13"/>
      <c r="AC9215" s="13"/>
      <c r="AD9215" s="13"/>
      <c r="AE9215" s="13"/>
      <c r="AF9215" s="13"/>
      <c r="AG9215" s="13"/>
      <c r="AH9215" s="13"/>
      <c r="AI9215" s="13"/>
      <c r="AJ9215" s="13"/>
      <c r="AK9215" s="13"/>
      <c r="AL9215" s="13"/>
      <c r="AM9215" s="13"/>
      <c r="AN9215" s="13"/>
      <c r="AO9215" s="13"/>
      <c r="AP9215" s="13"/>
      <c r="AQ9215" s="13"/>
      <c r="AR9215" s="13"/>
      <c r="AS9215" s="13"/>
      <c r="AT9215" s="13"/>
      <c r="AU9215" s="13"/>
      <c r="AV9215" s="13"/>
      <c r="AW9215" s="13"/>
      <c r="AX9215" s="13"/>
      <c r="AY9215" s="13"/>
      <c r="AZ9215" s="12"/>
      <c r="BA9215" s="12"/>
      <c r="BB9215" s="12"/>
      <c r="BC9215" s="11"/>
      <c r="BD9215" s="11"/>
      <c r="BE9215" s="11"/>
      <c r="BF9215" s="11"/>
    </row>
    <row r="9216" spans="1:58" x14ac:dyDescent="0.25">
      <c r="A9216" s="13"/>
      <c r="B9216" s="13"/>
      <c r="C9216" s="13"/>
      <c r="D9216" s="13"/>
      <c r="E9216" s="13"/>
      <c r="F9216" s="13"/>
      <c r="G9216" s="13"/>
      <c r="H9216" s="13"/>
      <c r="I9216" s="13"/>
      <c r="J9216" s="13"/>
      <c r="K9216" s="13"/>
      <c r="L9216" s="13"/>
      <c r="M9216" s="13"/>
      <c r="N9216" s="13"/>
      <c r="O9216" s="13"/>
      <c r="P9216" s="13"/>
      <c r="Q9216" s="13"/>
      <c r="R9216" s="13"/>
      <c r="S9216" s="13"/>
      <c r="T9216" s="13"/>
      <c r="U9216" s="13"/>
      <c r="V9216" s="13"/>
      <c r="W9216" s="13"/>
      <c r="X9216" s="13"/>
      <c r="Y9216" s="13"/>
      <c r="Z9216" s="13"/>
      <c r="AA9216" s="13"/>
      <c r="AB9216" s="13"/>
      <c r="AC9216" s="13"/>
      <c r="AD9216" s="13"/>
      <c r="AE9216" s="13"/>
      <c r="AF9216" s="13"/>
      <c r="AG9216" s="13"/>
      <c r="AH9216" s="13"/>
      <c r="AI9216" s="13"/>
      <c r="AJ9216" s="13"/>
      <c r="AK9216" s="13"/>
      <c r="AL9216" s="13"/>
      <c r="AM9216" s="13"/>
      <c r="AN9216" s="13"/>
      <c r="AO9216" s="13"/>
      <c r="AP9216" s="13"/>
      <c r="AQ9216" s="13"/>
      <c r="AR9216" s="13"/>
      <c r="AS9216" s="13"/>
      <c r="AT9216" s="13"/>
      <c r="AU9216" s="13"/>
      <c r="AV9216" s="13"/>
      <c r="AW9216" s="13"/>
      <c r="AX9216" s="13"/>
      <c r="AY9216" s="13"/>
      <c r="AZ9216" s="12"/>
      <c r="BA9216" s="12"/>
      <c r="BB9216" s="12"/>
      <c r="BC9216" s="11"/>
      <c r="BD9216" s="11"/>
      <c r="BE9216" s="11"/>
      <c r="BF9216" s="11"/>
    </row>
    <row r="9217" spans="1:58" x14ac:dyDescent="0.25">
      <c r="A9217" s="13"/>
      <c r="B9217" s="13"/>
      <c r="C9217" s="13"/>
      <c r="D9217" s="13"/>
      <c r="E9217" s="13"/>
      <c r="F9217" s="13"/>
      <c r="G9217" s="13"/>
      <c r="H9217" s="13"/>
      <c r="I9217" s="13"/>
      <c r="J9217" s="13"/>
      <c r="K9217" s="13"/>
      <c r="L9217" s="13"/>
      <c r="M9217" s="13"/>
      <c r="N9217" s="13"/>
      <c r="O9217" s="13"/>
      <c r="P9217" s="13"/>
      <c r="Q9217" s="13"/>
      <c r="R9217" s="13"/>
      <c r="S9217" s="13"/>
      <c r="T9217" s="13"/>
      <c r="U9217" s="13"/>
      <c r="V9217" s="13"/>
      <c r="W9217" s="13"/>
      <c r="X9217" s="13"/>
      <c r="Y9217" s="13"/>
      <c r="Z9217" s="13"/>
      <c r="AA9217" s="13"/>
      <c r="AB9217" s="13"/>
      <c r="AC9217" s="13"/>
      <c r="AD9217" s="13"/>
      <c r="AE9217" s="13"/>
      <c r="AF9217" s="13"/>
      <c r="AG9217" s="13"/>
      <c r="AH9217" s="13"/>
      <c r="AI9217" s="13"/>
      <c r="AJ9217" s="13"/>
      <c r="AK9217" s="13"/>
      <c r="AL9217" s="13"/>
      <c r="AM9217" s="13"/>
      <c r="AN9217" s="13"/>
      <c r="AO9217" s="13"/>
      <c r="AP9217" s="13"/>
      <c r="AQ9217" s="13"/>
      <c r="AR9217" s="13"/>
      <c r="AS9217" s="13"/>
      <c r="AT9217" s="13"/>
      <c r="AU9217" s="13"/>
      <c r="AV9217" s="13"/>
      <c r="AW9217" s="13"/>
      <c r="AX9217" s="13"/>
      <c r="AY9217" s="13"/>
      <c r="AZ9217" s="12"/>
      <c r="BA9217" s="12"/>
      <c r="BB9217" s="12"/>
      <c r="BC9217" s="11"/>
      <c r="BD9217" s="11"/>
      <c r="BE9217" s="11"/>
      <c r="BF9217" s="11"/>
    </row>
    <row r="9218" spans="1:58" x14ac:dyDescent="0.25">
      <c r="A9218" s="13"/>
      <c r="B9218" s="13"/>
      <c r="C9218" s="13"/>
      <c r="D9218" s="13"/>
      <c r="E9218" s="13"/>
      <c r="F9218" s="13"/>
      <c r="G9218" s="13"/>
      <c r="H9218" s="13"/>
      <c r="I9218" s="13"/>
      <c r="J9218" s="13"/>
      <c r="K9218" s="13"/>
      <c r="L9218" s="13"/>
      <c r="M9218" s="13"/>
      <c r="N9218" s="13"/>
      <c r="O9218" s="13"/>
      <c r="P9218" s="13"/>
      <c r="Q9218" s="13"/>
      <c r="R9218" s="13"/>
      <c r="S9218" s="13"/>
      <c r="T9218" s="13"/>
      <c r="U9218" s="13"/>
      <c r="V9218" s="13"/>
      <c r="W9218" s="13"/>
      <c r="X9218" s="13"/>
      <c r="Y9218" s="13"/>
      <c r="Z9218" s="13"/>
      <c r="AA9218" s="13"/>
      <c r="AB9218" s="13"/>
      <c r="AC9218" s="13"/>
      <c r="AD9218" s="13"/>
      <c r="AE9218" s="13"/>
      <c r="AF9218" s="13"/>
      <c r="AG9218" s="13"/>
      <c r="AH9218" s="13"/>
      <c r="AI9218" s="13"/>
      <c r="AJ9218" s="13"/>
      <c r="AK9218" s="13"/>
      <c r="AL9218" s="13"/>
      <c r="AM9218" s="13"/>
      <c r="AN9218" s="13"/>
      <c r="AO9218" s="13"/>
      <c r="AP9218" s="13"/>
      <c r="AQ9218" s="13"/>
      <c r="AR9218" s="13"/>
      <c r="AS9218" s="13"/>
      <c r="AT9218" s="13"/>
      <c r="AU9218" s="13"/>
      <c r="AV9218" s="13"/>
      <c r="AW9218" s="13"/>
      <c r="AX9218" s="13"/>
      <c r="AY9218" s="13"/>
      <c r="AZ9218" s="12"/>
      <c r="BA9218" s="12"/>
      <c r="BB9218" s="12"/>
      <c r="BC9218" s="11"/>
      <c r="BD9218" s="11"/>
      <c r="BE9218" s="11"/>
      <c r="BF9218" s="11"/>
    </row>
    <row r="9219" spans="1:58" x14ac:dyDescent="0.25">
      <c r="A9219" s="13"/>
      <c r="B9219" s="13"/>
      <c r="C9219" s="13"/>
      <c r="D9219" s="13"/>
      <c r="E9219" s="13"/>
      <c r="F9219" s="13"/>
      <c r="G9219" s="13"/>
      <c r="H9219" s="13"/>
      <c r="I9219" s="13"/>
      <c r="J9219" s="13"/>
      <c r="K9219" s="13"/>
      <c r="L9219" s="13"/>
      <c r="M9219" s="13"/>
      <c r="N9219" s="13"/>
      <c r="O9219" s="13"/>
      <c r="P9219" s="13"/>
      <c r="Q9219" s="13"/>
      <c r="R9219" s="13"/>
      <c r="S9219" s="13"/>
      <c r="T9219" s="13"/>
      <c r="U9219" s="13"/>
      <c r="V9219" s="13"/>
      <c r="W9219" s="13"/>
      <c r="X9219" s="13"/>
      <c r="Y9219" s="13"/>
      <c r="Z9219" s="13"/>
      <c r="AA9219" s="13"/>
      <c r="AB9219" s="13"/>
      <c r="AC9219" s="13"/>
      <c r="AD9219" s="13"/>
      <c r="AE9219" s="13"/>
      <c r="AF9219" s="13"/>
      <c r="AG9219" s="13"/>
      <c r="AH9219" s="13"/>
      <c r="AI9219" s="13"/>
      <c r="AJ9219" s="13"/>
      <c r="AK9219" s="13"/>
      <c r="AL9219" s="13"/>
      <c r="AM9219" s="13"/>
      <c r="AN9219" s="13"/>
      <c r="AO9219" s="13"/>
      <c r="AP9219" s="13"/>
      <c r="AQ9219" s="13"/>
      <c r="AR9219" s="13"/>
      <c r="AS9219" s="13"/>
      <c r="AT9219" s="13"/>
      <c r="AU9219" s="13"/>
      <c r="AV9219" s="13"/>
      <c r="AW9219" s="13"/>
      <c r="AX9219" s="13"/>
      <c r="AY9219" s="13"/>
      <c r="AZ9219" s="12"/>
      <c r="BA9219" s="12"/>
      <c r="BB9219" s="12"/>
      <c r="BC9219" s="11"/>
      <c r="BD9219" s="11"/>
      <c r="BE9219" s="11"/>
      <c r="BF9219" s="11"/>
    </row>
    <row r="9220" spans="1:58" x14ac:dyDescent="0.25">
      <c r="A9220" s="13"/>
      <c r="B9220" s="13"/>
      <c r="C9220" s="13"/>
      <c r="D9220" s="13"/>
      <c r="E9220" s="13"/>
      <c r="F9220" s="13"/>
      <c r="G9220" s="13"/>
      <c r="H9220" s="13"/>
      <c r="I9220" s="13"/>
      <c r="J9220" s="13"/>
      <c r="K9220" s="13"/>
      <c r="L9220" s="13"/>
      <c r="M9220" s="13"/>
      <c r="N9220" s="13"/>
      <c r="O9220" s="13"/>
      <c r="P9220" s="13"/>
      <c r="Q9220" s="13"/>
      <c r="R9220" s="13"/>
      <c r="S9220" s="13"/>
      <c r="T9220" s="13"/>
      <c r="U9220" s="13"/>
      <c r="V9220" s="13"/>
      <c r="W9220" s="13"/>
      <c r="X9220" s="13"/>
      <c r="Y9220" s="13"/>
      <c r="Z9220" s="13"/>
      <c r="AA9220" s="13"/>
      <c r="AB9220" s="13"/>
      <c r="AC9220" s="13"/>
      <c r="AD9220" s="13"/>
      <c r="AE9220" s="13"/>
      <c r="AF9220" s="13"/>
      <c r="AG9220" s="13"/>
      <c r="AH9220" s="13"/>
      <c r="AI9220" s="13"/>
      <c r="AJ9220" s="13"/>
      <c r="AK9220" s="13"/>
      <c r="AL9220" s="13"/>
      <c r="AM9220" s="13"/>
      <c r="AN9220" s="13"/>
      <c r="AO9220" s="13"/>
      <c r="AP9220" s="13"/>
      <c r="AQ9220" s="13"/>
      <c r="AR9220" s="13"/>
      <c r="AS9220" s="13"/>
      <c r="AT9220" s="13"/>
      <c r="AU9220" s="13"/>
      <c r="AV9220" s="13"/>
      <c r="AW9220" s="13"/>
      <c r="AX9220" s="13"/>
      <c r="AY9220" s="13"/>
      <c r="AZ9220" s="12"/>
      <c r="BA9220" s="12"/>
      <c r="BB9220" s="12"/>
      <c r="BC9220" s="11"/>
      <c r="BD9220" s="11"/>
      <c r="BE9220" s="11"/>
      <c r="BF9220" s="11"/>
    </row>
    <row r="9221" spans="1:58" x14ac:dyDescent="0.25">
      <c r="A9221" s="13"/>
      <c r="B9221" s="13"/>
      <c r="C9221" s="13"/>
      <c r="D9221" s="13"/>
      <c r="E9221" s="13"/>
      <c r="F9221" s="13"/>
      <c r="G9221" s="13"/>
      <c r="H9221" s="13"/>
      <c r="I9221" s="13"/>
      <c r="J9221" s="13"/>
      <c r="K9221" s="13"/>
      <c r="L9221" s="13"/>
      <c r="M9221" s="13"/>
      <c r="N9221" s="13"/>
      <c r="O9221" s="13"/>
      <c r="P9221" s="13"/>
      <c r="Q9221" s="13"/>
      <c r="R9221" s="13"/>
      <c r="S9221" s="13"/>
      <c r="T9221" s="13"/>
      <c r="U9221" s="13"/>
      <c r="V9221" s="13"/>
      <c r="W9221" s="13"/>
      <c r="X9221" s="13"/>
      <c r="Y9221" s="13"/>
      <c r="Z9221" s="13"/>
      <c r="AA9221" s="13"/>
      <c r="AB9221" s="13"/>
      <c r="AC9221" s="13"/>
      <c r="AD9221" s="13"/>
      <c r="AE9221" s="13"/>
      <c r="AF9221" s="13"/>
      <c r="AG9221" s="13"/>
      <c r="AH9221" s="13"/>
      <c r="AI9221" s="13"/>
      <c r="AJ9221" s="13"/>
      <c r="AK9221" s="13"/>
      <c r="AL9221" s="13"/>
      <c r="AM9221" s="13"/>
      <c r="AN9221" s="13"/>
      <c r="AO9221" s="13"/>
      <c r="AP9221" s="13"/>
      <c r="AQ9221" s="13"/>
      <c r="AR9221" s="13"/>
      <c r="AS9221" s="13"/>
      <c r="AT9221" s="13"/>
      <c r="AU9221" s="13"/>
      <c r="AV9221" s="13"/>
      <c r="AW9221" s="13"/>
      <c r="AX9221" s="13"/>
      <c r="AY9221" s="13"/>
      <c r="AZ9221" s="12"/>
      <c r="BA9221" s="12"/>
      <c r="BB9221" s="12"/>
      <c r="BC9221" s="11"/>
      <c r="BD9221" s="11"/>
      <c r="BE9221" s="11"/>
      <c r="BF9221" s="11"/>
    </row>
    <row r="9222" spans="1:58" x14ac:dyDescent="0.25">
      <c r="A9222" s="13"/>
      <c r="B9222" s="13"/>
      <c r="C9222" s="13"/>
      <c r="D9222" s="13"/>
      <c r="E9222" s="13"/>
      <c r="F9222" s="13"/>
      <c r="G9222" s="13"/>
      <c r="H9222" s="13"/>
      <c r="I9222" s="13"/>
      <c r="J9222" s="13"/>
      <c r="K9222" s="13"/>
      <c r="L9222" s="13"/>
      <c r="M9222" s="13"/>
      <c r="N9222" s="13"/>
      <c r="O9222" s="13"/>
      <c r="P9222" s="13"/>
      <c r="Q9222" s="13"/>
      <c r="R9222" s="13"/>
      <c r="S9222" s="13"/>
      <c r="T9222" s="13"/>
      <c r="U9222" s="13"/>
      <c r="V9222" s="13"/>
      <c r="W9222" s="13"/>
      <c r="X9222" s="13"/>
      <c r="Y9222" s="13"/>
      <c r="Z9222" s="13"/>
      <c r="AA9222" s="13"/>
      <c r="AB9222" s="13"/>
      <c r="AC9222" s="13"/>
      <c r="AD9222" s="13"/>
      <c r="AE9222" s="13"/>
      <c r="AF9222" s="13"/>
      <c r="AG9222" s="13"/>
      <c r="AH9222" s="13"/>
      <c r="AI9222" s="13"/>
      <c r="AJ9222" s="13"/>
      <c r="AK9222" s="13"/>
      <c r="AL9222" s="13"/>
      <c r="AM9222" s="13"/>
      <c r="AN9222" s="13"/>
      <c r="AO9222" s="13"/>
      <c r="AP9222" s="13"/>
      <c r="AQ9222" s="13"/>
      <c r="AR9222" s="13"/>
      <c r="AS9222" s="13"/>
      <c r="AT9222" s="13"/>
      <c r="AU9222" s="13"/>
      <c r="AV9222" s="13"/>
      <c r="AW9222" s="13"/>
      <c r="AX9222" s="13"/>
      <c r="AY9222" s="13"/>
      <c r="AZ9222" s="12"/>
      <c r="BA9222" s="12"/>
      <c r="BB9222" s="12"/>
      <c r="BC9222" s="11"/>
      <c r="BD9222" s="11"/>
      <c r="BE9222" s="11"/>
      <c r="BF9222" s="11"/>
    </row>
    <row r="9223" spans="1:58" x14ac:dyDescent="0.25">
      <c r="A9223" s="13"/>
      <c r="B9223" s="13"/>
      <c r="C9223" s="13"/>
      <c r="D9223" s="13"/>
      <c r="E9223" s="13"/>
      <c r="F9223" s="13"/>
      <c r="G9223" s="13"/>
      <c r="H9223" s="13"/>
      <c r="I9223" s="13"/>
      <c r="J9223" s="13"/>
      <c r="K9223" s="13"/>
      <c r="L9223" s="13"/>
      <c r="M9223" s="13"/>
      <c r="N9223" s="13"/>
      <c r="O9223" s="13"/>
      <c r="P9223" s="13"/>
      <c r="Q9223" s="13"/>
      <c r="R9223" s="13"/>
      <c r="S9223" s="13"/>
      <c r="T9223" s="13"/>
      <c r="U9223" s="13"/>
      <c r="V9223" s="13"/>
      <c r="W9223" s="13"/>
      <c r="X9223" s="13"/>
      <c r="Y9223" s="13"/>
      <c r="Z9223" s="13"/>
      <c r="AA9223" s="13"/>
      <c r="AB9223" s="13"/>
      <c r="AC9223" s="13"/>
      <c r="AD9223" s="13"/>
      <c r="AE9223" s="13"/>
      <c r="AF9223" s="13"/>
      <c r="AG9223" s="13"/>
      <c r="AH9223" s="13"/>
      <c r="AI9223" s="13"/>
      <c r="AJ9223" s="13"/>
      <c r="AK9223" s="13"/>
      <c r="AL9223" s="13"/>
      <c r="AM9223" s="13"/>
      <c r="AN9223" s="13"/>
      <c r="AO9223" s="13"/>
      <c r="AP9223" s="13"/>
      <c r="AQ9223" s="13"/>
      <c r="AR9223" s="13"/>
      <c r="AS9223" s="13"/>
      <c r="AT9223" s="13"/>
      <c r="AU9223" s="13"/>
      <c r="AV9223" s="13"/>
      <c r="AW9223" s="13"/>
      <c r="AX9223" s="13"/>
      <c r="AY9223" s="13"/>
      <c r="AZ9223" s="12"/>
      <c r="BA9223" s="12"/>
      <c r="BB9223" s="12"/>
      <c r="BC9223" s="11"/>
      <c r="BD9223" s="11"/>
      <c r="BE9223" s="11"/>
      <c r="BF9223" s="11"/>
    </row>
    <row r="9224" spans="1:58" x14ac:dyDescent="0.25">
      <c r="A9224" s="13"/>
      <c r="B9224" s="13"/>
      <c r="C9224" s="13"/>
      <c r="D9224" s="13"/>
      <c r="E9224" s="13"/>
      <c r="F9224" s="13"/>
      <c r="G9224" s="13"/>
      <c r="H9224" s="13"/>
      <c r="I9224" s="13"/>
      <c r="J9224" s="13"/>
      <c r="K9224" s="13"/>
      <c r="L9224" s="13"/>
      <c r="M9224" s="13"/>
      <c r="N9224" s="13"/>
      <c r="O9224" s="13"/>
      <c r="P9224" s="13"/>
      <c r="Q9224" s="13"/>
      <c r="R9224" s="13"/>
      <c r="S9224" s="13"/>
      <c r="T9224" s="13"/>
      <c r="U9224" s="13"/>
      <c r="V9224" s="13"/>
      <c r="W9224" s="13"/>
      <c r="X9224" s="13"/>
      <c r="Y9224" s="13"/>
      <c r="Z9224" s="13"/>
      <c r="AA9224" s="13"/>
      <c r="AB9224" s="13"/>
      <c r="AC9224" s="13"/>
      <c r="AD9224" s="13"/>
      <c r="AE9224" s="13"/>
      <c r="AF9224" s="13"/>
      <c r="AG9224" s="13"/>
      <c r="AH9224" s="13"/>
      <c r="AI9224" s="13"/>
      <c r="AJ9224" s="13"/>
      <c r="AK9224" s="13"/>
      <c r="AL9224" s="13"/>
      <c r="AM9224" s="13"/>
      <c r="AN9224" s="13"/>
      <c r="AO9224" s="13"/>
      <c r="AP9224" s="13"/>
      <c r="AQ9224" s="13"/>
      <c r="AR9224" s="13"/>
      <c r="AS9224" s="13"/>
      <c r="AT9224" s="13"/>
      <c r="AU9224" s="13"/>
      <c r="AV9224" s="13"/>
      <c r="AW9224" s="13"/>
      <c r="AX9224" s="13"/>
      <c r="AY9224" s="13"/>
      <c r="AZ9224" s="12"/>
      <c r="BA9224" s="12"/>
      <c r="BB9224" s="12"/>
      <c r="BC9224" s="11"/>
      <c r="BD9224" s="11"/>
      <c r="BE9224" s="11"/>
      <c r="BF9224" s="11"/>
    </row>
    <row r="9225" spans="1:58" x14ac:dyDescent="0.25">
      <c r="A9225" s="13"/>
      <c r="B9225" s="13"/>
      <c r="C9225" s="13"/>
      <c r="D9225" s="13"/>
      <c r="E9225" s="13"/>
      <c r="F9225" s="13"/>
      <c r="G9225" s="13"/>
      <c r="H9225" s="13"/>
      <c r="I9225" s="13"/>
      <c r="J9225" s="13"/>
      <c r="K9225" s="13"/>
      <c r="L9225" s="13"/>
      <c r="M9225" s="13"/>
      <c r="N9225" s="13"/>
      <c r="O9225" s="13"/>
      <c r="P9225" s="13"/>
      <c r="Q9225" s="13"/>
      <c r="R9225" s="13"/>
      <c r="S9225" s="13"/>
      <c r="T9225" s="13"/>
      <c r="U9225" s="13"/>
      <c r="V9225" s="13"/>
      <c r="W9225" s="13"/>
      <c r="X9225" s="13"/>
      <c r="Y9225" s="13"/>
      <c r="Z9225" s="13"/>
      <c r="AA9225" s="13"/>
      <c r="AB9225" s="13"/>
      <c r="AC9225" s="13"/>
      <c r="AD9225" s="13"/>
      <c r="AE9225" s="13"/>
      <c r="AF9225" s="13"/>
      <c r="AG9225" s="13"/>
      <c r="AH9225" s="13"/>
      <c r="AI9225" s="13"/>
      <c r="AJ9225" s="13"/>
      <c r="AK9225" s="13"/>
      <c r="AL9225" s="13"/>
      <c r="AM9225" s="13"/>
      <c r="AN9225" s="13"/>
      <c r="AO9225" s="13"/>
      <c r="AP9225" s="13"/>
      <c r="AQ9225" s="13"/>
      <c r="AR9225" s="13"/>
      <c r="AS9225" s="13"/>
      <c r="AT9225" s="13"/>
      <c r="AU9225" s="13"/>
      <c r="AV9225" s="13"/>
      <c r="AW9225" s="13"/>
      <c r="AX9225" s="13"/>
      <c r="AY9225" s="13"/>
      <c r="AZ9225" s="12"/>
      <c r="BA9225" s="12"/>
      <c r="BB9225" s="12"/>
      <c r="BC9225" s="11"/>
      <c r="BD9225" s="11"/>
      <c r="BE9225" s="11"/>
      <c r="BF9225" s="11"/>
    </row>
    <row r="9226" spans="1:58" x14ac:dyDescent="0.25">
      <c r="A9226" s="13"/>
      <c r="B9226" s="13"/>
      <c r="C9226" s="13"/>
      <c r="D9226" s="13"/>
      <c r="E9226" s="13"/>
      <c r="F9226" s="13"/>
      <c r="G9226" s="13"/>
      <c r="H9226" s="13"/>
      <c r="I9226" s="13"/>
      <c r="J9226" s="13"/>
      <c r="K9226" s="13"/>
      <c r="L9226" s="13"/>
      <c r="M9226" s="13"/>
      <c r="N9226" s="13"/>
      <c r="O9226" s="13"/>
      <c r="P9226" s="13"/>
      <c r="Q9226" s="13"/>
      <c r="R9226" s="13"/>
      <c r="S9226" s="13"/>
      <c r="T9226" s="13"/>
      <c r="U9226" s="13"/>
      <c r="V9226" s="13"/>
      <c r="W9226" s="13"/>
      <c r="X9226" s="13"/>
      <c r="Y9226" s="13"/>
      <c r="Z9226" s="13"/>
      <c r="AA9226" s="13"/>
      <c r="AB9226" s="13"/>
      <c r="AC9226" s="13"/>
      <c r="AD9226" s="13"/>
      <c r="AE9226" s="13"/>
      <c r="AF9226" s="13"/>
      <c r="AG9226" s="13"/>
      <c r="AH9226" s="13"/>
      <c r="AI9226" s="13"/>
      <c r="AJ9226" s="13"/>
      <c r="AK9226" s="13"/>
      <c r="AL9226" s="13"/>
      <c r="AM9226" s="13"/>
      <c r="AN9226" s="13"/>
      <c r="AO9226" s="13"/>
      <c r="AP9226" s="13"/>
      <c r="AQ9226" s="13"/>
      <c r="AR9226" s="13"/>
      <c r="AS9226" s="13"/>
      <c r="AT9226" s="13"/>
      <c r="AU9226" s="13"/>
      <c r="AV9226" s="13"/>
      <c r="AW9226" s="13"/>
      <c r="AX9226" s="13"/>
      <c r="AY9226" s="13"/>
      <c r="AZ9226" s="12"/>
      <c r="BA9226" s="12"/>
      <c r="BB9226" s="12"/>
      <c r="BC9226" s="11"/>
      <c r="BD9226" s="11"/>
      <c r="BE9226" s="11"/>
      <c r="BF9226" s="11"/>
    </row>
    <row r="9227" spans="1:58" x14ac:dyDescent="0.25">
      <c r="A9227" s="13"/>
      <c r="B9227" s="13"/>
      <c r="C9227" s="13"/>
      <c r="D9227" s="13"/>
      <c r="E9227" s="13"/>
      <c r="F9227" s="13"/>
      <c r="G9227" s="13"/>
      <c r="H9227" s="13"/>
      <c r="I9227" s="13"/>
      <c r="J9227" s="13"/>
      <c r="K9227" s="13"/>
      <c r="L9227" s="13"/>
      <c r="M9227" s="13"/>
      <c r="N9227" s="13"/>
      <c r="O9227" s="13"/>
      <c r="P9227" s="13"/>
      <c r="Q9227" s="13"/>
      <c r="R9227" s="13"/>
      <c r="S9227" s="13"/>
      <c r="T9227" s="13"/>
      <c r="U9227" s="13"/>
      <c r="V9227" s="13"/>
      <c r="W9227" s="13"/>
      <c r="X9227" s="13"/>
      <c r="Y9227" s="13"/>
      <c r="Z9227" s="13"/>
      <c r="AA9227" s="13"/>
      <c r="AB9227" s="13"/>
      <c r="AC9227" s="13"/>
      <c r="AD9227" s="13"/>
      <c r="AE9227" s="13"/>
      <c r="AF9227" s="13"/>
      <c r="AG9227" s="13"/>
      <c r="AH9227" s="13"/>
      <c r="AI9227" s="13"/>
      <c r="AJ9227" s="13"/>
      <c r="AK9227" s="13"/>
      <c r="AL9227" s="13"/>
      <c r="AM9227" s="13"/>
      <c r="AN9227" s="13"/>
      <c r="AO9227" s="13"/>
      <c r="AP9227" s="13"/>
      <c r="AQ9227" s="13"/>
      <c r="AR9227" s="13"/>
      <c r="AS9227" s="13"/>
      <c r="AT9227" s="13"/>
      <c r="AU9227" s="13"/>
      <c r="AV9227" s="13"/>
      <c r="AW9227" s="13"/>
      <c r="AX9227" s="13"/>
      <c r="AY9227" s="13"/>
      <c r="AZ9227" s="12"/>
      <c r="BA9227" s="12"/>
      <c r="BB9227" s="12"/>
      <c r="BC9227" s="11"/>
      <c r="BD9227" s="11"/>
      <c r="BE9227" s="11"/>
      <c r="BF9227" s="11"/>
    </row>
    <row r="9228" spans="1:58" x14ac:dyDescent="0.25">
      <c r="A9228" s="13"/>
      <c r="B9228" s="13"/>
      <c r="C9228" s="13"/>
      <c r="D9228" s="13"/>
      <c r="E9228" s="13"/>
      <c r="F9228" s="13"/>
      <c r="G9228" s="13"/>
      <c r="H9228" s="13"/>
      <c r="I9228" s="13"/>
      <c r="J9228" s="13"/>
      <c r="K9228" s="13"/>
      <c r="L9228" s="13"/>
      <c r="M9228" s="13"/>
      <c r="N9228" s="13"/>
      <c r="O9228" s="13"/>
      <c r="P9228" s="13"/>
      <c r="Q9228" s="13"/>
      <c r="R9228" s="13"/>
      <c r="S9228" s="13"/>
      <c r="T9228" s="13"/>
      <c r="U9228" s="13"/>
      <c r="V9228" s="13"/>
      <c r="W9228" s="13"/>
      <c r="X9228" s="13"/>
      <c r="Y9228" s="13"/>
      <c r="Z9228" s="13"/>
      <c r="AA9228" s="13"/>
      <c r="AB9228" s="13"/>
      <c r="AC9228" s="13"/>
      <c r="AD9228" s="13"/>
      <c r="AE9228" s="13"/>
      <c r="AF9228" s="13"/>
      <c r="AG9228" s="13"/>
      <c r="AH9228" s="13"/>
      <c r="AI9228" s="13"/>
      <c r="AJ9228" s="13"/>
      <c r="AK9228" s="13"/>
      <c r="AL9228" s="13"/>
      <c r="AM9228" s="13"/>
      <c r="AN9228" s="13"/>
      <c r="AO9228" s="13"/>
      <c r="AP9228" s="13"/>
      <c r="AQ9228" s="13"/>
      <c r="AR9228" s="13"/>
      <c r="AS9228" s="13"/>
      <c r="AT9228" s="13"/>
      <c r="AU9228" s="13"/>
      <c r="AV9228" s="13"/>
      <c r="AW9228" s="13"/>
      <c r="AX9228" s="13"/>
      <c r="AY9228" s="13"/>
      <c r="AZ9228" s="12"/>
      <c r="BA9228" s="12"/>
      <c r="BB9228" s="12"/>
      <c r="BC9228" s="11"/>
      <c r="BD9228" s="11"/>
      <c r="BE9228" s="11"/>
      <c r="BF9228" s="11"/>
    </row>
    <row r="9229" spans="1:58" x14ac:dyDescent="0.25">
      <c r="A9229" s="13"/>
      <c r="B9229" s="13"/>
      <c r="C9229" s="13"/>
      <c r="D9229" s="13"/>
      <c r="E9229" s="13"/>
      <c r="F9229" s="13"/>
      <c r="G9229" s="13"/>
      <c r="H9229" s="13"/>
      <c r="I9229" s="13"/>
      <c r="J9229" s="13"/>
      <c r="K9229" s="13"/>
      <c r="L9229" s="13"/>
      <c r="M9229" s="13"/>
      <c r="N9229" s="13"/>
      <c r="O9229" s="13"/>
      <c r="P9229" s="13"/>
      <c r="Q9229" s="13"/>
      <c r="R9229" s="13"/>
      <c r="S9229" s="13"/>
      <c r="T9229" s="13"/>
      <c r="U9229" s="13"/>
      <c r="V9229" s="13"/>
      <c r="W9229" s="13"/>
      <c r="X9229" s="13"/>
      <c r="Y9229" s="13"/>
      <c r="Z9229" s="13"/>
      <c r="AA9229" s="13"/>
      <c r="AB9229" s="13"/>
      <c r="AC9229" s="13"/>
      <c r="AD9229" s="13"/>
      <c r="AE9229" s="13"/>
      <c r="AF9229" s="13"/>
      <c r="AG9229" s="13"/>
      <c r="AH9229" s="13"/>
      <c r="AI9229" s="13"/>
      <c r="AJ9229" s="13"/>
      <c r="AK9229" s="13"/>
      <c r="AL9229" s="13"/>
      <c r="AM9229" s="13"/>
      <c r="AN9229" s="13"/>
      <c r="AO9229" s="13"/>
      <c r="AP9229" s="13"/>
      <c r="AQ9229" s="13"/>
      <c r="AR9229" s="13"/>
      <c r="AS9229" s="13"/>
      <c r="AT9229" s="13"/>
      <c r="AU9229" s="13"/>
      <c r="AV9229" s="13"/>
      <c r="AW9229" s="13"/>
      <c r="AX9229" s="13"/>
      <c r="AY9229" s="13"/>
      <c r="AZ9229" s="12"/>
      <c r="BA9229" s="12"/>
      <c r="BB9229" s="12"/>
      <c r="BC9229" s="11"/>
      <c r="BD9229" s="11"/>
      <c r="BE9229" s="11"/>
      <c r="BF9229" s="11"/>
    </row>
    <row r="9230" spans="1:58" x14ac:dyDescent="0.25">
      <c r="A9230" s="13"/>
      <c r="B9230" s="13"/>
      <c r="C9230" s="13"/>
      <c r="D9230" s="13"/>
      <c r="E9230" s="13"/>
      <c r="F9230" s="13"/>
      <c r="G9230" s="13"/>
      <c r="H9230" s="13"/>
      <c r="I9230" s="13"/>
      <c r="J9230" s="13"/>
      <c r="K9230" s="13"/>
      <c r="L9230" s="13"/>
      <c r="M9230" s="13"/>
      <c r="N9230" s="13"/>
      <c r="O9230" s="13"/>
      <c r="P9230" s="13"/>
      <c r="Q9230" s="13"/>
      <c r="R9230" s="13"/>
      <c r="S9230" s="13"/>
      <c r="T9230" s="13"/>
      <c r="U9230" s="13"/>
      <c r="V9230" s="13"/>
      <c r="W9230" s="13"/>
      <c r="X9230" s="13"/>
      <c r="Y9230" s="13"/>
      <c r="Z9230" s="13"/>
      <c r="AA9230" s="13"/>
      <c r="AB9230" s="13"/>
      <c r="AC9230" s="13"/>
      <c r="AD9230" s="13"/>
      <c r="AE9230" s="13"/>
      <c r="AF9230" s="13"/>
      <c r="AG9230" s="13"/>
      <c r="AH9230" s="13"/>
      <c r="AI9230" s="13"/>
      <c r="AJ9230" s="13"/>
      <c r="AK9230" s="13"/>
      <c r="AL9230" s="13"/>
      <c r="AM9230" s="13"/>
      <c r="AN9230" s="13"/>
      <c r="AO9230" s="13"/>
      <c r="AP9230" s="13"/>
      <c r="AQ9230" s="13"/>
      <c r="AR9230" s="13"/>
      <c r="AS9230" s="13"/>
      <c r="AT9230" s="13"/>
      <c r="AU9230" s="13"/>
      <c r="AV9230" s="13"/>
      <c r="AW9230" s="13"/>
      <c r="AX9230" s="13"/>
      <c r="AY9230" s="13"/>
      <c r="AZ9230" s="12"/>
      <c r="BA9230" s="12"/>
      <c r="BB9230" s="12"/>
      <c r="BC9230" s="11"/>
      <c r="BD9230" s="11"/>
      <c r="BE9230" s="11"/>
      <c r="BF9230" s="11"/>
    </row>
    <row r="9231" spans="1:58" x14ac:dyDescent="0.25">
      <c r="A9231" s="13"/>
      <c r="B9231" s="13"/>
      <c r="C9231" s="13"/>
      <c r="D9231" s="13"/>
      <c r="E9231" s="13"/>
      <c r="F9231" s="13"/>
      <c r="G9231" s="13"/>
      <c r="H9231" s="13"/>
      <c r="I9231" s="13"/>
      <c r="J9231" s="13"/>
      <c r="K9231" s="13"/>
      <c r="L9231" s="13"/>
      <c r="M9231" s="13"/>
      <c r="N9231" s="13"/>
      <c r="O9231" s="13"/>
      <c r="P9231" s="13"/>
      <c r="Q9231" s="13"/>
      <c r="R9231" s="13"/>
      <c r="S9231" s="13"/>
      <c r="T9231" s="13"/>
      <c r="U9231" s="13"/>
      <c r="V9231" s="13"/>
      <c r="W9231" s="13"/>
      <c r="X9231" s="13"/>
      <c r="Y9231" s="13"/>
      <c r="Z9231" s="13"/>
      <c r="AA9231" s="13"/>
      <c r="AB9231" s="13"/>
      <c r="AC9231" s="13"/>
      <c r="AD9231" s="13"/>
      <c r="AE9231" s="13"/>
      <c r="AF9231" s="13"/>
      <c r="AG9231" s="13"/>
      <c r="AH9231" s="13"/>
      <c r="AI9231" s="13"/>
      <c r="AJ9231" s="13"/>
      <c r="AK9231" s="13"/>
      <c r="AL9231" s="13"/>
      <c r="AM9231" s="13"/>
      <c r="AN9231" s="13"/>
      <c r="AO9231" s="13"/>
      <c r="AP9231" s="13"/>
      <c r="AQ9231" s="13"/>
      <c r="AR9231" s="13"/>
      <c r="AS9231" s="13"/>
      <c r="AT9231" s="13"/>
      <c r="AU9231" s="13"/>
      <c r="AV9231" s="13"/>
      <c r="AW9231" s="13"/>
      <c r="AX9231" s="13"/>
      <c r="AY9231" s="13"/>
      <c r="AZ9231" s="12"/>
      <c r="BA9231" s="12"/>
      <c r="BB9231" s="12"/>
      <c r="BC9231" s="11"/>
      <c r="BD9231" s="11"/>
      <c r="BE9231" s="11"/>
      <c r="BF9231" s="11"/>
    </row>
    <row r="9232" spans="1:58" x14ac:dyDescent="0.25">
      <c r="A9232" s="13"/>
      <c r="B9232" s="13"/>
      <c r="C9232" s="13"/>
      <c r="D9232" s="13"/>
      <c r="E9232" s="13"/>
      <c r="F9232" s="13"/>
      <c r="G9232" s="13"/>
      <c r="H9232" s="13"/>
      <c r="I9232" s="13"/>
      <c r="J9232" s="13"/>
      <c r="K9232" s="13"/>
      <c r="L9232" s="13"/>
      <c r="M9232" s="13"/>
      <c r="N9232" s="13"/>
      <c r="O9232" s="13"/>
      <c r="P9232" s="13"/>
      <c r="Q9232" s="13"/>
      <c r="R9232" s="13"/>
      <c r="S9232" s="13"/>
      <c r="T9232" s="13"/>
      <c r="U9232" s="13"/>
      <c r="V9232" s="13"/>
      <c r="W9232" s="13"/>
      <c r="X9232" s="13"/>
      <c r="Y9232" s="13"/>
      <c r="Z9232" s="13"/>
      <c r="AA9232" s="13"/>
      <c r="AB9232" s="13"/>
      <c r="AC9232" s="13"/>
      <c r="AD9232" s="13"/>
      <c r="AE9232" s="13"/>
      <c r="AF9232" s="13"/>
      <c r="AG9232" s="13"/>
      <c r="AH9232" s="13"/>
      <c r="AI9232" s="13"/>
      <c r="AJ9232" s="13"/>
      <c r="AK9232" s="13"/>
      <c r="AL9232" s="13"/>
      <c r="AM9232" s="13"/>
      <c r="AN9232" s="13"/>
      <c r="AO9232" s="13"/>
      <c r="AP9232" s="13"/>
      <c r="AQ9232" s="13"/>
      <c r="AR9232" s="13"/>
      <c r="AS9232" s="13"/>
      <c r="AT9232" s="13"/>
      <c r="AU9232" s="13"/>
      <c r="AV9232" s="13"/>
      <c r="AW9232" s="13"/>
      <c r="AX9232" s="13"/>
      <c r="AY9232" s="13"/>
      <c r="AZ9232" s="12"/>
      <c r="BA9232" s="12"/>
      <c r="BB9232" s="12"/>
      <c r="BC9232" s="11"/>
      <c r="BD9232" s="11"/>
      <c r="BE9232" s="11"/>
      <c r="BF9232" s="11"/>
    </row>
    <row r="9233" spans="1:58" x14ac:dyDescent="0.25">
      <c r="A9233" s="13"/>
      <c r="B9233" s="13"/>
      <c r="C9233" s="13"/>
      <c r="D9233" s="13"/>
      <c r="E9233" s="13"/>
      <c r="F9233" s="13"/>
      <c r="G9233" s="13"/>
      <c r="H9233" s="13"/>
      <c r="I9233" s="13"/>
      <c r="J9233" s="13"/>
      <c r="K9233" s="13"/>
      <c r="L9233" s="13"/>
      <c r="M9233" s="13"/>
      <c r="N9233" s="13"/>
      <c r="O9233" s="13"/>
      <c r="P9233" s="13"/>
      <c r="Q9233" s="13"/>
      <c r="R9233" s="13"/>
      <c r="S9233" s="13"/>
      <c r="T9233" s="13"/>
      <c r="U9233" s="13"/>
      <c r="V9233" s="13"/>
      <c r="W9233" s="13"/>
      <c r="X9233" s="13"/>
      <c r="Y9233" s="13"/>
      <c r="Z9233" s="13"/>
      <c r="AA9233" s="13"/>
      <c r="AB9233" s="13"/>
      <c r="AC9233" s="13"/>
      <c r="AD9233" s="13"/>
      <c r="AE9233" s="13"/>
      <c r="AF9233" s="13"/>
      <c r="AG9233" s="13"/>
      <c r="AH9233" s="13"/>
      <c r="AI9233" s="13"/>
      <c r="AJ9233" s="13"/>
      <c r="AK9233" s="13"/>
      <c r="AL9233" s="13"/>
      <c r="AM9233" s="13"/>
      <c r="AN9233" s="13"/>
      <c r="AO9233" s="13"/>
      <c r="AP9233" s="13"/>
      <c r="AQ9233" s="13"/>
      <c r="AR9233" s="13"/>
      <c r="AS9233" s="13"/>
      <c r="AT9233" s="13"/>
      <c r="AU9233" s="13"/>
      <c r="AV9233" s="13"/>
      <c r="AW9233" s="13"/>
      <c r="AX9233" s="13"/>
      <c r="AY9233" s="13"/>
      <c r="AZ9233" s="12"/>
      <c r="BA9233" s="12"/>
      <c r="BB9233" s="12"/>
      <c r="BC9233" s="11"/>
      <c r="BD9233" s="11"/>
      <c r="BE9233" s="11"/>
      <c r="BF9233" s="11"/>
    </row>
    <row r="9234" spans="1:58" x14ac:dyDescent="0.25">
      <c r="A9234" s="13"/>
      <c r="B9234" s="13"/>
      <c r="C9234" s="13"/>
      <c r="D9234" s="13"/>
      <c r="E9234" s="13"/>
      <c r="F9234" s="13"/>
      <c r="G9234" s="13"/>
      <c r="H9234" s="13"/>
      <c r="I9234" s="13"/>
      <c r="J9234" s="13"/>
      <c r="K9234" s="13"/>
      <c r="L9234" s="13"/>
      <c r="M9234" s="13"/>
      <c r="N9234" s="13"/>
      <c r="O9234" s="13"/>
      <c r="P9234" s="13"/>
      <c r="Q9234" s="13"/>
      <c r="R9234" s="13"/>
      <c r="S9234" s="13"/>
      <c r="T9234" s="13"/>
      <c r="U9234" s="13"/>
      <c r="V9234" s="13"/>
      <c r="W9234" s="13"/>
      <c r="X9234" s="13"/>
      <c r="Y9234" s="13"/>
      <c r="Z9234" s="13"/>
      <c r="AA9234" s="13"/>
      <c r="AB9234" s="13"/>
      <c r="AC9234" s="13"/>
      <c r="AD9234" s="13"/>
      <c r="AE9234" s="13"/>
      <c r="AF9234" s="13"/>
      <c r="AG9234" s="13"/>
      <c r="AH9234" s="13"/>
      <c r="AI9234" s="13"/>
      <c r="AJ9234" s="13"/>
      <c r="AK9234" s="13"/>
      <c r="AL9234" s="13"/>
      <c r="AM9234" s="13"/>
      <c r="AN9234" s="13"/>
      <c r="AO9234" s="13"/>
      <c r="AP9234" s="13"/>
      <c r="AQ9234" s="13"/>
      <c r="AR9234" s="13"/>
      <c r="AS9234" s="13"/>
      <c r="AT9234" s="13"/>
      <c r="AU9234" s="13"/>
      <c r="AV9234" s="13"/>
      <c r="AW9234" s="13"/>
      <c r="AX9234" s="13"/>
      <c r="AY9234" s="13"/>
      <c r="AZ9234" s="12"/>
      <c r="BA9234" s="12"/>
      <c r="BB9234" s="12"/>
      <c r="BC9234" s="11"/>
      <c r="BD9234" s="11"/>
      <c r="BE9234" s="11"/>
      <c r="BF9234" s="11"/>
    </row>
    <row r="9235" spans="1:58" x14ac:dyDescent="0.25">
      <c r="A9235" s="13"/>
      <c r="B9235" s="13"/>
      <c r="C9235" s="13"/>
      <c r="D9235" s="13"/>
      <c r="E9235" s="13"/>
      <c r="F9235" s="13"/>
      <c r="G9235" s="13"/>
      <c r="H9235" s="13"/>
      <c r="I9235" s="13"/>
      <c r="J9235" s="13"/>
      <c r="K9235" s="13"/>
      <c r="L9235" s="13"/>
      <c r="M9235" s="13"/>
      <c r="N9235" s="13"/>
      <c r="O9235" s="13"/>
      <c r="P9235" s="13"/>
      <c r="Q9235" s="13"/>
      <c r="R9235" s="13"/>
      <c r="S9235" s="13"/>
      <c r="T9235" s="13"/>
      <c r="U9235" s="13"/>
      <c r="V9235" s="13"/>
      <c r="W9235" s="13"/>
      <c r="X9235" s="13"/>
      <c r="Y9235" s="13"/>
      <c r="Z9235" s="13"/>
      <c r="AA9235" s="13"/>
      <c r="AB9235" s="13"/>
      <c r="AC9235" s="13"/>
      <c r="AD9235" s="13"/>
      <c r="AE9235" s="13"/>
      <c r="AF9235" s="13"/>
      <c r="AG9235" s="13"/>
      <c r="AH9235" s="13"/>
      <c r="AI9235" s="13"/>
      <c r="AJ9235" s="13"/>
      <c r="AK9235" s="13"/>
      <c r="AL9235" s="13"/>
      <c r="AM9235" s="13"/>
      <c r="AN9235" s="13"/>
      <c r="AO9235" s="13"/>
      <c r="AP9235" s="13"/>
      <c r="AQ9235" s="13"/>
      <c r="AR9235" s="13"/>
      <c r="AS9235" s="13"/>
      <c r="AT9235" s="13"/>
      <c r="AU9235" s="13"/>
      <c r="AV9235" s="13"/>
      <c r="AW9235" s="13"/>
      <c r="AX9235" s="13"/>
      <c r="AY9235" s="13"/>
      <c r="AZ9235" s="12"/>
      <c r="BA9235" s="12"/>
      <c r="BB9235" s="12"/>
      <c r="BC9235" s="11"/>
      <c r="BD9235" s="11"/>
      <c r="BE9235" s="11"/>
      <c r="BF9235" s="11"/>
    </row>
    <row r="9236" spans="1:58" x14ac:dyDescent="0.25">
      <c r="A9236" s="13"/>
      <c r="B9236" s="13"/>
      <c r="C9236" s="13"/>
      <c r="D9236" s="13"/>
      <c r="E9236" s="13"/>
      <c r="F9236" s="13"/>
      <c r="G9236" s="13"/>
      <c r="H9236" s="13"/>
      <c r="I9236" s="13"/>
      <c r="J9236" s="13"/>
      <c r="K9236" s="13"/>
      <c r="L9236" s="13"/>
      <c r="M9236" s="13"/>
      <c r="N9236" s="13"/>
      <c r="O9236" s="13"/>
      <c r="P9236" s="13"/>
      <c r="Q9236" s="13"/>
      <c r="R9236" s="13"/>
      <c r="S9236" s="13"/>
      <c r="T9236" s="13"/>
      <c r="U9236" s="13"/>
      <c r="V9236" s="13"/>
      <c r="W9236" s="13"/>
      <c r="X9236" s="13"/>
      <c r="Y9236" s="13"/>
      <c r="Z9236" s="13"/>
      <c r="AA9236" s="13"/>
      <c r="AB9236" s="13"/>
      <c r="AC9236" s="13"/>
      <c r="AD9236" s="13"/>
      <c r="AE9236" s="13"/>
      <c r="AF9236" s="13"/>
      <c r="AG9236" s="13"/>
      <c r="AH9236" s="13"/>
      <c r="AI9236" s="13"/>
      <c r="AJ9236" s="13"/>
      <c r="AK9236" s="13"/>
      <c r="AL9236" s="13"/>
      <c r="AM9236" s="13"/>
      <c r="AN9236" s="13"/>
      <c r="AO9236" s="13"/>
      <c r="AP9236" s="13"/>
      <c r="AQ9236" s="13"/>
      <c r="AR9236" s="13"/>
      <c r="AS9236" s="13"/>
      <c r="AT9236" s="13"/>
      <c r="AU9236" s="13"/>
      <c r="AV9236" s="13"/>
      <c r="AW9236" s="13"/>
      <c r="AX9236" s="13"/>
      <c r="AY9236" s="13"/>
      <c r="AZ9236" s="12"/>
      <c r="BA9236" s="12"/>
      <c r="BB9236" s="12"/>
      <c r="BC9236" s="11"/>
      <c r="BD9236" s="11"/>
      <c r="BE9236" s="11"/>
      <c r="BF9236" s="11"/>
    </row>
    <row r="9237" spans="1:58" x14ac:dyDescent="0.25">
      <c r="A9237" s="13"/>
      <c r="B9237" s="13"/>
      <c r="C9237" s="13"/>
      <c r="D9237" s="13"/>
      <c r="E9237" s="13"/>
      <c r="F9237" s="13"/>
      <c r="G9237" s="13"/>
      <c r="H9237" s="13"/>
      <c r="I9237" s="13"/>
      <c r="J9237" s="13"/>
      <c r="K9237" s="13"/>
      <c r="L9237" s="13"/>
      <c r="M9237" s="13"/>
      <c r="N9237" s="13"/>
      <c r="O9237" s="13"/>
      <c r="P9237" s="13"/>
      <c r="Q9237" s="13"/>
      <c r="R9237" s="13"/>
      <c r="S9237" s="13"/>
      <c r="T9237" s="13"/>
      <c r="U9237" s="13"/>
      <c r="V9237" s="13"/>
      <c r="W9237" s="13"/>
      <c r="X9237" s="13"/>
      <c r="Y9237" s="13"/>
      <c r="Z9237" s="13"/>
      <c r="AA9237" s="13"/>
      <c r="AB9237" s="13"/>
      <c r="AC9237" s="13"/>
      <c r="AD9237" s="13"/>
      <c r="AE9237" s="13"/>
      <c r="AF9237" s="13"/>
      <c r="AG9237" s="13"/>
      <c r="AH9237" s="13"/>
      <c r="AI9237" s="13"/>
      <c r="AJ9237" s="13"/>
      <c r="AK9237" s="13"/>
      <c r="AL9237" s="13"/>
      <c r="AM9237" s="13"/>
      <c r="AN9237" s="13"/>
      <c r="AO9237" s="13"/>
      <c r="AP9237" s="13"/>
      <c r="AQ9237" s="13"/>
      <c r="AR9237" s="13"/>
      <c r="AS9237" s="13"/>
      <c r="AT9237" s="13"/>
      <c r="AU9237" s="13"/>
      <c r="AV9237" s="13"/>
      <c r="AW9237" s="13"/>
      <c r="AX9237" s="13"/>
      <c r="AY9237" s="13"/>
      <c r="AZ9237" s="12"/>
      <c r="BA9237" s="12"/>
      <c r="BB9237" s="12"/>
      <c r="BC9237" s="11"/>
      <c r="BD9237" s="11"/>
      <c r="BE9237" s="11"/>
      <c r="BF9237" s="11"/>
    </row>
    <row r="9238" spans="1:58" x14ac:dyDescent="0.25">
      <c r="A9238" s="13"/>
      <c r="B9238" s="13"/>
      <c r="C9238" s="13"/>
      <c r="D9238" s="13"/>
      <c r="E9238" s="13"/>
      <c r="F9238" s="13"/>
      <c r="G9238" s="13"/>
      <c r="H9238" s="13"/>
      <c r="I9238" s="13"/>
      <c r="J9238" s="13"/>
      <c r="K9238" s="13"/>
      <c r="L9238" s="13"/>
      <c r="M9238" s="13"/>
      <c r="N9238" s="13"/>
      <c r="O9238" s="13"/>
      <c r="P9238" s="13"/>
      <c r="Q9238" s="13"/>
      <c r="R9238" s="13"/>
      <c r="S9238" s="13"/>
      <c r="T9238" s="13"/>
      <c r="U9238" s="13"/>
      <c r="V9238" s="13"/>
      <c r="W9238" s="13"/>
      <c r="X9238" s="13"/>
      <c r="Y9238" s="13"/>
      <c r="Z9238" s="13"/>
      <c r="AA9238" s="13"/>
      <c r="AB9238" s="13"/>
      <c r="AC9238" s="13"/>
      <c r="AD9238" s="13"/>
      <c r="AE9238" s="13"/>
      <c r="AF9238" s="13"/>
      <c r="AG9238" s="13"/>
      <c r="AH9238" s="13"/>
      <c r="AI9238" s="13"/>
      <c r="AJ9238" s="13"/>
      <c r="AK9238" s="13"/>
      <c r="AL9238" s="13"/>
      <c r="AM9238" s="13"/>
      <c r="AN9238" s="13"/>
      <c r="AO9238" s="13"/>
      <c r="AP9238" s="13"/>
      <c r="AQ9238" s="13"/>
      <c r="AR9238" s="13"/>
      <c r="AS9238" s="13"/>
      <c r="AT9238" s="13"/>
      <c r="AU9238" s="13"/>
      <c r="AV9238" s="13"/>
      <c r="AW9238" s="13"/>
      <c r="AX9238" s="13"/>
      <c r="AY9238" s="13"/>
      <c r="AZ9238" s="12"/>
      <c r="BA9238" s="12"/>
      <c r="BB9238" s="12"/>
      <c r="BC9238" s="11"/>
      <c r="BD9238" s="11"/>
      <c r="BE9238" s="11"/>
      <c r="BF9238" s="11"/>
    </row>
    <row r="9239" spans="1:58" x14ac:dyDescent="0.25">
      <c r="A9239" s="13"/>
      <c r="B9239" s="13"/>
      <c r="C9239" s="13"/>
      <c r="D9239" s="13"/>
      <c r="E9239" s="13"/>
      <c r="F9239" s="13"/>
      <c r="G9239" s="13"/>
      <c r="H9239" s="13"/>
      <c r="I9239" s="13"/>
      <c r="J9239" s="13"/>
      <c r="K9239" s="13"/>
      <c r="L9239" s="13"/>
      <c r="M9239" s="13"/>
      <c r="N9239" s="13"/>
      <c r="O9239" s="13"/>
      <c r="P9239" s="13"/>
      <c r="Q9239" s="13"/>
      <c r="R9239" s="13"/>
      <c r="S9239" s="13"/>
      <c r="T9239" s="13"/>
      <c r="U9239" s="13"/>
      <c r="V9239" s="13"/>
      <c r="W9239" s="13"/>
      <c r="X9239" s="13"/>
      <c r="Y9239" s="13"/>
      <c r="Z9239" s="13"/>
      <c r="AA9239" s="13"/>
      <c r="AB9239" s="13"/>
      <c r="AC9239" s="13"/>
      <c r="AD9239" s="13"/>
      <c r="AE9239" s="13"/>
      <c r="AF9239" s="13"/>
      <c r="AG9239" s="13"/>
      <c r="AH9239" s="13"/>
      <c r="AI9239" s="13"/>
      <c r="AJ9239" s="13"/>
      <c r="AK9239" s="13"/>
      <c r="AL9239" s="13"/>
      <c r="AM9239" s="13"/>
      <c r="AN9239" s="13"/>
      <c r="AO9239" s="13"/>
      <c r="AP9239" s="13"/>
      <c r="AQ9239" s="13"/>
      <c r="AR9239" s="13"/>
      <c r="AS9239" s="13"/>
      <c r="AT9239" s="13"/>
      <c r="AU9239" s="13"/>
      <c r="AV9239" s="13"/>
      <c r="AW9239" s="13"/>
      <c r="AX9239" s="13"/>
      <c r="AY9239" s="13"/>
      <c r="AZ9239" s="12"/>
      <c r="BA9239" s="12"/>
      <c r="BB9239" s="12"/>
      <c r="BC9239" s="11"/>
      <c r="BD9239" s="11"/>
      <c r="BE9239" s="11"/>
      <c r="BF9239" s="11"/>
    </row>
    <row r="9240" spans="1:58" x14ac:dyDescent="0.25">
      <c r="A9240" s="13"/>
      <c r="B9240" s="13"/>
      <c r="C9240" s="13"/>
      <c r="D9240" s="13"/>
      <c r="E9240" s="13"/>
      <c r="F9240" s="13"/>
      <c r="G9240" s="13"/>
      <c r="H9240" s="13"/>
      <c r="I9240" s="13"/>
      <c r="J9240" s="13"/>
      <c r="K9240" s="13"/>
      <c r="L9240" s="13"/>
      <c r="M9240" s="13"/>
      <c r="N9240" s="13"/>
      <c r="O9240" s="13"/>
      <c r="P9240" s="13"/>
      <c r="Q9240" s="13"/>
      <c r="R9240" s="13"/>
      <c r="S9240" s="13"/>
      <c r="T9240" s="13"/>
      <c r="U9240" s="13"/>
      <c r="V9240" s="13"/>
      <c r="W9240" s="13"/>
      <c r="X9240" s="13"/>
      <c r="Y9240" s="13"/>
      <c r="Z9240" s="13"/>
      <c r="AA9240" s="13"/>
      <c r="AB9240" s="13"/>
      <c r="AC9240" s="13"/>
      <c r="AD9240" s="13"/>
      <c r="AE9240" s="13"/>
      <c r="AF9240" s="13"/>
      <c r="AG9240" s="13"/>
      <c r="AH9240" s="13"/>
      <c r="AI9240" s="13"/>
      <c r="AJ9240" s="13"/>
      <c r="AK9240" s="13"/>
      <c r="AL9240" s="13"/>
      <c r="AM9240" s="13"/>
      <c r="AN9240" s="13"/>
      <c r="AO9240" s="13"/>
      <c r="AP9240" s="13"/>
      <c r="AQ9240" s="13"/>
      <c r="AR9240" s="13"/>
      <c r="AS9240" s="13"/>
      <c r="AT9240" s="13"/>
      <c r="AU9240" s="13"/>
      <c r="AV9240" s="13"/>
      <c r="AW9240" s="13"/>
      <c r="AX9240" s="13"/>
      <c r="AY9240" s="13"/>
      <c r="AZ9240" s="12"/>
      <c r="BA9240" s="12"/>
      <c r="BB9240" s="12"/>
      <c r="BC9240" s="11"/>
      <c r="BD9240" s="11"/>
      <c r="BE9240" s="11"/>
      <c r="BF9240" s="11"/>
    </row>
    <row r="9241" spans="1:58" x14ac:dyDescent="0.25">
      <c r="A9241" s="13"/>
      <c r="B9241" s="13"/>
      <c r="C9241" s="13"/>
      <c r="D9241" s="13"/>
      <c r="E9241" s="13"/>
      <c r="F9241" s="13"/>
      <c r="G9241" s="13"/>
      <c r="H9241" s="13"/>
      <c r="I9241" s="13"/>
      <c r="J9241" s="13"/>
      <c r="K9241" s="13"/>
      <c r="L9241" s="13"/>
      <c r="M9241" s="13"/>
      <c r="N9241" s="13"/>
      <c r="O9241" s="13"/>
      <c r="P9241" s="13"/>
      <c r="Q9241" s="13"/>
      <c r="R9241" s="13"/>
      <c r="S9241" s="13"/>
      <c r="T9241" s="13"/>
      <c r="U9241" s="13"/>
      <c r="V9241" s="13"/>
      <c r="W9241" s="13"/>
      <c r="X9241" s="13"/>
      <c r="Y9241" s="13"/>
      <c r="Z9241" s="13"/>
      <c r="AA9241" s="13"/>
      <c r="AB9241" s="13"/>
      <c r="AC9241" s="13"/>
      <c r="AD9241" s="13"/>
      <c r="AE9241" s="13"/>
      <c r="AF9241" s="13"/>
      <c r="AG9241" s="13"/>
      <c r="AH9241" s="13"/>
      <c r="AI9241" s="13"/>
      <c r="AJ9241" s="13"/>
      <c r="AK9241" s="13"/>
      <c r="AL9241" s="13"/>
      <c r="AM9241" s="13"/>
      <c r="AN9241" s="13"/>
      <c r="AO9241" s="13"/>
      <c r="AP9241" s="13"/>
      <c r="AQ9241" s="13"/>
      <c r="AR9241" s="13"/>
      <c r="AS9241" s="13"/>
      <c r="AT9241" s="13"/>
      <c r="AU9241" s="13"/>
      <c r="AV9241" s="13"/>
      <c r="AW9241" s="13"/>
      <c r="AX9241" s="13"/>
      <c r="AY9241" s="13"/>
      <c r="AZ9241" s="12"/>
      <c r="BA9241" s="12"/>
      <c r="BB9241" s="12"/>
      <c r="BC9241" s="11"/>
      <c r="BD9241" s="11"/>
      <c r="BE9241" s="11"/>
      <c r="BF9241" s="11"/>
    </row>
    <row r="9242" spans="1:58" x14ac:dyDescent="0.25">
      <c r="A9242" s="13"/>
      <c r="B9242" s="13"/>
      <c r="C9242" s="13"/>
      <c r="D9242" s="13"/>
      <c r="E9242" s="13"/>
      <c r="F9242" s="13"/>
      <c r="G9242" s="13"/>
      <c r="H9242" s="13"/>
      <c r="I9242" s="13"/>
      <c r="J9242" s="13"/>
      <c r="K9242" s="13"/>
      <c r="L9242" s="13"/>
      <c r="M9242" s="13"/>
      <c r="N9242" s="13"/>
      <c r="O9242" s="13"/>
      <c r="P9242" s="13"/>
      <c r="Q9242" s="13"/>
      <c r="R9242" s="13"/>
      <c r="S9242" s="13"/>
      <c r="T9242" s="13"/>
      <c r="U9242" s="13"/>
      <c r="V9242" s="13"/>
      <c r="W9242" s="13"/>
      <c r="X9242" s="13"/>
      <c r="Y9242" s="13"/>
      <c r="Z9242" s="13"/>
      <c r="AA9242" s="13"/>
      <c r="AB9242" s="13"/>
      <c r="AC9242" s="13"/>
      <c r="AD9242" s="13"/>
      <c r="AE9242" s="13"/>
      <c r="AF9242" s="13"/>
      <c r="AG9242" s="13"/>
      <c r="AH9242" s="13"/>
      <c r="AI9242" s="13"/>
      <c r="AJ9242" s="13"/>
      <c r="AK9242" s="13"/>
      <c r="AL9242" s="13"/>
      <c r="AM9242" s="13"/>
      <c r="AN9242" s="13"/>
      <c r="AO9242" s="13"/>
      <c r="AP9242" s="13"/>
      <c r="AQ9242" s="13"/>
      <c r="AR9242" s="13"/>
      <c r="AS9242" s="13"/>
      <c r="AT9242" s="13"/>
      <c r="AU9242" s="13"/>
      <c r="AV9242" s="13"/>
      <c r="AW9242" s="13"/>
      <c r="AX9242" s="13"/>
      <c r="AY9242" s="13"/>
      <c r="AZ9242" s="12"/>
      <c r="BA9242" s="12"/>
      <c r="BB9242" s="12"/>
      <c r="BC9242" s="11"/>
      <c r="BD9242" s="11"/>
      <c r="BE9242" s="11"/>
      <c r="BF9242" s="11"/>
    </row>
    <row r="9243" spans="1:58" x14ac:dyDescent="0.25">
      <c r="A9243" s="13"/>
      <c r="B9243" s="13"/>
      <c r="C9243" s="13"/>
      <c r="D9243" s="13"/>
      <c r="E9243" s="13"/>
      <c r="F9243" s="13"/>
      <c r="G9243" s="13"/>
      <c r="H9243" s="13"/>
      <c r="I9243" s="13"/>
      <c r="J9243" s="13"/>
      <c r="K9243" s="13"/>
      <c r="L9243" s="13"/>
      <c r="M9243" s="13"/>
      <c r="N9243" s="13"/>
      <c r="O9243" s="13"/>
      <c r="P9243" s="13"/>
      <c r="Q9243" s="13"/>
      <c r="R9243" s="13"/>
      <c r="S9243" s="13"/>
      <c r="T9243" s="13"/>
      <c r="U9243" s="13"/>
      <c r="V9243" s="13"/>
      <c r="W9243" s="13"/>
      <c r="X9243" s="13"/>
      <c r="Y9243" s="13"/>
      <c r="Z9243" s="13"/>
      <c r="AA9243" s="13"/>
      <c r="AB9243" s="13"/>
      <c r="AC9243" s="13"/>
      <c r="AD9243" s="13"/>
      <c r="AE9243" s="13"/>
      <c r="AF9243" s="13"/>
      <c r="AG9243" s="13"/>
      <c r="AH9243" s="13"/>
      <c r="AI9243" s="13"/>
      <c r="AJ9243" s="13"/>
      <c r="AK9243" s="13"/>
      <c r="AL9243" s="13"/>
      <c r="AM9243" s="13"/>
      <c r="AN9243" s="13"/>
      <c r="AO9243" s="13"/>
      <c r="AP9243" s="13"/>
      <c r="AQ9243" s="13"/>
      <c r="AR9243" s="13"/>
      <c r="AS9243" s="13"/>
      <c r="AT9243" s="13"/>
      <c r="AU9243" s="13"/>
      <c r="AV9243" s="13"/>
      <c r="AW9243" s="13"/>
      <c r="AX9243" s="13"/>
      <c r="AY9243" s="13"/>
      <c r="AZ9243" s="12"/>
      <c r="BA9243" s="12"/>
      <c r="BB9243" s="12"/>
      <c r="BC9243" s="11"/>
      <c r="BD9243" s="11"/>
      <c r="BE9243" s="11"/>
      <c r="BF9243" s="11"/>
    </row>
    <row r="9244" spans="1:58" x14ac:dyDescent="0.25">
      <c r="A9244" s="13"/>
      <c r="B9244" s="13"/>
      <c r="C9244" s="13"/>
      <c r="D9244" s="13"/>
      <c r="E9244" s="13"/>
      <c r="F9244" s="13"/>
      <c r="G9244" s="13"/>
      <c r="H9244" s="13"/>
      <c r="I9244" s="13"/>
      <c r="J9244" s="13"/>
      <c r="K9244" s="13"/>
      <c r="L9244" s="13"/>
      <c r="M9244" s="13"/>
      <c r="N9244" s="13"/>
      <c r="O9244" s="13"/>
      <c r="P9244" s="13"/>
      <c r="Q9244" s="13"/>
      <c r="R9244" s="13"/>
      <c r="S9244" s="13"/>
      <c r="T9244" s="13"/>
      <c r="U9244" s="13"/>
      <c r="V9244" s="13"/>
      <c r="W9244" s="13"/>
      <c r="X9244" s="13"/>
      <c r="Y9244" s="13"/>
      <c r="Z9244" s="13"/>
      <c r="AA9244" s="13"/>
      <c r="AB9244" s="13"/>
      <c r="AC9244" s="13"/>
      <c r="AD9244" s="13"/>
      <c r="AE9244" s="13"/>
      <c r="AF9244" s="13"/>
      <c r="AG9244" s="13"/>
      <c r="AH9244" s="13"/>
      <c r="AI9244" s="13"/>
      <c r="AJ9244" s="13"/>
      <c r="AK9244" s="13"/>
      <c r="AL9244" s="13"/>
      <c r="AM9244" s="13"/>
      <c r="AN9244" s="13"/>
      <c r="AO9244" s="13"/>
      <c r="AP9244" s="13"/>
      <c r="AQ9244" s="13"/>
      <c r="AR9244" s="13"/>
      <c r="AS9244" s="13"/>
      <c r="AT9244" s="13"/>
      <c r="AU9244" s="13"/>
      <c r="AV9244" s="13"/>
      <c r="AW9244" s="13"/>
      <c r="AX9244" s="13"/>
      <c r="AY9244" s="13"/>
      <c r="AZ9244" s="12"/>
      <c r="BA9244" s="12"/>
      <c r="BB9244" s="12"/>
      <c r="BC9244" s="11"/>
      <c r="BD9244" s="11"/>
      <c r="BE9244" s="11"/>
      <c r="BF9244" s="11"/>
    </row>
    <row r="9245" spans="1:58" x14ac:dyDescent="0.25">
      <c r="A9245" s="13"/>
      <c r="B9245" s="13"/>
      <c r="C9245" s="13"/>
      <c r="D9245" s="13"/>
      <c r="E9245" s="13"/>
      <c r="F9245" s="13"/>
      <c r="G9245" s="13"/>
      <c r="H9245" s="13"/>
      <c r="I9245" s="13"/>
      <c r="J9245" s="13"/>
      <c r="K9245" s="13"/>
      <c r="L9245" s="13"/>
      <c r="M9245" s="13"/>
      <c r="N9245" s="13"/>
      <c r="O9245" s="13"/>
      <c r="P9245" s="13"/>
      <c r="Q9245" s="13"/>
      <c r="R9245" s="13"/>
      <c r="S9245" s="13"/>
      <c r="T9245" s="13"/>
      <c r="U9245" s="13"/>
      <c r="V9245" s="13"/>
      <c r="W9245" s="13"/>
      <c r="X9245" s="13"/>
      <c r="Y9245" s="13"/>
      <c r="Z9245" s="13"/>
      <c r="AA9245" s="13"/>
      <c r="AB9245" s="13"/>
      <c r="AC9245" s="13"/>
      <c r="AD9245" s="13"/>
      <c r="AE9245" s="13"/>
      <c r="AF9245" s="13"/>
      <c r="AG9245" s="13"/>
      <c r="AH9245" s="13"/>
      <c r="AI9245" s="13"/>
      <c r="AJ9245" s="13"/>
      <c r="AK9245" s="13"/>
      <c r="AL9245" s="13"/>
      <c r="AM9245" s="13"/>
      <c r="AN9245" s="13"/>
      <c r="AO9245" s="13"/>
      <c r="AP9245" s="13"/>
      <c r="AQ9245" s="13"/>
      <c r="AR9245" s="13"/>
      <c r="AS9245" s="13"/>
      <c r="AT9245" s="13"/>
      <c r="AU9245" s="13"/>
      <c r="AV9245" s="13"/>
      <c r="AW9245" s="13"/>
      <c r="AX9245" s="13"/>
      <c r="AY9245" s="13"/>
      <c r="AZ9245" s="12"/>
      <c r="BA9245" s="12"/>
      <c r="BB9245" s="12"/>
      <c r="BC9245" s="11"/>
      <c r="BD9245" s="11"/>
      <c r="BE9245" s="11"/>
      <c r="BF9245" s="11"/>
    </row>
    <row r="9246" spans="1:58" x14ac:dyDescent="0.25">
      <c r="A9246" s="13"/>
      <c r="B9246" s="13"/>
      <c r="C9246" s="13"/>
      <c r="D9246" s="13"/>
      <c r="E9246" s="13"/>
      <c r="F9246" s="13"/>
      <c r="G9246" s="13"/>
      <c r="H9246" s="13"/>
      <c r="I9246" s="13"/>
      <c r="J9246" s="13"/>
      <c r="K9246" s="13"/>
      <c r="L9246" s="13"/>
      <c r="M9246" s="13"/>
      <c r="N9246" s="13"/>
      <c r="O9246" s="13"/>
      <c r="P9246" s="13"/>
      <c r="Q9246" s="13"/>
      <c r="R9246" s="13"/>
      <c r="S9246" s="13"/>
      <c r="T9246" s="13"/>
      <c r="U9246" s="13"/>
      <c r="V9246" s="13"/>
      <c r="W9246" s="13"/>
      <c r="X9246" s="13"/>
      <c r="Y9246" s="13"/>
      <c r="Z9246" s="13"/>
      <c r="AA9246" s="13"/>
      <c r="AB9246" s="13"/>
      <c r="AC9246" s="13"/>
      <c r="AD9246" s="13"/>
      <c r="AE9246" s="13"/>
      <c r="AF9246" s="13"/>
      <c r="AG9246" s="13"/>
      <c r="AH9246" s="13"/>
      <c r="AI9246" s="13"/>
      <c r="AJ9246" s="13"/>
      <c r="AK9246" s="13"/>
      <c r="AL9246" s="13"/>
      <c r="AM9246" s="13"/>
      <c r="AN9246" s="13"/>
      <c r="AO9246" s="13"/>
      <c r="AP9246" s="13"/>
      <c r="AQ9246" s="13"/>
      <c r="AR9246" s="13"/>
      <c r="AS9246" s="13"/>
      <c r="AT9246" s="13"/>
      <c r="AU9246" s="13"/>
      <c r="AV9246" s="13"/>
      <c r="AW9246" s="13"/>
      <c r="AX9246" s="13"/>
      <c r="AY9246" s="13"/>
      <c r="AZ9246" s="12"/>
      <c r="BA9246" s="12"/>
      <c r="BB9246" s="12"/>
      <c r="BC9246" s="11"/>
      <c r="BD9246" s="11"/>
      <c r="BE9246" s="11"/>
      <c r="BF9246" s="11"/>
    </row>
    <row r="9247" spans="1:58" x14ac:dyDescent="0.25">
      <c r="A9247" s="13"/>
      <c r="B9247" s="13"/>
      <c r="C9247" s="13"/>
      <c r="D9247" s="13"/>
      <c r="E9247" s="13"/>
      <c r="F9247" s="13"/>
      <c r="G9247" s="13"/>
      <c r="H9247" s="13"/>
      <c r="I9247" s="13"/>
      <c r="J9247" s="13"/>
      <c r="K9247" s="13"/>
      <c r="L9247" s="13"/>
      <c r="M9247" s="13"/>
      <c r="N9247" s="13"/>
      <c r="O9247" s="13"/>
      <c r="P9247" s="13"/>
      <c r="Q9247" s="13"/>
      <c r="R9247" s="13"/>
      <c r="S9247" s="13"/>
      <c r="T9247" s="13"/>
      <c r="U9247" s="13"/>
      <c r="V9247" s="13"/>
      <c r="W9247" s="13"/>
      <c r="X9247" s="13"/>
      <c r="Y9247" s="13"/>
      <c r="Z9247" s="13"/>
      <c r="AA9247" s="13"/>
      <c r="AB9247" s="13"/>
      <c r="AC9247" s="13"/>
      <c r="AD9247" s="13"/>
      <c r="AE9247" s="13"/>
      <c r="AF9247" s="13"/>
      <c r="AG9247" s="13"/>
      <c r="AH9247" s="13"/>
      <c r="AI9247" s="13"/>
      <c r="AJ9247" s="13"/>
      <c r="AK9247" s="13"/>
      <c r="AL9247" s="13"/>
      <c r="AM9247" s="13"/>
      <c r="AN9247" s="13"/>
      <c r="AO9247" s="13"/>
      <c r="AP9247" s="13"/>
      <c r="AQ9247" s="13"/>
      <c r="AR9247" s="13"/>
      <c r="AS9247" s="13"/>
      <c r="AT9247" s="13"/>
      <c r="AU9247" s="13"/>
      <c r="AV9247" s="13"/>
      <c r="AW9247" s="13"/>
      <c r="AX9247" s="13"/>
      <c r="AY9247" s="13"/>
      <c r="AZ9247" s="12"/>
      <c r="BA9247" s="12"/>
      <c r="BB9247" s="12"/>
      <c r="BC9247" s="11"/>
      <c r="BD9247" s="11"/>
      <c r="BE9247" s="11"/>
      <c r="BF9247" s="11"/>
    </row>
    <row r="9248" spans="1:58" x14ac:dyDescent="0.25">
      <c r="A9248" s="13"/>
      <c r="B9248" s="13"/>
      <c r="C9248" s="13"/>
      <c r="D9248" s="13"/>
      <c r="E9248" s="13"/>
      <c r="F9248" s="13"/>
      <c r="G9248" s="13"/>
      <c r="H9248" s="13"/>
      <c r="I9248" s="13"/>
      <c r="J9248" s="13"/>
      <c r="K9248" s="13"/>
      <c r="L9248" s="13"/>
      <c r="M9248" s="13"/>
      <c r="N9248" s="13"/>
      <c r="O9248" s="13"/>
      <c r="P9248" s="13"/>
      <c r="Q9248" s="13"/>
      <c r="R9248" s="13"/>
      <c r="S9248" s="13"/>
      <c r="T9248" s="13"/>
      <c r="U9248" s="13"/>
      <c r="V9248" s="13"/>
      <c r="W9248" s="13"/>
      <c r="X9248" s="13"/>
      <c r="Y9248" s="13"/>
      <c r="Z9248" s="13"/>
      <c r="AA9248" s="13"/>
      <c r="AB9248" s="13"/>
      <c r="AC9248" s="13"/>
      <c r="AD9248" s="13"/>
      <c r="AE9248" s="13"/>
      <c r="AF9248" s="13"/>
      <c r="AG9248" s="13"/>
      <c r="AH9248" s="13"/>
      <c r="AI9248" s="13"/>
      <c r="AJ9248" s="13"/>
      <c r="AK9248" s="13"/>
      <c r="AL9248" s="13"/>
      <c r="AM9248" s="13"/>
      <c r="AN9248" s="13"/>
      <c r="AO9248" s="13"/>
      <c r="AP9248" s="13"/>
      <c r="AQ9248" s="13"/>
      <c r="AR9248" s="13"/>
      <c r="AS9248" s="13"/>
      <c r="AT9248" s="13"/>
      <c r="AU9248" s="13"/>
      <c r="AV9248" s="13"/>
      <c r="AW9248" s="13"/>
      <c r="AX9248" s="13"/>
      <c r="AY9248" s="13"/>
      <c r="AZ9248" s="12"/>
      <c r="BA9248" s="12"/>
      <c r="BB9248" s="12"/>
      <c r="BC9248" s="11"/>
      <c r="BD9248" s="11"/>
      <c r="BE9248" s="11"/>
      <c r="BF9248" s="11"/>
    </row>
    <row r="9249" spans="1:58" x14ac:dyDescent="0.25">
      <c r="A9249" s="13"/>
      <c r="B9249" s="13"/>
      <c r="C9249" s="13"/>
      <c r="D9249" s="13"/>
      <c r="E9249" s="13"/>
      <c r="F9249" s="13"/>
      <c r="G9249" s="13"/>
      <c r="H9249" s="13"/>
      <c r="I9249" s="13"/>
      <c r="J9249" s="13"/>
      <c r="K9249" s="13"/>
      <c r="L9249" s="13"/>
      <c r="M9249" s="13"/>
      <c r="N9249" s="13"/>
      <c r="O9249" s="13"/>
      <c r="P9249" s="13"/>
      <c r="Q9249" s="13"/>
      <c r="R9249" s="13"/>
      <c r="S9249" s="13"/>
      <c r="T9249" s="13"/>
      <c r="U9249" s="13"/>
      <c r="V9249" s="13"/>
      <c r="W9249" s="13"/>
      <c r="X9249" s="13"/>
      <c r="Y9249" s="13"/>
      <c r="Z9249" s="13"/>
      <c r="AA9249" s="13"/>
      <c r="AB9249" s="13"/>
      <c r="AC9249" s="13"/>
      <c r="AD9249" s="13"/>
      <c r="AE9249" s="13"/>
      <c r="AF9249" s="13"/>
      <c r="AG9249" s="13"/>
      <c r="AH9249" s="13"/>
      <c r="AI9249" s="13"/>
      <c r="AJ9249" s="13"/>
      <c r="AK9249" s="13"/>
      <c r="AL9249" s="13"/>
      <c r="AM9249" s="13"/>
      <c r="AN9249" s="13"/>
      <c r="AO9249" s="13"/>
      <c r="AP9249" s="13"/>
      <c r="AQ9249" s="13"/>
      <c r="AR9249" s="13"/>
      <c r="AS9249" s="13"/>
      <c r="AT9249" s="13"/>
      <c r="AU9249" s="13"/>
      <c r="AV9249" s="13"/>
      <c r="AW9249" s="13"/>
      <c r="AX9249" s="13"/>
      <c r="AY9249" s="13"/>
      <c r="AZ9249" s="12"/>
      <c r="BA9249" s="12"/>
      <c r="BB9249" s="12"/>
      <c r="BC9249" s="11"/>
      <c r="BD9249" s="11"/>
      <c r="BE9249" s="11"/>
      <c r="BF9249" s="11"/>
    </row>
    <row r="9250" spans="1:58" x14ac:dyDescent="0.25">
      <c r="A9250" s="13"/>
      <c r="B9250" s="13"/>
      <c r="C9250" s="13"/>
      <c r="D9250" s="13"/>
      <c r="E9250" s="13"/>
      <c r="F9250" s="13"/>
      <c r="G9250" s="13"/>
      <c r="H9250" s="13"/>
      <c r="I9250" s="13"/>
      <c r="J9250" s="13"/>
      <c r="K9250" s="13"/>
      <c r="L9250" s="13"/>
      <c r="M9250" s="13"/>
      <c r="N9250" s="13"/>
      <c r="O9250" s="13"/>
      <c r="P9250" s="13"/>
      <c r="Q9250" s="13"/>
      <c r="R9250" s="13"/>
      <c r="S9250" s="13"/>
      <c r="T9250" s="13"/>
      <c r="U9250" s="13"/>
      <c r="V9250" s="13"/>
      <c r="W9250" s="13"/>
      <c r="X9250" s="13"/>
      <c r="Y9250" s="13"/>
      <c r="Z9250" s="13"/>
      <c r="AA9250" s="13"/>
      <c r="AB9250" s="13"/>
      <c r="AC9250" s="13"/>
      <c r="AD9250" s="13"/>
      <c r="AE9250" s="13"/>
      <c r="AF9250" s="13"/>
      <c r="AG9250" s="13"/>
      <c r="AH9250" s="13"/>
      <c r="AI9250" s="13"/>
      <c r="AJ9250" s="13"/>
      <c r="AK9250" s="13"/>
      <c r="AL9250" s="13"/>
      <c r="AM9250" s="13"/>
      <c r="AN9250" s="13"/>
      <c r="AO9250" s="13"/>
      <c r="AP9250" s="13"/>
      <c r="AQ9250" s="13"/>
      <c r="AR9250" s="13"/>
      <c r="AS9250" s="13"/>
      <c r="AT9250" s="13"/>
      <c r="AU9250" s="13"/>
      <c r="AV9250" s="13"/>
      <c r="AW9250" s="13"/>
      <c r="AX9250" s="13"/>
      <c r="AY9250" s="13"/>
      <c r="AZ9250" s="12"/>
      <c r="BA9250" s="12"/>
      <c r="BB9250" s="12"/>
      <c r="BC9250" s="11"/>
      <c r="BD9250" s="11"/>
      <c r="BE9250" s="11"/>
      <c r="BF9250" s="11"/>
    </row>
    <row r="9251" spans="1:58" x14ac:dyDescent="0.25">
      <c r="A9251" s="13"/>
      <c r="B9251" s="13"/>
      <c r="C9251" s="13"/>
      <c r="D9251" s="13"/>
      <c r="E9251" s="13"/>
      <c r="F9251" s="13"/>
      <c r="G9251" s="13"/>
      <c r="H9251" s="13"/>
      <c r="I9251" s="13"/>
      <c r="J9251" s="13"/>
      <c r="K9251" s="13"/>
      <c r="L9251" s="13"/>
      <c r="M9251" s="13"/>
      <c r="N9251" s="13"/>
      <c r="O9251" s="13"/>
      <c r="P9251" s="13"/>
      <c r="Q9251" s="13"/>
      <c r="R9251" s="13"/>
      <c r="S9251" s="13"/>
      <c r="T9251" s="13"/>
      <c r="U9251" s="13"/>
      <c r="V9251" s="13"/>
      <c r="W9251" s="13"/>
      <c r="X9251" s="13"/>
      <c r="Y9251" s="13"/>
      <c r="Z9251" s="13"/>
      <c r="AA9251" s="13"/>
      <c r="AB9251" s="13"/>
      <c r="AC9251" s="13"/>
      <c r="AD9251" s="13"/>
      <c r="AE9251" s="13"/>
      <c r="AF9251" s="13"/>
      <c r="AG9251" s="13"/>
      <c r="AH9251" s="13"/>
      <c r="AI9251" s="13"/>
      <c r="AJ9251" s="13"/>
      <c r="AK9251" s="13"/>
      <c r="AL9251" s="13"/>
      <c r="AM9251" s="13"/>
      <c r="AN9251" s="13"/>
      <c r="AO9251" s="13"/>
      <c r="AP9251" s="13"/>
      <c r="AQ9251" s="13"/>
      <c r="AR9251" s="13"/>
      <c r="AS9251" s="13"/>
      <c r="AT9251" s="13"/>
      <c r="AU9251" s="13"/>
      <c r="AV9251" s="13"/>
      <c r="AW9251" s="13"/>
      <c r="AX9251" s="13"/>
      <c r="AY9251" s="13"/>
      <c r="AZ9251" s="12"/>
      <c r="BA9251" s="12"/>
      <c r="BB9251" s="12"/>
      <c r="BC9251" s="11"/>
      <c r="BD9251" s="11"/>
      <c r="BE9251" s="11"/>
      <c r="BF9251" s="11"/>
    </row>
    <row r="9252" spans="1:58" x14ac:dyDescent="0.25">
      <c r="A9252" s="13"/>
      <c r="B9252" s="13"/>
      <c r="C9252" s="13"/>
      <c r="D9252" s="13"/>
      <c r="E9252" s="13"/>
      <c r="F9252" s="13"/>
      <c r="G9252" s="13"/>
      <c r="H9252" s="13"/>
      <c r="I9252" s="13"/>
      <c r="J9252" s="13"/>
      <c r="K9252" s="13"/>
      <c r="L9252" s="13"/>
      <c r="M9252" s="13"/>
      <c r="N9252" s="13"/>
      <c r="O9252" s="13"/>
      <c r="P9252" s="13"/>
      <c r="Q9252" s="13"/>
      <c r="R9252" s="13"/>
      <c r="S9252" s="13"/>
      <c r="T9252" s="13"/>
      <c r="U9252" s="13"/>
      <c r="V9252" s="13"/>
      <c r="W9252" s="13"/>
      <c r="X9252" s="13"/>
      <c r="Y9252" s="13"/>
      <c r="Z9252" s="13"/>
      <c r="AA9252" s="13"/>
      <c r="AB9252" s="13"/>
      <c r="AC9252" s="13"/>
      <c r="AD9252" s="13"/>
      <c r="AE9252" s="13"/>
      <c r="AF9252" s="13"/>
      <c r="AG9252" s="13"/>
      <c r="AH9252" s="13"/>
      <c r="AI9252" s="13"/>
      <c r="AJ9252" s="13"/>
      <c r="AK9252" s="13"/>
      <c r="AL9252" s="13"/>
      <c r="AM9252" s="13"/>
      <c r="AN9252" s="13"/>
      <c r="AO9252" s="13"/>
      <c r="AP9252" s="13"/>
      <c r="AQ9252" s="13"/>
      <c r="AR9252" s="13"/>
      <c r="AS9252" s="13"/>
      <c r="AT9252" s="13"/>
      <c r="AU9252" s="13"/>
      <c r="AV9252" s="13"/>
      <c r="AW9252" s="13"/>
      <c r="AX9252" s="13"/>
      <c r="AY9252" s="13"/>
      <c r="AZ9252" s="12"/>
      <c r="BA9252" s="12"/>
      <c r="BB9252" s="12"/>
      <c r="BC9252" s="11"/>
      <c r="BD9252" s="11"/>
      <c r="BE9252" s="11"/>
      <c r="BF9252" s="11"/>
    </row>
    <row r="9253" spans="1:58" x14ac:dyDescent="0.25">
      <c r="A9253" s="13"/>
      <c r="B9253" s="13"/>
      <c r="C9253" s="13"/>
      <c r="D9253" s="13"/>
      <c r="E9253" s="13"/>
      <c r="F9253" s="13"/>
      <c r="G9253" s="13"/>
      <c r="H9253" s="13"/>
      <c r="I9253" s="13"/>
      <c r="J9253" s="13"/>
      <c r="K9253" s="13"/>
      <c r="L9253" s="13"/>
      <c r="M9253" s="13"/>
      <c r="N9253" s="13"/>
      <c r="O9253" s="13"/>
      <c r="P9253" s="13"/>
      <c r="Q9253" s="13"/>
      <c r="R9253" s="13"/>
      <c r="S9253" s="13"/>
      <c r="T9253" s="13"/>
      <c r="U9253" s="13"/>
      <c r="V9253" s="13"/>
      <c r="W9253" s="13"/>
      <c r="X9253" s="13"/>
      <c r="Y9253" s="13"/>
      <c r="Z9253" s="13"/>
      <c r="AA9253" s="13"/>
      <c r="AB9253" s="13"/>
      <c r="AC9253" s="13"/>
      <c r="AD9253" s="13"/>
      <c r="AE9253" s="13"/>
      <c r="AF9253" s="13"/>
      <c r="AG9253" s="13"/>
      <c r="AH9253" s="13"/>
      <c r="AI9253" s="13"/>
      <c r="AJ9253" s="13"/>
      <c r="AK9253" s="13"/>
      <c r="AL9253" s="13"/>
      <c r="AM9253" s="13"/>
      <c r="AN9253" s="13"/>
      <c r="AO9253" s="13"/>
      <c r="AP9253" s="13"/>
      <c r="AQ9253" s="13"/>
      <c r="AR9253" s="13"/>
      <c r="AS9253" s="13"/>
      <c r="AT9253" s="13"/>
      <c r="AU9253" s="13"/>
      <c r="AV9253" s="13"/>
      <c r="AW9253" s="13"/>
      <c r="AX9253" s="13"/>
      <c r="AY9253" s="13"/>
      <c r="AZ9253" s="12"/>
      <c r="BA9253" s="12"/>
      <c r="BB9253" s="12"/>
      <c r="BC9253" s="11"/>
      <c r="BD9253" s="11"/>
      <c r="BE9253" s="11"/>
      <c r="BF9253" s="11"/>
    </row>
    <row r="9254" spans="1:58" x14ac:dyDescent="0.25">
      <c r="A9254" s="13"/>
      <c r="B9254" s="13"/>
      <c r="C9254" s="13"/>
      <c r="D9254" s="13"/>
      <c r="E9254" s="13"/>
      <c r="F9254" s="13"/>
      <c r="G9254" s="13"/>
      <c r="H9254" s="13"/>
      <c r="I9254" s="13"/>
      <c r="J9254" s="13"/>
      <c r="K9254" s="13"/>
      <c r="L9254" s="13"/>
      <c r="M9254" s="13"/>
      <c r="N9254" s="13"/>
      <c r="O9254" s="13"/>
      <c r="P9254" s="13"/>
      <c r="Q9254" s="13"/>
      <c r="R9254" s="13"/>
      <c r="S9254" s="13"/>
      <c r="T9254" s="13"/>
      <c r="U9254" s="13"/>
      <c r="V9254" s="13"/>
      <c r="W9254" s="13"/>
      <c r="X9254" s="13"/>
      <c r="Y9254" s="13"/>
      <c r="Z9254" s="13"/>
      <c r="AA9254" s="13"/>
      <c r="AB9254" s="13"/>
      <c r="AC9254" s="13"/>
      <c r="AD9254" s="13"/>
      <c r="AE9254" s="13"/>
      <c r="AF9254" s="13"/>
      <c r="AG9254" s="13"/>
      <c r="AH9254" s="13"/>
      <c r="AI9254" s="13"/>
      <c r="AJ9254" s="13"/>
      <c r="AK9254" s="13"/>
      <c r="AL9254" s="13"/>
      <c r="AM9254" s="13"/>
      <c r="AN9254" s="13"/>
      <c r="AO9254" s="13"/>
      <c r="AP9254" s="13"/>
      <c r="AQ9254" s="13"/>
      <c r="AR9254" s="13"/>
      <c r="AS9254" s="13"/>
      <c r="AT9254" s="13"/>
      <c r="AU9254" s="13"/>
      <c r="AV9254" s="13"/>
      <c r="AW9254" s="13"/>
      <c r="AX9254" s="13"/>
      <c r="AY9254" s="13"/>
      <c r="AZ9254" s="12"/>
      <c r="BA9254" s="12"/>
      <c r="BB9254" s="12"/>
      <c r="BC9254" s="11"/>
      <c r="BD9254" s="11"/>
      <c r="BE9254" s="11"/>
      <c r="BF9254" s="11"/>
    </row>
    <row r="9255" spans="1:58" x14ac:dyDescent="0.25">
      <c r="A9255" s="13"/>
      <c r="B9255" s="13"/>
      <c r="C9255" s="13"/>
      <c r="D9255" s="13"/>
      <c r="E9255" s="13"/>
      <c r="F9255" s="13"/>
      <c r="G9255" s="13"/>
      <c r="H9255" s="13"/>
      <c r="I9255" s="13"/>
      <c r="J9255" s="13"/>
      <c r="K9255" s="13"/>
      <c r="L9255" s="13"/>
      <c r="M9255" s="13"/>
      <c r="N9255" s="13"/>
      <c r="O9255" s="13"/>
      <c r="P9255" s="13"/>
      <c r="Q9255" s="13"/>
      <c r="R9255" s="13"/>
      <c r="S9255" s="13"/>
      <c r="T9255" s="13"/>
      <c r="U9255" s="13"/>
      <c r="V9255" s="13"/>
      <c r="W9255" s="13"/>
      <c r="X9255" s="13"/>
      <c r="Y9255" s="13"/>
      <c r="Z9255" s="13"/>
      <c r="AA9255" s="13"/>
      <c r="AB9255" s="13"/>
      <c r="AC9255" s="13"/>
      <c r="AD9255" s="13"/>
      <c r="AE9255" s="13"/>
      <c r="AF9255" s="13"/>
      <c r="AG9255" s="13"/>
      <c r="AH9255" s="13"/>
      <c r="AI9255" s="13"/>
      <c r="AJ9255" s="13"/>
      <c r="AK9255" s="13"/>
      <c r="AL9255" s="13"/>
      <c r="AM9255" s="13"/>
      <c r="AN9255" s="13"/>
      <c r="AO9255" s="13"/>
      <c r="AP9255" s="13"/>
      <c r="AQ9255" s="13"/>
      <c r="AR9255" s="13"/>
      <c r="AS9255" s="13"/>
      <c r="AT9255" s="13"/>
      <c r="AU9255" s="13"/>
      <c r="AV9255" s="13"/>
      <c r="AW9255" s="13"/>
      <c r="AX9255" s="13"/>
      <c r="AY9255" s="13"/>
      <c r="AZ9255" s="12"/>
      <c r="BA9255" s="12"/>
      <c r="BB9255" s="12"/>
      <c r="BC9255" s="11"/>
      <c r="BD9255" s="11"/>
      <c r="BE9255" s="11"/>
      <c r="BF9255" s="11"/>
    </row>
    <row r="9256" spans="1:58" x14ac:dyDescent="0.25">
      <c r="A9256" s="13"/>
      <c r="B9256" s="13"/>
      <c r="C9256" s="13"/>
      <c r="D9256" s="13"/>
      <c r="E9256" s="13"/>
      <c r="F9256" s="13"/>
      <c r="G9256" s="13"/>
      <c r="H9256" s="13"/>
      <c r="I9256" s="13"/>
      <c r="J9256" s="13"/>
      <c r="K9256" s="13"/>
      <c r="L9256" s="13"/>
      <c r="M9256" s="13"/>
      <c r="N9256" s="13"/>
      <c r="O9256" s="13"/>
      <c r="P9256" s="13"/>
      <c r="Q9256" s="13"/>
      <c r="R9256" s="13"/>
      <c r="S9256" s="13"/>
      <c r="T9256" s="13"/>
      <c r="U9256" s="13"/>
      <c r="V9256" s="13"/>
      <c r="W9256" s="13"/>
      <c r="X9256" s="13"/>
      <c r="Y9256" s="13"/>
      <c r="Z9256" s="13"/>
      <c r="AA9256" s="13"/>
      <c r="AB9256" s="13"/>
      <c r="AC9256" s="13"/>
      <c r="AD9256" s="13"/>
      <c r="AE9256" s="13"/>
      <c r="AF9256" s="13"/>
      <c r="AG9256" s="13"/>
      <c r="AH9256" s="13"/>
      <c r="AI9256" s="13"/>
      <c r="AJ9256" s="13"/>
      <c r="AK9256" s="13"/>
      <c r="AL9256" s="13"/>
      <c r="AM9256" s="13"/>
      <c r="AN9256" s="13"/>
      <c r="AO9256" s="13"/>
      <c r="AP9256" s="13"/>
      <c r="AQ9256" s="13"/>
      <c r="AR9256" s="13"/>
      <c r="AS9256" s="13"/>
      <c r="AT9256" s="13"/>
      <c r="AU9256" s="13"/>
      <c r="AV9256" s="13"/>
      <c r="AW9256" s="13"/>
      <c r="AX9256" s="13"/>
      <c r="AY9256" s="13"/>
      <c r="AZ9256" s="12"/>
      <c r="BA9256" s="12"/>
      <c r="BB9256" s="12"/>
      <c r="BC9256" s="11"/>
      <c r="BD9256" s="11"/>
      <c r="BE9256" s="11"/>
      <c r="BF9256" s="11"/>
    </row>
    <row r="9257" spans="1:58" x14ac:dyDescent="0.25">
      <c r="A9257" s="13"/>
      <c r="B9257" s="13"/>
      <c r="C9257" s="13"/>
      <c r="D9257" s="13"/>
      <c r="E9257" s="13"/>
      <c r="F9257" s="13"/>
      <c r="G9257" s="13"/>
      <c r="H9257" s="13"/>
      <c r="I9257" s="13"/>
      <c r="J9257" s="13"/>
      <c r="K9257" s="13"/>
      <c r="L9257" s="13"/>
      <c r="M9257" s="13"/>
      <c r="N9257" s="13"/>
      <c r="O9257" s="13"/>
      <c r="P9257" s="13"/>
      <c r="Q9257" s="13"/>
      <c r="R9257" s="13"/>
      <c r="S9257" s="13"/>
      <c r="T9257" s="13"/>
      <c r="U9257" s="13"/>
      <c r="V9257" s="13"/>
      <c r="W9257" s="13"/>
      <c r="X9257" s="13"/>
      <c r="Y9257" s="13"/>
      <c r="Z9257" s="13"/>
      <c r="AA9257" s="13"/>
      <c r="AB9257" s="13"/>
      <c r="AC9257" s="13"/>
      <c r="AD9257" s="13"/>
      <c r="AE9257" s="13"/>
      <c r="AF9257" s="13"/>
      <c r="AG9257" s="13"/>
      <c r="AH9257" s="13"/>
      <c r="AI9257" s="13"/>
      <c r="AJ9257" s="13"/>
      <c r="AK9257" s="13"/>
      <c r="AL9257" s="13"/>
      <c r="AM9257" s="13"/>
      <c r="AN9257" s="13"/>
      <c r="AO9257" s="13"/>
      <c r="AP9257" s="13"/>
      <c r="AQ9257" s="13"/>
      <c r="AR9257" s="13"/>
      <c r="AS9257" s="13"/>
      <c r="AT9257" s="13"/>
      <c r="AU9257" s="13"/>
      <c r="AV9257" s="13"/>
      <c r="AW9257" s="13"/>
      <c r="AX9257" s="13"/>
      <c r="AY9257" s="13"/>
      <c r="AZ9257" s="12"/>
      <c r="BA9257" s="12"/>
      <c r="BB9257" s="12"/>
      <c r="BC9257" s="11"/>
      <c r="BD9257" s="11"/>
      <c r="BE9257" s="11"/>
      <c r="BF9257" s="11"/>
    </row>
    <row r="9258" spans="1:58" x14ac:dyDescent="0.25">
      <c r="A9258" s="13"/>
      <c r="B9258" s="13"/>
      <c r="C9258" s="13"/>
      <c r="D9258" s="13"/>
      <c r="E9258" s="13"/>
      <c r="F9258" s="13"/>
      <c r="G9258" s="13"/>
      <c r="H9258" s="13"/>
      <c r="I9258" s="13"/>
      <c r="J9258" s="13"/>
      <c r="K9258" s="13"/>
      <c r="L9258" s="13"/>
      <c r="M9258" s="13"/>
      <c r="N9258" s="13"/>
      <c r="O9258" s="13"/>
      <c r="P9258" s="13"/>
      <c r="Q9258" s="13"/>
      <c r="R9258" s="13"/>
      <c r="S9258" s="13"/>
      <c r="T9258" s="13"/>
      <c r="U9258" s="13"/>
      <c r="V9258" s="13"/>
      <c r="W9258" s="13"/>
      <c r="X9258" s="13"/>
      <c r="Y9258" s="13"/>
      <c r="Z9258" s="13"/>
      <c r="AA9258" s="13"/>
      <c r="AB9258" s="13"/>
      <c r="AC9258" s="13"/>
      <c r="AD9258" s="13"/>
      <c r="AE9258" s="13"/>
      <c r="AF9258" s="13"/>
      <c r="AG9258" s="13"/>
      <c r="AH9258" s="13"/>
      <c r="AI9258" s="13"/>
      <c r="AJ9258" s="13"/>
      <c r="AK9258" s="13"/>
      <c r="AL9258" s="13"/>
      <c r="AM9258" s="13"/>
      <c r="AN9258" s="13"/>
      <c r="AO9258" s="13"/>
      <c r="AP9258" s="13"/>
      <c r="AQ9258" s="13"/>
      <c r="AR9258" s="13"/>
      <c r="AS9258" s="13"/>
      <c r="AT9258" s="13"/>
      <c r="AU9258" s="13"/>
      <c r="AV9258" s="13"/>
      <c r="AW9258" s="13"/>
      <c r="AX9258" s="13"/>
      <c r="AY9258" s="13"/>
      <c r="AZ9258" s="12"/>
      <c r="BA9258" s="12"/>
      <c r="BB9258" s="12"/>
      <c r="BC9258" s="11"/>
      <c r="BD9258" s="11"/>
      <c r="BE9258" s="11"/>
      <c r="BF9258" s="11"/>
    </row>
    <row r="9259" spans="1:58" x14ac:dyDescent="0.25">
      <c r="A9259" s="13"/>
      <c r="B9259" s="13"/>
      <c r="C9259" s="13"/>
      <c r="D9259" s="13"/>
      <c r="E9259" s="13"/>
      <c r="F9259" s="13"/>
      <c r="G9259" s="13"/>
      <c r="H9259" s="13"/>
      <c r="I9259" s="13"/>
      <c r="J9259" s="13"/>
      <c r="K9259" s="13"/>
      <c r="L9259" s="13"/>
      <c r="M9259" s="13"/>
      <c r="N9259" s="13"/>
      <c r="O9259" s="13"/>
      <c r="P9259" s="13"/>
      <c r="Q9259" s="13"/>
      <c r="R9259" s="13"/>
      <c r="S9259" s="13"/>
      <c r="T9259" s="13"/>
      <c r="U9259" s="13"/>
      <c r="V9259" s="13"/>
      <c r="W9259" s="13"/>
      <c r="X9259" s="13"/>
      <c r="Y9259" s="13"/>
      <c r="Z9259" s="13"/>
      <c r="AA9259" s="13"/>
      <c r="AB9259" s="13"/>
      <c r="AC9259" s="13"/>
      <c r="AD9259" s="13"/>
      <c r="AE9259" s="13"/>
      <c r="AF9259" s="13"/>
      <c r="AG9259" s="13"/>
      <c r="AH9259" s="13"/>
      <c r="AI9259" s="13"/>
      <c r="AJ9259" s="13"/>
      <c r="AK9259" s="13"/>
      <c r="AL9259" s="13"/>
      <c r="AM9259" s="13"/>
      <c r="AN9259" s="13"/>
      <c r="AO9259" s="13"/>
      <c r="AP9259" s="13"/>
      <c r="AQ9259" s="13"/>
      <c r="AR9259" s="13"/>
      <c r="AS9259" s="13"/>
      <c r="AT9259" s="13"/>
      <c r="AU9259" s="13"/>
      <c r="AV9259" s="13"/>
      <c r="AW9259" s="13"/>
      <c r="AX9259" s="13"/>
      <c r="AY9259" s="13"/>
      <c r="AZ9259" s="12"/>
      <c r="BA9259" s="12"/>
      <c r="BB9259" s="12"/>
      <c r="BC9259" s="11"/>
      <c r="BD9259" s="11"/>
      <c r="BE9259" s="11"/>
      <c r="BF9259" s="11"/>
    </row>
    <row r="9260" spans="1:58" x14ac:dyDescent="0.25">
      <c r="A9260" s="13"/>
      <c r="B9260" s="13"/>
      <c r="C9260" s="13"/>
      <c r="D9260" s="13"/>
      <c r="E9260" s="13"/>
      <c r="F9260" s="13"/>
      <c r="G9260" s="13"/>
      <c r="H9260" s="13"/>
      <c r="I9260" s="13"/>
      <c r="J9260" s="13"/>
      <c r="K9260" s="13"/>
      <c r="L9260" s="13"/>
      <c r="M9260" s="13"/>
      <c r="N9260" s="13"/>
      <c r="O9260" s="13"/>
      <c r="P9260" s="13"/>
      <c r="Q9260" s="13"/>
      <c r="R9260" s="13"/>
      <c r="S9260" s="13"/>
      <c r="T9260" s="13"/>
      <c r="U9260" s="13"/>
      <c r="V9260" s="13"/>
      <c r="W9260" s="13"/>
      <c r="X9260" s="13"/>
      <c r="Y9260" s="13"/>
      <c r="Z9260" s="13"/>
      <c r="AA9260" s="13"/>
      <c r="AB9260" s="13"/>
      <c r="AC9260" s="13"/>
      <c r="AD9260" s="13"/>
      <c r="AE9260" s="13"/>
      <c r="AF9260" s="13"/>
      <c r="AG9260" s="13"/>
      <c r="AH9260" s="13"/>
      <c r="AI9260" s="13"/>
      <c r="AJ9260" s="13"/>
      <c r="AK9260" s="13"/>
      <c r="AL9260" s="13"/>
      <c r="AM9260" s="13"/>
      <c r="AN9260" s="13"/>
      <c r="AO9260" s="13"/>
      <c r="AP9260" s="13"/>
      <c r="AQ9260" s="13"/>
      <c r="AR9260" s="13"/>
      <c r="AS9260" s="13"/>
      <c r="AT9260" s="13"/>
      <c r="AU9260" s="13"/>
      <c r="AV9260" s="13"/>
      <c r="AW9260" s="13"/>
      <c r="AX9260" s="13"/>
      <c r="AY9260" s="13"/>
      <c r="AZ9260" s="12"/>
      <c r="BA9260" s="12"/>
      <c r="BB9260" s="12"/>
      <c r="BC9260" s="11"/>
      <c r="BD9260" s="11"/>
      <c r="BE9260" s="11"/>
      <c r="BF9260" s="11"/>
    </row>
    <row r="9261" spans="1:58" x14ac:dyDescent="0.25">
      <c r="A9261" s="13"/>
      <c r="B9261" s="13"/>
      <c r="C9261" s="13"/>
      <c r="D9261" s="13"/>
      <c r="E9261" s="13"/>
      <c r="F9261" s="13"/>
      <c r="G9261" s="13"/>
      <c r="H9261" s="13"/>
      <c r="I9261" s="13"/>
      <c r="J9261" s="13"/>
      <c r="K9261" s="13"/>
      <c r="L9261" s="13"/>
      <c r="M9261" s="13"/>
      <c r="N9261" s="13"/>
      <c r="O9261" s="13"/>
      <c r="P9261" s="13"/>
      <c r="Q9261" s="13"/>
      <c r="R9261" s="13"/>
      <c r="S9261" s="13"/>
      <c r="T9261" s="13"/>
      <c r="U9261" s="13"/>
      <c r="V9261" s="13"/>
      <c r="W9261" s="13"/>
      <c r="X9261" s="13"/>
      <c r="Y9261" s="13"/>
      <c r="Z9261" s="13"/>
      <c r="AA9261" s="13"/>
      <c r="AB9261" s="13"/>
      <c r="AC9261" s="13"/>
      <c r="AD9261" s="13"/>
      <c r="AE9261" s="13"/>
      <c r="AF9261" s="13"/>
      <c r="AG9261" s="13"/>
      <c r="AH9261" s="13"/>
      <c r="AI9261" s="13"/>
      <c r="AJ9261" s="13"/>
      <c r="AK9261" s="13"/>
      <c r="AL9261" s="13"/>
      <c r="AM9261" s="13"/>
      <c r="AN9261" s="13"/>
      <c r="AO9261" s="13"/>
      <c r="AP9261" s="13"/>
      <c r="AQ9261" s="13"/>
      <c r="AR9261" s="13"/>
      <c r="AS9261" s="13"/>
      <c r="AT9261" s="13"/>
      <c r="AU9261" s="13"/>
      <c r="AV9261" s="13"/>
      <c r="AW9261" s="13"/>
      <c r="AX9261" s="13"/>
      <c r="AY9261" s="13"/>
      <c r="AZ9261" s="12"/>
      <c r="BA9261" s="12"/>
      <c r="BB9261" s="12"/>
      <c r="BC9261" s="11"/>
      <c r="BD9261" s="11"/>
      <c r="BE9261" s="11"/>
      <c r="BF9261" s="11"/>
    </row>
    <row r="9262" spans="1:58" x14ac:dyDescent="0.25">
      <c r="A9262" s="13"/>
      <c r="B9262" s="13"/>
      <c r="C9262" s="13"/>
      <c r="D9262" s="13"/>
      <c r="E9262" s="13"/>
      <c r="F9262" s="13"/>
      <c r="G9262" s="13"/>
      <c r="H9262" s="13"/>
      <c r="I9262" s="13"/>
      <c r="J9262" s="13"/>
      <c r="K9262" s="13"/>
      <c r="L9262" s="13"/>
      <c r="M9262" s="13"/>
      <c r="N9262" s="13"/>
      <c r="O9262" s="13"/>
      <c r="P9262" s="13"/>
      <c r="Q9262" s="13"/>
      <c r="R9262" s="13"/>
      <c r="S9262" s="13"/>
      <c r="T9262" s="13"/>
      <c r="U9262" s="13"/>
      <c r="V9262" s="13"/>
      <c r="W9262" s="13"/>
      <c r="X9262" s="13"/>
      <c r="Y9262" s="13"/>
      <c r="Z9262" s="13"/>
      <c r="AA9262" s="13"/>
      <c r="AB9262" s="13"/>
      <c r="AC9262" s="13"/>
      <c r="AD9262" s="13"/>
      <c r="AE9262" s="13"/>
      <c r="AF9262" s="13"/>
      <c r="AG9262" s="13"/>
      <c r="AH9262" s="13"/>
      <c r="AI9262" s="13"/>
      <c r="AJ9262" s="13"/>
      <c r="AK9262" s="13"/>
      <c r="AL9262" s="13"/>
      <c r="AM9262" s="13"/>
      <c r="AN9262" s="13"/>
      <c r="AO9262" s="13"/>
      <c r="AP9262" s="13"/>
      <c r="AQ9262" s="13"/>
      <c r="AR9262" s="13"/>
      <c r="AS9262" s="13"/>
      <c r="AT9262" s="13"/>
      <c r="AU9262" s="13"/>
      <c r="AV9262" s="13"/>
      <c r="AW9262" s="13"/>
      <c r="AX9262" s="13"/>
      <c r="AY9262" s="13"/>
      <c r="AZ9262" s="12"/>
      <c r="BA9262" s="12"/>
      <c r="BB9262" s="12"/>
      <c r="BC9262" s="11"/>
      <c r="BD9262" s="11"/>
      <c r="BE9262" s="11"/>
      <c r="BF9262" s="11"/>
    </row>
    <row r="9263" spans="1:58" x14ac:dyDescent="0.25">
      <c r="A9263" s="13"/>
      <c r="B9263" s="13"/>
      <c r="C9263" s="13"/>
      <c r="D9263" s="13"/>
      <c r="E9263" s="13"/>
      <c r="F9263" s="13"/>
      <c r="G9263" s="13"/>
      <c r="H9263" s="13"/>
      <c r="I9263" s="13"/>
      <c r="J9263" s="13"/>
      <c r="K9263" s="13"/>
      <c r="L9263" s="13"/>
      <c r="M9263" s="13"/>
      <c r="N9263" s="13"/>
      <c r="O9263" s="13"/>
      <c r="P9263" s="13"/>
      <c r="Q9263" s="13"/>
      <c r="R9263" s="13"/>
      <c r="S9263" s="13"/>
      <c r="T9263" s="13"/>
      <c r="U9263" s="13"/>
      <c r="V9263" s="13"/>
      <c r="W9263" s="13"/>
      <c r="X9263" s="13"/>
      <c r="Y9263" s="13"/>
      <c r="Z9263" s="13"/>
      <c r="AA9263" s="13"/>
      <c r="AB9263" s="13"/>
      <c r="AC9263" s="13"/>
      <c r="AD9263" s="13"/>
      <c r="AE9263" s="13"/>
      <c r="AF9263" s="13"/>
      <c r="AG9263" s="13"/>
      <c r="AH9263" s="13"/>
      <c r="AI9263" s="13"/>
      <c r="AJ9263" s="13"/>
      <c r="AK9263" s="13"/>
      <c r="AL9263" s="13"/>
      <c r="AM9263" s="13"/>
      <c r="AN9263" s="13"/>
      <c r="AO9263" s="13"/>
      <c r="AP9263" s="13"/>
      <c r="AQ9263" s="13"/>
      <c r="AR9263" s="13"/>
      <c r="AS9263" s="13"/>
      <c r="AT9263" s="13"/>
      <c r="AU9263" s="13"/>
      <c r="AV9263" s="13"/>
      <c r="AW9263" s="13"/>
      <c r="AX9263" s="13"/>
      <c r="AY9263" s="13"/>
      <c r="AZ9263" s="12"/>
      <c r="BA9263" s="12"/>
      <c r="BB9263" s="12"/>
      <c r="BC9263" s="11"/>
      <c r="BD9263" s="11"/>
      <c r="BE9263" s="11"/>
      <c r="BF9263" s="11"/>
    </row>
    <row r="9264" spans="1:58" x14ac:dyDescent="0.25">
      <c r="A9264" s="13"/>
      <c r="B9264" s="13"/>
      <c r="C9264" s="13"/>
      <c r="D9264" s="13"/>
      <c r="E9264" s="13"/>
      <c r="F9264" s="13"/>
      <c r="G9264" s="13"/>
      <c r="H9264" s="13"/>
      <c r="I9264" s="13"/>
      <c r="J9264" s="13"/>
      <c r="K9264" s="13"/>
      <c r="L9264" s="13"/>
      <c r="M9264" s="13"/>
      <c r="N9264" s="13"/>
      <c r="O9264" s="13"/>
      <c r="P9264" s="13"/>
      <c r="Q9264" s="13"/>
      <c r="R9264" s="13"/>
      <c r="S9264" s="13"/>
      <c r="T9264" s="13"/>
      <c r="U9264" s="13"/>
      <c r="V9264" s="13"/>
      <c r="W9264" s="13"/>
      <c r="X9264" s="13"/>
      <c r="Y9264" s="13"/>
      <c r="Z9264" s="13"/>
      <c r="AA9264" s="13"/>
      <c r="AB9264" s="13"/>
      <c r="AC9264" s="13"/>
      <c r="AD9264" s="13"/>
      <c r="AE9264" s="13"/>
      <c r="AF9264" s="13"/>
      <c r="AG9264" s="13"/>
      <c r="AH9264" s="13"/>
      <c r="AI9264" s="13"/>
      <c r="AJ9264" s="13"/>
      <c r="AK9264" s="13"/>
      <c r="AL9264" s="13"/>
      <c r="AM9264" s="13"/>
      <c r="AN9264" s="13"/>
      <c r="AO9264" s="13"/>
      <c r="AP9264" s="13"/>
      <c r="AQ9264" s="13"/>
      <c r="AR9264" s="13"/>
      <c r="AS9264" s="13"/>
      <c r="AT9264" s="13"/>
      <c r="AU9264" s="13"/>
      <c r="AV9264" s="13"/>
      <c r="AW9264" s="13"/>
      <c r="AX9264" s="13"/>
      <c r="AY9264" s="13"/>
      <c r="AZ9264" s="12"/>
      <c r="BA9264" s="12"/>
      <c r="BB9264" s="12"/>
      <c r="BC9264" s="11"/>
      <c r="BD9264" s="11"/>
      <c r="BE9264" s="11"/>
      <c r="BF9264" s="11"/>
    </row>
    <row r="9265" spans="1:58" x14ac:dyDescent="0.25">
      <c r="A9265" s="13"/>
      <c r="B9265" s="13"/>
      <c r="C9265" s="13"/>
      <c r="D9265" s="13"/>
      <c r="E9265" s="13"/>
      <c r="F9265" s="13"/>
      <c r="G9265" s="13"/>
      <c r="H9265" s="13"/>
      <c r="I9265" s="13"/>
      <c r="J9265" s="13"/>
      <c r="K9265" s="13"/>
      <c r="L9265" s="13"/>
      <c r="M9265" s="13"/>
      <c r="N9265" s="13"/>
      <c r="O9265" s="13"/>
      <c r="P9265" s="13"/>
      <c r="Q9265" s="13"/>
      <c r="R9265" s="13"/>
      <c r="S9265" s="13"/>
      <c r="T9265" s="13"/>
      <c r="U9265" s="13"/>
      <c r="V9265" s="13"/>
      <c r="W9265" s="13"/>
      <c r="X9265" s="13"/>
      <c r="Y9265" s="13"/>
      <c r="Z9265" s="13"/>
      <c r="AA9265" s="13"/>
      <c r="AB9265" s="13"/>
      <c r="AC9265" s="13"/>
      <c r="AD9265" s="13"/>
      <c r="AE9265" s="13"/>
      <c r="AF9265" s="13"/>
      <c r="AG9265" s="13"/>
      <c r="AH9265" s="13"/>
      <c r="AI9265" s="13"/>
      <c r="AJ9265" s="13"/>
      <c r="AK9265" s="13"/>
      <c r="AL9265" s="13"/>
      <c r="AM9265" s="13"/>
      <c r="AN9265" s="13"/>
      <c r="AO9265" s="13"/>
      <c r="AP9265" s="13"/>
      <c r="AQ9265" s="13"/>
      <c r="AR9265" s="13"/>
      <c r="AS9265" s="13"/>
      <c r="AT9265" s="13"/>
      <c r="AU9265" s="13"/>
      <c r="AV9265" s="13"/>
      <c r="AW9265" s="13"/>
      <c r="AX9265" s="13"/>
      <c r="AY9265" s="13"/>
      <c r="AZ9265" s="12"/>
      <c r="BA9265" s="12"/>
      <c r="BB9265" s="12"/>
      <c r="BC9265" s="11"/>
      <c r="BD9265" s="11"/>
      <c r="BE9265" s="11"/>
      <c r="BF9265" s="11"/>
    </row>
    <row r="9266" spans="1:58" x14ac:dyDescent="0.25">
      <c r="A9266" s="13"/>
      <c r="B9266" s="13"/>
      <c r="C9266" s="13"/>
      <c r="D9266" s="13"/>
      <c r="E9266" s="13"/>
      <c r="F9266" s="13"/>
      <c r="G9266" s="13"/>
      <c r="H9266" s="13"/>
      <c r="I9266" s="13"/>
      <c r="J9266" s="13"/>
      <c r="K9266" s="13"/>
      <c r="L9266" s="13"/>
      <c r="M9266" s="13"/>
      <c r="N9266" s="13"/>
      <c r="O9266" s="13"/>
      <c r="P9266" s="13"/>
      <c r="Q9266" s="13"/>
      <c r="R9266" s="13"/>
      <c r="S9266" s="13"/>
      <c r="T9266" s="13"/>
      <c r="U9266" s="13"/>
      <c r="V9266" s="13"/>
      <c r="W9266" s="13"/>
      <c r="X9266" s="13"/>
      <c r="Y9266" s="13"/>
      <c r="Z9266" s="13"/>
      <c r="AA9266" s="13"/>
      <c r="AB9266" s="13"/>
      <c r="AC9266" s="13"/>
      <c r="AD9266" s="13"/>
      <c r="AE9266" s="13"/>
      <c r="AF9266" s="13"/>
      <c r="AG9266" s="13"/>
      <c r="AH9266" s="13"/>
      <c r="AI9266" s="13"/>
      <c r="AJ9266" s="13"/>
      <c r="AK9266" s="13"/>
      <c r="AL9266" s="13"/>
      <c r="AM9266" s="13"/>
      <c r="AN9266" s="13"/>
      <c r="AO9266" s="13"/>
      <c r="AP9266" s="13"/>
      <c r="AQ9266" s="13"/>
      <c r="AR9266" s="13"/>
      <c r="AS9266" s="13"/>
      <c r="AT9266" s="13"/>
      <c r="AU9266" s="13"/>
      <c r="AV9266" s="13"/>
      <c r="AW9266" s="13"/>
      <c r="AX9266" s="13"/>
      <c r="AY9266" s="13"/>
      <c r="AZ9266" s="12"/>
      <c r="BA9266" s="12"/>
      <c r="BB9266" s="12"/>
      <c r="BC9266" s="11"/>
      <c r="BD9266" s="11"/>
      <c r="BE9266" s="11"/>
      <c r="BF9266" s="11"/>
    </row>
    <row r="9267" spans="1:58" x14ac:dyDescent="0.25">
      <c r="A9267" s="13"/>
      <c r="B9267" s="13"/>
      <c r="C9267" s="13"/>
      <c r="D9267" s="13"/>
      <c r="E9267" s="13"/>
      <c r="F9267" s="13"/>
      <c r="G9267" s="13"/>
      <c r="H9267" s="13"/>
      <c r="I9267" s="13"/>
      <c r="J9267" s="13"/>
      <c r="K9267" s="13"/>
      <c r="L9267" s="13"/>
      <c r="M9267" s="13"/>
      <c r="N9267" s="13"/>
      <c r="O9267" s="13"/>
      <c r="P9267" s="13"/>
      <c r="Q9267" s="13"/>
      <c r="R9267" s="13"/>
      <c r="S9267" s="13"/>
      <c r="T9267" s="13"/>
      <c r="U9267" s="13"/>
      <c r="V9267" s="13"/>
      <c r="W9267" s="13"/>
      <c r="X9267" s="13"/>
      <c r="Y9267" s="13"/>
      <c r="Z9267" s="13"/>
      <c r="AA9267" s="13"/>
      <c r="AB9267" s="13"/>
      <c r="AC9267" s="13"/>
      <c r="AD9267" s="13"/>
      <c r="AE9267" s="13"/>
      <c r="AF9267" s="13"/>
      <c r="AG9267" s="13"/>
      <c r="AH9267" s="13"/>
      <c r="AI9267" s="13"/>
      <c r="AJ9267" s="13"/>
      <c r="AK9267" s="13"/>
      <c r="AL9267" s="13"/>
      <c r="AM9267" s="13"/>
      <c r="AN9267" s="13"/>
      <c r="AO9267" s="13"/>
      <c r="AP9267" s="13"/>
      <c r="AQ9267" s="13"/>
      <c r="AR9267" s="13"/>
      <c r="AS9267" s="13"/>
      <c r="AT9267" s="13"/>
      <c r="AU9267" s="13"/>
      <c r="AV9267" s="13"/>
      <c r="AW9267" s="13"/>
      <c r="AX9267" s="13"/>
      <c r="AY9267" s="13"/>
      <c r="AZ9267" s="12"/>
      <c r="BA9267" s="12"/>
      <c r="BB9267" s="12"/>
      <c r="BC9267" s="11"/>
      <c r="BD9267" s="11"/>
      <c r="BE9267" s="11"/>
      <c r="BF9267" s="11"/>
    </row>
    <row r="9268" spans="1:58" x14ac:dyDescent="0.25">
      <c r="A9268" s="13"/>
      <c r="B9268" s="13"/>
      <c r="C9268" s="13"/>
      <c r="D9268" s="13"/>
      <c r="E9268" s="13"/>
      <c r="F9268" s="13"/>
      <c r="G9268" s="13"/>
      <c r="H9268" s="13"/>
      <c r="I9268" s="13"/>
      <c r="J9268" s="13"/>
      <c r="K9268" s="13"/>
      <c r="L9268" s="13"/>
      <c r="M9268" s="13"/>
      <c r="N9268" s="13"/>
      <c r="O9268" s="13"/>
      <c r="P9268" s="13"/>
      <c r="Q9268" s="13"/>
      <c r="R9268" s="13"/>
      <c r="S9268" s="13"/>
      <c r="T9268" s="13"/>
      <c r="U9268" s="13"/>
      <c r="V9268" s="13"/>
      <c r="W9268" s="13"/>
      <c r="X9268" s="13"/>
      <c r="Y9268" s="13"/>
      <c r="Z9268" s="13"/>
      <c r="AA9268" s="13"/>
      <c r="AB9268" s="13"/>
      <c r="AC9268" s="13"/>
      <c r="AD9268" s="13"/>
      <c r="AE9268" s="13"/>
      <c r="AF9268" s="13"/>
      <c r="AG9268" s="13"/>
      <c r="AH9268" s="13"/>
      <c r="AI9268" s="13"/>
      <c r="AJ9268" s="13"/>
      <c r="AK9268" s="13"/>
      <c r="AL9268" s="13"/>
      <c r="AM9268" s="13"/>
      <c r="AN9268" s="13"/>
      <c r="AO9268" s="13"/>
      <c r="AP9268" s="13"/>
      <c r="AQ9268" s="13"/>
      <c r="AR9268" s="13"/>
      <c r="AS9268" s="13"/>
      <c r="AT9268" s="13"/>
      <c r="AU9268" s="13"/>
      <c r="AV9268" s="13"/>
      <c r="AW9268" s="13"/>
      <c r="AX9268" s="13"/>
      <c r="AY9268" s="13"/>
      <c r="AZ9268" s="12"/>
      <c r="BA9268" s="12"/>
      <c r="BB9268" s="12"/>
      <c r="BC9268" s="11"/>
      <c r="BD9268" s="11"/>
      <c r="BE9268" s="11"/>
      <c r="BF9268" s="11"/>
    </row>
    <row r="9269" spans="1:58" x14ac:dyDescent="0.25">
      <c r="A9269" s="13"/>
      <c r="B9269" s="13"/>
      <c r="C9269" s="13"/>
      <c r="D9269" s="13"/>
      <c r="E9269" s="13"/>
      <c r="F9269" s="13"/>
      <c r="G9269" s="13"/>
      <c r="H9269" s="13"/>
      <c r="I9269" s="13"/>
      <c r="J9269" s="13"/>
      <c r="K9269" s="13"/>
      <c r="L9269" s="13"/>
      <c r="M9269" s="13"/>
      <c r="N9269" s="13"/>
      <c r="O9269" s="13"/>
      <c r="P9269" s="13"/>
      <c r="Q9269" s="13"/>
      <c r="R9269" s="13"/>
      <c r="S9269" s="13"/>
      <c r="T9269" s="13"/>
      <c r="U9269" s="13"/>
      <c r="V9269" s="13"/>
      <c r="W9269" s="13"/>
      <c r="X9269" s="13"/>
      <c r="Y9269" s="13"/>
      <c r="Z9269" s="13"/>
      <c r="AA9269" s="13"/>
      <c r="AB9269" s="13"/>
      <c r="AC9269" s="13"/>
      <c r="AD9269" s="13"/>
      <c r="AE9269" s="13"/>
      <c r="AF9269" s="13"/>
      <c r="AG9269" s="13"/>
      <c r="AH9269" s="13"/>
      <c r="AI9269" s="13"/>
      <c r="AJ9269" s="13"/>
      <c r="AK9269" s="13"/>
      <c r="AL9269" s="13"/>
      <c r="AM9269" s="13"/>
      <c r="AN9269" s="13"/>
      <c r="AO9269" s="13"/>
      <c r="AP9269" s="13"/>
      <c r="AQ9269" s="13"/>
      <c r="AR9269" s="13"/>
      <c r="AS9269" s="13"/>
      <c r="AT9269" s="13"/>
      <c r="AU9269" s="13"/>
      <c r="AV9269" s="13"/>
      <c r="AW9269" s="13"/>
      <c r="AX9269" s="13"/>
      <c r="AY9269" s="13"/>
      <c r="AZ9269" s="12"/>
      <c r="BA9269" s="12"/>
      <c r="BB9269" s="12"/>
      <c r="BC9269" s="11"/>
      <c r="BD9269" s="11"/>
      <c r="BE9269" s="11"/>
      <c r="BF9269" s="11"/>
    </row>
    <row r="9270" spans="1:58" x14ac:dyDescent="0.25">
      <c r="A9270" s="13"/>
      <c r="B9270" s="13"/>
      <c r="C9270" s="13"/>
      <c r="D9270" s="13"/>
      <c r="E9270" s="13"/>
      <c r="F9270" s="13"/>
      <c r="G9270" s="13"/>
      <c r="H9270" s="13"/>
      <c r="I9270" s="13"/>
      <c r="J9270" s="13"/>
      <c r="K9270" s="13"/>
      <c r="L9270" s="13"/>
      <c r="M9270" s="13"/>
      <c r="N9270" s="13"/>
      <c r="O9270" s="13"/>
      <c r="P9270" s="13"/>
      <c r="Q9270" s="13"/>
      <c r="R9270" s="13"/>
      <c r="S9270" s="13"/>
      <c r="T9270" s="13"/>
      <c r="U9270" s="13"/>
      <c r="V9270" s="13"/>
      <c r="W9270" s="13"/>
      <c r="X9270" s="13"/>
      <c r="Y9270" s="13"/>
      <c r="Z9270" s="13"/>
      <c r="AA9270" s="13"/>
      <c r="AB9270" s="13"/>
      <c r="AC9270" s="13"/>
      <c r="AD9270" s="13"/>
      <c r="AE9270" s="13"/>
      <c r="AF9270" s="13"/>
      <c r="AG9270" s="13"/>
      <c r="AH9270" s="13"/>
      <c r="AI9270" s="13"/>
      <c r="AJ9270" s="13"/>
      <c r="AK9270" s="13"/>
      <c r="AL9270" s="13"/>
      <c r="AM9270" s="13"/>
      <c r="AN9270" s="13"/>
      <c r="AO9270" s="13"/>
      <c r="AP9270" s="13"/>
      <c r="AQ9270" s="13"/>
      <c r="AR9270" s="13"/>
      <c r="AS9270" s="13"/>
      <c r="AT9270" s="13"/>
      <c r="AU9270" s="13"/>
      <c r="AV9270" s="13"/>
      <c r="AW9270" s="13"/>
      <c r="AX9270" s="13"/>
      <c r="AY9270" s="13"/>
      <c r="AZ9270" s="12"/>
      <c r="BA9270" s="12"/>
      <c r="BB9270" s="12"/>
      <c r="BC9270" s="11"/>
      <c r="BD9270" s="11"/>
      <c r="BE9270" s="11"/>
      <c r="BF9270" s="11"/>
    </row>
    <row r="9271" spans="1:58" x14ac:dyDescent="0.25">
      <c r="A9271" s="13"/>
      <c r="B9271" s="13"/>
      <c r="C9271" s="13"/>
      <c r="D9271" s="13"/>
      <c r="E9271" s="13"/>
      <c r="F9271" s="13"/>
      <c r="G9271" s="13"/>
      <c r="H9271" s="13"/>
      <c r="I9271" s="13"/>
      <c r="J9271" s="13"/>
      <c r="K9271" s="13"/>
      <c r="L9271" s="13"/>
      <c r="M9271" s="13"/>
      <c r="N9271" s="13"/>
      <c r="O9271" s="13"/>
      <c r="P9271" s="13"/>
      <c r="Q9271" s="13"/>
      <c r="R9271" s="13"/>
      <c r="S9271" s="13"/>
      <c r="T9271" s="13"/>
      <c r="U9271" s="13"/>
      <c r="V9271" s="13"/>
      <c r="W9271" s="13"/>
      <c r="X9271" s="13"/>
      <c r="Y9271" s="13"/>
      <c r="Z9271" s="13"/>
      <c r="AA9271" s="13"/>
      <c r="AB9271" s="13"/>
      <c r="AC9271" s="13"/>
      <c r="AD9271" s="13"/>
      <c r="AE9271" s="13"/>
      <c r="AF9271" s="13"/>
      <c r="AG9271" s="13"/>
      <c r="AH9271" s="13"/>
      <c r="AI9271" s="13"/>
      <c r="AJ9271" s="13"/>
      <c r="AK9271" s="13"/>
      <c r="AL9271" s="13"/>
      <c r="AM9271" s="13"/>
      <c r="AN9271" s="13"/>
      <c r="AO9271" s="13"/>
      <c r="AP9271" s="13"/>
      <c r="AQ9271" s="13"/>
      <c r="AR9271" s="13"/>
      <c r="AS9271" s="13"/>
      <c r="AT9271" s="13"/>
      <c r="AU9271" s="13"/>
      <c r="AV9271" s="13"/>
      <c r="AW9271" s="13"/>
      <c r="AX9271" s="13"/>
      <c r="AY9271" s="13"/>
      <c r="AZ9271" s="12"/>
      <c r="BA9271" s="12"/>
      <c r="BB9271" s="12"/>
      <c r="BC9271" s="11"/>
      <c r="BD9271" s="11"/>
      <c r="BE9271" s="11"/>
      <c r="BF9271" s="11"/>
    </row>
    <row r="9272" spans="1:58" x14ac:dyDescent="0.25">
      <c r="A9272" s="13"/>
      <c r="B9272" s="13"/>
      <c r="C9272" s="13"/>
      <c r="D9272" s="13"/>
      <c r="E9272" s="13"/>
      <c r="F9272" s="13"/>
      <c r="G9272" s="13"/>
      <c r="H9272" s="13"/>
      <c r="I9272" s="13"/>
      <c r="J9272" s="13"/>
      <c r="K9272" s="13"/>
      <c r="L9272" s="13"/>
      <c r="M9272" s="13"/>
      <c r="N9272" s="13"/>
      <c r="O9272" s="13"/>
      <c r="P9272" s="13"/>
      <c r="Q9272" s="13"/>
      <c r="R9272" s="13"/>
      <c r="S9272" s="13"/>
      <c r="T9272" s="13"/>
      <c r="U9272" s="13"/>
      <c r="V9272" s="13"/>
      <c r="W9272" s="13"/>
      <c r="X9272" s="13"/>
      <c r="Y9272" s="13"/>
      <c r="Z9272" s="13"/>
      <c r="AA9272" s="13"/>
      <c r="AB9272" s="13"/>
      <c r="AC9272" s="13"/>
      <c r="AD9272" s="13"/>
      <c r="AE9272" s="13"/>
      <c r="AF9272" s="13"/>
      <c r="AG9272" s="13"/>
      <c r="AH9272" s="13"/>
      <c r="AI9272" s="13"/>
      <c r="AJ9272" s="13"/>
      <c r="AK9272" s="13"/>
      <c r="AL9272" s="13"/>
      <c r="AM9272" s="13"/>
      <c r="AN9272" s="13"/>
      <c r="AO9272" s="13"/>
      <c r="AP9272" s="13"/>
      <c r="AQ9272" s="13"/>
      <c r="AR9272" s="13"/>
      <c r="AS9272" s="13"/>
      <c r="AT9272" s="13"/>
      <c r="AU9272" s="13"/>
      <c r="AV9272" s="13"/>
      <c r="AW9272" s="13"/>
      <c r="AX9272" s="13"/>
      <c r="AY9272" s="13"/>
      <c r="AZ9272" s="12"/>
      <c r="BA9272" s="12"/>
      <c r="BB9272" s="12"/>
      <c r="BC9272" s="11"/>
      <c r="BD9272" s="11"/>
      <c r="BE9272" s="11"/>
      <c r="BF9272" s="11"/>
    </row>
    <row r="9273" spans="1:58" x14ac:dyDescent="0.25">
      <c r="A9273" s="13"/>
      <c r="B9273" s="13"/>
      <c r="C9273" s="13"/>
      <c r="D9273" s="13"/>
      <c r="E9273" s="13"/>
      <c r="F9273" s="13"/>
      <c r="G9273" s="13"/>
      <c r="H9273" s="13"/>
      <c r="I9273" s="13"/>
      <c r="J9273" s="13"/>
      <c r="K9273" s="13"/>
      <c r="L9273" s="13"/>
      <c r="M9273" s="13"/>
      <c r="N9273" s="13"/>
      <c r="O9273" s="13"/>
      <c r="P9273" s="13"/>
      <c r="Q9273" s="13"/>
      <c r="R9273" s="13"/>
      <c r="S9273" s="13"/>
      <c r="T9273" s="13"/>
      <c r="U9273" s="13"/>
      <c r="V9273" s="13"/>
      <c r="W9273" s="13"/>
      <c r="X9273" s="13"/>
      <c r="Y9273" s="13"/>
      <c r="Z9273" s="13"/>
      <c r="AA9273" s="13"/>
      <c r="AB9273" s="13"/>
      <c r="AC9273" s="13"/>
      <c r="AD9273" s="13"/>
      <c r="AE9273" s="13"/>
      <c r="AF9273" s="13"/>
      <c r="AG9273" s="13"/>
      <c r="AH9273" s="13"/>
      <c r="AI9273" s="13"/>
      <c r="AJ9273" s="13"/>
      <c r="AK9273" s="13"/>
      <c r="AL9273" s="13"/>
      <c r="AM9273" s="13"/>
      <c r="AN9273" s="13"/>
      <c r="AO9273" s="13"/>
      <c r="AP9273" s="13"/>
      <c r="AQ9273" s="13"/>
      <c r="AR9273" s="13"/>
      <c r="AS9273" s="13"/>
      <c r="AT9273" s="13"/>
      <c r="AU9273" s="13"/>
      <c r="AV9273" s="13"/>
      <c r="AW9273" s="13"/>
      <c r="AX9273" s="13"/>
      <c r="AY9273" s="13"/>
      <c r="AZ9273" s="12"/>
      <c r="BA9273" s="12"/>
      <c r="BB9273" s="12"/>
      <c r="BC9273" s="11"/>
      <c r="BD9273" s="11"/>
      <c r="BE9273" s="11"/>
      <c r="BF9273" s="11"/>
    </row>
    <row r="9274" spans="1:58" x14ac:dyDescent="0.25">
      <c r="A9274" s="13"/>
      <c r="B9274" s="13"/>
      <c r="C9274" s="13"/>
      <c r="D9274" s="13"/>
      <c r="E9274" s="13"/>
      <c r="F9274" s="13"/>
      <c r="G9274" s="13"/>
      <c r="H9274" s="13"/>
      <c r="I9274" s="13"/>
      <c r="J9274" s="13"/>
      <c r="K9274" s="13"/>
      <c r="L9274" s="13"/>
      <c r="M9274" s="13"/>
      <c r="N9274" s="13"/>
      <c r="O9274" s="13"/>
      <c r="P9274" s="13"/>
      <c r="Q9274" s="13"/>
      <c r="R9274" s="13"/>
      <c r="S9274" s="13"/>
      <c r="T9274" s="13"/>
      <c r="U9274" s="13"/>
      <c r="V9274" s="13"/>
      <c r="W9274" s="13"/>
      <c r="X9274" s="13"/>
      <c r="Y9274" s="13"/>
      <c r="Z9274" s="13"/>
      <c r="AA9274" s="13"/>
      <c r="AB9274" s="13"/>
      <c r="AC9274" s="13"/>
      <c r="AD9274" s="13"/>
      <c r="AE9274" s="13"/>
      <c r="AF9274" s="13"/>
      <c r="AG9274" s="13"/>
      <c r="AH9274" s="13"/>
      <c r="AI9274" s="13"/>
      <c r="AJ9274" s="13"/>
      <c r="AK9274" s="13"/>
      <c r="AL9274" s="13"/>
      <c r="AM9274" s="13"/>
      <c r="AN9274" s="13"/>
      <c r="AO9274" s="13"/>
      <c r="AP9274" s="13"/>
      <c r="AQ9274" s="13"/>
      <c r="AR9274" s="13"/>
      <c r="AS9274" s="13"/>
      <c r="AT9274" s="13"/>
      <c r="AU9274" s="13"/>
      <c r="AV9274" s="13"/>
      <c r="AW9274" s="13"/>
      <c r="AX9274" s="13"/>
      <c r="AY9274" s="13"/>
      <c r="AZ9274" s="12"/>
      <c r="BA9274" s="12"/>
      <c r="BB9274" s="12"/>
      <c r="BC9274" s="11"/>
      <c r="BD9274" s="11"/>
      <c r="BE9274" s="11"/>
      <c r="BF9274" s="11"/>
    </row>
    <row r="9275" spans="1:58" x14ac:dyDescent="0.25">
      <c r="A9275" s="13"/>
      <c r="B9275" s="13"/>
      <c r="C9275" s="13"/>
      <c r="D9275" s="13"/>
      <c r="E9275" s="13"/>
      <c r="F9275" s="13"/>
      <c r="G9275" s="13"/>
      <c r="H9275" s="13"/>
      <c r="I9275" s="13"/>
      <c r="J9275" s="13"/>
      <c r="K9275" s="13"/>
      <c r="L9275" s="13"/>
      <c r="M9275" s="13"/>
      <c r="N9275" s="13"/>
      <c r="O9275" s="13"/>
      <c r="P9275" s="13"/>
      <c r="Q9275" s="13"/>
      <c r="R9275" s="13"/>
      <c r="S9275" s="13"/>
      <c r="T9275" s="13"/>
      <c r="U9275" s="13"/>
      <c r="V9275" s="13"/>
      <c r="W9275" s="13"/>
      <c r="X9275" s="13"/>
      <c r="Y9275" s="13"/>
      <c r="Z9275" s="13"/>
      <c r="AA9275" s="13"/>
      <c r="AB9275" s="13"/>
      <c r="AC9275" s="13"/>
      <c r="AD9275" s="13"/>
      <c r="AE9275" s="13"/>
      <c r="AF9275" s="13"/>
      <c r="AG9275" s="13"/>
      <c r="AH9275" s="13"/>
      <c r="AI9275" s="13"/>
      <c r="AJ9275" s="13"/>
      <c r="AK9275" s="13"/>
      <c r="AL9275" s="13"/>
      <c r="AM9275" s="13"/>
      <c r="AN9275" s="13"/>
      <c r="AO9275" s="13"/>
      <c r="AP9275" s="13"/>
      <c r="AQ9275" s="13"/>
      <c r="AR9275" s="13"/>
      <c r="AS9275" s="13"/>
      <c r="AT9275" s="13"/>
      <c r="AU9275" s="13"/>
      <c r="AV9275" s="13"/>
      <c r="AW9275" s="13"/>
      <c r="AX9275" s="13"/>
      <c r="AY9275" s="13"/>
      <c r="AZ9275" s="12"/>
      <c r="BA9275" s="12"/>
      <c r="BB9275" s="12"/>
      <c r="BC9275" s="11"/>
      <c r="BD9275" s="11"/>
      <c r="BE9275" s="11"/>
      <c r="BF9275" s="11"/>
    </row>
    <row r="9276" spans="1:58" x14ac:dyDescent="0.25">
      <c r="A9276" s="13"/>
      <c r="B9276" s="13"/>
      <c r="C9276" s="13"/>
      <c r="D9276" s="13"/>
      <c r="E9276" s="13"/>
      <c r="F9276" s="13"/>
      <c r="G9276" s="13"/>
      <c r="H9276" s="13"/>
      <c r="I9276" s="13"/>
      <c r="J9276" s="13"/>
      <c r="K9276" s="13"/>
      <c r="L9276" s="13"/>
      <c r="M9276" s="13"/>
      <c r="N9276" s="13"/>
      <c r="O9276" s="13"/>
      <c r="P9276" s="13"/>
      <c r="Q9276" s="13"/>
      <c r="R9276" s="13"/>
      <c r="S9276" s="13"/>
      <c r="T9276" s="13"/>
      <c r="U9276" s="13"/>
      <c r="V9276" s="13"/>
      <c r="W9276" s="13"/>
      <c r="X9276" s="13"/>
      <c r="Y9276" s="13"/>
      <c r="Z9276" s="13"/>
      <c r="AA9276" s="13"/>
      <c r="AB9276" s="13"/>
      <c r="AC9276" s="13"/>
      <c r="AD9276" s="13"/>
      <c r="AE9276" s="13"/>
      <c r="AF9276" s="13"/>
      <c r="AG9276" s="13"/>
      <c r="AH9276" s="13"/>
      <c r="AI9276" s="13"/>
      <c r="AJ9276" s="13"/>
      <c r="AK9276" s="13"/>
      <c r="AL9276" s="13"/>
      <c r="AM9276" s="13"/>
      <c r="AN9276" s="13"/>
      <c r="AO9276" s="13"/>
      <c r="AP9276" s="13"/>
      <c r="AQ9276" s="13"/>
      <c r="AR9276" s="13"/>
      <c r="AS9276" s="13"/>
      <c r="AT9276" s="13"/>
      <c r="AU9276" s="13"/>
      <c r="AV9276" s="13"/>
      <c r="AW9276" s="13"/>
      <c r="AX9276" s="13"/>
      <c r="AY9276" s="13"/>
      <c r="AZ9276" s="12"/>
      <c r="BA9276" s="12"/>
      <c r="BB9276" s="12"/>
      <c r="BC9276" s="11"/>
      <c r="BD9276" s="11"/>
      <c r="BE9276" s="11"/>
      <c r="BF9276" s="11"/>
    </row>
    <row r="9277" spans="1:58" x14ac:dyDescent="0.25">
      <c r="A9277" s="13"/>
      <c r="B9277" s="13"/>
      <c r="C9277" s="13"/>
      <c r="D9277" s="13"/>
      <c r="E9277" s="13"/>
      <c r="F9277" s="13"/>
      <c r="G9277" s="13"/>
      <c r="H9277" s="13"/>
      <c r="I9277" s="13"/>
      <c r="J9277" s="13"/>
      <c r="K9277" s="13"/>
      <c r="L9277" s="13"/>
      <c r="M9277" s="13"/>
      <c r="N9277" s="13"/>
      <c r="O9277" s="13"/>
      <c r="P9277" s="13"/>
      <c r="Q9277" s="13"/>
      <c r="R9277" s="13"/>
      <c r="S9277" s="13"/>
      <c r="T9277" s="13"/>
      <c r="U9277" s="13"/>
      <c r="V9277" s="13"/>
      <c r="W9277" s="13"/>
      <c r="X9277" s="13"/>
      <c r="Y9277" s="13"/>
      <c r="Z9277" s="13"/>
      <c r="AA9277" s="13"/>
      <c r="AB9277" s="13"/>
      <c r="AC9277" s="13"/>
      <c r="AD9277" s="13"/>
      <c r="AE9277" s="13"/>
      <c r="AF9277" s="13"/>
      <c r="AG9277" s="13"/>
      <c r="AH9277" s="13"/>
      <c r="AI9277" s="13"/>
      <c r="AJ9277" s="13"/>
      <c r="AK9277" s="13"/>
      <c r="AL9277" s="13"/>
      <c r="AM9277" s="13"/>
      <c r="AN9277" s="13"/>
      <c r="AO9277" s="13"/>
      <c r="AP9277" s="13"/>
      <c r="AQ9277" s="13"/>
      <c r="AR9277" s="13"/>
      <c r="AS9277" s="13"/>
      <c r="AT9277" s="13"/>
      <c r="AU9277" s="13"/>
      <c r="AV9277" s="13"/>
      <c r="AW9277" s="13"/>
      <c r="AX9277" s="13"/>
      <c r="AY9277" s="13"/>
      <c r="AZ9277" s="12"/>
      <c r="BA9277" s="12"/>
      <c r="BB9277" s="12"/>
      <c r="BC9277" s="11"/>
      <c r="BD9277" s="11"/>
      <c r="BE9277" s="11"/>
      <c r="BF9277" s="11"/>
    </row>
    <row r="9278" spans="1:58" x14ac:dyDescent="0.25">
      <c r="A9278" s="13"/>
      <c r="B9278" s="13"/>
      <c r="C9278" s="13"/>
      <c r="D9278" s="13"/>
      <c r="E9278" s="13"/>
      <c r="F9278" s="13"/>
      <c r="G9278" s="13"/>
      <c r="H9278" s="13"/>
      <c r="I9278" s="13"/>
      <c r="J9278" s="13"/>
      <c r="K9278" s="13"/>
      <c r="L9278" s="13"/>
      <c r="M9278" s="13"/>
      <c r="N9278" s="13"/>
      <c r="O9278" s="13"/>
      <c r="P9278" s="13"/>
      <c r="Q9278" s="13"/>
      <c r="R9278" s="13"/>
      <c r="S9278" s="13"/>
      <c r="T9278" s="13"/>
      <c r="U9278" s="13"/>
      <c r="V9278" s="13"/>
      <c r="W9278" s="13"/>
      <c r="X9278" s="13"/>
      <c r="Y9278" s="13"/>
      <c r="Z9278" s="13"/>
      <c r="AA9278" s="13"/>
      <c r="AB9278" s="13"/>
      <c r="AC9278" s="13"/>
      <c r="AD9278" s="13"/>
      <c r="AE9278" s="13"/>
      <c r="AF9278" s="13"/>
      <c r="AG9278" s="13"/>
      <c r="AH9278" s="13"/>
      <c r="AI9278" s="13"/>
      <c r="AJ9278" s="13"/>
      <c r="AK9278" s="13"/>
      <c r="AL9278" s="13"/>
      <c r="AM9278" s="13"/>
      <c r="AN9278" s="13"/>
      <c r="AO9278" s="13"/>
      <c r="AP9278" s="13"/>
      <c r="AQ9278" s="13"/>
      <c r="AR9278" s="13"/>
      <c r="AS9278" s="13"/>
      <c r="AT9278" s="13"/>
      <c r="AU9278" s="13"/>
      <c r="AV9278" s="13"/>
      <c r="AW9278" s="13"/>
      <c r="AX9278" s="13"/>
      <c r="AY9278" s="13"/>
      <c r="AZ9278" s="12"/>
      <c r="BA9278" s="12"/>
      <c r="BB9278" s="12"/>
      <c r="BC9278" s="11"/>
      <c r="BD9278" s="11"/>
      <c r="BE9278" s="11"/>
      <c r="BF9278" s="11"/>
    </row>
    <row r="9279" spans="1:58" x14ac:dyDescent="0.25">
      <c r="A9279" s="13"/>
      <c r="B9279" s="13"/>
      <c r="C9279" s="13"/>
      <c r="D9279" s="13"/>
      <c r="E9279" s="13"/>
      <c r="F9279" s="13"/>
      <c r="G9279" s="13"/>
      <c r="H9279" s="13"/>
      <c r="I9279" s="13"/>
      <c r="J9279" s="13"/>
      <c r="K9279" s="13"/>
      <c r="L9279" s="13"/>
      <c r="M9279" s="13"/>
      <c r="N9279" s="13"/>
      <c r="O9279" s="13"/>
      <c r="P9279" s="13"/>
      <c r="Q9279" s="13"/>
      <c r="R9279" s="13"/>
      <c r="S9279" s="13"/>
      <c r="T9279" s="13"/>
      <c r="U9279" s="13"/>
      <c r="V9279" s="13"/>
      <c r="W9279" s="13"/>
      <c r="X9279" s="13"/>
      <c r="Y9279" s="13"/>
      <c r="Z9279" s="13"/>
      <c r="AA9279" s="13"/>
      <c r="AB9279" s="13"/>
      <c r="AC9279" s="13"/>
      <c r="AD9279" s="13"/>
      <c r="AE9279" s="13"/>
      <c r="AF9279" s="13"/>
      <c r="AG9279" s="13"/>
      <c r="AH9279" s="13"/>
      <c r="AI9279" s="13"/>
      <c r="AJ9279" s="13"/>
      <c r="AK9279" s="13"/>
      <c r="AL9279" s="13"/>
      <c r="AM9279" s="13"/>
      <c r="AN9279" s="13"/>
      <c r="AO9279" s="13"/>
      <c r="AP9279" s="13"/>
      <c r="AQ9279" s="13"/>
      <c r="AR9279" s="13"/>
      <c r="AS9279" s="13"/>
      <c r="AT9279" s="13"/>
      <c r="AU9279" s="13"/>
      <c r="AV9279" s="13"/>
      <c r="AW9279" s="13"/>
      <c r="AX9279" s="13"/>
      <c r="AY9279" s="13"/>
      <c r="AZ9279" s="12"/>
      <c r="BA9279" s="12"/>
      <c r="BB9279" s="12"/>
      <c r="BC9279" s="11"/>
      <c r="BD9279" s="11"/>
      <c r="BE9279" s="11"/>
      <c r="BF9279" s="11"/>
    </row>
    <row r="9280" spans="1:58" x14ac:dyDescent="0.25">
      <c r="A9280" s="13"/>
      <c r="B9280" s="13"/>
      <c r="C9280" s="13"/>
      <c r="D9280" s="13"/>
      <c r="E9280" s="13"/>
      <c r="F9280" s="13"/>
      <c r="G9280" s="13"/>
      <c r="H9280" s="13"/>
      <c r="I9280" s="13"/>
      <c r="J9280" s="13"/>
      <c r="K9280" s="13"/>
      <c r="L9280" s="13"/>
      <c r="M9280" s="13"/>
      <c r="N9280" s="13"/>
      <c r="O9280" s="13"/>
      <c r="P9280" s="13"/>
      <c r="Q9280" s="13"/>
      <c r="R9280" s="13"/>
      <c r="S9280" s="13"/>
      <c r="T9280" s="13"/>
      <c r="U9280" s="13"/>
      <c r="V9280" s="13"/>
      <c r="W9280" s="13"/>
      <c r="X9280" s="13"/>
      <c r="Y9280" s="13"/>
      <c r="Z9280" s="13"/>
      <c r="AA9280" s="13"/>
      <c r="AB9280" s="13"/>
      <c r="AC9280" s="13"/>
      <c r="AD9280" s="13"/>
      <c r="AE9280" s="13"/>
      <c r="AF9280" s="13"/>
      <c r="AG9280" s="13"/>
      <c r="AH9280" s="13"/>
      <c r="AI9280" s="13"/>
      <c r="AJ9280" s="13"/>
      <c r="AK9280" s="13"/>
      <c r="AL9280" s="13"/>
      <c r="AM9280" s="13"/>
      <c r="AN9280" s="13"/>
      <c r="AO9280" s="13"/>
      <c r="AP9280" s="13"/>
      <c r="AQ9280" s="13"/>
      <c r="AR9280" s="13"/>
      <c r="AS9280" s="13"/>
      <c r="AT9280" s="13"/>
      <c r="AU9280" s="13"/>
      <c r="AV9280" s="13"/>
      <c r="AW9280" s="13"/>
      <c r="AX9280" s="13"/>
      <c r="AY9280" s="13"/>
      <c r="AZ9280" s="12"/>
      <c r="BA9280" s="12"/>
      <c r="BB9280" s="12"/>
      <c r="BC9280" s="11"/>
      <c r="BD9280" s="11"/>
      <c r="BE9280" s="11"/>
      <c r="BF9280" s="11"/>
    </row>
    <row r="9281" spans="1:58" x14ac:dyDescent="0.25">
      <c r="A9281" s="13"/>
      <c r="B9281" s="13"/>
      <c r="C9281" s="13"/>
      <c r="D9281" s="13"/>
      <c r="E9281" s="13"/>
      <c r="F9281" s="13"/>
      <c r="G9281" s="13"/>
      <c r="H9281" s="13"/>
      <c r="I9281" s="13"/>
      <c r="J9281" s="13"/>
      <c r="K9281" s="13"/>
      <c r="L9281" s="13"/>
      <c r="M9281" s="13"/>
      <c r="N9281" s="13"/>
      <c r="O9281" s="13"/>
      <c r="P9281" s="13"/>
      <c r="Q9281" s="13"/>
      <c r="R9281" s="13"/>
      <c r="S9281" s="13"/>
      <c r="T9281" s="13"/>
      <c r="U9281" s="13"/>
      <c r="V9281" s="13"/>
      <c r="W9281" s="13"/>
      <c r="X9281" s="13"/>
      <c r="Y9281" s="13"/>
      <c r="Z9281" s="13"/>
      <c r="AA9281" s="13"/>
      <c r="AB9281" s="13"/>
      <c r="AC9281" s="13"/>
      <c r="AD9281" s="13"/>
      <c r="AE9281" s="13"/>
      <c r="AF9281" s="13"/>
      <c r="AG9281" s="13"/>
      <c r="AH9281" s="13"/>
      <c r="AI9281" s="13"/>
      <c r="AJ9281" s="13"/>
      <c r="AK9281" s="13"/>
      <c r="AL9281" s="13"/>
      <c r="AM9281" s="13"/>
      <c r="AN9281" s="13"/>
      <c r="AO9281" s="13"/>
      <c r="AP9281" s="13"/>
      <c r="AQ9281" s="13"/>
      <c r="AR9281" s="13"/>
      <c r="AS9281" s="13"/>
      <c r="AT9281" s="13"/>
      <c r="AU9281" s="13"/>
      <c r="AV9281" s="13"/>
      <c r="AW9281" s="13"/>
      <c r="AX9281" s="13"/>
      <c r="AY9281" s="13"/>
      <c r="AZ9281" s="12"/>
      <c r="BA9281" s="12"/>
      <c r="BB9281" s="12"/>
      <c r="BC9281" s="11"/>
      <c r="BD9281" s="11"/>
      <c r="BE9281" s="11"/>
      <c r="BF9281" s="11"/>
    </row>
    <row r="9282" spans="1:58" x14ac:dyDescent="0.25">
      <c r="A9282" s="13"/>
      <c r="B9282" s="13"/>
      <c r="C9282" s="13"/>
      <c r="D9282" s="13"/>
      <c r="E9282" s="13"/>
      <c r="F9282" s="13"/>
      <c r="G9282" s="13"/>
      <c r="H9282" s="13"/>
      <c r="I9282" s="13"/>
      <c r="J9282" s="13"/>
      <c r="K9282" s="13"/>
      <c r="L9282" s="13"/>
      <c r="M9282" s="13"/>
      <c r="N9282" s="13"/>
      <c r="O9282" s="13"/>
      <c r="P9282" s="13"/>
      <c r="Q9282" s="13"/>
      <c r="R9282" s="13"/>
      <c r="S9282" s="13"/>
      <c r="T9282" s="13"/>
      <c r="U9282" s="13"/>
      <c r="V9282" s="13"/>
      <c r="W9282" s="13"/>
      <c r="X9282" s="13"/>
      <c r="Y9282" s="13"/>
      <c r="Z9282" s="13"/>
      <c r="AA9282" s="13"/>
      <c r="AB9282" s="13"/>
      <c r="AC9282" s="13"/>
      <c r="AD9282" s="13"/>
      <c r="AE9282" s="13"/>
      <c r="AF9282" s="13"/>
      <c r="AG9282" s="13"/>
      <c r="AH9282" s="13"/>
      <c r="AI9282" s="13"/>
      <c r="AJ9282" s="13"/>
      <c r="AK9282" s="13"/>
      <c r="AL9282" s="13"/>
      <c r="AM9282" s="13"/>
      <c r="AN9282" s="13"/>
      <c r="AO9282" s="13"/>
      <c r="AP9282" s="13"/>
      <c r="AQ9282" s="13"/>
      <c r="AR9282" s="13"/>
      <c r="AS9282" s="13"/>
      <c r="AT9282" s="13"/>
      <c r="AU9282" s="13"/>
      <c r="AV9282" s="13"/>
      <c r="AW9282" s="13"/>
      <c r="AX9282" s="13"/>
      <c r="AY9282" s="13"/>
      <c r="AZ9282" s="12"/>
      <c r="BA9282" s="12"/>
      <c r="BB9282" s="12"/>
      <c r="BC9282" s="11"/>
      <c r="BD9282" s="11"/>
      <c r="BE9282" s="11"/>
      <c r="BF9282" s="11"/>
    </row>
    <row r="9283" spans="1:58" x14ac:dyDescent="0.25">
      <c r="A9283" s="13"/>
      <c r="B9283" s="13"/>
      <c r="C9283" s="13"/>
      <c r="D9283" s="13"/>
      <c r="E9283" s="13"/>
      <c r="F9283" s="13"/>
      <c r="G9283" s="13"/>
      <c r="H9283" s="13"/>
      <c r="I9283" s="13"/>
      <c r="J9283" s="13"/>
      <c r="K9283" s="13"/>
      <c r="L9283" s="13"/>
      <c r="M9283" s="13"/>
      <c r="N9283" s="13"/>
      <c r="O9283" s="13"/>
      <c r="P9283" s="13"/>
      <c r="Q9283" s="13"/>
      <c r="R9283" s="13"/>
      <c r="S9283" s="13"/>
      <c r="T9283" s="13"/>
      <c r="U9283" s="13"/>
      <c r="V9283" s="13"/>
      <c r="W9283" s="13"/>
      <c r="X9283" s="13"/>
      <c r="Y9283" s="13"/>
      <c r="Z9283" s="13"/>
      <c r="AA9283" s="13"/>
      <c r="AB9283" s="13"/>
      <c r="AC9283" s="13"/>
      <c r="AD9283" s="13"/>
      <c r="AE9283" s="13"/>
      <c r="AF9283" s="13"/>
      <c r="AG9283" s="13"/>
      <c r="AH9283" s="13"/>
      <c r="AI9283" s="13"/>
      <c r="AJ9283" s="13"/>
      <c r="AK9283" s="13"/>
      <c r="AL9283" s="13"/>
      <c r="AM9283" s="13"/>
      <c r="AN9283" s="13"/>
      <c r="AO9283" s="13"/>
      <c r="AP9283" s="13"/>
      <c r="AQ9283" s="13"/>
      <c r="AR9283" s="13"/>
      <c r="AS9283" s="13"/>
      <c r="AT9283" s="13"/>
      <c r="AU9283" s="13"/>
      <c r="AV9283" s="13"/>
      <c r="AW9283" s="13"/>
      <c r="AX9283" s="13"/>
      <c r="AY9283" s="13"/>
      <c r="AZ9283" s="12"/>
      <c r="BA9283" s="12"/>
      <c r="BB9283" s="12"/>
      <c r="BC9283" s="11"/>
      <c r="BD9283" s="11"/>
      <c r="BE9283" s="11"/>
      <c r="BF9283" s="11"/>
    </row>
    <row r="9284" spans="1:58" x14ac:dyDescent="0.25">
      <c r="A9284" s="13"/>
      <c r="B9284" s="13"/>
      <c r="C9284" s="13"/>
      <c r="D9284" s="13"/>
      <c r="E9284" s="13"/>
      <c r="F9284" s="13"/>
      <c r="G9284" s="13"/>
      <c r="H9284" s="13"/>
      <c r="I9284" s="13"/>
      <c r="J9284" s="13"/>
      <c r="K9284" s="13"/>
      <c r="L9284" s="13"/>
      <c r="M9284" s="13"/>
      <c r="N9284" s="13"/>
      <c r="O9284" s="13"/>
      <c r="P9284" s="13"/>
      <c r="Q9284" s="13"/>
      <c r="R9284" s="13"/>
      <c r="S9284" s="13"/>
      <c r="T9284" s="13"/>
      <c r="U9284" s="13"/>
      <c r="V9284" s="13"/>
      <c r="W9284" s="13"/>
      <c r="X9284" s="13"/>
      <c r="Y9284" s="13"/>
      <c r="Z9284" s="13"/>
      <c r="AA9284" s="13"/>
      <c r="AB9284" s="13"/>
      <c r="AC9284" s="13"/>
      <c r="AD9284" s="13"/>
      <c r="AE9284" s="13"/>
      <c r="AF9284" s="13"/>
      <c r="AG9284" s="13"/>
      <c r="AH9284" s="13"/>
      <c r="AI9284" s="13"/>
      <c r="AJ9284" s="13"/>
      <c r="AK9284" s="13"/>
      <c r="AL9284" s="13"/>
      <c r="AM9284" s="13"/>
      <c r="AN9284" s="13"/>
      <c r="AO9284" s="13"/>
      <c r="AP9284" s="13"/>
      <c r="AQ9284" s="13"/>
      <c r="AR9284" s="13"/>
      <c r="AS9284" s="13"/>
      <c r="AT9284" s="13"/>
      <c r="AU9284" s="13"/>
      <c r="AV9284" s="13"/>
      <c r="AW9284" s="13"/>
      <c r="AX9284" s="13"/>
      <c r="AY9284" s="13"/>
      <c r="AZ9284" s="12"/>
      <c r="BA9284" s="12"/>
      <c r="BB9284" s="12"/>
      <c r="BC9284" s="11"/>
      <c r="BD9284" s="11"/>
      <c r="BE9284" s="11"/>
      <c r="BF9284" s="11"/>
    </row>
    <row r="9285" spans="1:58" x14ac:dyDescent="0.25">
      <c r="A9285" s="13"/>
      <c r="B9285" s="13"/>
      <c r="C9285" s="13"/>
      <c r="D9285" s="13"/>
      <c r="E9285" s="13"/>
      <c r="F9285" s="13"/>
      <c r="G9285" s="13"/>
      <c r="H9285" s="13"/>
      <c r="I9285" s="13"/>
      <c r="J9285" s="13"/>
      <c r="K9285" s="13"/>
      <c r="L9285" s="13"/>
      <c r="M9285" s="13"/>
      <c r="N9285" s="13"/>
      <c r="O9285" s="13"/>
      <c r="P9285" s="13"/>
      <c r="Q9285" s="13"/>
      <c r="R9285" s="13"/>
      <c r="S9285" s="13"/>
      <c r="T9285" s="13"/>
      <c r="U9285" s="13"/>
      <c r="V9285" s="13"/>
      <c r="W9285" s="13"/>
      <c r="X9285" s="13"/>
      <c r="Y9285" s="13"/>
      <c r="Z9285" s="13"/>
      <c r="AA9285" s="13"/>
      <c r="AB9285" s="13"/>
      <c r="AC9285" s="13"/>
      <c r="AD9285" s="13"/>
      <c r="AE9285" s="13"/>
      <c r="AF9285" s="13"/>
      <c r="AG9285" s="13"/>
      <c r="AH9285" s="13"/>
      <c r="AI9285" s="13"/>
      <c r="AJ9285" s="13"/>
      <c r="AK9285" s="13"/>
      <c r="AL9285" s="13"/>
      <c r="AM9285" s="13"/>
      <c r="AN9285" s="13"/>
      <c r="AO9285" s="13"/>
      <c r="AP9285" s="13"/>
      <c r="AQ9285" s="13"/>
      <c r="AR9285" s="13"/>
      <c r="AS9285" s="13"/>
      <c r="AT9285" s="13"/>
      <c r="AU9285" s="13"/>
      <c r="AV9285" s="13"/>
      <c r="AW9285" s="13"/>
      <c r="AX9285" s="13"/>
      <c r="AY9285" s="13"/>
      <c r="AZ9285" s="12"/>
      <c r="BA9285" s="12"/>
      <c r="BB9285" s="12"/>
      <c r="BC9285" s="11"/>
      <c r="BD9285" s="11"/>
      <c r="BE9285" s="11"/>
      <c r="BF9285" s="11"/>
    </row>
    <row r="9286" spans="1:58" x14ac:dyDescent="0.25">
      <c r="A9286" s="13"/>
      <c r="B9286" s="13"/>
      <c r="C9286" s="13"/>
      <c r="D9286" s="13"/>
      <c r="E9286" s="13"/>
      <c r="F9286" s="13"/>
      <c r="G9286" s="13"/>
      <c r="H9286" s="13"/>
      <c r="I9286" s="13"/>
      <c r="J9286" s="13"/>
      <c r="K9286" s="13"/>
      <c r="L9286" s="13"/>
      <c r="M9286" s="13"/>
      <c r="N9286" s="13"/>
      <c r="O9286" s="13"/>
      <c r="P9286" s="13"/>
      <c r="Q9286" s="13"/>
      <c r="R9286" s="13"/>
      <c r="S9286" s="13"/>
      <c r="T9286" s="13"/>
      <c r="U9286" s="13"/>
      <c r="V9286" s="13"/>
      <c r="W9286" s="13"/>
      <c r="X9286" s="13"/>
      <c r="Y9286" s="13"/>
      <c r="Z9286" s="13"/>
      <c r="AA9286" s="13"/>
      <c r="AB9286" s="13"/>
      <c r="AC9286" s="13"/>
      <c r="AD9286" s="13"/>
      <c r="AE9286" s="13"/>
      <c r="AF9286" s="13"/>
      <c r="AG9286" s="13"/>
      <c r="AH9286" s="13"/>
      <c r="AI9286" s="13"/>
      <c r="AJ9286" s="13"/>
      <c r="AK9286" s="13"/>
      <c r="AL9286" s="13"/>
      <c r="AM9286" s="13"/>
      <c r="AN9286" s="13"/>
      <c r="AO9286" s="13"/>
      <c r="AP9286" s="13"/>
      <c r="AQ9286" s="13"/>
      <c r="AR9286" s="13"/>
      <c r="AS9286" s="13"/>
      <c r="AT9286" s="13"/>
      <c r="AU9286" s="13"/>
      <c r="AV9286" s="13"/>
      <c r="AW9286" s="13"/>
      <c r="AX9286" s="13"/>
      <c r="AY9286" s="13"/>
      <c r="AZ9286" s="12"/>
      <c r="BA9286" s="12"/>
      <c r="BB9286" s="12"/>
      <c r="BC9286" s="11"/>
      <c r="BD9286" s="11"/>
      <c r="BE9286" s="11"/>
      <c r="BF9286" s="11"/>
    </row>
    <row r="9287" spans="1:58" x14ac:dyDescent="0.25">
      <c r="A9287" s="13"/>
      <c r="B9287" s="13"/>
      <c r="C9287" s="13"/>
      <c r="D9287" s="13"/>
      <c r="E9287" s="13"/>
      <c r="F9287" s="13"/>
      <c r="G9287" s="13"/>
      <c r="H9287" s="13"/>
      <c r="I9287" s="13"/>
      <c r="J9287" s="13"/>
      <c r="K9287" s="13"/>
      <c r="L9287" s="13"/>
      <c r="M9287" s="13"/>
      <c r="N9287" s="13"/>
      <c r="O9287" s="13"/>
      <c r="P9287" s="13"/>
      <c r="Q9287" s="13"/>
      <c r="R9287" s="13"/>
      <c r="S9287" s="13"/>
      <c r="T9287" s="13"/>
      <c r="U9287" s="13"/>
      <c r="V9287" s="13"/>
      <c r="W9287" s="13"/>
      <c r="X9287" s="13"/>
      <c r="Y9287" s="13"/>
      <c r="Z9287" s="13"/>
      <c r="AA9287" s="13"/>
      <c r="AB9287" s="13"/>
      <c r="AC9287" s="13"/>
      <c r="AD9287" s="13"/>
      <c r="AE9287" s="13"/>
      <c r="AF9287" s="13"/>
      <c r="AG9287" s="13"/>
      <c r="AH9287" s="13"/>
      <c r="AI9287" s="13"/>
      <c r="AJ9287" s="13"/>
      <c r="AK9287" s="13"/>
      <c r="AL9287" s="13"/>
      <c r="AM9287" s="13"/>
      <c r="AN9287" s="13"/>
      <c r="AO9287" s="13"/>
      <c r="AP9287" s="13"/>
      <c r="AQ9287" s="13"/>
      <c r="AR9287" s="13"/>
      <c r="AS9287" s="13"/>
      <c r="AT9287" s="13"/>
      <c r="AU9287" s="13"/>
      <c r="AV9287" s="13"/>
      <c r="AW9287" s="13"/>
      <c r="AX9287" s="13"/>
      <c r="AY9287" s="13"/>
      <c r="AZ9287" s="12"/>
      <c r="BA9287" s="12"/>
      <c r="BB9287" s="12"/>
      <c r="BC9287" s="11"/>
      <c r="BD9287" s="11"/>
      <c r="BE9287" s="11"/>
      <c r="BF9287" s="11"/>
    </row>
    <row r="9288" spans="1:58" x14ac:dyDescent="0.25">
      <c r="A9288" s="13"/>
      <c r="B9288" s="13"/>
      <c r="C9288" s="13"/>
      <c r="D9288" s="13"/>
      <c r="E9288" s="13"/>
      <c r="F9288" s="13"/>
      <c r="G9288" s="13"/>
      <c r="H9288" s="13"/>
      <c r="I9288" s="13"/>
      <c r="J9288" s="13"/>
      <c r="K9288" s="13"/>
      <c r="L9288" s="13"/>
      <c r="M9288" s="13"/>
      <c r="N9288" s="13"/>
      <c r="O9288" s="13"/>
      <c r="P9288" s="13"/>
      <c r="Q9288" s="13"/>
      <c r="R9288" s="13"/>
      <c r="S9288" s="13"/>
      <c r="T9288" s="13"/>
      <c r="U9288" s="13"/>
      <c r="V9288" s="13"/>
      <c r="W9288" s="13"/>
      <c r="X9288" s="13"/>
      <c r="Y9288" s="13"/>
      <c r="Z9288" s="13"/>
      <c r="AA9288" s="13"/>
      <c r="AB9288" s="13"/>
      <c r="AC9288" s="13"/>
      <c r="AD9288" s="13"/>
      <c r="AE9288" s="13"/>
      <c r="AF9288" s="13"/>
      <c r="AG9288" s="13"/>
      <c r="AH9288" s="13"/>
      <c r="AI9288" s="13"/>
      <c r="AJ9288" s="13"/>
      <c r="AK9288" s="13"/>
      <c r="AL9288" s="13"/>
      <c r="AM9288" s="13"/>
      <c r="AN9288" s="13"/>
      <c r="AO9288" s="13"/>
      <c r="AP9288" s="13"/>
      <c r="AQ9288" s="13"/>
      <c r="AR9288" s="13"/>
      <c r="AS9288" s="13"/>
      <c r="AT9288" s="13"/>
      <c r="AU9288" s="13"/>
      <c r="AV9288" s="13"/>
      <c r="AW9288" s="13"/>
      <c r="AX9288" s="13"/>
      <c r="AY9288" s="13"/>
      <c r="AZ9288" s="12"/>
      <c r="BA9288" s="12"/>
      <c r="BB9288" s="12"/>
      <c r="BC9288" s="11"/>
      <c r="BD9288" s="11"/>
      <c r="BE9288" s="11"/>
      <c r="BF9288" s="11"/>
    </row>
    <row r="9289" spans="1:58" x14ac:dyDescent="0.25">
      <c r="A9289" s="13"/>
      <c r="B9289" s="13"/>
      <c r="C9289" s="13"/>
      <c r="D9289" s="13"/>
      <c r="E9289" s="13"/>
      <c r="F9289" s="13"/>
      <c r="G9289" s="13"/>
      <c r="H9289" s="13"/>
      <c r="I9289" s="13"/>
      <c r="J9289" s="13"/>
      <c r="K9289" s="13"/>
      <c r="L9289" s="13"/>
      <c r="M9289" s="13"/>
      <c r="N9289" s="13"/>
      <c r="O9289" s="13"/>
      <c r="P9289" s="13"/>
      <c r="Q9289" s="13"/>
      <c r="R9289" s="13"/>
      <c r="S9289" s="13"/>
      <c r="T9289" s="13"/>
      <c r="U9289" s="13"/>
      <c r="V9289" s="13"/>
      <c r="W9289" s="13"/>
      <c r="X9289" s="13"/>
      <c r="Y9289" s="13"/>
      <c r="Z9289" s="13"/>
      <c r="AA9289" s="13"/>
      <c r="AB9289" s="13"/>
      <c r="AC9289" s="13"/>
      <c r="AD9289" s="13"/>
      <c r="AE9289" s="13"/>
      <c r="AF9289" s="13"/>
      <c r="AG9289" s="13"/>
      <c r="AH9289" s="13"/>
      <c r="AI9289" s="13"/>
      <c r="AJ9289" s="13"/>
      <c r="AK9289" s="13"/>
      <c r="AL9289" s="13"/>
      <c r="AM9289" s="13"/>
      <c r="AN9289" s="13"/>
      <c r="AO9289" s="13"/>
      <c r="AP9289" s="13"/>
      <c r="AQ9289" s="13"/>
      <c r="AR9289" s="13"/>
      <c r="AS9289" s="13"/>
      <c r="AT9289" s="13"/>
      <c r="AU9289" s="13"/>
      <c r="AV9289" s="13"/>
      <c r="AW9289" s="13"/>
      <c r="AX9289" s="13"/>
      <c r="AY9289" s="13"/>
      <c r="AZ9289" s="12"/>
      <c r="BA9289" s="12"/>
      <c r="BB9289" s="12"/>
      <c r="BC9289" s="11"/>
      <c r="BD9289" s="11"/>
      <c r="BE9289" s="11"/>
      <c r="BF9289" s="11"/>
    </row>
    <row r="9290" spans="1:58" x14ac:dyDescent="0.25">
      <c r="A9290" s="13"/>
      <c r="B9290" s="13"/>
      <c r="C9290" s="13"/>
      <c r="D9290" s="13"/>
      <c r="E9290" s="13"/>
      <c r="F9290" s="13"/>
      <c r="G9290" s="13"/>
      <c r="H9290" s="13"/>
      <c r="I9290" s="13"/>
      <c r="J9290" s="13"/>
      <c r="K9290" s="13"/>
      <c r="L9290" s="13"/>
      <c r="M9290" s="13"/>
      <c r="N9290" s="13"/>
      <c r="O9290" s="13"/>
      <c r="P9290" s="13"/>
      <c r="Q9290" s="13"/>
      <c r="R9290" s="13"/>
      <c r="S9290" s="13"/>
      <c r="T9290" s="13"/>
      <c r="U9290" s="13"/>
      <c r="V9290" s="13"/>
      <c r="W9290" s="13"/>
      <c r="X9290" s="13"/>
      <c r="Y9290" s="13"/>
      <c r="Z9290" s="13"/>
      <c r="AA9290" s="13"/>
      <c r="AB9290" s="13"/>
      <c r="AC9290" s="13"/>
      <c r="AD9290" s="13"/>
      <c r="AE9290" s="13"/>
      <c r="AF9290" s="13"/>
      <c r="AG9290" s="13"/>
      <c r="AH9290" s="13"/>
      <c r="AI9290" s="13"/>
      <c r="AJ9290" s="13"/>
      <c r="AK9290" s="13"/>
      <c r="AL9290" s="13"/>
      <c r="AM9290" s="13"/>
      <c r="AN9290" s="13"/>
      <c r="AO9290" s="13"/>
      <c r="AP9290" s="13"/>
      <c r="AQ9290" s="13"/>
      <c r="AR9290" s="13"/>
      <c r="AS9290" s="13"/>
      <c r="AT9290" s="13"/>
      <c r="AU9290" s="13"/>
      <c r="AV9290" s="13"/>
      <c r="AW9290" s="13"/>
      <c r="AX9290" s="13"/>
      <c r="AY9290" s="13"/>
      <c r="AZ9290" s="12"/>
      <c r="BA9290" s="12"/>
      <c r="BB9290" s="12"/>
      <c r="BC9290" s="11"/>
      <c r="BD9290" s="11"/>
      <c r="BE9290" s="11"/>
      <c r="BF9290" s="11"/>
    </row>
    <row r="9291" spans="1:58" x14ac:dyDescent="0.25">
      <c r="A9291" s="13"/>
      <c r="B9291" s="13"/>
      <c r="C9291" s="13"/>
      <c r="D9291" s="13"/>
      <c r="E9291" s="13"/>
      <c r="F9291" s="13"/>
      <c r="G9291" s="13"/>
      <c r="H9291" s="13"/>
      <c r="I9291" s="13"/>
      <c r="J9291" s="13"/>
      <c r="K9291" s="13"/>
      <c r="L9291" s="13"/>
      <c r="M9291" s="13"/>
      <c r="N9291" s="13"/>
      <c r="O9291" s="13"/>
      <c r="P9291" s="13"/>
      <c r="Q9291" s="13"/>
      <c r="R9291" s="13"/>
      <c r="S9291" s="13"/>
      <c r="T9291" s="13"/>
      <c r="U9291" s="13"/>
      <c r="V9291" s="13"/>
      <c r="W9291" s="13"/>
      <c r="X9291" s="13"/>
      <c r="Y9291" s="13"/>
      <c r="Z9291" s="13"/>
      <c r="AA9291" s="13"/>
      <c r="AB9291" s="13"/>
      <c r="AC9291" s="13"/>
      <c r="AD9291" s="13"/>
      <c r="AE9291" s="13"/>
      <c r="AF9291" s="13"/>
      <c r="AG9291" s="13"/>
      <c r="AH9291" s="13"/>
      <c r="AI9291" s="13"/>
      <c r="AJ9291" s="13"/>
      <c r="AK9291" s="13"/>
      <c r="AL9291" s="13"/>
      <c r="AM9291" s="13"/>
      <c r="AN9291" s="13"/>
      <c r="AO9291" s="13"/>
      <c r="AP9291" s="13"/>
      <c r="AQ9291" s="13"/>
      <c r="AR9291" s="13"/>
      <c r="AS9291" s="13"/>
      <c r="AT9291" s="13"/>
      <c r="AU9291" s="13"/>
      <c r="AV9291" s="13"/>
      <c r="AW9291" s="13"/>
      <c r="AX9291" s="13"/>
      <c r="AY9291" s="13"/>
      <c r="AZ9291" s="12"/>
      <c r="BA9291" s="12"/>
      <c r="BB9291" s="12"/>
      <c r="BC9291" s="11"/>
      <c r="BD9291" s="11"/>
      <c r="BE9291" s="11"/>
      <c r="BF9291" s="11"/>
    </row>
    <row r="9292" spans="1:58" x14ac:dyDescent="0.25">
      <c r="A9292" s="13"/>
      <c r="B9292" s="13"/>
      <c r="C9292" s="13"/>
      <c r="D9292" s="13"/>
      <c r="E9292" s="13"/>
      <c r="F9292" s="13"/>
      <c r="G9292" s="13"/>
      <c r="H9292" s="13"/>
      <c r="I9292" s="13"/>
      <c r="J9292" s="13"/>
      <c r="K9292" s="13"/>
      <c r="L9292" s="13"/>
      <c r="M9292" s="13"/>
      <c r="N9292" s="13"/>
      <c r="O9292" s="13"/>
      <c r="P9292" s="13"/>
      <c r="Q9292" s="13"/>
      <c r="R9292" s="13"/>
      <c r="S9292" s="13"/>
      <c r="T9292" s="13"/>
      <c r="U9292" s="13"/>
      <c r="V9292" s="13"/>
      <c r="W9292" s="13"/>
      <c r="X9292" s="13"/>
      <c r="Y9292" s="13"/>
      <c r="Z9292" s="13"/>
      <c r="AA9292" s="13"/>
      <c r="AB9292" s="13"/>
      <c r="AC9292" s="13"/>
      <c r="AD9292" s="13"/>
      <c r="AE9292" s="13"/>
      <c r="AF9292" s="13"/>
      <c r="AG9292" s="13"/>
      <c r="AH9292" s="13"/>
      <c r="AI9292" s="13"/>
      <c r="AJ9292" s="13"/>
      <c r="AK9292" s="13"/>
      <c r="AL9292" s="13"/>
      <c r="AM9292" s="13"/>
      <c r="AN9292" s="13"/>
      <c r="AO9292" s="13"/>
      <c r="AP9292" s="13"/>
      <c r="AQ9292" s="13"/>
      <c r="AR9292" s="13"/>
      <c r="AS9292" s="13"/>
      <c r="AT9292" s="13"/>
      <c r="AU9292" s="13"/>
      <c r="AV9292" s="13"/>
      <c r="AW9292" s="13"/>
      <c r="AX9292" s="13"/>
      <c r="AY9292" s="13"/>
      <c r="AZ9292" s="12"/>
      <c r="BA9292" s="12"/>
      <c r="BB9292" s="12"/>
      <c r="BC9292" s="11"/>
      <c r="BD9292" s="11"/>
      <c r="BE9292" s="11"/>
      <c r="BF9292" s="11"/>
    </row>
    <row r="9293" spans="1:58" x14ac:dyDescent="0.25">
      <c r="A9293" s="13"/>
      <c r="B9293" s="13"/>
      <c r="C9293" s="13"/>
      <c r="D9293" s="13"/>
      <c r="E9293" s="13"/>
      <c r="F9293" s="13"/>
      <c r="G9293" s="13"/>
      <c r="H9293" s="13"/>
      <c r="I9293" s="13"/>
      <c r="J9293" s="13"/>
      <c r="K9293" s="13"/>
      <c r="L9293" s="13"/>
      <c r="M9293" s="13"/>
      <c r="N9293" s="13"/>
      <c r="O9293" s="13"/>
      <c r="P9293" s="13"/>
      <c r="Q9293" s="13"/>
      <c r="R9293" s="13"/>
      <c r="S9293" s="13"/>
      <c r="T9293" s="13"/>
      <c r="U9293" s="13"/>
      <c r="V9293" s="13"/>
      <c r="W9293" s="13"/>
      <c r="X9293" s="13"/>
      <c r="Y9293" s="13"/>
      <c r="Z9293" s="13"/>
      <c r="AA9293" s="13"/>
      <c r="AB9293" s="13"/>
      <c r="AC9293" s="13"/>
      <c r="AD9293" s="13"/>
      <c r="AE9293" s="13"/>
      <c r="AF9293" s="13"/>
      <c r="AG9293" s="13"/>
      <c r="AH9293" s="13"/>
      <c r="AI9293" s="13"/>
      <c r="AJ9293" s="13"/>
      <c r="AK9293" s="13"/>
      <c r="AL9293" s="13"/>
      <c r="AM9293" s="13"/>
      <c r="AN9293" s="13"/>
      <c r="AO9293" s="13"/>
      <c r="AP9293" s="13"/>
      <c r="AQ9293" s="13"/>
      <c r="AR9293" s="13"/>
      <c r="AS9293" s="13"/>
      <c r="AT9293" s="13"/>
      <c r="AU9293" s="13"/>
      <c r="AV9293" s="13"/>
      <c r="AW9293" s="13"/>
      <c r="AX9293" s="13"/>
      <c r="AY9293" s="13"/>
      <c r="AZ9293" s="12"/>
      <c r="BA9293" s="12"/>
      <c r="BB9293" s="12"/>
      <c r="BC9293" s="11"/>
      <c r="BD9293" s="11"/>
      <c r="BE9293" s="11"/>
      <c r="BF9293" s="11"/>
    </row>
    <row r="9294" spans="1:58" x14ac:dyDescent="0.25">
      <c r="A9294" s="13"/>
      <c r="B9294" s="13"/>
      <c r="C9294" s="13"/>
      <c r="D9294" s="13"/>
      <c r="E9294" s="13"/>
      <c r="F9294" s="13"/>
      <c r="G9294" s="13"/>
      <c r="H9294" s="13"/>
      <c r="I9294" s="13"/>
      <c r="J9294" s="13"/>
      <c r="K9294" s="13"/>
      <c r="L9294" s="13"/>
      <c r="M9294" s="13"/>
      <c r="N9294" s="13"/>
      <c r="O9294" s="13"/>
      <c r="P9294" s="13"/>
      <c r="Q9294" s="13"/>
      <c r="R9294" s="13"/>
      <c r="S9294" s="13"/>
      <c r="T9294" s="13"/>
      <c r="U9294" s="13"/>
      <c r="V9294" s="13"/>
      <c r="W9294" s="13"/>
      <c r="X9294" s="13"/>
      <c r="Y9294" s="13"/>
      <c r="Z9294" s="13"/>
      <c r="AA9294" s="13"/>
      <c r="AB9294" s="13"/>
      <c r="AC9294" s="13"/>
      <c r="AD9294" s="13"/>
      <c r="AE9294" s="13"/>
      <c r="AF9294" s="13"/>
      <c r="AG9294" s="13"/>
      <c r="AH9294" s="13"/>
      <c r="AI9294" s="13"/>
      <c r="AJ9294" s="13"/>
      <c r="AK9294" s="13"/>
      <c r="AL9294" s="13"/>
      <c r="AM9294" s="13"/>
      <c r="AN9294" s="13"/>
      <c r="AO9294" s="13"/>
      <c r="AP9294" s="13"/>
      <c r="AQ9294" s="13"/>
      <c r="AR9294" s="13"/>
      <c r="AS9294" s="13"/>
      <c r="AT9294" s="13"/>
      <c r="AU9294" s="13"/>
      <c r="AV9294" s="13"/>
      <c r="AW9294" s="13"/>
      <c r="AX9294" s="13"/>
      <c r="AY9294" s="13"/>
      <c r="AZ9294" s="12"/>
      <c r="BA9294" s="12"/>
      <c r="BB9294" s="12"/>
      <c r="BC9294" s="11"/>
      <c r="BD9294" s="11"/>
      <c r="BE9294" s="11"/>
      <c r="BF9294" s="11"/>
    </row>
    <row r="9295" spans="1:58" x14ac:dyDescent="0.25">
      <c r="A9295" s="13"/>
      <c r="B9295" s="13"/>
      <c r="C9295" s="13"/>
      <c r="D9295" s="13"/>
      <c r="E9295" s="13"/>
      <c r="F9295" s="13"/>
      <c r="G9295" s="13"/>
      <c r="H9295" s="13"/>
      <c r="I9295" s="13"/>
      <c r="J9295" s="13"/>
      <c r="K9295" s="13"/>
      <c r="L9295" s="13"/>
      <c r="M9295" s="13"/>
      <c r="N9295" s="13"/>
      <c r="O9295" s="13"/>
      <c r="P9295" s="13"/>
      <c r="Q9295" s="13"/>
      <c r="R9295" s="13"/>
      <c r="S9295" s="13"/>
      <c r="T9295" s="13"/>
      <c r="U9295" s="13"/>
      <c r="V9295" s="13"/>
      <c r="W9295" s="13"/>
      <c r="X9295" s="13"/>
      <c r="Y9295" s="13"/>
      <c r="Z9295" s="13"/>
      <c r="AA9295" s="13"/>
      <c r="AB9295" s="13"/>
      <c r="AC9295" s="13"/>
      <c r="AD9295" s="13"/>
      <c r="AE9295" s="13"/>
      <c r="AF9295" s="13"/>
      <c r="AG9295" s="13"/>
      <c r="AH9295" s="13"/>
      <c r="AI9295" s="13"/>
      <c r="AJ9295" s="13"/>
      <c r="AK9295" s="13"/>
      <c r="AL9295" s="13"/>
      <c r="AM9295" s="13"/>
      <c r="AN9295" s="13"/>
      <c r="AO9295" s="13"/>
      <c r="AP9295" s="13"/>
      <c r="AQ9295" s="13"/>
      <c r="AR9295" s="13"/>
      <c r="AS9295" s="13"/>
      <c r="AT9295" s="13"/>
      <c r="AU9295" s="13"/>
      <c r="AV9295" s="13"/>
      <c r="AW9295" s="13"/>
      <c r="AX9295" s="13"/>
      <c r="AY9295" s="13"/>
      <c r="AZ9295" s="12"/>
      <c r="BA9295" s="12"/>
      <c r="BB9295" s="12"/>
      <c r="BC9295" s="11"/>
      <c r="BD9295" s="11"/>
      <c r="BE9295" s="11"/>
      <c r="BF9295" s="11"/>
    </row>
    <row r="9296" spans="1:58" x14ac:dyDescent="0.25">
      <c r="A9296" s="13"/>
      <c r="B9296" s="13"/>
      <c r="C9296" s="13"/>
      <c r="D9296" s="13"/>
      <c r="E9296" s="13"/>
      <c r="F9296" s="13"/>
      <c r="G9296" s="13"/>
      <c r="H9296" s="13"/>
      <c r="I9296" s="13"/>
      <c r="J9296" s="13"/>
      <c r="K9296" s="13"/>
      <c r="L9296" s="13"/>
      <c r="M9296" s="13"/>
      <c r="N9296" s="13"/>
      <c r="O9296" s="13"/>
      <c r="P9296" s="13"/>
      <c r="Q9296" s="13"/>
      <c r="R9296" s="13"/>
      <c r="S9296" s="13"/>
      <c r="T9296" s="13"/>
      <c r="U9296" s="13"/>
      <c r="V9296" s="13"/>
      <c r="W9296" s="13"/>
      <c r="X9296" s="13"/>
      <c r="Y9296" s="13"/>
      <c r="Z9296" s="13"/>
      <c r="AA9296" s="13"/>
      <c r="AB9296" s="13"/>
      <c r="AC9296" s="13"/>
      <c r="AD9296" s="13"/>
      <c r="AE9296" s="13"/>
      <c r="AF9296" s="13"/>
      <c r="AG9296" s="13"/>
      <c r="AH9296" s="13"/>
      <c r="AI9296" s="13"/>
      <c r="AJ9296" s="13"/>
      <c r="AK9296" s="13"/>
      <c r="AL9296" s="13"/>
      <c r="AM9296" s="13"/>
      <c r="AN9296" s="13"/>
      <c r="AO9296" s="13"/>
      <c r="AP9296" s="13"/>
      <c r="AQ9296" s="13"/>
      <c r="AR9296" s="13"/>
      <c r="AS9296" s="13"/>
      <c r="AT9296" s="13"/>
      <c r="AU9296" s="13"/>
      <c r="AV9296" s="13"/>
      <c r="AW9296" s="13"/>
      <c r="AX9296" s="13"/>
      <c r="AY9296" s="13"/>
      <c r="AZ9296" s="12"/>
      <c r="BA9296" s="12"/>
      <c r="BB9296" s="12"/>
      <c r="BC9296" s="11"/>
      <c r="BD9296" s="11"/>
      <c r="BE9296" s="11"/>
      <c r="BF9296" s="11"/>
    </row>
    <row r="9297" spans="1:58" x14ac:dyDescent="0.25">
      <c r="A9297" s="13"/>
      <c r="B9297" s="13"/>
      <c r="C9297" s="13"/>
      <c r="D9297" s="13"/>
      <c r="E9297" s="13"/>
      <c r="F9297" s="13"/>
      <c r="G9297" s="13"/>
      <c r="H9297" s="13"/>
      <c r="I9297" s="13"/>
      <c r="J9297" s="13"/>
      <c r="K9297" s="13"/>
      <c r="L9297" s="13"/>
      <c r="M9297" s="13"/>
      <c r="N9297" s="13"/>
      <c r="O9297" s="13"/>
      <c r="P9297" s="13"/>
      <c r="Q9297" s="13"/>
      <c r="R9297" s="13"/>
      <c r="S9297" s="13"/>
      <c r="T9297" s="13"/>
      <c r="U9297" s="13"/>
      <c r="V9297" s="13"/>
      <c r="W9297" s="13"/>
      <c r="X9297" s="13"/>
      <c r="Y9297" s="13"/>
      <c r="Z9297" s="13"/>
      <c r="AA9297" s="13"/>
      <c r="AB9297" s="13"/>
      <c r="AC9297" s="13"/>
      <c r="AD9297" s="13"/>
      <c r="AE9297" s="13"/>
      <c r="AF9297" s="13"/>
      <c r="AG9297" s="13"/>
      <c r="AH9297" s="13"/>
      <c r="AI9297" s="13"/>
      <c r="AJ9297" s="13"/>
      <c r="AK9297" s="13"/>
      <c r="AL9297" s="13"/>
      <c r="AM9297" s="13"/>
      <c r="AN9297" s="13"/>
      <c r="AO9297" s="13"/>
      <c r="AP9297" s="13"/>
      <c r="AQ9297" s="13"/>
      <c r="AR9297" s="13"/>
      <c r="AS9297" s="13"/>
      <c r="AT9297" s="13"/>
      <c r="AU9297" s="13"/>
      <c r="AV9297" s="13"/>
      <c r="AW9297" s="13"/>
      <c r="AX9297" s="13"/>
      <c r="AY9297" s="13"/>
      <c r="AZ9297" s="12"/>
      <c r="BA9297" s="12"/>
      <c r="BB9297" s="12"/>
      <c r="BC9297" s="11"/>
      <c r="BD9297" s="11"/>
      <c r="BE9297" s="11"/>
      <c r="BF9297" s="11"/>
    </row>
    <row r="9298" spans="1:58" x14ac:dyDescent="0.25">
      <c r="A9298" s="13"/>
      <c r="B9298" s="13"/>
      <c r="C9298" s="13"/>
      <c r="D9298" s="13"/>
      <c r="E9298" s="13"/>
      <c r="F9298" s="13"/>
      <c r="G9298" s="13"/>
      <c r="H9298" s="13"/>
      <c r="I9298" s="13"/>
      <c r="J9298" s="13"/>
      <c r="K9298" s="13"/>
      <c r="L9298" s="13"/>
      <c r="M9298" s="13"/>
      <c r="N9298" s="13"/>
      <c r="O9298" s="13"/>
      <c r="P9298" s="13"/>
      <c r="Q9298" s="13"/>
      <c r="R9298" s="13"/>
      <c r="S9298" s="13"/>
      <c r="T9298" s="13"/>
      <c r="U9298" s="13"/>
      <c r="V9298" s="13"/>
      <c r="W9298" s="13"/>
      <c r="X9298" s="13"/>
      <c r="Y9298" s="13"/>
      <c r="Z9298" s="13"/>
      <c r="AA9298" s="13"/>
      <c r="AB9298" s="13"/>
      <c r="AC9298" s="13"/>
      <c r="AD9298" s="13"/>
      <c r="AE9298" s="13"/>
      <c r="AF9298" s="13"/>
      <c r="AG9298" s="13"/>
      <c r="AH9298" s="13"/>
      <c r="AI9298" s="13"/>
      <c r="AJ9298" s="13"/>
      <c r="AK9298" s="13"/>
      <c r="AL9298" s="13"/>
      <c r="AM9298" s="13"/>
      <c r="AN9298" s="13"/>
      <c r="AO9298" s="13"/>
      <c r="AP9298" s="13"/>
      <c r="AQ9298" s="13"/>
      <c r="AR9298" s="13"/>
      <c r="AS9298" s="13"/>
      <c r="AT9298" s="13"/>
      <c r="AU9298" s="13"/>
      <c r="AV9298" s="13"/>
      <c r="AW9298" s="13"/>
      <c r="AX9298" s="13"/>
      <c r="AY9298" s="13"/>
      <c r="AZ9298" s="12"/>
      <c r="BA9298" s="12"/>
      <c r="BB9298" s="12"/>
      <c r="BC9298" s="11"/>
      <c r="BD9298" s="11"/>
      <c r="BE9298" s="11"/>
      <c r="BF9298" s="11"/>
    </row>
    <row r="9299" spans="1:58" x14ac:dyDescent="0.25">
      <c r="A9299" s="13"/>
      <c r="B9299" s="13"/>
      <c r="C9299" s="13"/>
      <c r="D9299" s="13"/>
      <c r="E9299" s="13"/>
      <c r="F9299" s="13"/>
      <c r="G9299" s="13"/>
      <c r="H9299" s="13"/>
      <c r="I9299" s="13"/>
      <c r="J9299" s="13"/>
      <c r="K9299" s="13"/>
      <c r="L9299" s="13"/>
      <c r="M9299" s="13"/>
      <c r="N9299" s="13"/>
      <c r="O9299" s="13"/>
      <c r="P9299" s="13"/>
      <c r="Q9299" s="13"/>
      <c r="R9299" s="13"/>
      <c r="S9299" s="13"/>
      <c r="T9299" s="13"/>
      <c r="U9299" s="13"/>
      <c r="V9299" s="13"/>
      <c r="W9299" s="13"/>
      <c r="X9299" s="13"/>
      <c r="Y9299" s="13"/>
      <c r="Z9299" s="13"/>
      <c r="AA9299" s="13"/>
      <c r="AB9299" s="13"/>
      <c r="AC9299" s="13"/>
      <c r="AD9299" s="13"/>
      <c r="AE9299" s="13"/>
      <c r="AF9299" s="13"/>
      <c r="AG9299" s="13"/>
      <c r="AH9299" s="13"/>
      <c r="AI9299" s="13"/>
      <c r="AJ9299" s="13"/>
      <c r="AK9299" s="13"/>
      <c r="AL9299" s="13"/>
      <c r="AM9299" s="13"/>
      <c r="AN9299" s="13"/>
      <c r="AO9299" s="13"/>
      <c r="AP9299" s="13"/>
      <c r="AQ9299" s="13"/>
      <c r="AR9299" s="13"/>
      <c r="AS9299" s="13"/>
      <c r="AT9299" s="13"/>
      <c r="AU9299" s="13"/>
      <c r="AV9299" s="13"/>
      <c r="AW9299" s="13"/>
      <c r="AX9299" s="13"/>
      <c r="AY9299" s="13"/>
      <c r="AZ9299" s="12"/>
      <c r="BA9299" s="12"/>
      <c r="BB9299" s="12"/>
      <c r="BC9299" s="11"/>
      <c r="BD9299" s="11"/>
      <c r="BE9299" s="11"/>
      <c r="BF9299" s="11"/>
    </row>
    <row r="9300" spans="1:58" x14ac:dyDescent="0.25">
      <c r="A9300" s="13"/>
      <c r="B9300" s="13"/>
      <c r="C9300" s="13"/>
      <c r="D9300" s="13"/>
      <c r="E9300" s="13"/>
      <c r="F9300" s="13"/>
      <c r="G9300" s="13"/>
      <c r="H9300" s="13"/>
      <c r="I9300" s="13"/>
      <c r="J9300" s="13"/>
      <c r="K9300" s="13"/>
      <c r="L9300" s="13"/>
      <c r="M9300" s="13"/>
      <c r="N9300" s="13"/>
      <c r="O9300" s="13"/>
      <c r="P9300" s="13"/>
      <c r="Q9300" s="13"/>
      <c r="R9300" s="13"/>
      <c r="S9300" s="13"/>
      <c r="T9300" s="13"/>
      <c r="U9300" s="13"/>
      <c r="V9300" s="13"/>
      <c r="W9300" s="13"/>
      <c r="X9300" s="13"/>
      <c r="Y9300" s="13"/>
      <c r="Z9300" s="13"/>
      <c r="AA9300" s="13"/>
      <c r="AB9300" s="13"/>
      <c r="AC9300" s="13"/>
      <c r="AD9300" s="13"/>
      <c r="AE9300" s="13"/>
      <c r="AF9300" s="13"/>
      <c r="AG9300" s="13"/>
      <c r="AH9300" s="13"/>
      <c r="AI9300" s="13"/>
      <c r="AJ9300" s="13"/>
      <c r="AK9300" s="13"/>
      <c r="AL9300" s="13"/>
      <c r="AM9300" s="13"/>
      <c r="AN9300" s="13"/>
      <c r="AO9300" s="13"/>
      <c r="AP9300" s="13"/>
      <c r="AQ9300" s="13"/>
      <c r="AR9300" s="13"/>
      <c r="AS9300" s="13"/>
      <c r="AT9300" s="13"/>
      <c r="AU9300" s="13"/>
      <c r="AV9300" s="13"/>
      <c r="AW9300" s="13"/>
      <c r="AX9300" s="13"/>
      <c r="AY9300" s="13"/>
      <c r="AZ9300" s="12"/>
      <c r="BA9300" s="12"/>
      <c r="BB9300" s="12"/>
      <c r="BC9300" s="11"/>
      <c r="BD9300" s="11"/>
      <c r="BE9300" s="11"/>
      <c r="BF9300" s="11"/>
    </row>
    <row r="9301" spans="1:58" x14ac:dyDescent="0.25">
      <c r="A9301" s="13"/>
      <c r="B9301" s="13"/>
      <c r="C9301" s="13"/>
      <c r="D9301" s="13"/>
      <c r="E9301" s="13"/>
      <c r="F9301" s="13"/>
      <c r="G9301" s="13"/>
      <c r="H9301" s="13"/>
      <c r="I9301" s="13"/>
      <c r="J9301" s="13"/>
      <c r="K9301" s="13"/>
      <c r="L9301" s="13"/>
      <c r="M9301" s="13"/>
      <c r="N9301" s="13"/>
      <c r="O9301" s="13"/>
      <c r="P9301" s="13"/>
      <c r="Q9301" s="13"/>
      <c r="R9301" s="13"/>
      <c r="S9301" s="13"/>
      <c r="T9301" s="13"/>
      <c r="U9301" s="13"/>
      <c r="V9301" s="13"/>
      <c r="W9301" s="13"/>
      <c r="X9301" s="13"/>
      <c r="Y9301" s="13"/>
      <c r="Z9301" s="13"/>
      <c r="AA9301" s="13"/>
      <c r="AB9301" s="13"/>
      <c r="AC9301" s="13"/>
      <c r="AD9301" s="13"/>
      <c r="AE9301" s="13"/>
      <c r="AF9301" s="13"/>
      <c r="AG9301" s="13"/>
      <c r="AH9301" s="13"/>
      <c r="AI9301" s="13"/>
      <c r="AJ9301" s="13"/>
      <c r="AK9301" s="13"/>
      <c r="AL9301" s="13"/>
      <c r="AM9301" s="13"/>
      <c r="AN9301" s="13"/>
      <c r="AO9301" s="13"/>
      <c r="AP9301" s="13"/>
      <c r="AQ9301" s="13"/>
      <c r="AR9301" s="13"/>
      <c r="AS9301" s="13"/>
      <c r="AT9301" s="13"/>
      <c r="AU9301" s="13"/>
      <c r="AV9301" s="13"/>
      <c r="AW9301" s="13"/>
      <c r="AX9301" s="13"/>
      <c r="AY9301" s="13"/>
      <c r="AZ9301" s="12"/>
      <c r="BA9301" s="12"/>
      <c r="BB9301" s="12"/>
      <c r="BC9301" s="11"/>
      <c r="BD9301" s="11"/>
      <c r="BE9301" s="11"/>
      <c r="BF9301" s="11"/>
    </row>
    <row r="9302" spans="1:58" x14ac:dyDescent="0.25">
      <c r="A9302" s="13"/>
      <c r="B9302" s="13"/>
      <c r="C9302" s="13"/>
      <c r="D9302" s="13"/>
      <c r="E9302" s="13"/>
      <c r="F9302" s="13"/>
      <c r="G9302" s="13"/>
      <c r="H9302" s="13"/>
      <c r="I9302" s="13"/>
      <c r="J9302" s="13"/>
      <c r="K9302" s="13"/>
      <c r="L9302" s="13"/>
      <c r="M9302" s="13"/>
      <c r="N9302" s="13"/>
      <c r="O9302" s="13"/>
      <c r="P9302" s="13"/>
      <c r="Q9302" s="13"/>
      <c r="R9302" s="13"/>
      <c r="S9302" s="13"/>
      <c r="T9302" s="13"/>
      <c r="U9302" s="13"/>
      <c r="V9302" s="13"/>
      <c r="W9302" s="13"/>
      <c r="X9302" s="13"/>
      <c r="Y9302" s="13"/>
      <c r="Z9302" s="13"/>
      <c r="AA9302" s="13"/>
      <c r="AB9302" s="13"/>
      <c r="AC9302" s="13"/>
      <c r="AD9302" s="13"/>
      <c r="AE9302" s="13"/>
      <c r="AF9302" s="13"/>
      <c r="AG9302" s="13"/>
      <c r="AH9302" s="13"/>
      <c r="AI9302" s="13"/>
      <c r="AJ9302" s="13"/>
      <c r="AK9302" s="13"/>
      <c r="AL9302" s="13"/>
      <c r="AM9302" s="13"/>
      <c r="AN9302" s="13"/>
      <c r="AO9302" s="13"/>
      <c r="AP9302" s="13"/>
      <c r="AQ9302" s="13"/>
      <c r="AR9302" s="13"/>
      <c r="AS9302" s="13"/>
      <c r="AT9302" s="13"/>
      <c r="AU9302" s="13"/>
      <c r="AV9302" s="13"/>
      <c r="AW9302" s="13"/>
      <c r="AX9302" s="13"/>
      <c r="AY9302" s="13"/>
      <c r="AZ9302" s="12"/>
      <c r="BA9302" s="12"/>
      <c r="BB9302" s="12"/>
      <c r="BC9302" s="11"/>
      <c r="BD9302" s="11"/>
      <c r="BE9302" s="11"/>
      <c r="BF9302" s="11"/>
    </row>
    <row r="9303" spans="1:58" x14ac:dyDescent="0.25">
      <c r="A9303" s="13"/>
      <c r="B9303" s="13"/>
      <c r="C9303" s="13"/>
      <c r="D9303" s="13"/>
      <c r="E9303" s="13"/>
      <c r="F9303" s="13"/>
      <c r="G9303" s="13"/>
      <c r="H9303" s="13"/>
      <c r="I9303" s="13"/>
      <c r="J9303" s="13"/>
      <c r="K9303" s="13"/>
      <c r="L9303" s="13"/>
      <c r="M9303" s="13"/>
      <c r="N9303" s="13"/>
      <c r="O9303" s="13"/>
      <c r="P9303" s="13"/>
      <c r="Q9303" s="13"/>
      <c r="R9303" s="13"/>
      <c r="S9303" s="13"/>
      <c r="T9303" s="13"/>
      <c r="U9303" s="13"/>
      <c r="V9303" s="13"/>
      <c r="W9303" s="13"/>
      <c r="X9303" s="13"/>
      <c r="Y9303" s="13"/>
      <c r="Z9303" s="13"/>
      <c r="AA9303" s="13"/>
      <c r="AB9303" s="13"/>
      <c r="AC9303" s="13"/>
      <c r="AD9303" s="13"/>
      <c r="AE9303" s="13"/>
      <c r="AF9303" s="13"/>
      <c r="AG9303" s="13"/>
      <c r="AH9303" s="13"/>
      <c r="AI9303" s="13"/>
      <c r="AJ9303" s="13"/>
      <c r="AK9303" s="13"/>
      <c r="AL9303" s="13"/>
      <c r="AM9303" s="13"/>
      <c r="AN9303" s="13"/>
      <c r="AO9303" s="13"/>
      <c r="AP9303" s="13"/>
      <c r="AQ9303" s="13"/>
      <c r="AR9303" s="13"/>
      <c r="AS9303" s="13"/>
      <c r="AT9303" s="13"/>
      <c r="AU9303" s="13"/>
      <c r="AV9303" s="13"/>
      <c r="AW9303" s="13"/>
      <c r="AX9303" s="13"/>
      <c r="AY9303" s="13"/>
      <c r="AZ9303" s="12"/>
      <c r="BA9303" s="12"/>
      <c r="BB9303" s="12"/>
      <c r="BC9303" s="11"/>
      <c r="BD9303" s="11"/>
      <c r="BE9303" s="11"/>
      <c r="BF9303" s="11"/>
    </row>
    <row r="9304" spans="1:58" x14ac:dyDescent="0.25">
      <c r="A9304" s="13"/>
      <c r="B9304" s="13"/>
      <c r="C9304" s="13"/>
      <c r="D9304" s="13"/>
      <c r="E9304" s="13"/>
      <c r="F9304" s="13"/>
      <c r="G9304" s="13"/>
      <c r="H9304" s="13"/>
      <c r="I9304" s="13"/>
      <c r="J9304" s="13"/>
      <c r="K9304" s="13"/>
      <c r="L9304" s="13"/>
      <c r="M9304" s="13"/>
      <c r="N9304" s="13"/>
      <c r="O9304" s="13"/>
      <c r="P9304" s="13"/>
      <c r="Q9304" s="13"/>
      <c r="R9304" s="13"/>
      <c r="S9304" s="13"/>
      <c r="T9304" s="13"/>
      <c r="U9304" s="13"/>
      <c r="V9304" s="13"/>
      <c r="W9304" s="13"/>
      <c r="X9304" s="13"/>
      <c r="Y9304" s="13"/>
      <c r="Z9304" s="13"/>
      <c r="AA9304" s="13"/>
      <c r="AB9304" s="13"/>
      <c r="AC9304" s="13"/>
      <c r="AD9304" s="13"/>
      <c r="AE9304" s="13"/>
      <c r="AF9304" s="13"/>
      <c r="AG9304" s="13"/>
      <c r="AH9304" s="13"/>
      <c r="AI9304" s="13"/>
      <c r="AJ9304" s="13"/>
      <c r="AK9304" s="13"/>
      <c r="AL9304" s="13"/>
      <c r="AM9304" s="13"/>
      <c r="AN9304" s="13"/>
      <c r="AO9304" s="13"/>
      <c r="AP9304" s="13"/>
      <c r="AQ9304" s="13"/>
      <c r="AR9304" s="13"/>
      <c r="AS9304" s="13"/>
      <c r="AT9304" s="13"/>
      <c r="AU9304" s="13"/>
      <c r="AV9304" s="13"/>
      <c r="AW9304" s="13"/>
      <c r="AX9304" s="13"/>
      <c r="AY9304" s="13"/>
      <c r="AZ9304" s="12"/>
      <c r="BA9304" s="12"/>
      <c r="BB9304" s="12"/>
      <c r="BC9304" s="11"/>
      <c r="BD9304" s="11"/>
      <c r="BE9304" s="11"/>
      <c r="BF9304" s="11"/>
    </row>
    <row r="9305" spans="1:58" x14ac:dyDescent="0.25">
      <c r="A9305" s="13"/>
      <c r="B9305" s="13"/>
      <c r="C9305" s="13"/>
      <c r="D9305" s="13"/>
      <c r="E9305" s="13"/>
      <c r="F9305" s="13"/>
      <c r="G9305" s="13"/>
      <c r="H9305" s="13"/>
      <c r="I9305" s="13"/>
      <c r="J9305" s="13"/>
      <c r="K9305" s="13"/>
      <c r="L9305" s="13"/>
      <c r="M9305" s="13"/>
      <c r="N9305" s="13"/>
      <c r="O9305" s="13"/>
      <c r="P9305" s="13"/>
      <c r="Q9305" s="13"/>
      <c r="R9305" s="13"/>
      <c r="S9305" s="13"/>
      <c r="T9305" s="13"/>
      <c r="U9305" s="13"/>
      <c r="V9305" s="13"/>
      <c r="W9305" s="13"/>
      <c r="X9305" s="13"/>
      <c r="Y9305" s="13"/>
      <c r="Z9305" s="13"/>
      <c r="AA9305" s="13"/>
      <c r="AB9305" s="13"/>
      <c r="AC9305" s="13"/>
      <c r="AD9305" s="13"/>
      <c r="AE9305" s="13"/>
      <c r="AF9305" s="13"/>
      <c r="AG9305" s="13"/>
      <c r="AH9305" s="13"/>
      <c r="AI9305" s="13"/>
      <c r="AJ9305" s="13"/>
      <c r="AK9305" s="13"/>
      <c r="AL9305" s="13"/>
      <c r="AM9305" s="13"/>
      <c r="AN9305" s="13"/>
      <c r="AO9305" s="13"/>
      <c r="AP9305" s="13"/>
      <c r="AQ9305" s="13"/>
      <c r="AR9305" s="13"/>
      <c r="AS9305" s="13"/>
      <c r="AT9305" s="13"/>
      <c r="AU9305" s="13"/>
      <c r="AV9305" s="13"/>
      <c r="AW9305" s="13"/>
      <c r="AX9305" s="13"/>
      <c r="AY9305" s="13"/>
      <c r="AZ9305" s="12"/>
      <c r="BA9305" s="12"/>
      <c r="BB9305" s="12"/>
      <c r="BC9305" s="11"/>
      <c r="BD9305" s="11"/>
      <c r="BE9305" s="11"/>
      <c r="BF9305" s="11"/>
    </row>
    <row r="9306" spans="1:58" x14ac:dyDescent="0.25">
      <c r="A9306" s="13"/>
      <c r="B9306" s="13"/>
      <c r="C9306" s="13"/>
      <c r="D9306" s="13"/>
      <c r="E9306" s="13"/>
      <c r="F9306" s="13"/>
      <c r="G9306" s="13"/>
      <c r="H9306" s="13"/>
      <c r="I9306" s="13"/>
      <c r="J9306" s="13"/>
      <c r="K9306" s="13"/>
      <c r="L9306" s="13"/>
      <c r="M9306" s="13"/>
      <c r="N9306" s="13"/>
      <c r="O9306" s="13"/>
      <c r="P9306" s="13"/>
      <c r="Q9306" s="13"/>
      <c r="R9306" s="13"/>
      <c r="S9306" s="13"/>
      <c r="T9306" s="13"/>
      <c r="U9306" s="13"/>
      <c r="V9306" s="13"/>
      <c r="W9306" s="13"/>
      <c r="X9306" s="13"/>
      <c r="Y9306" s="13"/>
      <c r="Z9306" s="13"/>
      <c r="AA9306" s="13"/>
      <c r="AB9306" s="13"/>
      <c r="AC9306" s="13"/>
      <c r="AD9306" s="13"/>
      <c r="AE9306" s="13"/>
      <c r="AF9306" s="13"/>
      <c r="AG9306" s="13"/>
      <c r="AH9306" s="13"/>
      <c r="AI9306" s="13"/>
      <c r="AJ9306" s="13"/>
      <c r="AK9306" s="13"/>
      <c r="AL9306" s="13"/>
      <c r="AM9306" s="13"/>
      <c r="AN9306" s="13"/>
      <c r="AO9306" s="13"/>
      <c r="AP9306" s="13"/>
      <c r="AQ9306" s="13"/>
      <c r="AR9306" s="13"/>
      <c r="AS9306" s="13"/>
      <c r="AT9306" s="13"/>
      <c r="AU9306" s="13"/>
      <c r="AV9306" s="13"/>
      <c r="AW9306" s="13"/>
      <c r="AX9306" s="13"/>
      <c r="AY9306" s="13"/>
      <c r="AZ9306" s="12"/>
      <c r="BA9306" s="12"/>
      <c r="BB9306" s="12"/>
      <c r="BC9306" s="11"/>
      <c r="BD9306" s="11"/>
      <c r="BE9306" s="11"/>
      <c r="BF9306" s="11"/>
    </row>
    <row r="9307" spans="1:58" x14ac:dyDescent="0.25">
      <c r="A9307" s="13"/>
      <c r="B9307" s="13"/>
      <c r="C9307" s="13"/>
      <c r="D9307" s="13"/>
      <c r="E9307" s="13"/>
      <c r="F9307" s="13"/>
      <c r="G9307" s="13"/>
      <c r="H9307" s="13"/>
      <c r="I9307" s="13"/>
      <c r="J9307" s="13"/>
      <c r="K9307" s="13"/>
      <c r="L9307" s="13"/>
      <c r="M9307" s="13"/>
      <c r="N9307" s="13"/>
      <c r="O9307" s="13"/>
      <c r="P9307" s="13"/>
      <c r="Q9307" s="13"/>
      <c r="R9307" s="13"/>
      <c r="S9307" s="13"/>
      <c r="T9307" s="13"/>
      <c r="U9307" s="13"/>
      <c r="V9307" s="13"/>
      <c r="W9307" s="13"/>
      <c r="X9307" s="13"/>
      <c r="Y9307" s="13"/>
      <c r="Z9307" s="13"/>
      <c r="AA9307" s="13"/>
      <c r="AB9307" s="13"/>
      <c r="AC9307" s="13"/>
      <c r="AD9307" s="13"/>
      <c r="AE9307" s="13"/>
      <c r="AF9307" s="13"/>
      <c r="AG9307" s="13"/>
      <c r="AH9307" s="13"/>
      <c r="AI9307" s="13"/>
      <c r="AJ9307" s="13"/>
      <c r="AK9307" s="13"/>
      <c r="AL9307" s="13"/>
      <c r="AM9307" s="13"/>
      <c r="AN9307" s="13"/>
      <c r="AO9307" s="13"/>
      <c r="AP9307" s="13"/>
      <c r="AQ9307" s="13"/>
      <c r="AR9307" s="13"/>
      <c r="AS9307" s="13"/>
      <c r="AT9307" s="13"/>
      <c r="AU9307" s="13"/>
      <c r="AV9307" s="13"/>
      <c r="AW9307" s="13"/>
      <c r="AX9307" s="13"/>
      <c r="AY9307" s="13"/>
      <c r="AZ9307" s="12"/>
      <c r="BA9307" s="12"/>
      <c r="BB9307" s="12"/>
      <c r="BC9307" s="11"/>
      <c r="BD9307" s="11"/>
      <c r="BE9307" s="11"/>
      <c r="BF9307" s="11"/>
    </row>
    <row r="9308" spans="1:58" x14ac:dyDescent="0.25">
      <c r="A9308" s="13"/>
      <c r="B9308" s="13"/>
      <c r="C9308" s="13"/>
      <c r="D9308" s="13"/>
      <c r="E9308" s="13"/>
      <c r="F9308" s="13"/>
      <c r="G9308" s="13"/>
      <c r="H9308" s="13"/>
      <c r="I9308" s="13"/>
      <c r="J9308" s="13"/>
      <c r="K9308" s="13"/>
      <c r="L9308" s="13"/>
      <c r="M9308" s="13"/>
      <c r="N9308" s="13"/>
      <c r="O9308" s="13"/>
      <c r="P9308" s="13"/>
      <c r="Q9308" s="13"/>
      <c r="R9308" s="13"/>
      <c r="S9308" s="13"/>
      <c r="T9308" s="13"/>
      <c r="U9308" s="13"/>
      <c r="V9308" s="13"/>
      <c r="W9308" s="13"/>
      <c r="X9308" s="13"/>
      <c r="Y9308" s="13"/>
      <c r="Z9308" s="13"/>
      <c r="AA9308" s="13"/>
      <c r="AB9308" s="13"/>
      <c r="AC9308" s="13"/>
      <c r="AD9308" s="13"/>
      <c r="AE9308" s="13"/>
      <c r="AF9308" s="13"/>
      <c r="AG9308" s="13"/>
      <c r="AH9308" s="13"/>
      <c r="AI9308" s="13"/>
      <c r="AJ9308" s="13"/>
      <c r="AK9308" s="13"/>
      <c r="AL9308" s="13"/>
      <c r="AM9308" s="13"/>
      <c r="AN9308" s="13"/>
      <c r="AO9308" s="13"/>
      <c r="AP9308" s="13"/>
      <c r="AQ9308" s="13"/>
      <c r="AR9308" s="13"/>
      <c r="AS9308" s="13"/>
      <c r="AT9308" s="13"/>
      <c r="AU9308" s="13"/>
      <c r="AV9308" s="13"/>
      <c r="AW9308" s="13"/>
      <c r="AX9308" s="13"/>
      <c r="AY9308" s="13"/>
      <c r="AZ9308" s="12"/>
      <c r="BA9308" s="12"/>
      <c r="BB9308" s="12"/>
      <c r="BC9308" s="11"/>
      <c r="BD9308" s="11"/>
      <c r="BE9308" s="11"/>
      <c r="BF9308" s="11"/>
    </row>
    <row r="9309" spans="1:58" x14ac:dyDescent="0.25">
      <c r="A9309" s="13"/>
      <c r="B9309" s="13"/>
      <c r="C9309" s="13"/>
      <c r="D9309" s="13"/>
      <c r="E9309" s="13"/>
      <c r="F9309" s="13"/>
      <c r="G9309" s="13"/>
      <c r="H9309" s="13"/>
      <c r="I9309" s="13"/>
      <c r="J9309" s="13"/>
      <c r="K9309" s="13"/>
      <c r="L9309" s="13"/>
      <c r="M9309" s="13"/>
      <c r="N9309" s="13"/>
      <c r="O9309" s="13"/>
      <c r="P9309" s="13"/>
      <c r="Q9309" s="13"/>
      <c r="R9309" s="13"/>
      <c r="S9309" s="13"/>
      <c r="T9309" s="13"/>
      <c r="U9309" s="13"/>
      <c r="V9309" s="13"/>
      <c r="W9309" s="13"/>
      <c r="X9309" s="13"/>
      <c r="Y9309" s="13"/>
      <c r="Z9309" s="13"/>
      <c r="AA9309" s="13"/>
      <c r="AB9309" s="13"/>
      <c r="AC9309" s="13"/>
      <c r="AD9309" s="13"/>
      <c r="AE9309" s="13"/>
      <c r="AF9309" s="13"/>
      <c r="AG9309" s="13"/>
      <c r="AH9309" s="13"/>
      <c r="AI9309" s="13"/>
      <c r="AJ9309" s="13"/>
      <c r="AK9309" s="13"/>
      <c r="AL9309" s="13"/>
      <c r="AM9309" s="13"/>
      <c r="AN9309" s="13"/>
      <c r="AO9309" s="13"/>
      <c r="AP9309" s="13"/>
      <c r="AQ9309" s="13"/>
      <c r="AR9309" s="13"/>
      <c r="AS9309" s="13"/>
      <c r="AT9309" s="13"/>
      <c r="AU9309" s="13"/>
      <c r="AV9309" s="13"/>
      <c r="AW9309" s="13"/>
      <c r="AX9309" s="13"/>
      <c r="AY9309" s="13"/>
      <c r="AZ9309" s="12"/>
      <c r="BA9309" s="12"/>
      <c r="BB9309" s="12"/>
      <c r="BC9309" s="11"/>
      <c r="BD9309" s="11"/>
      <c r="BE9309" s="11"/>
      <c r="BF9309" s="11"/>
    </row>
    <row r="9310" spans="1:58" x14ac:dyDescent="0.25">
      <c r="A9310" s="13"/>
      <c r="B9310" s="13"/>
      <c r="C9310" s="13"/>
      <c r="D9310" s="13"/>
      <c r="E9310" s="13"/>
      <c r="F9310" s="13"/>
      <c r="G9310" s="13"/>
      <c r="H9310" s="13"/>
      <c r="I9310" s="13"/>
      <c r="J9310" s="13"/>
      <c r="K9310" s="13"/>
      <c r="L9310" s="13"/>
      <c r="M9310" s="13"/>
      <c r="N9310" s="13"/>
      <c r="O9310" s="13"/>
      <c r="P9310" s="13"/>
      <c r="Q9310" s="13"/>
      <c r="R9310" s="13"/>
      <c r="S9310" s="13"/>
      <c r="T9310" s="13"/>
      <c r="U9310" s="13"/>
      <c r="V9310" s="13"/>
      <c r="W9310" s="13"/>
      <c r="X9310" s="13"/>
      <c r="Y9310" s="13"/>
      <c r="Z9310" s="13"/>
      <c r="AA9310" s="13"/>
      <c r="AB9310" s="13"/>
      <c r="AC9310" s="13"/>
      <c r="AD9310" s="13"/>
      <c r="AE9310" s="13"/>
      <c r="AF9310" s="13"/>
      <c r="AG9310" s="13"/>
      <c r="AH9310" s="13"/>
      <c r="AI9310" s="13"/>
      <c r="AJ9310" s="13"/>
      <c r="AK9310" s="13"/>
      <c r="AL9310" s="13"/>
      <c r="AM9310" s="13"/>
      <c r="AN9310" s="13"/>
      <c r="AO9310" s="13"/>
      <c r="AP9310" s="13"/>
      <c r="AQ9310" s="13"/>
      <c r="AR9310" s="13"/>
      <c r="AS9310" s="13"/>
      <c r="AT9310" s="13"/>
      <c r="AU9310" s="13"/>
      <c r="AV9310" s="13"/>
      <c r="AW9310" s="13"/>
      <c r="AX9310" s="13"/>
      <c r="AY9310" s="13"/>
      <c r="AZ9310" s="12"/>
      <c r="BA9310" s="12"/>
      <c r="BB9310" s="12"/>
      <c r="BC9310" s="11"/>
      <c r="BD9310" s="11"/>
      <c r="BE9310" s="11"/>
      <c r="BF9310" s="11"/>
    </row>
    <row r="9311" spans="1:58" x14ac:dyDescent="0.25">
      <c r="A9311" s="13"/>
      <c r="B9311" s="13"/>
      <c r="C9311" s="13"/>
      <c r="D9311" s="13"/>
      <c r="E9311" s="13"/>
      <c r="F9311" s="13"/>
      <c r="G9311" s="13"/>
      <c r="H9311" s="13"/>
      <c r="I9311" s="13"/>
      <c r="J9311" s="13"/>
      <c r="K9311" s="13"/>
      <c r="L9311" s="13"/>
      <c r="M9311" s="13"/>
      <c r="N9311" s="13"/>
      <c r="O9311" s="13"/>
      <c r="P9311" s="13"/>
      <c r="Q9311" s="13"/>
      <c r="R9311" s="13"/>
      <c r="S9311" s="13"/>
      <c r="T9311" s="13"/>
      <c r="U9311" s="13"/>
      <c r="V9311" s="13"/>
      <c r="W9311" s="13"/>
      <c r="X9311" s="13"/>
      <c r="Y9311" s="13"/>
      <c r="Z9311" s="13"/>
      <c r="AA9311" s="13"/>
      <c r="AB9311" s="13"/>
      <c r="AC9311" s="13"/>
      <c r="AD9311" s="13"/>
      <c r="AE9311" s="13"/>
      <c r="AF9311" s="13"/>
      <c r="AG9311" s="13"/>
      <c r="AH9311" s="13"/>
      <c r="AI9311" s="13"/>
      <c r="AJ9311" s="13"/>
      <c r="AK9311" s="13"/>
      <c r="AL9311" s="13"/>
      <c r="AM9311" s="13"/>
      <c r="AN9311" s="13"/>
      <c r="AO9311" s="13"/>
      <c r="AP9311" s="13"/>
      <c r="AQ9311" s="13"/>
      <c r="AR9311" s="13"/>
      <c r="AS9311" s="13"/>
      <c r="AT9311" s="13"/>
      <c r="AU9311" s="13"/>
      <c r="AV9311" s="13"/>
      <c r="AW9311" s="13"/>
      <c r="AX9311" s="13"/>
      <c r="AY9311" s="13"/>
      <c r="AZ9311" s="12"/>
      <c r="BA9311" s="12"/>
      <c r="BB9311" s="12"/>
      <c r="BC9311" s="11"/>
      <c r="BD9311" s="11"/>
      <c r="BE9311" s="11"/>
      <c r="BF9311" s="11"/>
    </row>
    <row r="9312" spans="1:58" x14ac:dyDescent="0.25">
      <c r="A9312" s="13"/>
      <c r="B9312" s="13"/>
      <c r="C9312" s="13"/>
      <c r="D9312" s="13"/>
      <c r="E9312" s="13"/>
      <c r="F9312" s="13"/>
      <c r="G9312" s="13"/>
      <c r="H9312" s="13"/>
      <c r="I9312" s="13"/>
      <c r="J9312" s="13"/>
      <c r="K9312" s="13"/>
      <c r="L9312" s="13"/>
      <c r="M9312" s="13"/>
      <c r="N9312" s="13"/>
      <c r="O9312" s="13"/>
      <c r="P9312" s="13"/>
      <c r="Q9312" s="13"/>
      <c r="R9312" s="13"/>
      <c r="S9312" s="13"/>
      <c r="T9312" s="13"/>
      <c r="U9312" s="13"/>
      <c r="V9312" s="13"/>
      <c r="W9312" s="13"/>
      <c r="X9312" s="13"/>
      <c r="Y9312" s="13"/>
      <c r="Z9312" s="13"/>
      <c r="AA9312" s="13"/>
      <c r="AB9312" s="13"/>
      <c r="AC9312" s="13"/>
      <c r="AD9312" s="13"/>
      <c r="AE9312" s="13"/>
      <c r="AF9312" s="13"/>
      <c r="AG9312" s="13"/>
      <c r="AH9312" s="13"/>
      <c r="AI9312" s="13"/>
      <c r="AJ9312" s="13"/>
      <c r="AK9312" s="13"/>
      <c r="AL9312" s="13"/>
      <c r="AM9312" s="13"/>
      <c r="AN9312" s="13"/>
      <c r="AO9312" s="13"/>
      <c r="AP9312" s="13"/>
      <c r="AQ9312" s="13"/>
      <c r="AR9312" s="13"/>
      <c r="AS9312" s="13"/>
      <c r="AT9312" s="13"/>
      <c r="AU9312" s="13"/>
      <c r="AV9312" s="13"/>
      <c r="AW9312" s="13"/>
      <c r="AX9312" s="13"/>
      <c r="AY9312" s="13"/>
      <c r="AZ9312" s="12"/>
      <c r="BA9312" s="12"/>
      <c r="BB9312" s="12"/>
      <c r="BC9312" s="11"/>
      <c r="BD9312" s="11"/>
      <c r="BE9312" s="11"/>
      <c r="BF9312" s="11"/>
    </row>
    <row r="9313" spans="1:58" x14ac:dyDescent="0.25">
      <c r="A9313" s="13"/>
      <c r="B9313" s="13"/>
      <c r="C9313" s="13"/>
      <c r="D9313" s="13"/>
      <c r="E9313" s="13"/>
      <c r="F9313" s="13"/>
      <c r="G9313" s="13"/>
      <c r="H9313" s="13"/>
      <c r="I9313" s="13"/>
      <c r="J9313" s="13"/>
      <c r="K9313" s="13"/>
      <c r="L9313" s="13"/>
      <c r="M9313" s="13"/>
      <c r="N9313" s="13"/>
      <c r="O9313" s="13"/>
      <c r="P9313" s="13"/>
      <c r="Q9313" s="13"/>
      <c r="R9313" s="13"/>
      <c r="S9313" s="13"/>
      <c r="T9313" s="13"/>
      <c r="U9313" s="13"/>
      <c r="V9313" s="13"/>
      <c r="W9313" s="13"/>
      <c r="X9313" s="13"/>
      <c r="Y9313" s="13"/>
      <c r="Z9313" s="13"/>
      <c r="AA9313" s="13"/>
      <c r="AB9313" s="13"/>
      <c r="AC9313" s="13"/>
      <c r="AD9313" s="13"/>
      <c r="AE9313" s="13"/>
      <c r="AF9313" s="13"/>
      <c r="AG9313" s="13"/>
      <c r="AH9313" s="13"/>
      <c r="AI9313" s="13"/>
      <c r="AJ9313" s="13"/>
      <c r="AK9313" s="13"/>
      <c r="AL9313" s="13"/>
      <c r="AM9313" s="13"/>
      <c r="AN9313" s="13"/>
      <c r="AO9313" s="13"/>
      <c r="AP9313" s="13"/>
      <c r="AQ9313" s="13"/>
      <c r="AR9313" s="13"/>
      <c r="AS9313" s="13"/>
      <c r="AT9313" s="13"/>
      <c r="AU9313" s="13"/>
      <c r="AV9313" s="13"/>
      <c r="AW9313" s="13"/>
      <c r="AX9313" s="13"/>
      <c r="AY9313" s="13"/>
      <c r="AZ9313" s="12"/>
      <c r="BA9313" s="12"/>
      <c r="BB9313" s="12"/>
      <c r="BC9313" s="11"/>
      <c r="BD9313" s="11"/>
      <c r="BE9313" s="11"/>
      <c r="BF9313" s="11"/>
    </row>
    <row r="9314" spans="1:58" x14ac:dyDescent="0.25">
      <c r="A9314" s="13"/>
      <c r="B9314" s="13"/>
      <c r="C9314" s="13"/>
      <c r="D9314" s="13"/>
      <c r="E9314" s="13"/>
      <c r="F9314" s="13"/>
      <c r="G9314" s="13"/>
      <c r="H9314" s="13"/>
      <c r="I9314" s="13"/>
      <c r="J9314" s="13"/>
      <c r="K9314" s="13"/>
      <c r="L9314" s="13"/>
      <c r="M9314" s="13"/>
      <c r="N9314" s="13"/>
      <c r="O9314" s="13"/>
      <c r="P9314" s="13"/>
      <c r="Q9314" s="13"/>
      <c r="R9314" s="13"/>
      <c r="S9314" s="13"/>
      <c r="T9314" s="13"/>
      <c r="U9314" s="13"/>
      <c r="V9314" s="13"/>
      <c r="W9314" s="13"/>
      <c r="X9314" s="13"/>
      <c r="Y9314" s="13"/>
      <c r="Z9314" s="13"/>
      <c r="AA9314" s="13"/>
      <c r="AB9314" s="13"/>
      <c r="AC9314" s="13"/>
      <c r="AD9314" s="13"/>
      <c r="AE9314" s="13"/>
      <c r="AF9314" s="13"/>
      <c r="AG9314" s="13"/>
      <c r="AH9314" s="13"/>
      <c r="AI9314" s="13"/>
      <c r="AJ9314" s="13"/>
      <c r="AK9314" s="13"/>
      <c r="AL9314" s="13"/>
      <c r="AM9314" s="13"/>
      <c r="AN9314" s="13"/>
      <c r="AO9314" s="13"/>
      <c r="AP9314" s="13"/>
      <c r="AQ9314" s="13"/>
      <c r="AR9314" s="13"/>
      <c r="AS9314" s="13"/>
      <c r="AT9314" s="13"/>
      <c r="AU9314" s="13"/>
      <c r="AV9314" s="13"/>
      <c r="AW9314" s="13"/>
      <c r="AX9314" s="13"/>
      <c r="AY9314" s="13"/>
      <c r="AZ9314" s="12"/>
      <c r="BA9314" s="12"/>
      <c r="BB9314" s="12"/>
      <c r="BC9314" s="11"/>
      <c r="BD9314" s="11"/>
      <c r="BE9314" s="11"/>
      <c r="BF9314" s="11"/>
    </row>
    <row r="9315" spans="1:58" x14ac:dyDescent="0.25">
      <c r="A9315" s="13"/>
      <c r="B9315" s="13"/>
      <c r="C9315" s="13"/>
      <c r="D9315" s="13"/>
      <c r="E9315" s="13"/>
      <c r="F9315" s="13"/>
      <c r="G9315" s="13"/>
      <c r="H9315" s="13"/>
      <c r="I9315" s="13"/>
      <c r="J9315" s="13"/>
      <c r="K9315" s="13"/>
      <c r="L9315" s="13"/>
      <c r="M9315" s="13"/>
      <c r="N9315" s="13"/>
      <c r="O9315" s="13"/>
      <c r="P9315" s="13"/>
      <c r="Q9315" s="13"/>
      <c r="R9315" s="13"/>
      <c r="S9315" s="13"/>
      <c r="T9315" s="13"/>
      <c r="U9315" s="13"/>
      <c r="V9315" s="13"/>
      <c r="W9315" s="13"/>
      <c r="X9315" s="13"/>
      <c r="Y9315" s="13"/>
      <c r="Z9315" s="13"/>
      <c r="AA9315" s="13"/>
      <c r="AB9315" s="13"/>
      <c r="AC9315" s="13"/>
      <c r="AD9315" s="13"/>
      <c r="AE9315" s="13"/>
      <c r="AF9315" s="13"/>
      <c r="AG9315" s="13"/>
      <c r="AH9315" s="13"/>
      <c r="AI9315" s="13"/>
      <c r="AJ9315" s="13"/>
      <c r="AK9315" s="13"/>
      <c r="AL9315" s="13"/>
      <c r="AM9315" s="13"/>
      <c r="AN9315" s="13"/>
      <c r="AO9315" s="13"/>
      <c r="AP9315" s="13"/>
      <c r="AQ9315" s="13"/>
      <c r="AR9315" s="13"/>
      <c r="AS9315" s="13"/>
      <c r="AT9315" s="13"/>
      <c r="AU9315" s="13"/>
      <c r="AV9315" s="13"/>
      <c r="AW9315" s="13"/>
      <c r="AX9315" s="13"/>
      <c r="AY9315" s="13"/>
      <c r="AZ9315" s="12"/>
      <c r="BA9315" s="12"/>
      <c r="BB9315" s="12"/>
      <c r="BC9315" s="11"/>
      <c r="BD9315" s="11"/>
      <c r="BE9315" s="11"/>
      <c r="BF9315" s="11"/>
    </row>
    <row r="9316" spans="1:58" x14ac:dyDescent="0.25">
      <c r="A9316" s="13"/>
      <c r="B9316" s="13"/>
      <c r="C9316" s="13"/>
      <c r="D9316" s="13"/>
      <c r="E9316" s="13"/>
      <c r="F9316" s="13"/>
      <c r="G9316" s="13"/>
      <c r="H9316" s="13"/>
      <c r="I9316" s="13"/>
      <c r="J9316" s="13"/>
      <c r="K9316" s="13"/>
      <c r="L9316" s="13"/>
      <c r="M9316" s="13"/>
      <c r="N9316" s="13"/>
      <c r="O9316" s="13"/>
      <c r="P9316" s="13"/>
      <c r="Q9316" s="13"/>
      <c r="R9316" s="13"/>
      <c r="S9316" s="13"/>
      <c r="T9316" s="13"/>
      <c r="U9316" s="13"/>
      <c r="V9316" s="13"/>
      <c r="W9316" s="13"/>
      <c r="X9316" s="13"/>
      <c r="Y9316" s="13"/>
      <c r="Z9316" s="13"/>
      <c r="AA9316" s="13"/>
      <c r="AB9316" s="13"/>
      <c r="AC9316" s="13"/>
      <c r="AD9316" s="13"/>
      <c r="AE9316" s="13"/>
      <c r="AF9316" s="13"/>
      <c r="AG9316" s="13"/>
      <c r="AH9316" s="13"/>
      <c r="AI9316" s="13"/>
      <c r="AJ9316" s="13"/>
      <c r="AK9316" s="13"/>
      <c r="AL9316" s="13"/>
      <c r="AM9316" s="13"/>
      <c r="AN9316" s="13"/>
      <c r="AO9316" s="13"/>
      <c r="AP9316" s="13"/>
      <c r="AQ9316" s="13"/>
      <c r="AR9316" s="13"/>
      <c r="AS9316" s="13"/>
      <c r="AT9316" s="13"/>
      <c r="AU9316" s="13"/>
      <c r="AV9316" s="13"/>
      <c r="AW9316" s="13"/>
      <c r="AX9316" s="13"/>
      <c r="AY9316" s="13"/>
      <c r="AZ9316" s="12"/>
      <c r="BA9316" s="12"/>
      <c r="BB9316" s="12"/>
      <c r="BC9316" s="11"/>
      <c r="BD9316" s="11"/>
      <c r="BE9316" s="11"/>
      <c r="BF9316" s="11"/>
    </row>
    <row r="9317" spans="1:58" x14ac:dyDescent="0.25">
      <c r="A9317" s="13"/>
      <c r="B9317" s="13"/>
      <c r="C9317" s="13"/>
      <c r="D9317" s="13"/>
      <c r="E9317" s="13"/>
      <c r="F9317" s="13"/>
      <c r="G9317" s="13"/>
      <c r="H9317" s="13"/>
      <c r="I9317" s="13"/>
      <c r="J9317" s="13"/>
      <c r="K9317" s="13"/>
      <c r="L9317" s="13"/>
      <c r="M9317" s="13"/>
      <c r="N9317" s="13"/>
      <c r="O9317" s="13"/>
      <c r="P9317" s="13"/>
      <c r="Q9317" s="13"/>
      <c r="R9317" s="13"/>
      <c r="S9317" s="13"/>
      <c r="T9317" s="13"/>
      <c r="U9317" s="13"/>
      <c r="V9317" s="13"/>
      <c r="W9317" s="13"/>
      <c r="X9317" s="13"/>
      <c r="Y9317" s="13"/>
      <c r="Z9317" s="13"/>
      <c r="AA9317" s="13"/>
      <c r="AB9317" s="13"/>
      <c r="AC9317" s="13"/>
      <c r="AD9317" s="13"/>
      <c r="AE9317" s="13"/>
      <c r="AF9317" s="13"/>
      <c r="AG9317" s="13"/>
      <c r="AH9317" s="13"/>
      <c r="AI9317" s="13"/>
      <c r="AJ9317" s="13"/>
      <c r="AK9317" s="13"/>
      <c r="AL9317" s="13"/>
      <c r="AM9317" s="13"/>
      <c r="AN9317" s="13"/>
      <c r="AO9317" s="13"/>
      <c r="AP9317" s="13"/>
      <c r="AQ9317" s="13"/>
      <c r="AR9317" s="13"/>
      <c r="AS9317" s="13"/>
      <c r="AT9317" s="13"/>
      <c r="AU9317" s="13"/>
      <c r="AV9317" s="13"/>
      <c r="AW9317" s="13"/>
      <c r="AX9317" s="13"/>
      <c r="AY9317" s="13"/>
      <c r="AZ9317" s="12"/>
      <c r="BA9317" s="12"/>
      <c r="BB9317" s="12"/>
      <c r="BC9317" s="11"/>
      <c r="BD9317" s="11"/>
      <c r="BE9317" s="11"/>
      <c r="BF9317" s="11"/>
    </row>
    <row r="9318" spans="1:58" x14ac:dyDescent="0.25">
      <c r="A9318" s="13"/>
      <c r="B9318" s="13"/>
      <c r="C9318" s="13"/>
      <c r="D9318" s="13"/>
      <c r="E9318" s="13"/>
      <c r="F9318" s="13"/>
      <c r="G9318" s="13"/>
      <c r="H9318" s="13"/>
      <c r="I9318" s="13"/>
      <c r="J9318" s="13"/>
      <c r="K9318" s="13"/>
      <c r="L9318" s="13"/>
      <c r="M9318" s="13"/>
      <c r="N9318" s="13"/>
      <c r="O9318" s="13"/>
      <c r="P9318" s="13"/>
      <c r="Q9318" s="13"/>
      <c r="R9318" s="13"/>
      <c r="S9318" s="13"/>
      <c r="T9318" s="13"/>
      <c r="U9318" s="13"/>
      <c r="V9318" s="13"/>
      <c r="W9318" s="13"/>
      <c r="X9318" s="13"/>
      <c r="Y9318" s="13"/>
      <c r="Z9318" s="13"/>
      <c r="AA9318" s="13"/>
      <c r="AB9318" s="13"/>
      <c r="AC9318" s="13"/>
      <c r="AD9318" s="13"/>
      <c r="AE9318" s="13"/>
      <c r="AF9318" s="13"/>
      <c r="AG9318" s="13"/>
      <c r="AH9318" s="13"/>
      <c r="AI9318" s="13"/>
      <c r="AJ9318" s="13"/>
      <c r="AK9318" s="13"/>
      <c r="AL9318" s="13"/>
      <c r="AM9318" s="13"/>
      <c r="AN9318" s="13"/>
      <c r="AO9318" s="13"/>
      <c r="AP9318" s="13"/>
      <c r="AQ9318" s="13"/>
      <c r="AR9318" s="13"/>
      <c r="AS9318" s="13"/>
      <c r="AT9318" s="13"/>
      <c r="AU9318" s="13"/>
      <c r="AV9318" s="13"/>
      <c r="AW9318" s="13"/>
      <c r="AX9318" s="13"/>
      <c r="AY9318" s="13"/>
      <c r="AZ9318" s="12"/>
      <c r="BA9318" s="12"/>
      <c r="BB9318" s="12"/>
      <c r="BC9318" s="11"/>
      <c r="BD9318" s="11"/>
      <c r="BE9318" s="11"/>
      <c r="BF9318" s="11"/>
    </row>
    <row r="9319" spans="1:58" x14ac:dyDescent="0.25">
      <c r="A9319" s="13"/>
      <c r="B9319" s="13"/>
      <c r="C9319" s="13"/>
      <c r="D9319" s="13"/>
      <c r="E9319" s="13"/>
      <c r="F9319" s="13"/>
      <c r="G9319" s="13"/>
      <c r="H9319" s="13"/>
      <c r="I9319" s="13"/>
      <c r="J9319" s="13"/>
      <c r="K9319" s="13"/>
      <c r="L9319" s="13"/>
      <c r="M9319" s="13"/>
      <c r="N9319" s="13"/>
      <c r="O9319" s="13"/>
      <c r="P9319" s="13"/>
      <c r="Q9319" s="13"/>
      <c r="R9319" s="13"/>
      <c r="S9319" s="13"/>
      <c r="T9319" s="13"/>
      <c r="U9319" s="13"/>
      <c r="V9319" s="13"/>
      <c r="W9319" s="13"/>
      <c r="X9319" s="13"/>
      <c r="Y9319" s="13"/>
      <c r="Z9319" s="13"/>
      <c r="AA9319" s="13"/>
      <c r="AB9319" s="13"/>
      <c r="AC9319" s="13"/>
      <c r="AD9319" s="13"/>
      <c r="AE9319" s="13"/>
      <c r="AF9319" s="13"/>
      <c r="AG9319" s="13"/>
      <c r="AH9319" s="13"/>
      <c r="AI9319" s="13"/>
      <c r="AJ9319" s="13"/>
      <c r="AK9319" s="13"/>
      <c r="AL9319" s="13"/>
      <c r="AM9319" s="13"/>
      <c r="AN9319" s="13"/>
      <c r="AO9319" s="13"/>
      <c r="AP9319" s="13"/>
      <c r="AQ9319" s="13"/>
      <c r="AR9319" s="13"/>
      <c r="AS9319" s="13"/>
      <c r="AT9319" s="13"/>
      <c r="AU9319" s="13"/>
      <c r="AV9319" s="13"/>
      <c r="AW9319" s="13"/>
      <c r="AX9319" s="13"/>
      <c r="AY9319" s="13"/>
      <c r="AZ9319" s="12"/>
      <c r="BA9319" s="12"/>
      <c r="BB9319" s="12"/>
      <c r="BC9319" s="11"/>
      <c r="BD9319" s="11"/>
      <c r="BE9319" s="11"/>
      <c r="BF9319" s="11"/>
    </row>
    <row r="9320" spans="1:58" x14ac:dyDescent="0.25">
      <c r="A9320" s="13"/>
      <c r="B9320" s="13"/>
      <c r="C9320" s="13"/>
      <c r="D9320" s="13"/>
      <c r="E9320" s="13"/>
      <c r="F9320" s="13"/>
      <c r="G9320" s="13"/>
      <c r="H9320" s="13"/>
      <c r="I9320" s="13"/>
      <c r="J9320" s="13"/>
      <c r="K9320" s="13"/>
      <c r="L9320" s="13"/>
      <c r="M9320" s="13"/>
      <c r="N9320" s="13"/>
      <c r="O9320" s="13"/>
      <c r="P9320" s="13"/>
      <c r="Q9320" s="13"/>
      <c r="R9320" s="13"/>
      <c r="S9320" s="13"/>
      <c r="T9320" s="13"/>
      <c r="U9320" s="13"/>
      <c r="V9320" s="13"/>
      <c r="W9320" s="13"/>
      <c r="X9320" s="13"/>
      <c r="Y9320" s="13"/>
      <c r="Z9320" s="13"/>
      <c r="AA9320" s="13"/>
      <c r="AB9320" s="13"/>
      <c r="AC9320" s="13"/>
      <c r="AD9320" s="13"/>
      <c r="AE9320" s="13"/>
      <c r="AF9320" s="13"/>
      <c r="AG9320" s="13"/>
      <c r="AH9320" s="13"/>
      <c r="AI9320" s="13"/>
      <c r="AJ9320" s="13"/>
      <c r="AK9320" s="13"/>
      <c r="AL9320" s="13"/>
      <c r="AM9320" s="13"/>
      <c r="AN9320" s="13"/>
      <c r="AO9320" s="13"/>
      <c r="AP9320" s="13"/>
      <c r="AQ9320" s="13"/>
      <c r="AR9320" s="13"/>
      <c r="AS9320" s="13"/>
      <c r="AT9320" s="13"/>
      <c r="AU9320" s="13"/>
      <c r="AV9320" s="13"/>
      <c r="AW9320" s="13"/>
      <c r="AX9320" s="13"/>
      <c r="AY9320" s="13"/>
      <c r="AZ9320" s="12"/>
      <c r="BA9320" s="12"/>
      <c r="BB9320" s="12"/>
      <c r="BC9320" s="11"/>
      <c r="BD9320" s="11"/>
      <c r="BE9320" s="11"/>
      <c r="BF9320" s="11"/>
    </row>
    <row r="9321" spans="1:58" x14ac:dyDescent="0.25">
      <c r="A9321" s="13"/>
      <c r="B9321" s="13"/>
      <c r="C9321" s="13"/>
      <c r="D9321" s="13"/>
      <c r="E9321" s="13"/>
      <c r="F9321" s="13"/>
      <c r="G9321" s="13"/>
      <c r="H9321" s="13"/>
      <c r="I9321" s="13"/>
      <c r="J9321" s="13"/>
      <c r="K9321" s="13"/>
      <c r="L9321" s="13"/>
      <c r="M9321" s="13"/>
      <c r="N9321" s="13"/>
      <c r="O9321" s="13"/>
      <c r="P9321" s="13"/>
      <c r="Q9321" s="13"/>
      <c r="R9321" s="13"/>
      <c r="S9321" s="13"/>
      <c r="T9321" s="13"/>
      <c r="U9321" s="13"/>
      <c r="V9321" s="13"/>
      <c r="W9321" s="13"/>
      <c r="X9321" s="13"/>
      <c r="Y9321" s="13"/>
      <c r="Z9321" s="13"/>
      <c r="AA9321" s="13"/>
      <c r="AB9321" s="13"/>
      <c r="AC9321" s="13"/>
      <c r="AD9321" s="13"/>
      <c r="AE9321" s="13"/>
      <c r="AF9321" s="13"/>
      <c r="AG9321" s="13"/>
      <c r="AH9321" s="13"/>
      <c r="AI9321" s="13"/>
      <c r="AJ9321" s="13"/>
      <c r="AK9321" s="13"/>
      <c r="AL9321" s="13"/>
      <c r="AM9321" s="13"/>
      <c r="AN9321" s="13"/>
      <c r="AO9321" s="13"/>
      <c r="AP9321" s="13"/>
      <c r="AQ9321" s="13"/>
      <c r="AR9321" s="13"/>
      <c r="AS9321" s="13"/>
      <c r="AT9321" s="13"/>
      <c r="AU9321" s="13"/>
      <c r="AV9321" s="13"/>
      <c r="AW9321" s="13"/>
      <c r="AX9321" s="13"/>
      <c r="AY9321" s="13"/>
      <c r="AZ9321" s="12"/>
      <c r="BA9321" s="12"/>
      <c r="BB9321" s="12"/>
      <c r="BC9321" s="11"/>
      <c r="BD9321" s="11"/>
      <c r="BE9321" s="11"/>
      <c r="BF9321" s="11"/>
    </row>
    <row r="9322" spans="1:58" x14ac:dyDescent="0.25">
      <c r="A9322" s="13"/>
      <c r="B9322" s="13"/>
      <c r="C9322" s="13"/>
      <c r="D9322" s="13"/>
      <c r="E9322" s="13"/>
      <c r="F9322" s="13"/>
      <c r="G9322" s="13"/>
      <c r="H9322" s="13"/>
      <c r="I9322" s="13"/>
      <c r="J9322" s="13"/>
      <c r="K9322" s="13"/>
      <c r="L9322" s="13"/>
      <c r="M9322" s="13"/>
      <c r="N9322" s="13"/>
      <c r="O9322" s="13"/>
      <c r="P9322" s="13"/>
      <c r="Q9322" s="13"/>
      <c r="R9322" s="13"/>
      <c r="S9322" s="13"/>
      <c r="T9322" s="13"/>
      <c r="U9322" s="13"/>
      <c r="V9322" s="13"/>
      <c r="W9322" s="13"/>
      <c r="X9322" s="13"/>
      <c r="Y9322" s="13"/>
      <c r="Z9322" s="13"/>
      <c r="AA9322" s="13"/>
      <c r="AB9322" s="13"/>
      <c r="AC9322" s="13"/>
      <c r="AD9322" s="13"/>
      <c r="AE9322" s="13"/>
      <c r="AF9322" s="13"/>
      <c r="AG9322" s="13"/>
      <c r="AH9322" s="13"/>
      <c r="AI9322" s="13"/>
      <c r="AJ9322" s="13"/>
      <c r="AK9322" s="13"/>
      <c r="AL9322" s="13"/>
      <c r="AM9322" s="13"/>
      <c r="AN9322" s="13"/>
      <c r="AO9322" s="13"/>
      <c r="AP9322" s="13"/>
      <c r="AQ9322" s="13"/>
      <c r="AR9322" s="13"/>
      <c r="AS9322" s="13"/>
      <c r="AT9322" s="13"/>
      <c r="AU9322" s="13"/>
      <c r="AV9322" s="13"/>
      <c r="AW9322" s="13"/>
      <c r="AX9322" s="13"/>
      <c r="AY9322" s="13"/>
      <c r="AZ9322" s="12"/>
      <c r="BA9322" s="12"/>
      <c r="BB9322" s="12"/>
      <c r="BC9322" s="11"/>
      <c r="BD9322" s="11"/>
      <c r="BE9322" s="11"/>
      <c r="BF9322" s="11"/>
    </row>
    <row r="9323" spans="1:58" x14ac:dyDescent="0.25">
      <c r="A9323" s="13"/>
      <c r="B9323" s="13"/>
      <c r="C9323" s="13"/>
      <c r="D9323" s="13"/>
      <c r="E9323" s="13"/>
      <c r="F9323" s="13"/>
      <c r="G9323" s="13"/>
      <c r="H9323" s="13"/>
      <c r="I9323" s="13"/>
      <c r="J9323" s="13"/>
      <c r="K9323" s="13"/>
      <c r="L9323" s="13"/>
      <c r="M9323" s="13"/>
      <c r="N9323" s="13"/>
      <c r="O9323" s="13"/>
      <c r="P9323" s="13"/>
      <c r="Q9323" s="13"/>
      <c r="R9323" s="13"/>
      <c r="S9323" s="13"/>
      <c r="T9323" s="13"/>
      <c r="U9323" s="13"/>
      <c r="V9323" s="13"/>
      <c r="W9323" s="13"/>
      <c r="X9323" s="13"/>
      <c r="Y9323" s="13"/>
      <c r="Z9323" s="13"/>
      <c r="AA9323" s="13"/>
      <c r="AB9323" s="13"/>
      <c r="AC9323" s="13"/>
      <c r="AD9323" s="13"/>
      <c r="AE9323" s="13"/>
      <c r="AF9323" s="13"/>
      <c r="AG9323" s="13"/>
      <c r="AH9323" s="13"/>
      <c r="AI9323" s="13"/>
      <c r="AJ9323" s="13"/>
      <c r="AK9323" s="13"/>
      <c r="AL9323" s="13"/>
      <c r="AM9323" s="13"/>
      <c r="AN9323" s="13"/>
      <c r="AO9323" s="13"/>
      <c r="AP9323" s="13"/>
      <c r="AQ9323" s="13"/>
      <c r="AR9323" s="13"/>
      <c r="AS9323" s="13"/>
      <c r="AT9323" s="13"/>
      <c r="AU9323" s="13"/>
      <c r="AV9323" s="13"/>
      <c r="AW9323" s="13"/>
      <c r="AX9323" s="13"/>
      <c r="AY9323" s="13"/>
      <c r="AZ9323" s="12"/>
      <c r="BA9323" s="12"/>
      <c r="BB9323" s="12"/>
      <c r="BC9323" s="11"/>
      <c r="BD9323" s="11"/>
      <c r="BE9323" s="11"/>
      <c r="BF9323" s="11"/>
    </row>
    <row r="9324" spans="1:58" x14ac:dyDescent="0.25">
      <c r="A9324" s="13"/>
      <c r="B9324" s="13"/>
      <c r="C9324" s="13"/>
      <c r="D9324" s="13"/>
      <c r="E9324" s="13"/>
      <c r="F9324" s="13"/>
      <c r="G9324" s="13"/>
      <c r="H9324" s="13"/>
      <c r="I9324" s="13"/>
      <c r="J9324" s="13"/>
      <c r="K9324" s="13"/>
      <c r="L9324" s="13"/>
      <c r="M9324" s="13"/>
      <c r="N9324" s="13"/>
      <c r="O9324" s="13"/>
      <c r="P9324" s="13"/>
      <c r="Q9324" s="13"/>
      <c r="R9324" s="13"/>
      <c r="S9324" s="13"/>
      <c r="T9324" s="13"/>
      <c r="U9324" s="13"/>
      <c r="V9324" s="13"/>
      <c r="W9324" s="13"/>
      <c r="X9324" s="13"/>
      <c r="Y9324" s="13"/>
      <c r="Z9324" s="13"/>
      <c r="AA9324" s="13"/>
      <c r="AB9324" s="13"/>
      <c r="AC9324" s="13"/>
      <c r="AD9324" s="13"/>
      <c r="AE9324" s="13"/>
      <c r="AF9324" s="13"/>
      <c r="AG9324" s="13"/>
      <c r="AH9324" s="13"/>
      <c r="AI9324" s="13"/>
      <c r="AJ9324" s="13"/>
      <c r="AK9324" s="13"/>
      <c r="AL9324" s="13"/>
      <c r="AM9324" s="13"/>
      <c r="AN9324" s="13"/>
      <c r="AO9324" s="13"/>
      <c r="AP9324" s="13"/>
      <c r="AQ9324" s="13"/>
      <c r="AR9324" s="13"/>
      <c r="AS9324" s="13"/>
      <c r="AT9324" s="13"/>
      <c r="AU9324" s="13"/>
      <c r="AV9324" s="13"/>
      <c r="AW9324" s="13"/>
      <c r="AX9324" s="13"/>
      <c r="AY9324" s="13"/>
      <c r="AZ9324" s="12"/>
      <c r="BA9324" s="12"/>
      <c r="BB9324" s="12"/>
      <c r="BC9324" s="11"/>
      <c r="BD9324" s="11"/>
      <c r="BE9324" s="11"/>
      <c r="BF9324" s="11"/>
    </row>
    <row r="9325" spans="1:58" x14ac:dyDescent="0.25">
      <c r="A9325" s="13"/>
      <c r="B9325" s="13"/>
      <c r="C9325" s="13"/>
      <c r="D9325" s="13"/>
      <c r="E9325" s="13"/>
      <c r="F9325" s="13"/>
      <c r="G9325" s="13"/>
      <c r="H9325" s="13"/>
      <c r="I9325" s="13"/>
      <c r="J9325" s="13"/>
      <c r="K9325" s="13"/>
      <c r="L9325" s="13"/>
      <c r="M9325" s="13"/>
      <c r="N9325" s="13"/>
      <c r="O9325" s="13"/>
      <c r="P9325" s="13"/>
      <c r="Q9325" s="13"/>
      <c r="R9325" s="13"/>
      <c r="S9325" s="13"/>
      <c r="T9325" s="13"/>
      <c r="U9325" s="13"/>
      <c r="V9325" s="13"/>
      <c r="W9325" s="13"/>
      <c r="X9325" s="13"/>
      <c r="Y9325" s="13"/>
      <c r="Z9325" s="13"/>
      <c r="AA9325" s="13"/>
      <c r="AB9325" s="13"/>
      <c r="AC9325" s="13"/>
      <c r="AD9325" s="13"/>
      <c r="AE9325" s="13"/>
      <c r="AF9325" s="13"/>
      <c r="AG9325" s="13"/>
      <c r="AH9325" s="13"/>
      <c r="AI9325" s="13"/>
      <c r="AJ9325" s="13"/>
      <c r="AK9325" s="13"/>
      <c r="AL9325" s="13"/>
      <c r="AM9325" s="13"/>
      <c r="AN9325" s="13"/>
      <c r="AO9325" s="13"/>
      <c r="AP9325" s="13"/>
      <c r="AQ9325" s="13"/>
      <c r="AR9325" s="13"/>
      <c r="AS9325" s="13"/>
      <c r="AT9325" s="13"/>
      <c r="AU9325" s="13"/>
      <c r="AV9325" s="13"/>
      <c r="AW9325" s="13"/>
      <c r="AX9325" s="13"/>
      <c r="AY9325" s="13"/>
      <c r="AZ9325" s="12"/>
      <c r="BA9325" s="12"/>
      <c r="BB9325" s="12"/>
      <c r="BC9325" s="11"/>
      <c r="BD9325" s="11"/>
      <c r="BE9325" s="11"/>
      <c r="BF9325" s="11"/>
    </row>
    <row r="9326" spans="1:58" x14ac:dyDescent="0.25">
      <c r="A9326" s="13"/>
      <c r="B9326" s="13"/>
      <c r="C9326" s="13"/>
      <c r="D9326" s="13"/>
      <c r="E9326" s="13"/>
      <c r="F9326" s="13"/>
      <c r="G9326" s="13"/>
      <c r="H9326" s="13"/>
      <c r="I9326" s="13"/>
      <c r="J9326" s="13"/>
      <c r="K9326" s="13"/>
      <c r="L9326" s="13"/>
      <c r="M9326" s="13"/>
      <c r="N9326" s="13"/>
      <c r="O9326" s="13"/>
      <c r="P9326" s="13"/>
      <c r="Q9326" s="13"/>
      <c r="R9326" s="13"/>
      <c r="S9326" s="13"/>
      <c r="T9326" s="13"/>
      <c r="U9326" s="13"/>
      <c r="V9326" s="13"/>
      <c r="W9326" s="13"/>
      <c r="X9326" s="13"/>
      <c r="Y9326" s="13"/>
      <c r="Z9326" s="13"/>
      <c r="AA9326" s="13"/>
      <c r="AB9326" s="13"/>
      <c r="AC9326" s="13"/>
      <c r="AD9326" s="13"/>
      <c r="AE9326" s="13"/>
      <c r="AF9326" s="13"/>
      <c r="AG9326" s="13"/>
      <c r="AH9326" s="13"/>
      <c r="AI9326" s="13"/>
      <c r="AJ9326" s="13"/>
      <c r="AK9326" s="13"/>
      <c r="AL9326" s="13"/>
      <c r="AM9326" s="13"/>
      <c r="AN9326" s="13"/>
      <c r="AO9326" s="13"/>
      <c r="AP9326" s="13"/>
      <c r="AQ9326" s="13"/>
      <c r="AR9326" s="13"/>
      <c r="AS9326" s="13"/>
      <c r="AT9326" s="13"/>
      <c r="AU9326" s="13"/>
      <c r="AV9326" s="13"/>
      <c r="AW9326" s="13"/>
      <c r="AX9326" s="13"/>
      <c r="AY9326" s="13"/>
      <c r="AZ9326" s="12"/>
      <c r="BA9326" s="12"/>
      <c r="BB9326" s="12"/>
      <c r="BC9326" s="11"/>
      <c r="BD9326" s="11"/>
      <c r="BE9326" s="11"/>
      <c r="BF9326" s="11"/>
    </row>
    <row r="9327" spans="1:58" x14ac:dyDescent="0.25">
      <c r="A9327" s="13"/>
      <c r="B9327" s="13"/>
      <c r="C9327" s="13"/>
      <c r="D9327" s="13"/>
      <c r="E9327" s="13"/>
      <c r="F9327" s="13"/>
      <c r="G9327" s="13"/>
      <c r="H9327" s="13"/>
      <c r="I9327" s="13"/>
      <c r="J9327" s="13"/>
      <c r="K9327" s="13"/>
      <c r="L9327" s="13"/>
      <c r="M9327" s="13"/>
      <c r="N9327" s="13"/>
      <c r="O9327" s="13"/>
      <c r="P9327" s="13"/>
      <c r="Q9327" s="13"/>
      <c r="R9327" s="13"/>
      <c r="S9327" s="13"/>
      <c r="T9327" s="13"/>
      <c r="U9327" s="13"/>
      <c r="V9327" s="13"/>
      <c r="W9327" s="13"/>
      <c r="X9327" s="13"/>
      <c r="Y9327" s="13"/>
      <c r="Z9327" s="13"/>
      <c r="AA9327" s="13"/>
      <c r="AB9327" s="13"/>
      <c r="AC9327" s="13"/>
      <c r="AD9327" s="13"/>
      <c r="AE9327" s="13"/>
      <c r="AF9327" s="13"/>
      <c r="AG9327" s="13"/>
      <c r="AH9327" s="13"/>
      <c r="AI9327" s="13"/>
      <c r="AJ9327" s="13"/>
      <c r="AK9327" s="13"/>
      <c r="AL9327" s="13"/>
      <c r="AM9327" s="13"/>
      <c r="AN9327" s="13"/>
      <c r="AO9327" s="13"/>
      <c r="AP9327" s="13"/>
      <c r="AQ9327" s="13"/>
      <c r="AR9327" s="13"/>
      <c r="AS9327" s="13"/>
      <c r="AT9327" s="13"/>
      <c r="AU9327" s="13"/>
      <c r="AV9327" s="13"/>
      <c r="AW9327" s="13"/>
      <c r="AX9327" s="13"/>
      <c r="AY9327" s="13"/>
      <c r="AZ9327" s="12"/>
      <c r="BA9327" s="12"/>
      <c r="BB9327" s="12"/>
      <c r="BC9327" s="11"/>
      <c r="BD9327" s="11"/>
      <c r="BE9327" s="11"/>
      <c r="BF9327" s="11"/>
    </row>
    <row r="9328" spans="1:58" x14ac:dyDescent="0.25">
      <c r="A9328" s="13"/>
      <c r="B9328" s="13"/>
      <c r="C9328" s="13"/>
      <c r="D9328" s="13"/>
      <c r="E9328" s="13"/>
      <c r="F9328" s="13"/>
      <c r="G9328" s="13"/>
      <c r="H9328" s="13"/>
      <c r="I9328" s="13"/>
      <c r="J9328" s="13"/>
      <c r="K9328" s="13"/>
      <c r="L9328" s="13"/>
      <c r="M9328" s="13"/>
      <c r="N9328" s="13"/>
      <c r="O9328" s="13"/>
      <c r="P9328" s="13"/>
      <c r="Q9328" s="13"/>
      <c r="R9328" s="13"/>
      <c r="S9328" s="13"/>
      <c r="T9328" s="13"/>
      <c r="U9328" s="13"/>
      <c r="V9328" s="13"/>
      <c r="W9328" s="13"/>
      <c r="X9328" s="13"/>
      <c r="Y9328" s="13"/>
      <c r="Z9328" s="13"/>
      <c r="AA9328" s="13"/>
      <c r="AB9328" s="13"/>
      <c r="AC9328" s="13"/>
      <c r="AD9328" s="13"/>
      <c r="AE9328" s="13"/>
      <c r="AF9328" s="13"/>
      <c r="AG9328" s="13"/>
      <c r="AH9328" s="13"/>
      <c r="AI9328" s="13"/>
      <c r="AJ9328" s="13"/>
      <c r="AK9328" s="13"/>
      <c r="AL9328" s="13"/>
      <c r="AM9328" s="13"/>
      <c r="AN9328" s="13"/>
      <c r="AO9328" s="13"/>
      <c r="AP9328" s="13"/>
      <c r="AQ9328" s="13"/>
      <c r="AR9328" s="13"/>
      <c r="AS9328" s="13"/>
      <c r="AT9328" s="13"/>
      <c r="AU9328" s="13"/>
      <c r="AV9328" s="13"/>
      <c r="AW9328" s="13"/>
      <c r="AX9328" s="13"/>
      <c r="AY9328" s="13"/>
      <c r="AZ9328" s="12"/>
      <c r="BA9328" s="12"/>
      <c r="BB9328" s="12"/>
      <c r="BC9328" s="11"/>
      <c r="BD9328" s="11"/>
      <c r="BE9328" s="11"/>
      <c r="BF9328" s="11"/>
    </row>
    <row r="9329" spans="1:58" x14ac:dyDescent="0.25">
      <c r="A9329" s="13"/>
      <c r="B9329" s="13"/>
      <c r="C9329" s="13"/>
      <c r="D9329" s="13"/>
      <c r="E9329" s="13"/>
      <c r="F9329" s="13"/>
      <c r="G9329" s="13"/>
      <c r="H9329" s="13"/>
      <c r="I9329" s="13"/>
      <c r="J9329" s="13"/>
      <c r="K9329" s="13"/>
      <c r="L9329" s="13"/>
      <c r="M9329" s="13"/>
      <c r="N9329" s="13"/>
      <c r="O9329" s="13"/>
      <c r="P9329" s="13"/>
      <c r="Q9329" s="13"/>
      <c r="R9329" s="13"/>
      <c r="S9329" s="13"/>
      <c r="T9329" s="13"/>
      <c r="U9329" s="13"/>
      <c r="V9329" s="13"/>
      <c r="W9329" s="13"/>
      <c r="X9329" s="13"/>
      <c r="Y9329" s="13"/>
      <c r="Z9329" s="13"/>
      <c r="AA9329" s="13"/>
      <c r="AB9329" s="13"/>
      <c r="AC9329" s="13"/>
      <c r="AD9329" s="13"/>
      <c r="AE9329" s="13"/>
      <c r="AF9329" s="13"/>
      <c r="AG9329" s="13"/>
      <c r="AH9329" s="13"/>
      <c r="AI9329" s="13"/>
      <c r="AJ9329" s="13"/>
      <c r="AK9329" s="13"/>
      <c r="AL9329" s="13"/>
      <c r="AM9329" s="13"/>
      <c r="AN9329" s="13"/>
      <c r="AO9329" s="13"/>
      <c r="AP9329" s="13"/>
      <c r="AQ9329" s="13"/>
      <c r="AR9329" s="13"/>
      <c r="AS9329" s="13"/>
      <c r="AT9329" s="13"/>
      <c r="AU9329" s="13"/>
      <c r="AV9329" s="13"/>
      <c r="AW9329" s="13"/>
      <c r="AX9329" s="13"/>
      <c r="AY9329" s="13"/>
      <c r="AZ9329" s="12"/>
      <c r="BA9329" s="12"/>
      <c r="BB9329" s="12"/>
      <c r="BC9329" s="11"/>
      <c r="BD9329" s="11"/>
      <c r="BE9329" s="11"/>
      <c r="BF9329" s="11"/>
    </row>
    <row r="9330" spans="1:58" x14ac:dyDescent="0.25">
      <c r="A9330" s="13"/>
      <c r="B9330" s="13"/>
      <c r="C9330" s="13"/>
      <c r="D9330" s="13"/>
      <c r="E9330" s="13"/>
      <c r="F9330" s="13"/>
      <c r="G9330" s="13"/>
      <c r="H9330" s="13"/>
      <c r="I9330" s="13"/>
      <c r="J9330" s="13"/>
      <c r="K9330" s="13"/>
      <c r="L9330" s="13"/>
      <c r="M9330" s="13"/>
      <c r="N9330" s="13"/>
      <c r="O9330" s="13"/>
      <c r="P9330" s="13"/>
      <c r="Q9330" s="13"/>
      <c r="R9330" s="13"/>
      <c r="S9330" s="13"/>
      <c r="T9330" s="13"/>
      <c r="U9330" s="13"/>
      <c r="V9330" s="13"/>
      <c r="W9330" s="13"/>
      <c r="X9330" s="13"/>
      <c r="Y9330" s="13"/>
      <c r="Z9330" s="13"/>
      <c r="AA9330" s="13"/>
      <c r="AB9330" s="13"/>
      <c r="AC9330" s="13"/>
      <c r="AD9330" s="13"/>
      <c r="AE9330" s="13"/>
      <c r="AF9330" s="13"/>
      <c r="AG9330" s="13"/>
      <c r="AH9330" s="13"/>
      <c r="AI9330" s="13"/>
      <c r="AJ9330" s="13"/>
      <c r="AK9330" s="13"/>
      <c r="AL9330" s="13"/>
      <c r="AM9330" s="13"/>
      <c r="AN9330" s="13"/>
      <c r="AO9330" s="13"/>
      <c r="AP9330" s="13"/>
      <c r="AQ9330" s="13"/>
      <c r="AR9330" s="13"/>
      <c r="AS9330" s="13"/>
      <c r="AT9330" s="13"/>
      <c r="AU9330" s="13"/>
      <c r="AV9330" s="13"/>
      <c r="AW9330" s="13"/>
      <c r="AX9330" s="13"/>
      <c r="AY9330" s="13"/>
      <c r="AZ9330" s="12"/>
      <c r="BA9330" s="12"/>
      <c r="BB9330" s="12"/>
      <c r="BC9330" s="11"/>
      <c r="BD9330" s="11"/>
      <c r="BE9330" s="11"/>
      <c r="BF9330" s="11"/>
    </row>
    <row r="9331" spans="1:58" x14ac:dyDescent="0.25">
      <c r="A9331" s="13"/>
      <c r="B9331" s="13"/>
      <c r="C9331" s="13"/>
      <c r="D9331" s="13"/>
      <c r="E9331" s="13"/>
      <c r="F9331" s="13"/>
      <c r="G9331" s="13"/>
      <c r="H9331" s="13"/>
      <c r="I9331" s="13"/>
      <c r="J9331" s="13"/>
      <c r="K9331" s="13"/>
      <c r="L9331" s="13"/>
      <c r="M9331" s="13"/>
      <c r="N9331" s="13"/>
      <c r="O9331" s="13"/>
      <c r="P9331" s="13"/>
      <c r="Q9331" s="13"/>
      <c r="R9331" s="13"/>
      <c r="S9331" s="13"/>
      <c r="T9331" s="13"/>
      <c r="U9331" s="13"/>
      <c r="V9331" s="13"/>
      <c r="W9331" s="13"/>
      <c r="X9331" s="13"/>
      <c r="Y9331" s="13"/>
      <c r="Z9331" s="13"/>
      <c r="AA9331" s="13"/>
      <c r="AB9331" s="13"/>
      <c r="AC9331" s="13"/>
      <c r="AD9331" s="13"/>
      <c r="AE9331" s="13"/>
      <c r="AF9331" s="13"/>
      <c r="AG9331" s="13"/>
      <c r="AH9331" s="13"/>
      <c r="AI9331" s="13"/>
      <c r="AJ9331" s="13"/>
      <c r="AK9331" s="13"/>
      <c r="AL9331" s="13"/>
      <c r="AM9331" s="13"/>
      <c r="AN9331" s="13"/>
      <c r="AO9331" s="13"/>
      <c r="AP9331" s="13"/>
      <c r="AQ9331" s="13"/>
      <c r="AR9331" s="13"/>
      <c r="AS9331" s="13"/>
      <c r="AT9331" s="13"/>
      <c r="AU9331" s="13"/>
      <c r="AV9331" s="13"/>
      <c r="AW9331" s="13"/>
      <c r="AX9331" s="13"/>
      <c r="AY9331" s="13"/>
      <c r="AZ9331" s="12"/>
      <c r="BA9331" s="12"/>
      <c r="BB9331" s="12"/>
      <c r="BC9331" s="11"/>
      <c r="BD9331" s="11"/>
      <c r="BE9331" s="11"/>
      <c r="BF9331" s="11"/>
    </row>
    <row r="9332" spans="1:58" x14ac:dyDescent="0.25">
      <c r="A9332" s="13"/>
      <c r="B9332" s="13"/>
      <c r="C9332" s="13"/>
      <c r="D9332" s="13"/>
      <c r="E9332" s="13"/>
      <c r="F9332" s="13"/>
      <c r="G9332" s="13"/>
      <c r="H9332" s="13"/>
      <c r="I9332" s="13"/>
      <c r="J9332" s="13"/>
      <c r="K9332" s="13"/>
      <c r="L9332" s="13"/>
      <c r="M9332" s="13"/>
      <c r="N9332" s="13"/>
      <c r="O9332" s="13"/>
      <c r="P9332" s="13"/>
      <c r="Q9332" s="13"/>
      <c r="R9332" s="13"/>
      <c r="S9332" s="13"/>
      <c r="T9332" s="13"/>
      <c r="U9332" s="13"/>
      <c r="V9332" s="13"/>
      <c r="W9332" s="13"/>
      <c r="X9332" s="13"/>
      <c r="Y9332" s="13"/>
      <c r="Z9332" s="13"/>
      <c r="AA9332" s="13"/>
      <c r="AB9332" s="13"/>
      <c r="AC9332" s="13"/>
      <c r="AD9332" s="13"/>
      <c r="AE9332" s="13"/>
      <c r="AF9332" s="13"/>
      <c r="AG9332" s="13"/>
      <c r="AH9332" s="13"/>
      <c r="AI9332" s="13"/>
      <c r="AJ9332" s="13"/>
      <c r="AK9332" s="13"/>
      <c r="AL9332" s="13"/>
      <c r="AM9332" s="13"/>
      <c r="AN9332" s="13"/>
      <c r="AO9332" s="13"/>
      <c r="AP9332" s="13"/>
      <c r="AQ9332" s="13"/>
      <c r="AR9332" s="13"/>
      <c r="AS9332" s="13"/>
      <c r="AT9332" s="13"/>
      <c r="AU9332" s="13"/>
      <c r="AV9332" s="13"/>
      <c r="AW9332" s="13"/>
      <c r="AX9332" s="13"/>
      <c r="AY9332" s="13"/>
      <c r="AZ9332" s="12"/>
      <c r="BA9332" s="12"/>
      <c r="BB9332" s="12"/>
      <c r="BC9332" s="11"/>
      <c r="BD9332" s="11"/>
      <c r="BE9332" s="11"/>
      <c r="BF9332" s="11"/>
    </row>
    <row r="9333" spans="1:58" x14ac:dyDescent="0.25">
      <c r="A9333" s="13"/>
      <c r="B9333" s="13"/>
      <c r="C9333" s="13"/>
      <c r="D9333" s="13"/>
      <c r="E9333" s="13"/>
      <c r="F9333" s="13"/>
      <c r="G9333" s="13"/>
      <c r="H9333" s="13"/>
      <c r="I9333" s="13"/>
      <c r="J9333" s="13"/>
      <c r="K9333" s="13"/>
      <c r="L9333" s="13"/>
      <c r="M9333" s="13"/>
      <c r="N9333" s="13"/>
      <c r="O9333" s="13"/>
      <c r="P9333" s="13"/>
      <c r="Q9333" s="13"/>
      <c r="R9333" s="13"/>
      <c r="S9333" s="13"/>
      <c r="T9333" s="13"/>
      <c r="U9333" s="13"/>
      <c r="V9333" s="13"/>
      <c r="W9333" s="13"/>
      <c r="X9333" s="13"/>
      <c r="Y9333" s="13"/>
      <c r="Z9333" s="13"/>
      <c r="AA9333" s="13"/>
      <c r="AB9333" s="13"/>
      <c r="AC9333" s="13"/>
      <c r="AD9333" s="13"/>
      <c r="AE9333" s="13"/>
      <c r="AF9333" s="13"/>
      <c r="AG9333" s="13"/>
      <c r="AH9333" s="13"/>
      <c r="AI9333" s="13"/>
      <c r="AJ9333" s="13"/>
      <c r="AK9333" s="13"/>
      <c r="AL9333" s="13"/>
      <c r="AM9333" s="13"/>
      <c r="AN9333" s="13"/>
      <c r="AO9333" s="13"/>
      <c r="AP9333" s="13"/>
      <c r="AQ9333" s="13"/>
      <c r="AR9333" s="13"/>
      <c r="AS9333" s="13"/>
      <c r="AT9333" s="13"/>
      <c r="AU9333" s="13"/>
      <c r="AV9333" s="13"/>
      <c r="AW9333" s="13"/>
      <c r="AX9333" s="13"/>
      <c r="AY9333" s="13"/>
      <c r="AZ9333" s="12"/>
      <c r="BA9333" s="12"/>
      <c r="BB9333" s="12"/>
      <c r="BC9333" s="11"/>
      <c r="BD9333" s="11"/>
      <c r="BE9333" s="11"/>
      <c r="BF9333" s="11"/>
    </row>
    <row r="9334" spans="1:58" x14ac:dyDescent="0.25">
      <c r="A9334" s="13"/>
      <c r="B9334" s="13"/>
      <c r="C9334" s="13"/>
      <c r="D9334" s="13"/>
      <c r="E9334" s="13"/>
      <c r="F9334" s="13"/>
      <c r="G9334" s="13"/>
      <c r="H9334" s="13"/>
      <c r="I9334" s="13"/>
      <c r="J9334" s="13"/>
      <c r="K9334" s="13"/>
      <c r="L9334" s="13"/>
      <c r="M9334" s="13"/>
      <c r="N9334" s="13"/>
      <c r="O9334" s="13"/>
      <c r="P9334" s="13"/>
      <c r="Q9334" s="13"/>
      <c r="R9334" s="13"/>
      <c r="S9334" s="13"/>
      <c r="T9334" s="13"/>
      <c r="U9334" s="13"/>
      <c r="V9334" s="13"/>
      <c r="W9334" s="13"/>
      <c r="X9334" s="13"/>
      <c r="Y9334" s="13"/>
      <c r="Z9334" s="13"/>
      <c r="AA9334" s="13"/>
      <c r="AB9334" s="13"/>
      <c r="AC9334" s="13"/>
      <c r="AD9334" s="13"/>
      <c r="AE9334" s="13"/>
      <c r="AF9334" s="13"/>
      <c r="AG9334" s="13"/>
      <c r="AH9334" s="13"/>
      <c r="AI9334" s="13"/>
      <c r="AJ9334" s="13"/>
      <c r="AK9334" s="13"/>
      <c r="AL9334" s="13"/>
      <c r="AM9334" s="13"/>
      <c r="AN9334" s="13"/>
      <c r="AO9334" s="13"/>
      <c r="AP9334" s="13"/>
      <c r="AQ9334" s="13"/>
      <c r="AR9334" s="13"/>
      <c r="AS9334" s="13"/>
      <c r="AT9334" s="13"/>
      <c r="AU9334" s="13"/>
      <c r="AV9334" s="13"/>
      <c r="AW9334" s="13"/>
      <c r="AX9334" s="13"/>
      <c r="AY9334" s="13"/>
      <c r="AZ9334" s="12"/>
      <c r="BA9334" s="12"/>
      <c r="BB9334" s="12"/>
      <c r="BC9334" s="11"/>
      <c r="BD9334" s="11"/>
      <c r="BE9334" s="11"/>
      <c r="BF9334" s="11"/>
    </row>
    <row r="9335" spans="1:58" x14ac:dyDescent="0.25">
      <c r="A9335" s="13"/>
      <c r="B9335" s="13"/>
      <c r="C9335" s="13"/>
      <c r="D9335" s="13"/>
      <c r="E9335" s="13"/>
      <c r="F9335" s="13"/>
      <c r="G9335" s="13"/>
      <c r="H9335" s="13"/>
      <c r="I9335" s="13"/>
      <c r="J9335" s="13"/>
      <c r="K9335" s="13"/>
      <c r="L9335" s="13"/>
      <c r="M9335" s="13"/>
      <c r="N9335" s="13"/>
      <c r="O9335" s="13"/>
      <c r="P9335" s="13"/>
      <c r="Q9335" s="13"/>
      <c r="R9335" s="13"/>
      <c r="S9335" s="13"/>
      <c r="T9335" s="13"/>
      <c r="U9335" s="13"/>
      <c r="V9335" s="13"/>
      <c r="W9335" s="13"/>
      <c r="X9335" s="13"/>
      <c r="Y9335" s="13"/>
      <c r="Z9335" s="13"/>
      <c r="AA9335" s="13"/>
      <c r="AB9335" s="13"/>
      <c r="AC9335" s="13"/>
      <c r="AD9335" s="13"/>
      <c r="AE9335" s="13"/>
      <c r="AF9335" s="13"/>
      <c r="AG9335" s="13"/>
      <c r="AH9335" s="13"/>
      <c r="AI9335" s="13"/>
      <c r="AJ9335" s="13"/>
      <c r="AK9335" s="13"/>
      <c r="AL9335" s="13"/>
      <c r="AM9335" s="13"/>
      <c r="AN9335" s="13"/>
      <c r="AO9335" s="13"/>
      <c r="AP9335" s="13"/>
      <c r="AQ9335" s="13"/>
      <c r="AR9335" s="13"/>
      <c r="AS9335" s="13"/>
      <c r="AT9335" s="13"/>
      <c r="AU9335" s="13"/>
      <c r="AV9335" s="13"/>
      <c r="AW9335" s="13"/>
      <c r="AX9335" s="13"/>
      <c r="AY9335" s="13"/>
      <c r="AZ9335" s="12"/>
      <c r="BA9335" s="12"/>
      <c r="BB9335" s="12"/>
      <c r="BC9335" s="11"/>
      <c r="BD9335" s="11"/>
      <c r="BE9335" s="11"/>
      <c r="BF9335" s="11"/>
    </row>
    <row r="9336" spans="1:58" x14ac:dyDescent="0.25">
      <c r="A9336" s="13"/>
      <c r="B9336" s="13"/>
      <c r="C9336" s="13"/>
      <c r="D9336" s="13"/>
      <c r="E9336" s="13"/>
      <c r="F9336" s="13"/>
      <c r="G9336" s="13"/>
      <c r="H9336" s="13"/>
      <c r="I9336" s="13"/>
      <c r="J9336" s="13"/>
      <c r="K9336" s="13"/>
      <c r="L9336" s="13"/>
      <c r="M9336" s="13"/>
      <c r="N9336" s="13"/>
      <c r="O9336" s="13"/>
      <c r="P9336" s="13"/>
      <c r="Q9336" s="13"/>
      <c r="R9336" s="13"/>
      <c r="S9336" s="13"/>
      <c r="T9336" s="13"/>
      <c r="U9336" s="13"/>
      <c r="V9336" s="13"/>
      <c r="W9336" s="13"/>
      <c r="X9336" s="13"/>
      <c r="Y9336" s="13"/>
      <c r="Z9336" s="13"/>
      <c r="AA9336" s="13"/>
      <c r="AB9336" s="13"/>
      <c r="AC9336" s="13"/>
      <c r="AD9336" s="13"/>
      <c r="AE9336" s="13"/>
      <c r="AF9336" s="13"/>
      <c r="AG9336" s="13"/>
      <c r="AH9336" s="13"/>
      <c r="AI9336" s="13"/>
      <c r="AJ9336" s="13"/>
      <c r="AK9336" s="13"/>
      <c r="AL9336" s="13"/>
      <c r="AM9336" s="13"/>
      <c r="AN9336" s="13"/>
      <c r="AO9336" s="13"/>
      <c r="AP9336" s="13"/>
      <c r="AQ9336" s="13"/>
      <c r="AR9336" s="13"/>
      <c r="AS9336" s="13"/>
      <c r="AT9336" s="13"/>
      <c r="AU9336" s="13"/>
      <c r="AV9336" s="13"/>
      <c r="AW9336" s="13"/>
      <c r="AX9336" s="13"/>
      <c r="AY9336" s="13"/>
      <c r="AZ9336" s="12"/>
      <c r="BA9336" s="12"/>
      <c r="BB9336" s="12"/>
      <c r="BC9336" s="11"/>
      <c r="BD9336" s="11"/>
      <c r="BE9336" s="11"/>
      <c r="BF9336" s="11"/>
    </row>
    <row r="9337" spans="1:58" x14ac:dyDescent="0.25">
      <c r="A9337" s="13"/>
      <c r="B9337" s="13"/>
      <c r="C9337" s="13"/>
      <c r="D9337" s="13"/>
      <c r="E9337" s="13"/>
      <c r="F9337" s="13"/>
      <c r="G9337" s="13"/>
      <c r="H9337" s="13"/>
      <c r="I9337" s="13"/>
      <c r="J9337" s="13"/>
      <c r="K9337" s="13"/>
      <c r="L9337" s="13"/>
      <c r="M9337" s="13"/>
      <c r="N9337" s="13"/>
      <c r="O9337" s="13"/>
      <c r="P9337" s="13"/>
      <c r="Q9337" s="13"/>
      <c r="R9337" s="13"/>
      <c r="S9337" s="13"/>
      <c r="T9337" s="13"/>
      <c r="U9337" s="13"/>
      <c r="V9337" s="13"/>
      <c r="W9337" s="13"/>
      <c r="X9337" s="13"/>
      <c r="Y9337" s="13"/>
      <c r="Z9337" s="13"/>
      <c r="AA9337" s="13"/>
      <c r="AB9337" s="13"/>
      <c r="AC9337" s="13"/>
      <c r="AD9337" s="13"/>
      <c r="AE9337" s="13"/>
      <c r="AF9337" s="13"/>
      <c r="AG9337" s="13"/>
      <c r="AH9337" s="13"/>
      <c r="AI9337" s="13"/>
      <c r="AJ9337" s="13"/>
      <c r="AK9337" s="13"/>
      <c r="AL9337" s="13"/>
      <c r="AM9337" s="13"/>
      <c r="AN9337" s="13"/>
      <c r="AO9337" s="13"/>
      <c r="AP9337" s="13"/>
      <c r="AQ9337" s="13"/>
      <c r="AR9337" s="13"/>
      <c r="AS9337" s="13"/>
      <c r="AT9337" s="13"/>
      <c r="AU9337" s="13"/>
      <c r="AV9337" s="13"/>
      <c r="AW9337" s="13"/>
      <c r="AX9337" s="13"/>
      <c r="AY9337" s="13"/>
      <c r="AZ9337" s="12"/>
      <c r="BA9337" s="12"/>
      <c r="BB9337" s="12"/>
      <c r="BC9337" s="11"/>
      <c r="BD9337" s="11"/>
      <c r="BE9337" s="11"/>
      <c r="BF9337" s="11"/>
    </row>
    <row r="9338" spans="1:58" x14ac:dyDescent="0.25">
      <c r="A9338" s="13"/>
      <c r="B9338" s="13"/>
      <c r="C9338" s="13"/>
      <c r="D9338" s="13"/>
      <c r="E9338" s="13"/>
      <c r="F9338" s="13"/>
      <c r="G9338" s="13"/>
      <c r="H9338" s="13"/>
      <c r="I9338" s="13"/>
      <c r="J9338" s="13"/>
      <c r="K9338" s="13"/>
      <c r="L9338" s="13"/>
      <c r="M9338" s="13"/>
      <c r="N9338" s="13"/>
      <c r="O9338" s="13"/>
      <c r="P9338" s="13"/>
      <c r="Q9338" s="13"/>
      <c r="R9338" s="13"/>
      <c r="S9338" s="13"/>
      <c r="T9338" s="13"/>
      <c r="U9338" s="13"/>
      <c r="V9338" s="13"/>
      <c r="W9338" s="13"/>
      <c r="X9338" s="13"/>
      <c r="Y9338" s="13"/>
      <c r="Z9338" s="13"/>
      <c r="AA9338" s="13"/>
      <c r="AB9338" s="13"/>
      <c r="AC9338" s="13"/>
      <c r="AD9338" s="13"/>
      <c r="AE9338" s="13"/>
      <c r="AF9338" s="13"/>
      <c r="AG9338" s="13"/>
      <c r="AH9338" s="13"/>
      <c r="AI9338" s="13"/>
      <c r="AJ9338" s="13"/>
      <c r="AK9338" s="13"/>
      <c r="AL9338" s="13"/>
      <c r="AM9338" s="13"/>
      <c r="AN9338" s="13"/>
      <c r="AO9338" s="13"/>
      <c r="AP9338" s="13"/>
      <c r="AQ9338" s="13"/>
      <c r="AR9338" s="13"/>
      <c r="AS9338" s="13"/>
      <c r="AT9338" s="13"/>
      <c r="AU9338" s="13"/>
      <c r="AV9338" s="13"/>
      <c r="AW9338" s="13"/>
      <c r="AX9338" s="13"/>
      <c r="AY9338" s="13"/>
      <c r="AZ9338" s="12"/>
      <c r="BA9338" s="12"/>
      <c r="BB9338" s="12"/>
      <c r="BC9338" s="11"/>
      <c r="BD9338" s="11"/>
      <c r="BE9338" s="11"/>
      <c r="BF9338" s="11"/>
    </row>
    <row r="9339" spans="1:58" x14ac:dyDescent="0.25">
      <c r="A9339" s="13"/>
      <c r="B9339" s="13"/>
      <c r="C9339" s="13"/>
      <c r="D9339" s="13"/>
      <c r="E9339" s="13"/>
      <c r="F9339" s="13"/>
      <c r="G9339" s="13"/>
      <c r="H9339" s="13"/>
      <c r="I9339" s="13"/>
      <c r="J9339" s="13"/>
      <c r="K9339" s="13"/>
      <c r="L9339" s="13"/>
      <c r="M9339" s="13"/>
      <c r="N9339" s="13"/>
      <c r="O9339" s="13"/>
      <c r="P9339" s="13"/>
      <c r="Q9339" s="13"/>
      <c r="R9339" s="13"/>
      <c r="S9339" s="13"/>
      <c r="T9339" s="13"/>
      <c r="U9339" s="13"/>
      <c r="V9339" s="13"/>
      <c r="W9339" s="13"/>
      <c r="X9339" s="13"/>
      <c r="Y9339" s="13"/>
      <c r="Z9339" s="13"/>
      <c r="AA9339" s="13"/>
      <c r="AB9339" s="13"/>
      <c r="AC9339" s="13"/>
      <c r="AD9339" s="13"/>
      <c r="AE9339" s="13"/>
      <c r="AF9339" s="13"/>
      <c r="AG9339" s="13"/>
      <c r="AH9339" s="13"/>
      <c r="AI9339" s="13"/>
      <c r="AJ9339" s="13"/>
      <c r="AK9339" s="13"/>
      <c r="AL9339" s="13"/>
      <c r="AM9339" s="13"/>
      <c r="AN9339" s="13"/>
      <c r="AO9339" s="13"/>
      <c r="AP9339" s="13"/>
      <c r="AQ9339" s="13"/>
      <c r="AR9339" s="13"/>
      <c r="AS9339" s="13"/>
      <c r="AT9339" s="13"/>
      <c r="AU9339" s="13"/>
      <c r="AV9339" s="13"/>
      <c r="AW9339" s="13"/>
      <c r="AX9339" s="13"/>
      <c r="AY9339" s="13"/>
      <c r="AZ9339" s="12"/>
      <c r="BA9339" s="12"/>
      <c r="BB9339" s="12"/>
      <c r="BC9339" s="11"/>
      <c r="BD9339" s="11"/>
      <c r="BE9339" s="11"/>
      <c r="BF9339" s="11"/>
    </row>
    <row r="9340" spans="1:58" x14ac:dyDescent="0.25">
      <c r="A9340" s="13"/>
      <c r="B9340" s="13"/>
      <c r="C9340" s="13"/>
      <c r="D9340" s="13"/>
      <c r="E9340" s="13"/>
      <c r="F9340" s="13"/>
      <c r="G9340" s="13"/>
      <c r="H9340" s="13"/>
      <c r="I9340" s="13"/>
      <c r="J9340" s="13"/>
      <c r="K9340" s="13"/>
      <c r="L9340" s="13"/>
      <c r="M9340" s="13"/>
      <c r="N9340" s="13"/>
      <c r="O9340" s="13"/>
      <c r="P9340" s="13"/>
      <c r="Q9340" s="13"/>
      <c r="R9340" s="13"/>
      <c r="S9340" s="13"/>
      <c r="T9340" s="13"/>
      <c r="U9340" s="13"/>
      <c r="V9340" s="13"/>
      <c r="W9340" s="13"/>
      <c r="X9340" s="13"/>
      <c r="Y9340" s="13"/>
      <c r="Z9340" s="13"/>
      <c r="AA9340" s="13"/>
      <c r="AB9340" s="13"/>
      <c r="AC9340" s="13"/>
      <c r="AD9340" s="13"/>
      <c r="AE9340" s="13"/>
      <c r="AF9340" s="13"/>
      <c r="AG9340" s="13"/>
      <c r="AH9340" s="13"/>
      <c r="AI9340" s="13"/>
      <c r="AJ9340" s="13"/>
      <c r="AK9340" s="13"/>
      <c r="AL9340" s="13"/>
      <c r="AM9340" s="13"/>
      <c r="AN9340" s="13"/>
      <c r="AO9340" s="13"/>
      <c r="AP9340" s="13"/>
      <c r="AQ9340" s="13"/>
      <c r="AR9340" s="13"/>
      <c r="AS9340" s="13"/>
      <c r="AT9340" s="13"/>
      <c r="AU9340" s="13"/>
      <c r="AV9340" s="13"/>
      <c r="AW9340" s="13"/>
      <c r="AX9340" s="13"/>
      <c r="AY9340" s="13"/>
      <c r="AZ9340" s="12"/>
      <c r="BA9340" s="12"/>
      <c r="BB9340" s="12"/>
      <c r="BC9340" s="11"/>
      <c r="BD9340" s="11"/>
      <c r="BE9340" s="11"/>
      <c r="BF9340" s="11"/>
    </row>
    <row r="9341" spans="1:58" x14ac:dyDescent="0.25">
      <c r="A9341" s="13"/>
      <c r="B9341" s="13"/>
      <c r="C9341" s="13"/>
      <c r="D9341" s="13"/>
      <c r="E9341" s="13"/>
      <c r="F9341" s="13"/>
      <c r="G9341" s="13"/>
      <c r="H9341" s="13"/>
      <c r="I9341" s="13"/>
      <c r="J9341" s="13"/>
      <c r="K9341" s="13"/>
      <c r="L9341" s="13"/>
      <c r="M9341" s="13"/>
      <c r="N9341" s="13"/>
      <c r="O9341" s="13"/>
      <c r="P9341" s="13"/>
      <c r="Q9341" s="13"/>
      <c r="R9341" s="13"/>
      <c r="S9341" s="13"/>
      <c r="T9341" s="13"/>
      <c r="U9341" s="13"/>
      <c r="V9341" s="13"/>
      <c r="W9341" s="13"/>
      <c r="X9341" s="13"/>
      <c r="Y9341" s="13"/>
      <c r="Z9341" s="13"/>
      <c r="AA9341" s="13"/>
      <c r="AB9341" s="13"/>
      <c r="AC9341" s="13"/>
      <c r="AD9341" s="13"/>
      <c r="AE9341" s="13"/>
      <c r="AF9341" s="13"/>
      <c r="AG9341" s="13"/>
      <c r="AH9341" s="13"/>
      <c r="AI9341" s="13"/>
      <c r="AJ9341" s="13"/>
      <c r="AK9341" s="13"/>
      <c r="AL9341" s="13"/>
      <c r="AM9341" s="13"/>
      <c r="AN9341" s="13"/>
      <c r="AO9341" s="13"/>
      <c r="AP9341" s="13"/>
      <c r="AQ9341" s="13"/>
      <c r="AR9341" s="13"/>
      <c r="AS9341" s="13"/>
      <c r="AT9341" s="13"/>
      <c r="AU9341" s="13"/>
      <c r="AV9341" s="13"/>
      <c r="AW9341" s="13"/>
      <c r="AX9341" s="13"/>
      <c r="AY9341" s="13"/>
      <c r="AZ9341" s="12"/>
      <c r="BA9341" s="12"/>
      <c r="BB9341" s="12"/>
      <c r="BC9341" s="11"/>
      <c r="BD9341" s="11"/>
      <c r="BE9341" s="11"/>
      <c r="BF9341" s="11"/>
    </row>
    <row r="9342" spans="1:58" x14ac:dyDescent="0.25">
      <c r="A9342" s="13"/>
      <c r="B9342" s="13"/>
      <c r="C9342" s="13"/>
      <c r="D9342" s="13"/>
      <c r="E9342" s="13"/>
      <c r="F9342" s="13"/>
      <c r="G9342" s="13"/>
      <c r="H9342" s="13"/>
      <c r="I9342" s="13"/>
      <c r="J9342" s="13"/>
      <c r="K9342" s="13"/>
      <c r="L9342" s="13"/>
      <c r="M9342" s="13"/>
      <c r="N9342" s="13"/>
      <c r="O9342" s="13"/>
      <c r="P9342" s="13"/>
      <c r="Q9342" s="13"/>
      <c r="R9342" s="13"/>
      <c r="S9342" s="13"/>
      <c r="T9342" s="13"/>
      <c r="U9342" s="13"/>
      <c r="V9342" s="13"/>
      <c r="W9342" s="13"/>
      <c r="X9342" s="13"/>
      <c r="Y9342" s="13"/>
      <c r="Z9342" s="13"/>
      <c r="AA9342" s="13"/>
      <c r="AB9342" s="13"/>
      <c r="AC9342" s="13"/>
      <c r="AD9342" s="13"/>
      <c r="AE9342" s="13"/>
      <c r="AF9342" s="13"/>
      <c r="AG9342" s="13"/>
      <c r="AH9342" s="13"/>
      <c r="AI9342" s="13"/>
      <c r="AJ9342" s="13"/>
      <c r="AK9342" s="13"/>
      <c r="AL9342" s="13"/>
      <c r="AM9342" s="13"/>
      <c r="AN9342" s="13"/>
      <c r="AO9342" s="13"/>
      <c r="AP9342" s="13"/>
      <c r="AQ9342" s="13"/>
      <c r="AR9342" s="13"/>
      <c r="AS9342" s="13"/>
      <c r="AT9342" s="13"/>
      <c r="AU9342" s="13"/>
      <c r="AV9342" s="13"/>
      <c r="AW9342" s="13"/>
      <c r="AX9342" s="13"/>
      <c r="AY9342" s="13"/>
      <c r="AZ9342" s="12"/>
      <c r="BA9342" s="12"/>
      <c r="BB9342" s="12"/>
      <c r="BC9342" s="11"/>
      <c r="BD9342" s="11"/>
      <c r="BE9342" s="11"/>
      <c r="BF9342" s="11"/>
    </row>
    <row r="9343" spans="1:58" x14ac:dyDescent="0.25">
      <c r="A9343" s="13"/>
      <c r="B9343" s="13"/>
      <c r="C9343" s="13"/>
      <c r="D9343" s="13"/>
      <c r="E9343" s="13"/>
      <c r="F9343" s="13"/>
      <c r="G9343" s="13"/>
      <c r="H9343" s="13"/>
      <c r="I9343" s="13"/>
      <c r="J9343" s="13"/>
      <c r="K9343" s="13"/>
      <c r="L9343" s="13"/>
      <c r="M9343" s="13"/>
      <c r="N9343" s="13"/>
      <c r="O9343" s="13"/>
      <c r="P9343" s="13"/>
      <c r="Q9343" s="13"/>
      <c r="R9343" s="13"/>
      <c r="S9343" s="13"/>
      <c r="T9343" s="13"/>
      <c r="U9343" s="13"/>
      <c r="V9343" s="13"/>
      <c r="W9343" s="13"/>
      <c r="X9343" s="13"/>
      <c r="Y9343" s="13"/>
      <c r="Z9343" s="13"/>
      <c r="AA9343" s="13"/>
      <c r="AB9343" s="13"/>
      <c r="AC9343" s="13"/>
      <c r="AD9343" s="13"/>
      <c r="AE9343" s="13"/>
      <c r="AF9343" s="13"/>
      <c r="AG9343" s="13"/>
      <c r="AH9343" s="13"/>
      <c r="AI9343" s="13"/>
      <c r="AJ9343" s="13"/>
      <c r="AK9343" s="13"/>
      <c r="AL9343" s="13"/>
      <c r="AM9343" s="13"/>
      <c r="AN9343" s="13"/>
      <c r="AO9343" s="13"/>
      <c r="AP9343" s="13"/>
      <c r="AQ9343" s="13"/>
      <c r="AR9343" s="13"/>
      <c r="AS9343" s="13"/>
      <c r="AT9343" s="13"/>
      <c r="AU9343" s="13"/>
      <c r="AV9343" s="13"/>
      <c r="AW9343" s="13"/>
      <c r="AX9343" s="13"/>
      <c r="AY9343" s="13"/>
      <c r="AZ9343" s="12"/>
      <c r="BA9343" s="12"/>
      <c r="BB9343" s="12"/>
      <c r="BC9343" s="11"/>
      <c r="BD9343" s="11"/>
      <c r="BE9343" s="11"/>
      <c r="BF9343" s="11"/>
    </row>
    <row r="9344" spans="1:58" x14ac:dyDescent="0.25">
      <c r="A9344" s="13"/>
      <c r="B9344" s="13"/>
      <c r="C9344" s="13"/>
      <c r="D9344" s="13"/>
      <c r="E9344" s="13"/>
      <c r="F9344" s="13"/>
      <c r="G9344" s="13"/>
      <c r="H9344" s="13"/>
      <c r="I9344" s="13"/>
      <c r="J9344" s="13"/>
      <c r="K9344" s="13"/>
      <c r="L9344" s="13"/>
      <c r="M9344" s="13"/>
      <c r="N9344" s="13"/>
      <c r="O9344" s="13"/>
      <c r="P9344" s="13"/>
      <c r="Q9344" s="13"/>
      <c r="R9344" s="13"/>
      <c r="S9344" s="13"/>
      <c r="T9344" s="13"/>
      <c r="U9344" s="13"/>
      <c r="V9344" s="13"/>
      <c r="W9344" s="13"/>
      <c r="X9344" s="13"/>
      <c r="Y9344" s="13"/>
      <c r="Z9344" s="13"/>
      <c r="AA9344" s="13"/>
      <c r="AB9344" s="13"/>
      <c r="AC9344" s="13"/>
      <c r="AD9344" s="13"/>
      <c r="AE9344" s="13"/>
      <c r="AF9344" s="13"/>
      <c r="AG9344" s="13"/>
      <c r="AH9344" s="13"/>
      <c r="AI9344" s="13"/>
      <c r="AJ9344" s="13"/>
      <c r="AK9344" s="13"/>
      <c r="AL9344" s="13"/>
      <c r="AM9344" s="13"/>
      <c r="AN9344" s="13"/>
      <c r="AO9344" s="13"/>
      <c r="AP9344" s="13"/>
      <c r="AQ9344" s="13"/>
      <c r="AR9344" s="13"/>
      <c r="AS9344" s="13"/>
      <c r="AT9344" s="13"/>
      <c r="AU9344" s="13"/>
      <c r="AV9344" s="13"/>
      <c r="AW9344" s="13"/>
      <c r="AX9344" s="13"/>
      <c r="AY9344" s="13"/>
      <c r="AZ9344" s="12"/>
      <c r="BA9344" s="12"/>
      <c r="BB9344" s="12"/>
      <c r="BC9344" s="11"/>
      <c r="BD9344" s="11"/>
      <c r="BE9344" s="11"/>
      <c r="BF9344" s="11"/>
    </row>
    <row r="9345" spans="1:58" x14ac:dyDescent="0.25">
      <c r="A9345" s="13"/>
      <c r="B9345" s="13"/>
      <c r="C9345" s="13"/>
      <c r="D9345" s="13"/>
      <c r="E9345" s="13"/>
      <c r="F9345" s="13"/>
      <c r="G9345" s="13"/>
      <c r="H9345" s="13"/>
      <c r="I9345" s="13"/>
      <c r="J9345" s="13"/>
      <c r="K9345" s="13"/>
      <c r="L9345" s="13"/>
      <c r="M9345" s="13"/>
      <c r="N9345" s="13"/>
      <c r="O9345" s="13"/>
      <c r="P9345" s="13"/>
      <c r="Q9345" s="13"/>
      <c r="R9345" s="13"/>
      <c r="S9345" s="13"/>
      <c r="T9345" s="13"/>
      <c r="U9345" s="13"/>
      <c r="V9345" s="13"/>
      <c r="W9345" s="13"/>
      <c r="X9345" s="13"/>
      <c r="Y9345" s="13"/>
      <c r="Z9345" s="13"/>
      <c r="AA9345" s="13"/>
      <c r="AB9345" s="13"/>
      <c r="AC9345" s="13"/>
      <c r="AD9345" s="13"/>
      <c r="AE9345" s="13"/>
      <c r="AF9345" s="13"/>
      <c r="AG9345" s="13"/>
      <c r="AH9345" s="13"/>
      <c r="AI9345" s="13"/>
      <c r="AJ9345" s="13"/>
      <c r="AK9345" s="13"/>
      <c r="AL9345" s="13"/>
      <c r="AM9345" s="13"/>
      <c r="AN9345" s="13"/>
      <c r="AO9345" s="13"/>
      <c r="AP9345" s="13"/>
      <c r="AQ9345" s="13"/>
      <c r="AR9345" s="13"/>
      <c r="AS9345" s="13"/>
      <c r="AT9345" s="13"/>
      <c r="AU9345" s="13"/>
      <c r="AV9345" s="13"/>
      <c r="AW9345" s="13"/>
      <c r="AX9345" s="13"/>
      <c r="AY9345" s="13"/>
      <c r="AZ9345" s="12"/>
      <c r="BA9345" s="12"/>
      <c r="BB9345" s="12"/>
      <c r="BC9345" s="11"/>
      <c r="BD9345" s="11"/>
      <c r="BE9345" s="11"/>
      <c r="BF9345" s="11"/>
    </row>
    <row r="9346" spans="1:58" x14ac:dyDescent="0.25">
      <c r="A9346" s="13"/>
      <c r="B9346" s="13"/>
      <c r="C9346" s="13"/>
      <c r="D9346" s="13"/>
      <c r="E9346" s="13"/>
      <c r="F9346" s="13"/>
      <c r="G9346" s="13"/>
      <c r="H9346" s="13"/>
      <c r="I9346" s="13"/>
      <c r="J9346" s="13"/>
      <c r="K9346" s="13"/>
      <c r="L9346" s="13"/>
      <c r="M9346" s="13"/>
      <c r="N9346" s="13"/>
      <c r="O9346" s="13"/>
      <c r="P9346" s="13"/>
      <c r="Q9346" s="13"/>
      <c r="R9346" s="13"/>
      <c r="S9346" s="13"/>
      <c r="T9346" s="13"/>
      <c r="U9346" s="13"/>
      <c r="V9346" s="13"/>
      <c r="W9346" s="13"/>
      <c r="X9346" s="13"/>
      <c r="Y9346" s="13"/>
      <c r="Z9346" s="13"/>
      <c r="AA9346" s="13"/>
      <c r="AB9346" s="13"/>
      <c r="AC9346" s="13"/>
      <c r="AD9346" s="13"/>
      <c r="AE9346" s="13"/>
      <c r="AF9346" s="13"/>
      <c r="AG9346" s="13"/>
      <c r="AH9346" s="13"/>
      <c r="AI9346" s="13"/>
      <c r="AJ9346" s="13"/>
      <c r="AK9346" s="13"/>
      <c r="AL9346" s="13"/>
      <c r="AM9346" s="13"/>
      <c r="AN9346" s="13"/>
      <c r="AO9346" s="13"/>
      <c r="AP9346" s="13"/>
      <c r="AQ9346" s="13"/>
      <c r="AR9346" s="13"/>
      <c r="AS9346" s="13"/>
      <c r="AT9346" s="13"/>
      <c r="AU9346" s="13"/>
      <c r="AV9346" s="13"/>
      <c r="AW9346" s="13"/>
      <c r="AX9346" s="13"/>
      <c r="AY9346" s="13"/>
      <c r="AZ9346" s="12"/>
      <c r="BA9346" s="12"/>
      <c r="BB9346" s="12"/>
      <c r="BC9346" s="11"/>
      <c r="BD9346" s="11"/>
      <c r="BE9346" s="11"/>
      <c r="BF9346" s="11"/>
    </row>
    <row r="9347" spans="1:58" x14ac:dyDescent="0.25">
      <c r="A9347" s="13"/>
      <c r="B9347" s="13"/>
      <c r="C9347" s="13"/>
      <c r="D9347" s="13"/>
      <c r="E9347" s="13"/>
      <c r="F9347" s="13"/>
      <c r="G9347" s="13"/>
      <c r="H9347" s="13"/>
      <c r="I9347" s="13"/>
      <c r="J9347" s="13"/>
      <c r="K9347" s="13"/>
      <c r="L9347" s="13"/>
      <c r="M9347" s="13"/>
      <c r="N9347" s="13"/>
      <c r="O9347" s="13"/>
      <c r="P9347" s="13"/>
      <c r="Q9347" s="13"/>
      <c r="R9347" s="13"/>
      <c r="S9347" s="13"/>
      <c r="T9347" s="13"/>
      <c r="U9347" s="13"/>
      <c r="V9347" s="13"/>
      <c r="W9347" s="13"/>
      <c r="X9347" s="13"/>
      <c r="Y9347" s="13"/>
      <c r="Z9347" s="13"/>
      <c r="AA9347" s="13"/>
      <c r="AB9347" s="13"/>
      <c r="AC9347" s="13"/>
      <c r="AD9347" s="13"/>
      <c r="AE9347" s="13"/>
      <c r="AF9347" s="13"/>
      <c r="AG9347" s="13"/>
      <c r="AH9347" s="13"/>
      <c r="AI9347" s="13"/>
      <c r="AJ9347" s="13"/>
      <c r="AK9347" s="13"/>
      <c r="AL9347" s="13"/>
      <c r="AM9347" s="13"/>
      <c r="AN9347" s="13"/>
      <c r="AO9347" s="13"/>
      <c r="AP9347" s="13"/>
      <c r="AQ9347" s="13"/>
      <c r="AR9347" s="13"/>
      <c r="AS9347" s="13"/>
      <c r="AT9347" s="13"/>
      <c r="AU9347" s="13"/>
      <c r="AV9347" s="13"/>
      <c r="AW9347" s="13"/>
      <c r="AX9347" s="13"/>
      <c r="AY9347" s="13"/>
      <c r="AZ9347" s="12"/>
      <c r="BA9347" s="12"/>
      <c r="BB9347" s="12"/>
      <c r="BC9347" s="11"/>
      <c r="BD9347" s="11"/>
      <c r="BE9347" s="11"/>
      <c r="BF9347" s="11"/>
    </row>
    <row r="9348" spans="1:58" x14ac:dyDescent="0.25">
      <c r="A9348" s="13"/>
      <c r="B9348" s="13"/>
      <c r="C9348" s="13"/>
      <c r="D9348" s="13"/>
      <c r="E9348" s="13"/>
      <c r="F9348" s="13"/>
      <c r="G9348" s="13"/>
      <c r="H9348" s="13"/>
      <c r="I9348" s="13"/>
      <c r="J9348" s="13"/>
      <c r="K9348" s="13"/>
      <c r="L9348" s="13"/>
      <c r="M9348" s="13"/>
      <c r="N9348" s="13"/>
      <c r="O9348" s="13"/>
      <c r="P9348" s="13"/>
      <c r="Q9348" s="13"/>
      <c r="R9348" s="13"/>
      <c r="S9348" s="13"/>
      <c r="T9348" s="13"/>
      <c r="U9348" s="13"/>
      <c r="V9348" s="13"/>
      <c r="W9348" s="13"/>
      <c r="X9348" s="13"/>
      <c r="Y9348" s="13"/>
      <c r="Z9348" s="13"/>
      <c r="AA9348" s="13"/>
      <c r="AB9348" s="13"/>
      <c r="AC9348" s="13"/>
      <c r="AD9348" s="13"/>
      <c r="AE9348" s="13"/>
      <c r="AF9348" s="13"/>
      <c r="AG9348" s="13"/>
      <c r="AH9348" s="13"/>
      <c r="AI9348" s="13"/>
      <c r="AJ9348" s="13"/>
      <c r="AK9348" s="13"/>
      <c r="AL9348" s="13"/>
      <c r="AM9348" s="13"/>
      <c r="AN9348" s="13"/>
      <c r="AO9348" s="13"/>
      <c r="AP9348" s="13"/>
      <c r="AQ9348" s="13"/>
      <c r="AR9348" s="13"/>
      <c r="AS9348" s="13"/>
      <c r="AT9348" s="13"/>
      <c r="AU9348" s="13"/>
      <c r="AV9348" s="13"/>
      <c r="AW9348" s="13"/>
      <c r="AX9348" s="13"/>
      <c r="AY9348" s="13"/>
      <c r="AZ9348" s="12"/>
      <c r="BA9348" s="12"/>
      <c r="BB9348" s="12"/>
      <c r="BC9348" s="11"/>
      <c r="BD9348" s="11"/>
      <c r="BE9348" s="11"/>
      <c r="BF9348" s="11"/>
    </row>
    <row r="9349" spans="1:58" x14ac:dyDescent="0.25">
      <c r="A9349" s="13"/>
      <c r="B9349" s="13"/>
      <c r="C9349" s="13"/>
      <c r="D9349" s="13"/>
      <c r="E9349" s="13"/>
      <c r="F9349" s="13"/>
      <c r="G9349" s="13"/>
      <c r="H9349" s="13"/>
      <c r="I9349" s="13"/>
      <c r="J9349" s="13"/>
      <c r="K9349" s="13"/>
      <c r="L9349" s="13"/>
      <c r="M9349" s="13"/>
      <c r="N9349" s="13"/>
      <c r="O9349" s="13"/>
      <c r="P9349" s="13"/>
      <c r="Q9349" s="13"/>
      <c r="R9349" s="13"/>
      <c r="S9349" s="13"/>
      <c r="T9349" s="13"/>
      <c r="U9349" s="13"/>
      <c r="V9349" s="13"/>
      <c r="W9349" s="13"/>
      <c r="X9349" s="13"/>
      <c r="Y9349" s="13"/>
      <c r="Z9349" s="13"/>
      <c r="AA9349" s="13"/>
      <c r="AB9349" s="13"/>
      <c r="AC9349" s="13"/>
      <c r="AD9349" s="13"/>
      <c r="AE9349" s="13"/>
      <c r="AF9349" s="13"/>
      <c r="AG9349" s="13"/>
      <c r="AH9349" s="13"/>
      <c r="AI9349" s="13"/>
      <c r="AJ9349" s="13"/>
      <c r="AK9349" s="13"/>
      <c r="AL9349" s="13"/>
      <c r="AM9349" s="13"/>
      <c r="AN9349" s="13"/>
      <c r="AO9349" s="13"/>
      <c r="AP9349" s="13"/>
      <c r="AQ9349" s="13"/>
      <c r="AR9349" s="13"/>
      <c r="AS9349" s="13"/>
      <c r="AT9349" s="13"/>
      <c r="AU9349" s="13"/>
      <c r="AV9349" s="13"/>
      <c r="AW9349" s="13"/>
      <c r="AX9349" s="13"/>
      <c r="AY9349" s="13"/>
      <c r="AZ9349" s="12"/>
      <c r="BA9349" s="12"/>
      <c r="BB9349" s="12"/>
      <c r="BC9349" s="11"/>
      <c r="BD9349" s="11"/>
      <c r="BE9349" s="11"/>
      <c r="BF9349" s="11"/>
    </row>
    <row r="9350" spans="1:58" x14ac:dyDescent="0.25">
      <c r="A9350" s="13"/>
      <c r="B9350" s="13"/>
      <c r="C9350" s="13"/>
      <c r="D9350" s="13"/>
      <c r="E9350" s="13"/>
      <c r="F9350" s="13"/>
      <c r="G9350" s="13"/>
      <c r="H9350" s="13"/>
      <c r="I9350" s="13"/>
      <c r="J9350" s="13"/>
      <c r="K9350" s="13"/>
      <c r="L9350" s="13"/>
      <c r="M9350" s="13"/>
      <c r="N9350" s="13"/>
      <c r="O9350" s="13"/>
      <c r="P9350" s="13"/>
      <c r="Q9350" s="13"/>
      <c r="R9350" s="13"/>
      <c r="S9350" s="13"/>
      <c r="T9350" s="13"/>
      <c r="U9350" s="13"/>
      <c r="V9350" s="13"/>
      <c r="W9350" s="13"/>
      <c r="X9350" s="13"/>
      <c r="Y9350" s="13"/>
      <c r="Z9350" s="13"/>
      <c r="AA9350" s="13"/>
      <c r="AB9350" s="13"/>
      <c r="AC9350" s="13"/>
      <c r="AD9350" s="13"/>
      <c r="AE9350" s="13"/>
      <c r="AF9350" s="13"/>
      <c r="AG9350" s="13"/>
      <c r="AH9350" s="13"/>
      <c r="AI9350" s="13"/>
      <c r="AJ9350" s="13"/>
      <c r="AK9350" s="13"/>
      <c r="AL9350" s="13"/>
      <c r="AM9350" s="13"/>
      <c r="AN9350" s="13"/>
      <c r="AO9350" s="13"/>
      <c r="AP9350" s="13"/>
      <c r="AQ9350" s="13"/>
      <c r="AR9350" s="13"/>
      <c r="AS9350" s="13"/>
      <c r="AT9350" s="13"/>
      <c r="AU9350" s="13"/>
      <c r="AV9350" s="13"/>
      <c r="AW9350" s="13"/>
      <c r="AX9350" s="13"/>
      <c r="AY9350" s="13"/>
      <c r="AZ9350" s="12"/>
      <c r="BA9350" s="12"/>
      <c r="BB9350" s="12"/>
      <c r="BC9350" s="11"/>
      <c r="BD9350" s="11"/>
      <c r="BE9350" s="11"/>
      <c r="BF9350" s="11"/>
    </row>
    <row r="9351" spans="1:58" x14ac:dyDescent="0.25">
      <c r="A9351" s="13"/>
      <c r="B9351" s="13"/>
      <c r="C9351" s="13"/>
      <c r="D9351" s="13"/>
      <c r="E9351" s="13"/>
      <c r="F9351" s="13"/>
      <c r="G9351" s="13"/>
      <c r="H9351" s="13"/>
      <c r="I9351" s="13"/>
      <c r="J9351" s="13"/>
      <c r="K9351" s="13"/>
      <c r="L9351" s="13"/>
      <c r="M9351" s="13"/>
      <c r="N9351" s="13"/>
      <c r="O9351" s="13"/>
      <c r="P9351" s="13"/>
      <c r="Q9351" s="13"/>
      <c r="R9351" s="13"/>
      <c r="S9351" s="13"/>
      <c r="T9351" s="13"/>
      <c r="U9351" s="13"/>
      <c r="V9351" s="13"/>
      <c r="W9351" s="13"/>
      <c r="X9351" s="13"/>
      <c r="Y9351" s="13"/>
      <c r="Z9351" s="13"/>
      <c r="AA9351" s="13"/>
      <c r="AB9351" s="13"/>
      <c r="AC9351" s="13"/>
      <c r="AD9351" s="13"/>
      <c r="AE9351" s="13"/>
      <c r="AF9351" s="13"/>
      <c r="AG9351" s="13"/>
      <c r="AH9351" s="13"/>
      <c r="AI9351" s="13"/>
      <c r="AJ9351" s="13"/>
      <c r="AK9351" s="13"/>
      <c r="AL9351" s="13"/>
      <c r="AM9351" s="13"/>
      <c r="AN9351" s="13"/>
      <c r="AO9351" s="13"/>
      <c r="AP9351" s="13"/>
      <c r="AQ9351" s="13"/>
      <c r="AR9351" s="13"/>
      <c r="AS9351" s="13"/>
      <c r="AT9351" s="13"/>
      <c r="AU9351" s="13"/>
      <c r="AV9351" s="13"/>
      <c r="AW9351" s="13"/>
      <c r="AX9351" s="13"/>
      <c r="AY9351" s="13"/>
      <c r="AZ9351" s="12"/>
      <c r="BA9351" s="12"/>
      <c r="BB9351" s="12"/>
      <c r="BC9351" s="11"/>
      <c r="BD9351" s="11"/>
      <c r="BE9351" s="11"/>
      <c r="BF9351" s="11"/>
    </row>
    <row r="9352" spans="1:58" x14ac:dyDescent="0.25">
      <c r="A9352" s="13"/>
      <c r="B9352" s="13"/>
      <c r="C9352" s="13"/>
      <c r="D9352" s="13"/>
      <c r="E9352" s="13"/>
      <c r="F9352" s="13"/>
      <c r="G9352" s="13"/>
      <c r="H9352" s="13"/>
      <c r="I9352" s="13"/>
      <c r="J9352" s="13"/>
      <c r="K9352" s="13"/>
      <c r="L9352" s="13"/>
      <c r="M9352" s="13"/>
      <c r="N9352" s="13"/>
      <c r="O9352" s="13"/>
      <c r="P9352" s="13"/>
      <c r="Q9352" s="13"/>
      <c r="R9352" s="13"/>
      <c r="S9352" s="13"/>
      <c r="T9352" s="13"/>
      <c r="U9352" s="13"/>
      <c r="V9352" s="13"/>
      <c r="W9352" s="13"/>
      <c r="X9352" s="13"/>
      <c r="Y9352" s="13"/>
      <c r="Z9352" s="13"/>
      <c r="AA9352" s="13"/>
      <c r="AB9352" s="13"/>
      <c r="AC9352" s="13"/>
      <c r="AD9352" s="13"/>
      <c r="AE9352" s="13"/>
      <c r="AF9352" s="13"/>
      <c r="AG9352" s="13"/>
      <c r="AH9352" s="13"/>
      <c r="AI9352" s="13"/>
      <c r="AJ9352" s="13"/>
      <c r="AK9352" s="13"/>
      <c r="AL9352" s="13"/>
      <c r="AM9352" s="13"/>
      <c r="AN9352" s="13"/>
      <c r="AO9352" s="13"/>
      <c r="AP9352" s="13"/>
      <c r="AQ9352" s="13"/>
      <c r="AR9352" s="13"/>
      <c r="AS9352" s="13"/>
      <c r="AT9352" s="13"/>
      <c r="AU9352" s="13"/>
      <c r="AV9352" s="13"/>
      <c r="AW9352" s="13"/>
      <c r="AX9352" s="13"/>
      <c r="AY9352" s="13"/>
      <c r="AZ9352" s="12"/>
      <c r="BA9352" s="12"/>
      <c r="BB9352" s="12"/>
      <c r="BC9352" s="11"/>
      <c r="BD9352" s="11"/>
      <c r="BE9352" s="11"/>
      <c r="BF9352" s="11"/>
    </row>
    <row r="9353" spans="1:58" x14ac:dyDescent="0.25">
      <c r="A9353" s="13"/>
      <c r="B9353" s="13"/>
      <c r="C9353" s="13"/>
      <c r="D9353" s="13"/>
      <c r="E9353" s="13"/>
      <c r="F9353" s="13"/>
      <c r="G9353" s="13"/>
      <c r="H9353" s="13"/>
      <c r="I9353" s="13"/>
      <c r="J9353" s="13"/>
      <c r="K9353" s="13"/>
      <c r="L9353" s="13"/>
      <c r="M9353" s="13"/>
      <c r="N9353" s="13"/>
      <c r="O9353" s="13"/>
      <c r="P9353" s="13"/>
      <c r="Q9353" s="13"/>
      <c r="R9353" s="13"/>
      <c r="S9353" s="13"/>
      <c r="T9353" s="13"/>
      <c r="U9353" s="13"/>
      <c r="V9353" s="13"/>
      <c r="W9353" s="13"/>
      <c r="X9353" s="13"/>
      <c r="Y9353" s="13"/>
      <c r="Z9353" s="13"/>
      <c r="AA9353" s="13"/>
      <c r="AB9353" s="13"/>
      <c r="AC9353" s="13"/>
      <c r="AD9353" s="13"/>
      <c r="AE9353" s="13"/>
      <c r="AF9353" s="13"/>
      <c r="AG9353" s="13"/>
      <c r="AH9353" s="13"/>
      <c r="AI9353" s="13"/>
      <c r="AJ9353" s="13"/>
      <c r="AK9353" s="13"/>
      <c r="AL9353" s="13"/>
      <c r="AM9353" s="13"/>
      <c r="AN9353" s="13"/>
      <c r="AO9353" s="13"/>
      <c r="AP9353" s="13"/>
      <c r="AQ9353" s="13"/>
      <c r="AR9353" s="13"/>
      <c r="AS9353" s="13"/>
      <c r="AT9353" s="13"/>
      <c r="AU9353" s="13"/>
      <c r="AV9353" s="13"/>
      <c r="AW9353" s="13"/>
      <c r="AX9353" s="13"/>
      <c r="AY9353" s="13"/>
      <c r="AZ9353" s="12"/>
      <c r="BA9353" s="12"/>
      <c r="BB9353" s="12"/>
      <c r="BC9353" s="11"/>
      <c r="BD9353" s="11"/>
      <c r="BE9353" s="11"/>
      <c r="BF9353" s="11"/>
    </row>
    <row r="9354" spans="1:58" x14ac:dyDescent="0.25">
      <c r="A9354" s="13"/>
      <c r="B9354" s="13"/>
      <c r="C9354" s="13"/>
      <c r="D9354" s="13"/>
      <c r="E9354" s="13"/>
      <c r="F9354" s="13"/>
      <c r="G9354" s="13"/>
      <c r="H9354" s="13"/>
      <c r="I9354" s="13"/>
      <c r="J9354" s="13"/>
      <c r="K9354" s="13"/>
      <c r="L9354" s="13"/>
      <c r="M9354" s="13"/>
      <c r="N9354" s="13"/>
      <c r="O9354" s="13"/>
      <c r="P9354" s="13"/>
      <c r="Q9354" s="13"/>
      <c r="R9354" s="13"/>
      <c r="S9354" s="13"/>
      <c r="T9354" s="13"/>
      <c r="U9354" s="13"/>
      <c r="V9354" s="13"/>
      <c r="W9354" s="13"/>
      <c r="X9354" s="13"/>
      <c r="Y9354" s="13"/>
      <c r="Z9354" s="13"/>
      <c r="AA9354" s="13"/>
      <c r="AB9354" s="13"/>
      <c r="AC9354" s="13"/>
      <c r="AD9354" s="13"/>
      <c r="AE9354" s="13"/>
      <c r="AF9354" s="13"/>
      <c r="AG9354" s="13"/>
      <c r="AH9354" s="13"/>
      <c r="AI9354" s="13"/>
      <c r="AJ9354" s="13"/>
      <c r="AK9354" s="13"/>
      <c r="AL9354" s="13"/>
      <c r="AM9354" s="13"/>
      <c r="AN9354" s="13"/>
      <c r="AO9354" s="13"/>
      <c r="AP9354" s="13"/>
      <c r="AQ9354" s="13"/>
      <c r="AR9354" s="13"/>
      <c r="AS9354" s="13"/>
      <c r="AT9354" s="13"/>
      <c r="AU9354" s="13"/>
      <c r="AV9354" s="13"/>
      <c r="AW9354" s="13"/>
      <c r="AX9354" s="13"/>
      <c r="AY9354" s="13"/>
      <c r="AZ9354" s="12"/>
      <c r="BA9354" s="12"/>
      <c r="BB9354" s="12"/>
      <c r="BC9354" s="11"/>
      <c r="BD9354" s="11"/>
      <c r="BE9354" s="11"/>
      <c r="BF9354" s="11"/>
    </row>
    <row r="9355" spans="1:58" x14ac:dyDescent="0.25">
      <c r="A9355" s="13"/>
      <c r="B9355" s="13"/>
      <c r="C9355" s="13"/>
      <c r="D9355" s="13"/>
      <c r="E9355" s="13"/>
      <c r="F9355" s="13"/>
      <c r="G9355" s="13"/>
      <c r="H9355" s="13"/>
      <c r="I9355" s="13"/>
      <c r="J9355" s="13"/>
      <c r="K9355" s="13"/>
      <c r="L9355" s="13"/>
      <c r="M9355" s="13"/>
      <c r="N9355" s="13"/>
      <c r="O9355" s="13"/>
      <c r="P9355" s="13"/>
      <c r="Q9355" s="13"/>
      <c r="R9355" s="13"/>
      <c r="S9355" s="13"/>
      <c r="T9355" s="13"/>
      <c r="U9355" s="13"/>
      <c r="V9355" s="13"/>
      <c r="W9355" s="13"/>
      <c r="X9355" s="13"/>
      <c r="Y9355" s="13"/>
      <c r="Z9355" s="13"/>
      <c r="AA9355" s="13"/>
      <c r="AB9355" s="13"/>
      <c r="AC9355" s="13"/>
      <c r="AD9355" s="13"/>
      <c r="AE9355" s="13"/>
      <c r="AF9355" s="13"/>
      <c r="AG9355" s="13"/>
      <c r="AH9355" s="13"/>
      <c r="AI9355" s="13"/>
      <c r="AJ9355" s="13"/>
      <c r="AK9355" s="13"/>
      <c r="AL9355" s="13"/>
      <c r="AM9355" s="13"/>
      <c r="AN9355" s="13"/>
      <c r="AO9355" s="13"/>
      <c r="AP9355" s="13"/>
      <c r="AQ9355" s="13"/>
      <c r="AR9355" s="13"/>
      <c r="AS9355" s="13"/>
      <c r="AT9355" s="13"/>
      <c r="AU9355" s="13"/>
      <c r="AV9355" s="13"/>
      <c r="AW9355" s="13"/>
      <c r="AX9355" s="13"/>
      <c r="AY9355" s="13"/>
      <c r="AZ9355" s="12"/>
      <c r="BA9355" s="12"/>
      <c r="BB9355" s="12"/>
      <c r="BC9355" s="11"/>
      <c r="BD9355" s="11"/>
      <c r="BE9355" s="11"/>
      <c r="BF9355" s="11"/>
    </row>
    <row r="9356" spans="1:58" x14ac:dyDescent="0.25">
      <c r="A9356" s="13"/>
      <c r="B9356" s="13"/>
      <c r="C9356" s="13"/>
      <c r="D9356" s="13"/>
      <c r="E9356" s="13"/>
      <c r="F9356" s="13"/>
      <c r="G9356" s="13"/>
      <c r="H9356" s="13"/>
      <c r="I9356" s="13"/>
      <c r="J9356" s="13"/>
      <c r="K9356" s="13"/>
      <c r="L9356" s="13"/>
      <c r="M9356" s="13"/>
      <c r="N9356" s="13"/>
      <c r="O9356" s="13"/>
      <c r="P9356" s="13"/>
      <c r="Q9356" s="13"/>
      <c r="R9356" s="13"/>
      <c r="S9356" s="13"/>
      <c r="T9356" s="13"/>
      <c r="U9356" s="13"/>
      <c r="V9356" s="13"/>
      <c r="W9356" s="13"/>
      <c r="X9356" s="13"/>
      <c r="Y9356" s="13"/>
      <c r="Z9356" s="13"/>
      <c r="AA9356" s="13"/>
      <c r="AB9356" s="13"/>
      <c r="AC9356" s="13"/>
      <c r="AD9356" s="13"/>
      <c r="AE9356" s="13"/>
      <c r="AF9356" s="13"/>
      <c r="AG9356" s="13"/>
      <c r="AH9356" s="13"/>
      <c r="AI9356" s="13"/>
      <c r="AJ9356" s="13"/>
      <c r="AK9356" s="13"/>
      <c r="AL9356" s="13"/>
      <c r="AM9356" s="13"/>
      <c r="AN9356" s="13"/>
      <c r="AO9356" s="13"/>
      <c r="AP9356" s="13"/>
      <c r="AQ9356" s="13"/>
      <c r="AR9356" s="13"/>
      <c r="AS9356" s="13"/>
      <c r="AT9356" s="13"/>
      <c r="AU9356" s="13"/>
      <c r="AV9356" s="13"/>
      <c r="AW9356" s="13"/>
      <c r="AX9356" s="13"/>
      <c r="AY9356" s="13"/>
      <c r="AZ9356" s="12"/>
      <c r="BA9356" s="12"/>
      <c r="BB9356" s="12"/>
      <c r="BC9356" s="11"/>
      <c r="BD9356" s="11"/>
      <c r="BE9356" s="11"/>
      <c r="BF9356" s="11"/>
    </row>
    <row r="9357" spans="1:58" x14ac:dyDescent="0.25">
      <c r="A9357" s="13"/>
      <c r="B9357" s="13"/>
      <c r="C9357" s="13"/>
      <c r="D9357" s="13"/>
      <c r="E9357" s="13"/>
      <c r="F9357" s="13"/>
      <c r="G9357" s="13"/>
      <c r="H9357" s="13"/>
      <c r="I9357" s="13"/>
      <c r="J9357" s="13"/>
      <c r="K9357" s="13"/>
      <c r="L9357" s="13"/>
      <c r="M9357" s="13"/>
      <c r="N9357" s="13"/>
      <c r="O9357" s="13"/>
      <c r="P9357" s="13"/>
      <c r="Q9357" s="13"/>
      <c r="R9357" s="13"/>
      <c r="S9357" s="13"/>
      <c r="T9357" s="13"/>
      <c r="U9357" s="13"/>
      <c r="V9357" s="13"/>
      <c r="W9357" s="13"/>
      <c r="X9357" s="13"/>
      <c r="Y9357" s="13"/>
      <c r="Z9357" s="13"/>
      <c r="AA9357" s="13"/>
      <c r="AB9357" s="13"/>
      <c r="AC9357" s="13"/>
      <c r="AD9357" s="13"/>
      <c r="AE9357" s="13"/>
      <c r="AF9357" s="13"/>
      <c r="AG9357" s="13"/>
      <c r="AH9357" s="13"/>
      <c r="AI9357" s="13"/>
      <c r="AJ9357" s="13"/>
      <c r="AK9357" s="13"/>
      <c r="AL9357" s="13"/>
      <c r="AM9357" s="13"/>
      <c r="AN9357" s="13"/>
      <c r="AO9357" s="13"/>
      <c r="AP9357" s="13"/>
      <c r="AQ9357" s="13"/>
      <c r="AR9357" s="13"/>
      <c r="AS9357" s="13"/>
      <c r="AT9357" s="13"/>
      <c r="AU9357" s="13"/>
      <c r="AV9357" s="13"/>
      <c r="AW9357" s="13"/>
      <c r="AX9357" s="13"/>
      <c r="AY9357" s="13"/>
      <c r="AZ9357" s="12"/>
      <c r="BA9357" s="12"/>
      <c r="BB9357" s="12"/>
      <c r="BC9357" s="11"/>
      <c r="BD9357" s="11"/>
      <c r="BE9357" s="11"/>
      <c r="BF9357" s="11"/>
    </row>
    <row r="9358" spans="1:58" x14ac:dyDescent="0.25">
      <c r="A9358" s="13"/>
      <c r="B9358" s="13"/>
      <c r="C9358" s="13"/>
      <c r="D9358" s="13"/>
      <c r="E9358" s="13"/>
      <c r="F9358" s="13"/>
      <c r="G9358" s="13"/>
      <c r="H9358" s="13"/>
      <c r="I9358" s="13"/>
      <c r="J9358" s="13"/>
      <c r="K9358" s="13"/>
      <c r="L9358" s="13"/>
      <c r="M9358" s="13"/>
      <c r="N9358" s="13"/>
      <c r="O9358" s="13"/>
      <c r="P9358" s="13"/>
      <c r="Q9358" s="13"/>
      <c r="R9358" s="13"/>
      <c r="S9358" s="13"/>
      <c r="T9358" s="13"/>
      <c r="U9358" s="13"/>
      <c r="V9358" s="13"/>
      <c r="W9358" s="13"/>
      <c r="X9358" s="13"/>
      <c r="Y9358" s="13"/>
      <c r="Z9358" s="13"/>
      <c r="AA9358" s="13"/>
      <c r="AB9358" s="13"/>
      <c r="AC9358" s="13"/>
      <c r="AD9358" s="13"/>
      <c r="AE9358" s="13"/>
      <c r="AF9358" s="13"/>
      <c r="AG9358" s="13"/>
      <c r="AH9358" s="13"/>
      <c r="AI9358" s="13"/>
      <c r="AJ9358" s="13"/>
      <c r="AK9358" s="13"/>
      <c r="AL9358" s="13"/>
      <c r="AM9358" s="13"/>
      <c r="AN9358" s="13"/>
      <c r="AO9358" s="13"/>
      <c r="AP9358" s="13"/>
      <c r="AQ9358" s="13"/>
      <c r="AR9358" s="13"/>
      <c r="AS9358" s="13"/>
      <c r="AT9358" s="13"/>
      <c r="AU9358" s="13"/>
      <c r="AV9358" s="13"/>
      <c r="AW9358" s="13"/>
      <c r="AX9358" s="13"/>
      <c r="AY9358" s="13"/>
      <c r="AZ9358" s="12"/>
      <c r="BA9358" s="12"/>
      <c r="BB9358" s="12"/>
      <c r="BC9358" s="11"/>
      <c r="BD9358" s="11"/>
      <c r="BE9358" s="11"/>
      <c r="BF9358" s="11"/>
    </row>
    <row r="9359" spans="1:58" x14ac:dyDescent="0.25">
      <c r="A9359" s="13"/>
      <c r="B9359" s="13"/>
      <c r="C9359" s="13"/>
      <c r="D9359" s="13"/>
      <c r="E9359" s="13"/>
      <c r="F9359" s="13"/>
      <c r="G9359" s="13"/>
      <c r="H9359" s="13"/>
      <c r="I9359" s="13"/>
      <c r="J9359" s="13"/>
      <c r="K9359" s="13"/>
      <c r="L9359" s="13"/>
      <c r="M9359" s="13"/>
      <c r="N9359" s="13"/>
      <c r="O9359" s="13"/>
      <c r="P9359" s="13"/>
      <c r="Q9359" s="13"/>
      <c r="R9359" s="13"/>
      <c r="S9359" s="13"/>
      <c r="T9359" s="13"/>
      <c r="U9359" s="13"/>
      <c r="V9359" s="13"/>
      <c r="W9359" s="13"/>
      <c r="X9359" s="13"/>
      <c r="Y9359" s="13"/>
      <c r="Z9359" s="13"/>
      <c r="AA9359" s="13"/>
      <c r="AB9359" s="13"/>
      <c r="AC9359" s="13"/>
      <c r="AD9359" s="13"/>
      <c r="AE9359" s="13"/>
      <c r="AF9359" s="13"/>
      <c r="AG9359" s="13"/>
      <c r="AH9359" s="13"/>
      <c r="AI9359" s="13"/>
      <c r="AJ9359" s="13"/>
      <c r="AK9359" s="13"/>
      <c r="AL9359" s="13"/>
      <c r="AM9359" s="13"/>
      <c r="AN9359" s="13"/>
      <c r="AO9359" s="13"/>
      <c r="AP9359" s="13"/>
      <c r="AQ9359" s="13"/>
      <c r="AR9359" s="13"/>
      <c r="AS9359" s="13"/>
      <c r="AT9359" s="13"/>
      <c r="AU9359" s="13"/>
      <c r="AV9359" s="13"/>
      <c r="AW9359" s="13"/>
      <c r="AX9359" s="13"/>
      <c r="AY9359" s="13"/>
      <c r="AZ9359" s="12"/>
      <c r="BA9359" s="12"/>
      <c r="BB9359" s="12"/>
      <c r="BC9359" s="11"/>
      <c r="BD9359" s="11"/>
      <c r="BE9359" s="11"/>
      <c r="BF9359" s="11"/>
    </row>
    <row r="9360" spans="1:58" x14ac:dyDescent="0.25">
      <c r="A9360" s="13"/>
      <c r="B9360" s="13"/>
      <c r="C9360" s="13"/>
      <c r="D9360" s="13"/>
      <c r="E9360" s="13"/>
      <c r="F9360" s="13"/>
      <c r="G9360" s="13"/>
      <c r="H9360" s="13"/>
      <c r="I9360" s="13"/>
      <c r="J9360" s="13"/>
      <c r="K9360" s="13"/>
      <c r="L9360" s="13"/>
      <c r="M9360" s="13"/>
      <c r="N9360" s="13"/>
      <c r="O9360" s="13"/>
      <c r="P9360" s="13"/>
      <c r="Q9360" s="13"/>
      <c r="R9360" s="13"/>
      <c r="S9360" s="13"/>
      <c r="T9360" s="13"/>
      <c r="U9360" s="13"/>
      <c r="V9360" s="13"/>
      <c r="W9360" s="13"/>
      <c r="X9360" s="13"/>
      <c r="Y9360" s="13"/>
      <c r="Z9360" s="13"/>
      <c r="AA9360" s="13"/>
      <c r="AB9360" s="13"/>
      <c r="AC9360" s="13"/>
      <c r="AD9360" s="13"/>
      <c r="AE9360" s="13"/>
      <c r="AF9360" s="13"/>
      <c r="AG9360" s="13"/>
      <c r="AH9360" s="13"/>
      <c r="AI9360" s="13"/>
      <c r="AJ9360" s="13"/>
      <c r="AK9360" s="13"/>
      <c r="AL9360" s="13"/>
      <c r="AM9360" s="13"/>
      <c r="AN9360" s="13"/>
      <c r="AO9360" s="13"/>
      <c r="AP9360" s="13"/>
      <c r="AQ9360" s="13"/>
      <c r="AR9360" s="13"/>
      <c r="AS9360" s="13"/>
      <c r="AT9360" s="13"/>
      <c r="AU9360" s="13"/>
      <c r="AV9360" s="13"/>
      <c r="AW9360" s="13"/>
      <c r="AX9360" s="13"/>
      <c r="AY9360" s="13"/>
      <c r="AZ9360" s="12"/>
      <c r="BA9360" s="12"/>
      <c r="BB9360" s="12"/>
      <c r="BC9360" s="11"/>
      <c r="BD9360" s="11"/>
      <c r="BE9360" s="11"/>
      <c r="BF9360" s="11"/>
    </row>
    <row r="9361" spans="1:58" x14ac:dyDescent="0.25">
      <c r="A9361" s="13"/>
      <c r="B9361" s="13"/>
      <c r="C9361" s="13"/>
      <c r="D9361" s="13"/>
      <c r="E9361" s="13"/>
      <c r="F9361" s="13"/>
      <c r="G9361" s="13"/>
      <c r="H9361" s="13"/>
      <c r="I9361" s="13"/>
      <c r="J9361" s="13"/>
      <c r="K9361" s="13"/>
      <c r="L9361" s="13"/>
      <c r="M9361" s="13"/>
      <c r="N9361" s="13"/>
      <c r="O9361" s="13"/>
      <c r="P9361" s="13"/>
      <c r="Q9361" s="13"/>
      <c r="R9361" s="13"/>
      <c r="S9361" s="13"/>
      <c r="T9361" s="13"/>
      <c r="U9361" s="13"/>
      <c r="V9361" s="13"/>
      <c r="W9361" s="13"/>
      <c r="X9361" s="13"/>
      <c r="Y9361" s="13"/>
      <c r="Z9361" s="13"/>
      <c r="AA9361" s="13"/>
      <c r="AB9361" s="13"/>
      <c r="AC9361" s="13"/>
      <c r="AD9361" s="13"/>
      <c r="AE9361" s="13"/>
      <c r="AF9361" s="13"/>
      <c r="AG9361" s="13"/>
      <c r="AH9361" s="13"/>
      <c r="AI9361" s="13"/>
      <c r="AJ9361" s="13"/>
      <c r="AK9361" s="13"/>
      <c r="AL9361" s="13"/>
      <c r="AM9361" s="13"/>
      <c r="AN9361" s="13"/>
      <c r="AO9361" s="13"/>
      <c r="AP9361" s="13"/>
      <c r="AQ9361" s="13"/>
      <c r="AR9361" s="13"/>
      <c r="AS9361" s="13"/>
      <c r="AT9361" s="13"/>
      <c r="AU9361" s="13"/>
      <c r="AV9361" s="13"/>
      <c r="AW9361" s="13"/>
      <c r="AX9361" s="13"/>
      <c r="AY9361" s="13"/>
      <c r="AZ9361" s="12"/>
      <c r="BA9361" s="12"/>
      <c r="BB9361" s="12"/>
      <c r="BC9361" s="11"/>
      <c r="BD9361" s="11"/>
      <c r="BE9361" s="11"/>
      <c r="BF9361" s="11"/>
    </row>
    <row r="9362" spans="1:58" x14ac:dyDescent="0.25">
      <c r="A9362" s="13"/>
      <c r="B9362" s="13"/>
      <c r="C9362" s="13"/>
      <c r="D9362" s="13"/>
      <c r="E9362" s="13"/>
      <c r="F9362" s="13"/>
      <c r="G9362" s="13"/>
      <c r="H9362" s="13"/>
      <c r="I9362" s="13"/>
      <c r="J9362" s="13"/>
      <c r="K9362" s="13"/>
      <c r="L9362" s="13"/>
      <c r="M9362" s="13"/>
      <c r="N9362" s="13"/>
      <c r="O9362" s="13"/>
      <c r="P9362" s="13"/>
      <c r="Q9362" s="13"/>
      <c r="R9362" s="13"/>
      <c r="S9362" s="13"/>
      <c r="T9362" s="13"/>
      <c r="U9362" s="13"/>
      <c r="V9362" s="13"/>
      <c r="W9362" s="13"/>
      <c r="X9362" s="13"/>
      <c r="Y9362" s="13"/>
      <c r="Z9362" s="13"/>
      <c r="AA9362" s="13"/>
      <c r="AB9362" s="13"/>
      <c r="AC9362" s="13"/>
      <c r="AD9362" s="13"/>
      <c r="AE9362" s="13"/>
      <c r="AF9362" s="13"/>
      <c r="AG9362" s="13"/>
      <c r="AH9362" s="13"/>
      <c r="AI9362" s="13"/>
      <c r="AJ9362" s="13"/>
      <c r="AK9362" s="13"/>
      <c r="AL9362" s="13"/>
      <c r="AM9362" s="13"/>
      <c r="AN9362" s="13"/>
      <c r="AO9362" s="13"/>
      <c r="AP9362" s="13"/>
      <c r="AQ9362" s="13"/>
      <c r="AR9362" s="13"/>
      <c r="AS9362" s="13"/>
      <c r="AT9362" s="13"/>
      <c r="AU9362" s="13"/>
      <c r="AV9362" s="13"/>
      <c r="AW9362" s="13"/>
      <c r="AX9362" s="13"/>
      <c r="AY9362" s="13"/>
      <c r="AZ9362" s="12"/>
      <c r="BA9362" s="12"/>
      <c r="BB9362" s="12"/>
      <c r="BC9362" s="11"/>
      <c r="BD9362" s="11"/>
      <c r="BE9362" s="11"/>
      <c r="BF9362" s="11"/>
    </row>
    <row r="9363" spans="1:58" x14ac:dyDescent="0.25">
      <c r="A9363" s="13"/>
      <c r="B9363" s="13"/>
      <c r="C9363" s="13"/>
      <c r="D9363" s="13"/>
      <c r="E9363" s="13"/>
      <c r="F9363" s="13"/>
      <c r="G9363" s="13"/>
      <c r="H9363" s="13"/>
      <c r="I9363" s="13"/>
      <c r="J9363" s="13"/>
      <c r="K9363" s="13"/>
      <c r="L9363" s="13"/>
      <c r="M9363" s="13"/>
      <c r="N9363" s="13"/>
      <c r="O9363" s="13"/>
      <c r="P9363" s="13"/>
      <c r="Q9363" s="13"/>
      <c r="R9363" s="13"/>
      <c r="S9363" s="13"/>
      <c r="T9363" s="13"/>
      <c r="U9363" s="13"/>
      <c r="V9363" s="13"/>
      <c r="W9363" s="13"/>
      <c r="X9363" s="13"/>
      <c r="Y9363" s="13"/>
      <c r="Z9363" s="13"/>
      <c r="AA9363" s="13"/>
      <c r="AB9363" s="13"/>
      <c r="AC9363" s="13"/>
      <c r="AD9363" s="13"/>
      <c r="AE9363" s="13"/>
      <c r="AF9363" s="13"/>
      <c r="AG9363" s="13"/>
      <c r="AH9363" s="13"/>
      <c r="AI9363" s="13"/>
      <c r="AJ9363" s="13"/>
      <c r="AK9363" s="13"/>
      <c r="AL9363" s="13"/>
      <c r="AM9363" s="13"/>
      <c r="AN9363" s="13"/>
      <c r="AO9363" s="13"/>
      <c r="AP9363" s="13"/>
      <c r="AQ9363" s="13"/>
      <c r="AR9363" s="13"/>
      <c r="AS9363" s="13"/>
      <c r="AT9363" s="13"/>
      <c r="AU9363" s="13"/>
      <c r="AV9363" s="13"/>
      <c r="AW9363" s="13"/>
      <c r="AX9363" s="13"/>
      <c r="AY9363" s="13"/>
      <c r="AZ9363" s="12"/>
      <c r="BA9363" s="12"/>
      <c r="BB9363" s="12"/>
      <c r="BC9363" s="11"/>
      <c r="BD9363" s="11"/>
      <c r="BE9363" s="11"/>
      <c r="BF9363" s="11"/>
    </row>
    <row r="9364" spans="1:58" x14ac:dyDescent="0.25">
      <c r="A9364" s="13"/>
      <c r="B9364" s="13"/>
      <c r="C9364" s="13"/>
      <c r="D9364" s="13"/>
      <c r="E9364" s="13"/>
      <c r="F9364" s="13"/>
      <c r="G9364" s="13"/>
      <c r="H9364" s="13"/>
      <c r="I9364" s="13"/>
      <c r="J9364" s="13"/>
      <c r="K9364" s="13"/>
      <c r="L9364" s="13"/>
      <c r="M9364" s="13"/>
      <c r="N9364" s="13"/>
      <c r="O9364" s="13"/>
      <c r="P9364" s="13"/>
      <c r="Q9364" s="13"/>
      <c r="R9364" s="13"/>
      <c r="S9364" s="13"/>
      <c r="T9364" s="13"/>
      <c r="U9364" s="13"/>
      <c r="V9364" s="13"/>
      <c r="W9364" s="13"/>
      <c r="X9364" s="13"/>
      <c r="Y9364" s="13"/>
      <c r="Z9364" s="13"/>
      <c r="AA9364" s="13"/>
      <c r="AB9364" s="13"/>
      <c r="AC9364" s="13"/>
      <c r="AD9364" s="13"/>
      <c r="AE9364" s="13"/>
      <c r="AF9364" s="13"/>
      <c r="AG9364" s="13"/>
      <c r="AH9364" s="13"/>
      <c r="AI9364" s="13"/>
      <c r="AJ9364" s="13"/>
      <c r="AK9364" s="13"/>
      <c r="AL9364" s="13"/>
      <c r="AM9364" s="13"/>
      <c r="AN9364" s="13"/>
      <c r="AO9364" s="13"/>
      <c r="AP9364" s="13"/>
      <c r="AQ9364" s="13"/>
      <c r="AR9364" s="13"/>
      <c r="AS9364" s="13"/>
      <c r="AT9364" s="13"/>
      <c r="AU9364" s="13"/>
      <c r="AV9364" s="13"/>
      <c r="AW9364" s="13"/>
      <c r="AX9364" s="13"/>
      <c r="AY9364" s="13"/>
      <c r="AZ9364" s="12"/>
      <c r="BA9364" s="12"/>
      <c r="BB9364" s="12"/>
      <c r="BC9364" s="11"/>
      <c r="BD9364" s="11"/>
      <c r="BE9364" s="11"/>
      <c r="BF9364" s="11"/>
    </row>
    <row r="9365" spans="1:58" x14ac:dyDescent="0.25">
      <c r="A9365" s="13"/>
      <c r="B9365" s="13"/>
      <c r="C9365" s="13"/>
      <c r="D9365" s="13"/>
      <c r="E9365" s="13"/>
      <c r="F9365" s="13"/>
      <c r="G9365" s="13"/>
      <c r="H9365" s="13"/>
      <c r="I9365" s="13"/>
      <c r="J9365" s="13"/>
      <c r="K9365" s="13"/>
      <c r="L9365" s="13"/>
      <c r="M9365" s="13"/>
      <c r="N9365" s="13"/>
      <c r="O9365" s="13"/>
      <c r="P9365" s="13"/>
      <c r="Q9365" s="13"/>
      <c r="R9365" s="13"/>
      <c r="S9365" s="13"/>
      <c r="T9365" s="13"/>
      <c r="U9365" s="13"/>
      <c r="V9365" s="13"/>
      <c r="W9365" s="13"/>
      <c r="X9365" s="13"/>
      <c r="Y9365" s="13"/>
      <c r="Z9365" s="13"/>
      <c r="AA9365" s="13"/>
      <c r="AB9365" s="13"/>
      <c r="AC9365" s="13"/>
      <c r="AD9365" s="13"/>
      <c r="AE9365" s="13"/>
      <c r="AF9365" s="13"/>
      <c r="AG9365" s="13"/>
      <c r="AH9365" s="13"/>
      <c r="AI9365" s="13"/>
      <c r="AJ9365" s="13"/>
      <c r="AK9365" s="13"/>
      <c r="AL9365" s="13"/>
      <c r="AM9365" s="13"/>
      <c r="AN9365" s="13"/>
      <c r="AO9365" s="13"/>
      <c r="AP9365" s="13"/>
      <c r="AQ9365" s="13"/>
      <c r="AR9365" s="13"/>
      <c r="AS9365" s="13"/>
      <c r="AT9365" s="13"/>
      <c r="AU9365" s="13"/>
      <c r="AV9365" s="13"/>
      <c r="AW9365" s="13"/>
      <c r="AX9365" s="13"/>
      <c r="AY9365" s="13"/>
      <c r="AZ9365" s="12"/>
      <c r="BA9365" s="12"/>
      <c r="BB9365" s="12"/>
      <c r="BC9365" s="11"/>
      <c r="BD9365" s="11"/>
      <c r="BE9365" s="11"/>
      <c r="BF9365" s="11"/>
    </row>
    <row r="9366" spans="1:58" x14ac:dyDescent="0.25">
      <c r="A9366" s="13"/>
      <c r="B9366" s="13"/>
      <c r="C9366" s="13"/>
      <c r="D9366" s="13"/>
      <c r="E9366" s="13"/>
      <c r="F9366" s="13"/>
      <c r="G9366" s="13"/>
      <c r="H9366" s="13"/>
      <c r="I9366" s="13"/>
      <c r="J9366" s="13"/>
      <c r="K9366" s="13"/>
      <c r="L9366" s="13"/>
      <c r="M9366" s="13"/>
      <c r="N9366" s="13"/>
      <c r="O9366" s="13"/>
      <c r="P9366" s="13"/>
      <c r="Q9366" s="13"/>
      <c r="R9366" s="13"/>
      <c r="S9366" s="13"/>
      <c r="T9366" s="13"/>
      <c r="U9366" s="13"/>
      <c r="V9366" s="13"/>
      <c r="W9366" s="13"/>
      <c r="X9366" s="13"/>
      <c r="Y9366" s="13"/>
      <c r="Z9366" s="13"/>
      <c r="AA9366" s="13"/>
      <c r="AB9366" s="13"/>
      <c r="AC9366" s="13"/>
      <c r="AD9366" s="13"/>
      <c r="AE9366" s="13"/>
      <c r="AF9366" s="13"/>
      <c r="AG9366" s="13"/>
      <c r="AH9366" s="13"/>
      <c r="AI9366" s="13"/>
      <c r="AJ9366" s="13"/>
      <c r="AK9366" s="13"/>
      <c r="AL9366" s="13"/>
      <c r="AM9366" s="13"/>
      <c r="AN9366" s="13"/>
      <c r="AO9366" s="13"/>
      <c r="AP9366" s="13"/>
      <c r="AQ9366" s="13"/>
      <c r="AR9366" s="13"/>
      <c r="AS9366" s="13"/>
      <c r="AT9366" s="13"/>
      <c r="AU9366" s="13"/>
      <c r="AV9366" s="13"/>
      <c r="AW9366" s="13"/>
      <c r="AX9366" s="13"/>
      <c r="AY9366" s="13"/>
      <c r="AZ9366" s="12"/>
      <c r="BA9366" s="12"/>
      <c r="BB9366" s="12"/>
      <c r="BC9366" s="11"/>
      <c r="BD9366" s="11"/>
      <c r="BE9366" s="11"/>
      <c r="BF9366" s="11"/>
    </row>
    <row r="9367" spans="1:58" x14ac:dyDescent="0.25">
      <c r="A9367" s="13"/>
      <c r="B9367" s="13"/>
      <c r="C9367" s="13"/>
      <c r="D9367" s="13"/>
      <c r="E9367" s="13"/>
      <c r="F9367" s="13"/>
      <c r="G9367" s="13"/>
      <c r="H9367" s="13"/>
      <c r="I9367" s="13"/>
      <c r="J9367" s="13"/>
      <c r="K9367" s="13"/>
      <c r="L9367" s="13"/>
      <c r="M9367" s="13"/>
      <c r="N9367" s="13"/>
      <c r="O9367" s="13"/>
      <c r="P9367" s="13"/>
      <c r="Q9367" s="13"/>
      <c r="R9367" s="13"/>
      <c r="S9367" s="13"/>
      <c r="T9367" s="13"/>
      <c r="U9367" s="13"/>
      <c r="V9367" s="13"/>
      <c r="W9367" s="13"/>
      <c r="X9367" s="13"/>
      <c r="Y9367" s="13"/>
      <c r="Z9367" s="13"/>
      <c r="AA9367" s="13"/>
      <c r="AB9367" s="13"/>
      <c r="AC9367" s="13"/>
      <c r="AD9367" s="13"/>
      <c r="AE9367" s="13"/>
      <c r="AF9367" s="13"/>
      <c r="AG9367" s="13"/>
      <c r="AH9367" s="13"/>
      <c r="AI9367" s="13"/>
      <c r="AJ9367" s="13"/>
      <c r="AK9367" s="13"/>
      <c r="AL9367" s="13"/>
      <c r="AM9367" s="13"/>
      <c r="AN9367" s="13"/>
      <c r="AO9367" s="13"/>
      <c r="AP9367" s="13"/>
      <c r="AQ9367" s="13"/>
      <c r="AR9367" s="13"/>
      <c r="AS9367" s="13"/>
      <c r="AT9367" s="13"/>
      <c r="AU9367" s="13"/>
      <c r="AV9367" s="13"/>
      <c r="AW9367" s="13"/>
      <c r="AX9367" s="13"/>
      <c r="AY9367" s="13"/>
      <c r="AZ9367" s="12"/>
      <c r="BA9367" s="12"/>
      <c r="BB9367" s="12"/>
      <c r="BC9367" s="11"/>
      <c r="BD9367" s="11"/>
      <c r="BE9367" s="11"/>
      <c r="BF9367" s="11"/>
    </row>
    <row r="9368" spans="1:58" x14ac:dyDescent="0.25">
      <c r="A9368" s="13"/>
      <c r="B9368" s="13"/>
      <c r="C9368" s="13"/>
      <c r="D9368" s="13"/>
      <c r="E9368" s="13"/>
      <c r="F9368" s="13"/>
      <c r="G9368" s="13"/>
      <c r="H9368" s="13"/>
      <c r="I9368" s="13"/>
      <c r="J9368" s="13"/>
      <c r="K9368" s="13"/>
      <c r="L9368" s="13"/>
      <c r="M9368" s="13"/>
      <c r="N9368" s="13"/>
      <c r="O9368" s="13"/>
      <c r="P9368" s="13"/>
      <c r="Q9368" s="13"/>
      <c r="R9368" s="13"/>
      <c r="S9368" s="13"/>
      <c r="T9368" s="13"/>
      <c r="U9368" s="13"/>
      <c r="V9368" s="13"/>
      <c r="W9368" s="13"/>
      <c r="X9368" s="13"/>
      <c r="Y9368" s="13"/>
      <c r="Z9368" s="13"/>
      <c r="AA9368" s="13"/>
      <c r="AB9368" s="13"/>
      <c r="AC9368" s="13"/>
      <c r="AD9368" s="13"/>
      <c r="AE9368" s="13"/>
      <c r="AF9368" s="13"/>
      <c r="AG9368" s="13"/>
      <c r="AH9368" s="13"/>
      <c r="AI9368" s="13"/>
      <c r="AJ9368" s="13"/>
      <c r="AK9368" s="13"/>
      <c r="AL9368" s="13"/>
      <c r="AM9368" s="13"/>
      <c r="AN9368" s="13"/>
      <c r="AO9368" s="13"/>
      <c r="AP9368" s="13"/>
      <c r="AQ9368" s="13"/>
      <c r="AR9368" s="13"/>
      <c r="AS9368" s="13"/>
      <c r="AT9368" s="13"/>
      <c r="AU9368" s="13"/>
      <c r="AV9368" s="13"/>
      <c r="AW9368" s="13"/>
      <c r="AX9368" s="13"/>
      <c r="AY9368" s="13"/>
      <c r="AZ9368" s="12"/>
      <c r="BA9368" s="12"/>
      <c r="BB9368" s="12"/>
      <c r="BC9368" s="11"/>
      <c r="BD9368" s="11"/>
      <c r="BE9368" s="11"/>
      <c r="BF9368" s="11"/>
    </row>
    <row r="9369" spans="1:58" x14ac:dyDescent="0.25">
      <c r="A9369" s="13"/>
      <c r="B9369" s="13"/>
      <c r="C9369" s="13"/>
      <c r="D9369" s="13"/>
      <c r="E9369" s="13"/>
      <c r="F9369" s="13"/>
      <c r="G9369" s="13"/>
      <c r="H9369" s="13"/>
      <c r="I9369" s="13"/>
      <c r="J9369" s="13"/>
      <c r="K9369" s="13"/>
      <c r="L9369" s="13"/>
      <c r="M9369" s="13"/>
      <c r="N9369" s="13"/>
      <c r="O9369" s="13"/>
      <c r="P9369" s="13"/>
      <c r="Q9369" s="13"/>
      <c r="R9369" s="13"/>
      <c r="S9369" s="13"/>
      <c r="T9369" s="13"/>
      <c r="U9369" s="13"/>
      <c r="V9369" s="13"/>
      <c r="W9369" s="13"/>
      <c r="X9369" s="13"/>
      <c r="Y9369" s="13"/>
      <c r="Z9369" s="13"/>
      <c r="AA9369" s="13"/>
      <c r="AB9369" s="13"/>
      <c r="AC9369" s="13"/>
      <c r="AD9369" s="13"/>
      <c r="AE9369" s="13"/>
      <c r="AF9369" s="13"/>
      <c r="AG9369" s="13"/>
      <c r="AH9369" s="13"/>
      <c r="AI9369" s="13"/>
      <c r="AJ9369" s="13"/>
      <c r="AK9369" s="13"/>
      <c r="AL9369" s="13"/>
      <c r="AM9369" s="13"/>
      <c r="AN9369" s="13"/>
      <c r="AO9369" s="13"/>
      <c r="AP9369" s="13"/>
      <c r="AQ9369" s="13"/>
      <c r="AR9369" s="13"/>
      <c r="AS9369" s="13"/>
      <c r="AT9369" s="13"/>
      <c r="AU9369" s="13"/>
      <c r="AV9369" s="13"/>
      <c r="AW9369" s="13"/>
      <c r="AX9369" s="13"/>
      <c r="AY9369" s="13"/>
      <c r="AZ9369" s="12"/>
      <c r="BA9369" s="12"/>
      <c r="BB9369" s="12"/>
      <c r="BC9369" s="11"/>
      <c r="BD9369" s="11"/>
      <c r="BE9369" s="11"/>
      <c r="BF9369" s="11"/>
    </row>
    <row r="9370" spans="1:58" x14ac:dyDescent="0.25">
      <c r="A9370" s="13"/>
      <c r="B9370" s="13"/>
      <c r="C9370" s="13"/>
      <c r="D9370" s="13"/>
      <c r="E9370" s="13"/>
      <c r="F9370" s="13"/>
      <c r="G9370" s="13"/>
      <c r="H9370" s="13"/>
      <c r="I9370" s="13"/>
      <c r="J9370" s="13"/>
      <c r="K9370" s="13"/>
      <c r="L9370" s="13"/>
      <c r="M9370" s="13"/>
      <c r="N9370" s="13"/>
      <c r="O9370" s="13"/>
      <c r="P9370" s="13"/>
      <c r="Q9370" s="13"/>
      <c r="R9370" s="13"/>
      <c r="S9370" s="13"/>
      <c r="T9370" s="13"/>
      <c r="U9370" s="13"/>
      <c r="V9370" s="13"/>
      <c r="W9370" s="13"/>
      <c r="X9370" s="13"/>
      <c r="Y9370" s="13"/>
      <c r="Z9370" s="13"/>
      <c r="AA9370" s="13"/>
      <c r="AB9370" s="13"/>
      <c r="AC9370" s="13"/>
      <c r="AD9370" s="13"/>
      <c r="AE9370" s="13"/>
      <c r="AF9370" s="13"/>
      <c r="AG9370" s="13"/>
      <c r="AH9370" s="13"/>
      <c r="AI9370" s="13"/>
      <c r="AJ9370" s="13"/>
      <c r="AK9370" s="13"/>
      <c r="AL9370" s="13"/>
      <c r="AM9370" s="13"/>
      <c r="AN9370" s="13"/>
      <c r="AO9370" s="13"/>
      <c r="AP9370" s="13"/>
      <c r="AQ9370" s="13"/>
      <c r="AR9370" s="13"/>
      <c r="AS9370" s="13"/>
      <c r="AT9370" s="13"/>
      <c r="AU9370" s="13"/>
      <c r="AV9370" s="13"/>
      <c r="AW9370" s="13"/>
      <c r="AX9370" s="13"/>
      <c r="AY9370" s="13"/>
      <c r="AZ9370" s="12"/>
      <c r="BA9370" s="12"/>
      <c r="BB9370" s="12"/>
      <c r="BC9370" s="11"/>
      <c r="BD9370" s="11"/>
      <c r="BE9370" s="11"/>
      <c r="BF9370" s="11"/>
    </row>
    <row r="9371" spans="1:58" x14ac:dyDescent="0.25">
      <c r="A9371" s="13"/>
      <c r="B9371" s="13"/>
      <c r="C9371" s="13"/>
      <c r="D9371" s="13"/>
      <c r="E9371" s="13"/>
      <c r="F9371" s="13"/>
      <c r="G9371" s="13"/>
      <c r="H9371" s="13"/>
      <c r="I9371" s="13"/>
      <c r="J9371" s="13"/>
      <c r="K9371" s="13"/>
      <c r="L9371" s="13"/>
      <c r="M9371" s="13"/>
      <c r="N9371" s="13"/>
      <c r="O9371" s="13"/>
      <c r="P9371" s="13"/>
      <c r="Q9371" s="13"/>
      <c r="R9371" s="13"/>
      <c r="S9371" s="13"/>
      <c r="T9371" s="13"/>
      <c r="U9371" s="13"/>
      <c r="V9371" s="13"/>
      <c r="W9371" s="13"/>
      <c r="X9371" s="13"/>
      <c r="Y9371" s="13"/>
      <c r="Z9371" s="13"/>
      <c r="AA9371" s="13"/>
      <c r="AB9371" s="13"/>
      <c r="AC9371" s="13"/>
      <c r="AD9371" s="13"/>
      <c r="AE9371" s="13"/>
      <c r="AF9371" s="13"/>
      <c r="AG9371" s="13"/>
      <c r="AH9371" s="13"/>
      <c r="AI9371" s="13"/>
      <c r="AJ9371" s="13"/>
      <c r="AK9371" s="13"/>
      <c r="AL9371" s="13"/>
      <c r="AM9371" s="13"/>
      <c r="AN9371" s="13"/>
      <c r="AO9371" s="13"/>
      <c r="AP9371" s="13"/>
      <c r="AQ9371" s="13"/>
      <c r="AR9371" s="13"/>
      <c r="AS9371" s="13"/>
      <c r="AT9371" s="13"/>
      <c r="AU9371" s="13"/>
      <c r="AV9371" s="13"/>
      <c r="AW9371" s="13"/>
      <c r="AX9371" s="13"/>
      <c r="AY9371" s="13"/>
      <c r="AZ9371" s="12"/>
      <c r="BA9371" s="12"/>
      <c r="BB9371" s="12"/>
      <c r="BC9371" s="11"/>
      <c r="BD9371" s="11"/>
      <c r="BE9371" s="11"/>
      <c r="BF9371" s="11"/>
    </row>
    <row r="9372" spans="1:58" x14ac:dyDescent="0.25">
      <c r="A9372" s="13"/>
      <c r="B9372" s="13"/>
      <c r="C9372" s="13"/>
      <c r="D9372" s="13"/>
      <c r="E9372" s="13"/>
      <c r="F9372" s="13"/>
      <c r="G9372" s="13"/>
      <c r="H9372" s="13"/>
      <c r="I9372" s="13"/>
      <c r="J9372" s="13"/>
      <c r="K9372" s="13"/>
      <c r="L9372" s="13"/>
      <c r="M9372" s="13"/>
      <c r="N9372" s="13"/>
      <c r="O9372" s="13"/>
      <c r="P9372" s="13"/>
      <c r="Q9372" s="13"/>
      <c r="R9372" s="13"/>
      <c r="S9372" s="13"/>
      <c r="T9372" s="13"/>
      <c r="U9372" s="13"/>
      <c r="V9372" s="13"/>
      <c r="W9372" s="13"/>
      <c r="X9372" s="13"/>
      <c r="Y9372" s="13"/>
      <c r="Z9372" s="13"/>
      <c r="AA9372" s="13"/>
      <c r="AB9372" s="13"/>
      <c r="AC9372" s="13"/>
      <c r="AD9372" s="13"/>
      <c r="AE9372" s="13"/>
      <c r="AF9372" s="13"/>
      <c r="AG9372" s="13"/>
      <c r="AH9372" s="13"/>
      <c r="AI9372" s="13"/>
      <c r="AJ9372" s="13"/>
      <c r="AK9372" s="13"/>
      <c r="AL9372" s="13"/>
      <c r="AM9372" s="13"/>
      <c r="AN9372" s="13"/>
      <c r="AO9372" s="13"/>
      <c r="AP9372" s="13"/>
      <c r="AQ9372" s="13"/>
      <c r="AR9372" s="13"/>
      <c r="AS9372" s="13"/>
      <c r="AT9372" s="13"/>
      <c r="AU9372" s="13"/>
      <c r="AV9372" s="13"/>
      <c r="AW9372" s="13"/>
      <c r="AX9372" s="13"/>
      <c r="AY9372" s="13"/>
      <c r="AZ9372" s="12"/>
      <c r="BA9372" s="12"/>
      <c r="BB9372" s="12"/>
      <c r="BC9372" s="11"/>
      <c r="BD9372" s="11"/>
      <c r="BE9372" s="11"/>
      <c r="BF9372" s="11"/>
    </row>
    <row r="9373" spans="1:58" x14ac:dyDescent="0.25">
      <c r="A9373" s="13"/>
      <c r="B9373" s="13"/>
      <c r="C9373" s="13"/>
      <c r="D9373" s="13"/>
      <c r="E9373" s="13"/>
      <c r="F9373" s="13"/>
      <c r="G9373" s="13"/>
      <c r="H9373" s="13"/>
      <c r="I9373" s="13"/>
      <c r="J9373" s="13"/>
      <c r="K9373" s="13"/>
      <c r="L9373" s="13"/>
      <c r="M9373" s="13"/>
      <c r="N9373" s="13"/>
      <c r="O9373" s="13"/>
      <c r="P9373" s="13"/>
      <c r="Q9373" s="13"/>
      <c r="R9373" s="13"/>
      <c r="S9373" s="13"/>
      <c r="T9373" s="13"/>
      <c r="U9373" s="13"/>
      <c r="V9373" s="13"/>
      <c r="W9373" s="13"/>
      <c r="X9373" s="13"/>
      <c r="Y9373" s="13"/>
      <c r="Z9373" s="13"/>
      <c r="AA9373" s="13"/>
      <c r="AB9373" s="13"/>
      <c r="AC9373" s="13"/>
      <c r="AD9373" s="13"/>
      <c r="AE9373" s="13"/>
      <c r="AF9373" s="13"/>
      <c r="AG9373" s="13"/>
      <c r="AH9373" s="13"/>
      <c r="AI9373" s="13"/>
      <c r="AJ9373" s="13"/>
      <c r="AK9373" s="13"/>
      <c r="AL9373" s="13"/>
      <c r="AM9373" s="13"/>
      <c r="AN9373" s="13"/>
      <c r="AO9373" s="13"/>
      <c r="AP9373" s="13"/>
      <c r="AQ9373" s="13"/>
      <c r="AR9373" s="13"/>
      <c r="AS9373" s="13"/>
      <c r="AT9373" s="13"/>
      <c r="AU9373" s="13"/>
      <c r="AV9373" s="13"/>
      <c r="AW9373" s="13"/>
      <c r="AX9373" s="13"/>
      <c r="AY9373" s="13"/>
      <c r="AZ9373" s="12"/>
      <c r="BA9373" s="12"/>
      <c r="BB9373" s="12"/>
      <c r="BC9373" s="11"/>
      <c r="BD9373" s="11"/>
      <c r="BE9373" s="11"/>
      <c r="BF9373" s="11"/>
    </row>
    <row r="9374" spans="1:58" x14ac:dyDescent="0.25">
      <c r="A9374" s="13"/>
      <c r="B9374" s="13"/>
      <c r="C9374" s="13"/>
      <c r="D9374" s="13"/>
      <c r="E9374" s="13"/>
      <c r="F9374" s="13"/>
      <c r="G9374" s="13"/>
      <c r="H9374" s="13"/>
      <c r="I9374" s="13"/>
      <c r="J9374" s="13"/>
      <c r="K9374" s="13"/>
      <c r="L9374" s="13"/>
      <c r="M9374" s="13"/>
      <c r="N9374" s="13"/>
      <c r="O9374" s="13"/>
      <c r="P9374" s="13"/>
      <c r="Q9374" s="13"/>
      <c r="R9374" s="13"/>
      <c r="S9374" s="13"/>
      <c r="T9374" s="13"/>
      <c r="U9374" s="13"/>
      <c r="V9374" s="13"/>
      <c r="W9374" s="13"/>
      <c r="X9374" s="13"/>
      <c r="Y9374" s="13"/>
      <c r="Z9374" s="13"/>
      <c r="AA9374" s="13"/>
      <c r="AB9374" s="13"/>
      <c r="AC9374" s="13"/>
      <c r="AD9374" s="13"/>
      <c r="AE9374" s="13"/>
      <c r="AF9374" s="13"/>
      <c r="AG9374" s="13"/>
      <c r="AH9374" s="13"/>
      <c r="AI9374" s="13"/>
      <c r="AJ9374" s="13"/>
      <c r="AK9374" s="13"/>
      <c r="AL9374" s="13"/>
      <c r="AM9374" s="13"/>
      <c r="AN9374" s="13"/>
      <c r="AO9374" s="13"/>
      <c r="AP9374" s="13"/>
      <c r="AQ9374" s="13"/>
      <c r="AR9374" s="13"/>
      <c r="AS9374" s="13"/>
      <c r="AT9374" s="13"/>
      <c r="AU9374" s="13"/>
      <c r="AV9374" s="13"/>
      <c r="AW9374" s="13"/>
      <c r="AX9374" s="13"/>
      <c r="AY9374" s="13"/>
      <c r="AZ9374" s="12"/>
      <c r="BA9374" s="12"/>
      <c r="BB9374" s="12"/>
      <c r="BC9374" s="11"/>
      <c r="BD9374" s="11"/>
      <c r="BE9374" s="11"/>
      <c r="BF9374" s="11"/>
    </row>
    <row r="9375" spans="1:58" x14ac:dyDescent="0.25">
      <c r="A9375" s="13"/>
      <c r="B9375" s="13"/>
      <c r="C9375" s="13"/>
      <c r="D9375" s="13"/>
      <c r="E9375" s="13"/>
      <c r="F9375" s="13"/>
      <c r="G9375" s="13"/>
      <c r="H9375" s="13"/>
      <c r="I9375" s="13"/>
      <c r="J9375" s="13"/>
      <c r="K9375" s="13"/>
      <c r="L9375" s="13"/>
      <c r="M9375" s="13"/>
      <c r="N9375" s="13"/>
      <c r="O9375" s="13"/>
      <c r="P9375" s="13"/>
      <c r="Q9375" s="13"/>
      <c r="R9375" s="13"/>
      <c r="S9375" s="13"/>
      <c r="T9375" s="13"/>
      <c r="U9375" s="13"/>
      <c r="V9375" s="13"/>
      <c r="W9375" s="13"/>
      <c r="X9375" s="13"/>
      <c r="Y9375" s="13"/>
      <c r="Z9375" s="13"/>
      <c r="AA9375" s="13"/>
      <c r="AB9375" s="13"/>
      <c r="AC9375" s="13"/>
      <c r="AD9375" s="13"/>
      <c r="AE9375" s="13"/>
      <c r="AF9375" s="13"/>
      <c r="AG9375" s="13"/>
      <c r="AH9375" s="13"/>
      <c r="AI9375" s="13"/>
      <c r="AJ9375" s="13"/>
      <c r="AK9375" s="13"/>
      <c r="AL9375" s="13"/>
      <c r="AM9375" s="13"/>
      <c r="AN9375" s="13"/>
      <c r="AO9375" s="13"/>
      <c r="AP9375" s="13"/>
      <c r="AQ9375" s="13"/>
      <c r="AR9375" s="13"/>
      <c r="AS9375" s="13"/>
      <c r="AT9375" s="13"/>
      <c r="AU9375" s="13"/>
      <c r="AV9375" s="13"/>
      <c r="AW9375" s="13"/>
      <c r="AX9375" s="13"/>
      <c r="AY9375" s="13"/>
      <c r="AZ9375" s="12"/>
      <c r="BA9375" s="12"/>
      <c r="BB9375" s="12"/>
      <c r="BC9375" s="11"/>
      <c r="BD9375" s="11"/>
      <c r="BE9375" s="11"/>
      <c r="BF9375" s="11"/>
    </row>
    <row r="9376" spans="1:58" x14ac:dyDescent="0.25">
      <c r="A9376" s="13"/>
      <c r="B9376" s="13"/>
      <c r="C9376" s="13"/>
      <c r="D9376" s="13"/>
      <c r="E9376" s="13"/>
      <c r="F9376" s="13"/>
      <c r="G9376" s="13"/>
      <c r="H9376" s="13"/>
      <c r="I9376" s="13"/>
      <c r="J9376" s="13"/>
      <c r="K9376" s="13"/>
      <c r="L9376" s="13"/>
      <c r="M9376" s="13"/>
      <c r="N9376" s="13"/>
      <c r="O9376" s="13"/>
      <c r="P9376" s="13"/>
      <c r="Q9376" s="13"/>
      <c r="R9376" s="13"/>
      <c r="S9376" s="13"/>
      <c r="T9376" s="13"/>
      <c r="U9376" s="13"/>
      <c r="V9376" s="13"/>
      <c r="W9376" s="13"/>
      <c r="X9376" s="13"/>
      <c r="Y9376" s="13"/>
      <c r="Z9376" s="13"/>
      <c r="AA9376" s="13"/>
      <c r="AB9376" s="13"/>
      <c r="AC9376" s="13"/>
      <c r="AD9376" s="13"/>
      <c r="AE9376" s="13"/>
      <c r="AF9376" s="13"/>
      <c r="AG9376" s="13"/>
      <c r="AH9376" s="13"/>
      <c r="AI9376" s="13"/>
      <c r="AJ9376" s="13"/>
      <c r="AK9376" s="13"/>
      <c r="AL9376" s="13"/>
      <c r="AM9376" s="13"/>
      <c r="AN9376" s="13"/>
      <c r="AO9376" s="13"/>
      <c r="AP9376" s="13"/>
      <c r="AQ9376" s="13"/>
      <c r="AR9376" s="13"/>
      <c r="AS9376" s="13"/>
      <c r="AT9376" s="13"/>
      <c r="AU9376" s="13"/>
      <c r="AV9376" s="13"/>
      <c r="AW9376" s="13"/>
      <c r="AX9376" s="13"/>
      <c r="AY9376" s="13"/>
      <c r="AZ9376" s="12"/>
      <c r="BA9376" s="12"/>
      <c r="BB9376" s="12"/>
      <c r="BC9376" s="11"/>
      <c r="BD9376" s="11"/>
      <c r="BE9376" s="11"/>
      <c r="BF9376" s="11"/>
    </row>
    <row r="9377" spans="1:58" x14ac:dyDescent="0.25">
      <c r="A9377" s="13"/>
      <c r="B9377" s="13"/>
      <c r="C9377" s="13"/>
      <c r="D9377" s="13"/>
      <c r="E9377" s="13"/>
      <c r="F9377" s="13"/>
      <c r="G9377" s="13"/>
      <c r="H9377" s="13"/>
      <c r="I9377" s="13"/>
      <c r="J9377" s="13"/>
      <c r="K9377" s="13"/>
      <c r="L9377" s="13"/>
      <c r="M9377" s="13"/>
      <c r="N9377" s="13"/>
      <c r="O9377" s="13"/>
      <c r="P9377" s="13"/>
      <c r="Q9377" s="13"/>
      <c r="R9377" s="13"/>
      <c r="S9377" s="13"/>
      <c r="T9377" s="13"/>
      <c r="U9377" s="13"/>
      <c r="V9377" s="13"/>
      <c r="W9377" s="13"/>
      <c r="X9377" s="13"/>
      <c r="Y9377" s="13"/>
      <c r="Z9377" s="13"/>
      <c r="AA9377" s="13"/>
      <c r="AB9377" s="13"/>
      <c r="AC9377" s="13"/>
      <c r="AD9377" s="13"/>
      <c r="AE9377" s="13"/>
      <c r="AF9377" s="13"/>
      <c r="AG9377" s="13"/>
      <c r="AH9377" s="13"/>
      <c r="AI9377" s="13"/>
      <c r="AJ9377" s="13"/>
      <c r="AK9377" s="13"/>
      <c r="AL9377" s="13"/>
      <c r="AM9377" s="13"/>
      <c r="AN9377" s="13"/>
      <c r="AO9377" s="13"/>
      <c r="AP9377" s="13"/>
      <c r="AQ9377" s="13"/>
      <c r="AR9377" s="13"/>
      <c r="AS9377" s="13"/>
      <c r="AT9377" s="13"/>
      <c r="AU9377" s="13"/>
      <c r="AV9377" s="13"/>
      <c r="AW9377" s="13"/>
      <c r="AX9377" s="13"/>
      <c r="AY9377" s="13"/>
      <c r="AZ9377" s="12"/>
      <c r="BA9377" s="12"/>
      <c r="BB9377" s="12"/>
      <c r="BC9377" s="11"/>
      <c r="BD9377" s="11"/>
      <c r="BE9377" s="11"/>
      <c r="BF9377" s="11"/>
    </row>
    <row r="9378" spans="1:58" x14ac:dyDescent="0.25">
      <c r="A9378" s="13"/>
      <c r="B9378" s="13"/>
      <c r="C9378" s="13"/>
      <c r="D9378" s="13"/>
      <c r="E9378" s="13"/>
      <c r="F9378" s="13"/>
      <c r="G9378" s="13"/>
      <c r="H9378" s="13"/>
      <c r="I9378" s="13"/>
      <c r="J9378" s="13"/>
      <c r="K9378" s="13"/>
      <c r="L9378" s="13"/>
      <c r="M9378" s="13"/>
      <c r="N9378" s="13"/>
      <c r="O9378" s="13"/>
      <c r="P9378" s="13"/>
      <c r="Q9378" s="13"/>
      <c r="R9378" s="13"/>
      <c r="S9378" s="13"/>
      <c r="T9378" s="13"/>
      <c r="U9378" s="13"/>
      <c r="V9378" s="13"/>
      <c r="W9378" s="13"/>
      <c r="X9378" s="13"/>
      <c r="Y9378" s="13"/>
      <c r="Z9378" s="13"/>
      <c r="AA9378" s="13"/>
      <c r="AB9378" s="13"/>
      <c r="AC9378" s="13"/>
      <c r="AD9378" s="13"/>
      <c r="AE9378" s="13"/>
      <c r="AF9378" s="13"/>
      <c r="AG9378" s="13"/>
      <c r="AH9378" s="13"/>
      <c r="AI9378" s="13"/>
      <c r="AJ9378" s="13"/>
      <c r="AK9378" s="13"/>
      <c r="AL9378" s="13"/>
      <c r="AM9378" s="13"/>
      <c r="AN9378" s="13"/>
      <c r="AO9378" s="13"/>
      <c r="AP9378" s="13"/>
      <c r="AQ9378" s="13"/>
      <c r="AR9378" s="13"/>
      <c r="AS9378" s="13"/>
      <c r="AT9378" s="13"/>
      <c r="AU9378" s="13"/>
      <c r="AV9378" s="13"/>
      <c r="AW9378" s="13"/>
      <c r="AX9378" s="13"/>
      <c r="AY9378" s="13"/>
      <c r="AZ9378" s="12"/>
      <c r="BA9378" s="12"/>
      <c r="BB9378" s="12"/>
      <c r="BC9378" s="11"/>
      <c r="BD9378" s="11"/>
      <c r="BE9378" s="11"/>
      <c r="BF9378" s="11"/>
    </row>
    <row r="9379" spans="1:58" x14ac:dyDescent="0.25">
      <c r="A9379" s="13"/>
      <c r="B9379" s="13"/>
      <c r="C9379" s="13"/>
      <c r="D9379" s="13"/>
      <c r="E9379" s="13"/>
      <c r="F9379" s="13"/>
      <c r="G9379" s="13"/>
      <c r="H9379" s="13"/>
      <c r="I9379" s="13"/>
      <c r="J9379" s="13"/>
      <c r="K9379" s="13"/>
      <c r="L9379" s="13"/>
      <c r="M9379" s="13"/>
      <c r="N9379" s="13"/>
      <c r="O9379" s="13"/>
      <c r="P9379" s="13"/>
      <c r="Q9379" s="13"/>
      <c r="R9379" s="13"/>
      <c r="S9379" s="13"/>
      <c r="T9379" s="13"/>
      <c r="U9379" s="13"/>
      <c r="V9379" s="13"/>
      <c r="W9379" s="13"/>
      <c r="X9379" s="13"/>
      <c r="Y9379" s="13"/>
      <c r="Z9379" s="13"/>
      <c r="AA9379" s="13"/>
      <c r="AB9379" s="13"/>
      <c r="AC9379" s="13"/>
      <c r="AD9379" s="13"/>
      <c r="AE9379" s="13"/>
      <c r="AF9379" s="13"/>
      <c r="AG9379" s="13"/>
      <c r="AH9379" s="13"/>
      <c r="AI9379" s="13"/>
      <c r="AJ9379" s="13"/>
      <c r="AK9379" s="13"/>
      <c r="AL9379" s="13"/>
      <c r="AM9379" s="13"/>
      <c r="AN9379" s="13"/>
      <c r="AO9379" s="13"/>
      <c r="AP9379" s="13"/>
      <c r="AQ9379" s="13"/>
      <c r="AR9379" s="13"/>
      <c r="AS9379" s="13"/>
      <c r="AT9379" s="13"/>
      <c r="AU9379" s="13"/>
      <c r="AV9379" s="13"/>
      <c r="AW9379" s="13"/>
      <c r="AX9379" s="13"/>
      <c r="AY9379" s="13"/>
      <c r="AZ9379" s="12"/>
      <c r="BA9379" s="12"/>
      <c r="BB9379" s="12"/>
      <c r="BC9379" s="11"/>
      <c r="BD9379" s="11"/>
      <c r="BE9379" s="11"/>
      <c r="BF9379" s="11"/>
    </row>
    <row r="9380" spans="1:58" x14ac:dyDescent="0.25">
      <c r="A9380" s="13"/>
      <c r="B9380" s="13"/>
      <c r="C9380" s="13"/>
      <c r="D9380" s="13"/>
      <c r="E9380" s="13"/>
      <c r="F9380" s="13"/>
      <c r="G9380" s="13"/>
      <c r="H9380" s="13"/>
      <c r="I9380" s="13"/>
      <c r="J9380" s="13"/>
      <c r="K9380" s="13"/>
      <c r="L9380" s="13"/>
      <c r="M9380" s="13"/>
      <c r="N9380" s="13"/>
      <c r="O9380" s="13"/>
      <c r="P9380" s="13"/>
      <c r="Q9380" s="13"/>
      <c r="R9380" s="13"/>
      <c r="S9380" s="13"/>
      <c r="T9380" s="13"/>
      <c r="U9380" s="13"/>
      <c r="V9380" s="13"/>
      <c r="W9380" s="13"/>
      <c r="X9380" s="13"/>
      <c r="Y9380" s="13"/>
      <c r="Z9380" s="13"/>
      <c r="AA9380" s="13"/>
      <c r="AB9380" s="13"/>
      <c r="AC9380" s="13"/>
      <c r="AD9380" s="13"/>
      <c r="AE9380" s="13"/>
      <c r="AF9380" s="13"/>
      <c r="AG9380" s="13"/>
      <c r="AH9380" s="13"/>
      <c r="AI9380" s="13"/>
      <c r="AJ9380" s="13"/>
      <c r="AK9380" s="13"/>
      <c r="AL9380" s="13"/>
      <c r="AM9380" s="13"/>
      <c r="AN9380" s="13"/>
      <c r="AO9380" s="13"/>
      <c r="AP9380" s="13"/>
      <c r="AQ9380" s="13"/>
      <c r="AR9380" s="13"/>
      <c r="AS9380" s="13"/>
      <c r="AT9380" s="13"/>
      <c r="AU9380" s="13"/>
      <c r="AV9380" s="13"/>
      <c r="AW9380" s="13"/>
      <c r="AX9380" s="13"/>
      <c r="AY9380" s="13"/>
      <c r="AZ9380" s="12"/>
      <c r="BA9380" s="12"/>
      <c r="BB9380" s="12"/>
      <c r="BC9380" s="11"/>
      <c r="BD9380" s="11"/>
      <c r="BE9380" s="11"/>
      <c r="BF9380" s="11"/>
    </row>
    <row r="9381" spans="1:58" x14ac:dyDescent="0.25">
      <c r="A9381" s="13"/>
      <c r="B9381" s="13"/>
      <c r="C9381" s="13"/>
      <c r="D9381" s="13"/>
      <c r="E9381" s="13"/>
      <c r="F9381" s="13"/>
      <c r="G9381" s="13"/>
      <c r="H9381" s="13"/>
      <c r="I9381" s="13"/>
      <c r="J9381" s="13"/>
      <c r="K9381" s="13"/>
      <c r="L9381" s="13"/>
      <c r="M9381" s="13"/>
      <c r="N9381" s="13"/>
      <c r="O9381" s="13"/>
      <c r="P9381" s="13"/>
      <c r="Q9381" s="13"/>
      <c r="R9381" s="13"/>
      <c r="S9381" s="13"/>
      <c r="T9381" s="13"/>
      <c r="U9381" s="13"/>
      <c r="V9381" s="13"/>
      <c r="W9381" s="13"/>
      <c r="X9381" s="13"/>
      <c r="Y9381" s="13"/>
      <c r="Z9381" s="13"/>
      <c r="AA9381" s="13"/>
      <c r="AB9381" s="13"/>
      <c r="AC9381" s="13"/>
      <c r="AD9381" s="13"/>
      <c r="AE9381" s="13"/>
      <c r="AF9381" s="13"/>
      <c r="AG9381" s="13"/>
      <c r="AH9381" s="13"/>
      <c r="AI9381" s="13"/>
      <c r="AJ9381" s="13"/>
      <c r="AK9381" s="13"/>
      <c r="AL9381" s="13"/>
      <c r="AM9381" s="13"/>
      <c r="AN9381" s="13"/>
      <c r="AO9381" s="13"/>
      <c r="AP9381" s="13"/>
      <c r="AQ9381" s="13"/>
      <c r="AR9381" s="13"/>
      <c r="AS9381" s="13"/>
      <c r="AT9381" s="13"/>
      <c r="AU9381" s="13"/>
      <c r="AV9381" s="13"/>
      <c r="AW9381" s="13"/>
      <c r="AX9381" s="13"/>
      <c r="AY9381" s="13"/>
      <c r="AZ9381" s="12"/>
      <c r="BA9381" s="12"/>
      <c r="BB9381" s="12"/>
      <c r="BC9381" s="11"/>
      <c r="BD9381" s="11"/>
      <c r="BE9381" s="11"/>
      <c r="BF9381" s="11"/>
    </row>
    <row r="9382" spans="1:58" x14ac:dyDescent="0.25">
      <c r="A9382" s="13"/>
      <c r="B9382" s="13"/>
      <c r="C9382" s="13"/>
      <c r="D9382" s="13"/>
      <c r="E9382" s="13"/>
      <c r="F9382" s="13"/>
      <c r="G9382" s="13"/>
      <c r="H9382" s="13"/>
      <c r="I9382" s="13"/>
      <c r="J9382" s="13"/>
      <c r="K9382" s="13"/>
      <c r="L9382" s="13"/>
      <c r="M9382" s="13"/>
      <c r="N9382" s="13"/>
      <c r="O9382" s="13"/>
      <c r="P9382" s="13"/>
      <c r="Q9382" s="13"/>
      <c r="R9382" s="13"/>
      <c r="S9382" s="13"/>
      <c r="T9382" s="13"/>
      <c r="U9382" s="13"/>
      <c r="V9382" s="13"/>
      <c r="W9382" s="13"/>
      <c r="X9382" s="13"/>
      <c r="Y9382" s="13"/>
      <c r="Z9382" s="13"/>
      <c r="AA9382" s="13"/>
      <c r="AB9382" s="13"/>
      <c r="AC9382" s="13"/>
      <c r="AD9382" s="13"/>
      <c r="AE9382" s="13"/>
      <c r="AF9382" s="13"/>
      <c r="AG9382" s="13"/>
      <c r="AH9382" s="13"/>
      <c r="AI9382" s="13"/>
      <c r="AJ9382" s="13"/>
      <c r="AK9382" s="13"/>
      <c r="AL9382" s="13"/>
      <c r="AM9382" s="13"/>
      <c r="AN9382" s="13"/>
      <c r="AO9382" s="13"/>
      <c r="AP9382" s="13"/>
      <c r="AQ9382" s="13"/>
      <c r="AR9382" s="13"/>
      <c r="AS9382" s="13"/>
      <c r="AT9382" s="13"/>
      <c r="AU9382" s="13"/>
      <c r="AV9382" s="13"/>
      <c r="AW9382" s="13"/>
      <c r="AX9382" s="13"/>
      <c r="AY9382" s="13"/>
      <c r="AZ9382" s="12"/>
      <c r="BA9382" s="12"/>
      <c r="BB9382" s="12"/>
      <c r="BC9382" s="11"/>
      <c r="BD9382" s="11"/>
      <c r="BE9382" s="11"/>
      <c r="BF9382" s="11"/>
    </row>
    <row r="9383" spans="1:58" x14ac:dyDescent="0.25">
      <c r="A9383" s="13"/>
      <c r="B9383" s="13"/>
      <c r="C9383" s="13"/>
      <c r="D9383" s="13"/>
      <c r="E9383" s="13"/>
      <c r="F9383" s="13"/>
      <c r="G9383" s="13"/>
      <c r="H9383" s="13"/>
      <c r="I9383" s="13"/>
      <c r="J9383" s="13"/>
      <c r="K9383" s="13"/>
      <c r="L9383" s="13"/>
      <c r="M9383" s="13"/>
      <c r="N9383" s="13"/>
      <c r="O9383" s="13"/>
      <c r="P9383" s="13"/>
      <c r="Q9383" s="13"/>
      <c r="R9383" s="13"/>
      <c r="S9383" s="13"/>
      <c r="T9383" s="13"/>
      <c r="U9383" s="13"/>
      <c r="V9383" s="13"/>
      <c r="W9383" s="13"/>
      <c r="X9383" s="13"/>
      <c r="Y9383" s="13"/>
      <c r="Z9383" s="13"/>
      <c r="AA9383" s="13"/>
      <c r="AB9383" s="13"/>
      <c r="AC9383" s="13"/>
      <c r="AD9383" s="13"/>
      <c r="AE9383" s="13"/>
      <c r="AF9383" s="13"/>
      <c r="AG9383" s="13"/>
      <c r="AH9383" s="13"/>
      <c r="AI9383" s="13"/>
      <c r="AJ9383" s="13"/>
      <c r="AK9383" s="13"/>
      <c r="AL9383" s="13"/>
      <c r="AM9383" s="13"/>
      <c r="AN9383" s="13"/>
      <c r="AO9383" s="13"/>
      <c r="AP9383" s="13"/>
      <c r="AQ9383" s="13"/>
      <c r="AR9383" s="13"/>
      <c r="AS9383" s="13"/>
      <c r="AT9383" s="13"/>
      <c r="AU9383" s="13"/>
      <c r="AV9383" s="13"/>
      <c r="AW9383" s="13"/>
      <c r="AX9383" s="13"/>
      <c r="AY9383" s="13"/>
      <c r="AZ9383" s="12"/>
      <c r="BA9383" s="12"/>
      <c r="BB9383" s="12"/>
      <c r="BC9383" s="11"/>
      <c r="BD9383" s="11"/>
      <c r="BE9383" s="11"/>
      <c r="BF9383" s="11"/>
    </row>
    <row r="9384" spans="1:58" x14ac:dyDescent="0.25">
      <c r="A9384" s="13"/>
      <c r="B9384" s="13"/>
      <c r="C9384" s="13"/>
      <c r="D9384" s="13"/>
      <c r="E9384" s="13"/>
      <c r="F9384" s="13"/>
      <c r="G9384" s="13"/>
      <c r="H9384" s="13"/>
      <c r="I9384" s="13"/>
      <c r="J9384" s="13"/>
      <c r="K9384" s="13"/>
      <c r="L9384" s="13"/>
      <c r="M9384" s="13"/>
      <c r="N9384" s="13"/>
      <c r="O9384" s="13"/>
      <c r="P9384" s="13"/>
      <c r="Q9384" s="13"/>
      <c r="R9384" s="13"/>
      <c r="S9384" s="13"/>
      <c r="T9384" s="13"/>
      <c r="U9384" s="13"/>
      <c r="V9384" s="13"/>
      <c r="W9384" s="13"/>
      <c r="X9384" s="13"/>
      <c r="Y9384" s="13"/>
      <c r="Z9384" s="13"/>
      <c r="AA9384" s="13"/>
      <c r="AB9384" s="13"/>
      <c r="AC9384" s="13"/>
      <c r="AD9384" s="13"/>
      <c r="AE9384" s="13"/>
      <c r="AF9384" s="13"/>
      <c r="AG9384" s="13"/>
      <c r="AH9384" s="13"/>
      <c r="AI9384" s="13"/>
      <c r="AJ9384" s="13"/>
      <c r="AK9384" s="13"/>
      <c r="AL9384" s="13"/>
      <c r="AM9384" s="13"/>
      <c r="AN9384" s="13"/>
      <c r="AO9384" s="13"/>
      <c r="AP9384" s="13"/>
      <c r="AQ9384" s="13"/>
      <c r="AR9384" s="13"/>
      <c r="AS9384" s="13"/>
      <c r="AT9384" s="13"/>
      <c r="AU9384" s="13"/>
      <c r="AV9384" s="13"/>
      <c r="AW9384" s="13"/>
      <c r="AX9384" s="13"/>
      <c r="AY9384" s="13"/>
      <c r="AZ9384" s="12"/>
      <c r="BA9384" s="12"/>
      <c r="BB9384" s="12"/>
      <c r="BC9384" s="11"/>
      <c r="BD9384" s="11"/>
      <c r="BE9384" s="11"/>
      <c r="BF9384" s="11"/>
    </row>
    <row r="9385" spans="1:58" x14ac:dyDescent="0.25">
      <c r="A9385" s="13"/>
      <c r="B9385" s="13"/>
      <c r="C9385" s="13"/>
      <c r="D9385" s="13"/>
      <c r="E9385" s="13"/>
      <c r="F9385" s="13"/>
      <c r="G9385" s="13"/>
      <c r="H9385" s="13"/>
      <c r="I9385" s="13"/>
      <c r="J9385" s="13"/>
      <c r="K9385" s="13"/>
      <c r="L9385" s="13"/>
      <c r="M9385" s="13"/>
      <c r="N9385" s="13"/>
      <c r="O9385" s="13"/>
      <c r="P9385" s="13"/>
      <c r="Q9385" s="13"/>
      <c r="R9385" s="13"/>
      <c r="S9385" s="13"/>
      <c r="T9385" s="13"/>
      <c r="U9385" s="13"/>
      <c r="V9385" s="13"/>
      <c r="W9385" s="13"/>
      <c r="X9385" s="13"/>
      <c r="Y9385" s="13"/>
      <c r="Z9385" s="13"/>
      <c r="AA9385" s="13"/>
      <c r="AB9385" s="13"/>
      <c r="AC9385" s="13"/>
      <c r="AD9385" s="13"/>
      <c r="AE9385" s="13"/>
      <c r="AF9385" s="13"/>
      <c r="AG9385" s="13"/>
      <c r="AH9385" s="13"/>
      <c r="AI9385" s="13"/>
      <c r="AJ9385" s="13"/>
      <c r="AK9385" s="13"/>
      <c r="AL9385" s="13"/>
      <c r="AM9385" s="13"/>
      <c r="AN9385" s="13"/>
      <c r="AO9385" s="13"/>
      <c r="AP9385" s="13"/>
      <c r="AQ9385" s="13"/>
      <c r="AR9385" s="13"/>
      <c r="AS9385" s="13"/>
      <c r="AT9385" s="13"/>
      <c r="AU9385" s="13"/>
      <c r="AV9385" s="13"/>
      <c r="AW9385" s="13"/>
      <c r="AX9385" s="13"/>
      <c r="AY9385" s="13"/>
      <c r="AZ9385" s="12"/>
      <c r="BA9385" s="12"/>
      <c r="BB9385" s="12"/>
      <c r="BC9385" s="11"/>
      <c r="BD9385" s="11"/>
      <c r="BE9385" s="11"/>
      <c r="BF9385" s="11"/>
    </row>
    <row r="9386" spans="1:58" x14ac:dyDescent="0.25">
      <c r="A9386" s="13"/>
      <c r="B9386" s="13"/>
      <c r="C9386" s="13"/>
      <c r="D9386" s="13"/>
      <c r="E9386" s="13"/>
      <c r="F9386" s="13"/>
      <c r="G9386" s="13"/>
      <c r="H9386" s="13"/>
      <c r="I9386" s="13"/>
      <c r="J9386" s="13"/>
      <c r="K9386" s="13"/>
      <c r="L9386" s="13"/>
      <c r="M9386" s="13"/>
      <c r="N9386" s="13"/>
      <c r="O9386" s="13"/>
      <c r="P9386" s="13"/>
      <c r="Q9386" s="13"/>
      <c r="R9386" s="13"/>
      <c r="S9386" s="13"/>
      <c r="T9386" s="13"/>
      <c r="U9386" s="13"/>
      <c r="V9386" s="13"/>
      <c r="W9386" s="13"/>
      <c r="X9386" s="13"/>
      <c r="Y9386" s="13"/>
      <c r="Z9386" s="13"/>
      <c r="AA9386" s="13"/>
      <c r="AB9386" s="13"/>
      <c r="AC9386" s="13"/>
      <c r="AD9386" s="13"/>
      <c r="AE9386" s="13"/>
      <c r="AF9386" s="13"/>
      <c r="AG9386" s="13"/>
      <c r="AH9386" s="13"/>
      <c r="AI9386" s="13"/>
      <c r="AJ9386" s="13"/>
      <c r="AK9386" s="13"/>
      <c r="AL9386" s="13"/>
      <c r="AM9386" s="13"/>
      <c r="AN9386" s="13"/>
      <c r="AO9386" s="13"/>
      <c r="AP9386" s="13"/>
      <c r="AQ9386" s="13"/>
      <c r="AR9386" s="13"/>
      <c r="AS9386" s="13"/>
      <c r="AT9386" s="13"/>
      <c r="AU9386" s="13"/>
      <c r="AV9386" s="13"/>
      <c r="AW9386" s="13"/>
      <c r="AX9386" s="13"/>
      <c r="AY9386" s="13"/>
      <c r="AZ9386" s="12"/>
      <c r="BA9386" s="12"/>
      <c r="BB9386" s="12"/>
      <c r="BC9386" s="11"/>
      <c r="BD9386" s="11"/>
      <c r="BE9386" s="11"/>
      <c r="BF9386" s="11"/>
    </row>
    <row r="9387" spans="1:58" x14ac:dyDescent="0.25">
      <c r="A9387" s="13"/>
      <c r="B9387" s="13"/>
      <c r="C9387" s="13"/>
      <c r="D9387" s="13"/>
      <c r="E9387" s="13"/>
      <c r="F9387" s="13"/>
      <c r="G9387" s="13"/>
      <c r="H9387" s="13"/>
      <c r="I9387" s="13"/>
      <c r="J9387" s="13"/>
      <c r="K9387" s="13"/>
      <c r="L9387" s="13"/>
      <c r="M9387" s="13"/>
      <c r="N9387" s="13"/>
      <c r="O9387" s="13"/>
      <c r="P9387" s="13"/>
      <c r="Q9387" s="13"/>
      <c r="R9387" s="13"/>
      <c r="S9387" s="13"/>
      <c r="T9387" s="13"/>
      <c r="U9387" s="13"/>
      <c r="V9387" s="13"/>
      <c r="W9387" s="13"/>
      <c r="X9387" s="13"/>
      <c r="Y9387" s="13"/>
      <c r="Z9387" s="13"/>
      <c r="AA9387" s="13"/>
      <c r="AB9387" s="13"/>
      <c r="AC9387" s="13"/>
      <c r="AD9387" s="13"/>
      <c r="AE9387" s="13"/>
      <c r="AF9387" s="13"/>
      <c r="AG9387" s="13"/>
      <c r="AH9387" s="13"/>
      <c r="AI9387" s="13"/>
      <c r="AJ9387" s="13"/>
      <c r="AK9387" s="13"/>
      <c r="AL9387" s="13"/>
      <c r="AM9387" s="13"/>
      <c r="AN9387" s="13"/>
      <c r="AO9387" s="13"/>
      <c r="AP9387" s="13"/>
      <c r="AQ9387" s="13"/>
      <c r="AR9387" s="13"/>
      <c r="AS9387" s="13"/>
      <c r="AT9387" s="13"/>
      <c r="AU9387" s="13"/>
      <c r="AV9387" s="13"/>
      <c r="AW9387" s="13"/>
      <c r="AX9387" s="13"/>
      <c r="AY9387" s="13"/>
      <c r="AZ9387" s="12"/>
      <c r="BA9387" s="12"/>
      <c r="BB9387" s="12"/>
      <c r="BC9387" s="11"/>
      <c r="BD9387" s="11"/>
      <c r="BE9387" s="11"/>
      <c r="BF9387" s="11"/>
    </row>
    <row r="9388" spans="1:58" x14ac:dyDescent="0.25">
      <c r="A9388" s="13"/>
      <c r="B9388" s="13"/>
      <c r="C9388" s="13"/>
      <c r="D9388" s="13"/>
      <c r="E9388" s="13"/>
      <c r="F9388" s="13"/>
      <c r="G9388" s="13"/>
      <c r="H9388" s="13"/>
      <c r="I9388" s="13"/>
      <c r="J9388" s="13"/>
      <c r="K9388" s="13"/>
      <c r="L9388" s="13"/>
      <c r="M9388" s="13"/>
      <c r="N9388" s="13"/>
      <c r="O9388" s="13"/>
      <c r="P9388" s="13"/>
      <c r="Q9388" s="13"/>
      <c r="R9388" s="13"/>
      <c r="S9388" s="13"/>
      <c r="T9388" s="13"/>
      <c r="U9388" s="13"/>
      <c r="V9388" s="13"/>
      <c r="W9388" s="13"/>
      <c r="X9388" s="13"/>
      <c r="Y9388" s="13"/>
      <c r="Z9388" s="13"/>
      <c r="AA9388" s="13"/>
      <c r="AB9388" s="13"/>
      <c r="AC9388" s="13"/>
      <c r="AD9388" s="13"/>
      <c r="AE9388" s="13"/>
      <c r="AF9388" s="13"/>
      <c r="AG9388" s="13"/>
      <c r="AH9388" s="13"/>
      <c r="AI9388" s="13"/>
      <c r="AJ9388" s="13"/>
      <c r="AK9388" s="13"/>
      <c r="AL9388" s="13"/>
      <c r="AM9388" s="13"/>
      <c r="AN9388" s="13"/>
      <c r="AO9388" s="13"/>
      <c r="AP9388" s="13"/>
      <c r="AQ9388" s="13"/>
      <c r="AR9388" s="13"/>
      <c r="AS9388" s="13"/>
      <c r="AT9388" s="13"/>
      <c r="AU9388" s="13"/>
      <c r="AV9388" s="13"/>
      <c r="AW9388" s="13"/>
      <c r="AX9388" s="13"/>
      <c r="AY9388" s="13"/>
      <c r="AZ9388" s="12"/>
      <c r="BA9388" s="12"/>
      <c r="BB9388" s="12"/>
      <c r="BC9388" s="11"/>
      <c r="BD9388" s="11"/>
      <c r="BE9388" s="11"/>
      <c r="BF9388" s="11"/>
    </row>
    <row r="9389" spans="1:58" x14ac:dyDescent="0.25">
      <c r="A9389" s="13"/>
      <c r="B9389" s="13"/>
      <c r="C9389" s="13"/>
      <c r="D9389" s="13"/>
      <c r="E9389" s="13"/>
      <c r="F9389" s="13"/>
      <c r="G9389" s="13"/>
      <c r="H9389" s="13"/>
      <c r="I9389" s="13"/>
      <c r="J9389" s="13"/>
      <c r="K9389" s="13"/>
      <c r="L9389" s="13"/>
      <c r="M9389" s="13"/>
      <c r="N9389" s="13"/>
      <c r="O9389" s="13"/>
      <c r="P9389" s="13"/>
      <c r="Q9389" s="13"/>
      <c r="R9389" s="13"/>
      <c r="S9389" s="13"/>
      <c r="T9389" s="13"/>
      <c r="U9389" s="13"/>
      <c r="V9389" s="13"/>
      <c r="W9389" s="13"/>
      <c r="X9389" s="13"/>
      <c r="Y9389" s="13"/>
      <c r="Z9389" s="13"/>
      <c r="AA9389" s="13"/>
      <c r="AB9389" s="13"/>
      <c r="AC9389" s="13"/>
      <c r="AD9389" s="13"/>
      <c r="AE9389" s="13"/>
      <c r="AF9389" s="13"/>
      <c r="AG9389" s="13"/>
      <c r="AH9389" s="13"/>
      <c r="AI9389" s="13"/>
      <c r="AJ9389" s="13"/>
      <c r="AK9389" s="13"/>
      <c r="AL9389" s="13"/>
      <c r="AM9389" s="13"/>
      <c r="AN9389" s="13"/>
      <c r="AO9389" s="13"/>
      <c r="AP9389" s="13"/>
      <c r="AQ9389" s="13"/>
      <c r="AR9389" s="13"/>
      <c r="AS9389" s="13"/>
      <c r="AT9389" s="13"/>
      <c r="AU9389" s="13"/>
      <c r="AV9389" s="13"/>
      <c r="AW9389" s="13"/>
      <c r="AX9389" s="13"/>
      <c r="AY9389" s="13"/>
      <c r="AZ9389" s="12"/>
      <c r="BA9389" s="12"/>
      <c r="BB9389" s="12"/>
      <c r="BC9389" s="11"/>
      <c r="BD9389" s="11"/>
      <c r="BE9389" s="11"/>
      <c r="BF9389" s="11"/>
    </row>
    <row r="9390" spans="1:58" x14ac:dyDescent="0.25">
      <c r="A9390" s="13"/>
      <c r="B9390" s="13"/>
      <c r="C9390" s="13"/>
      <c r="D9390" s="13"/>
      <c r="E9390" s="13"/>
      <c r="F9390" s="13"/>
      <c r="G9390" s="13"/>
      <c r="H9390" s="13"/>
      <c r="I9390" s="13"/>
      <c r="J9390" s="13"/>
      <c r="K9390" s="13"/>
      <c r="L9390" s="13"/>
      <c r="M9390" s="13"/>
      <c r="N9390" s="13"/>
      <c r="O9390" s="13"/>
      <c r="P9390" s="13"/>
      <c r="Q9390" s="13"/>
      <c r="R9390" s="13"/>
      <c r="S9390" s="13"/>
      <c r="T9390" s="13"/>
      <c r="U9390" s="13"/>
      <c r="V9390" s="13"/>
      <c r="W9390" s="13"/>
      <c r="X9390" s="13"/>
      <c r="Y9390" s="13"/>
      <c r="Z9390" s="13"/>
      <c r="AA9390" s="13"/>
      <c r="AB9390" s="13"/>
      <c r="AC9390" s="13"/>
      <c r="AD9390" s="13"/>
      <c r="AE9390" s="13"/>
      <c r="AF9390" s="13"/>
      <c r="AG9390" s="13"/>
      <c r="AH9390" s="13"/>
      <c r="AI9390" s="13"/>
      <c r="AJ9390" s="13"/>
      <c r="AK9390" s="13"/>
      <c r="AL9390" s="13"/>
      <c r="AM9390" s="13"/>
      <c r="AN9390" s="13"/>
      <c r="AO9390" s="13"/>
      <c r="AP9390" s="13"/>
      <c r="AQ9390" s="13"/>
      <c r="AR9390" s="13"/>
      <c r="AS9390" s="13"/>
      <c r="AT9390" s="13"/>
      <c r="AU9390" s="13"/>
      <c r="AV9390" s="13"/>
      <c r="AW9390" s="13"/>
      <c r="AX9390" s="13"/>
      <c r="AY9390" s="13"/>
      <c r="AZ9390" s="12"/>
      <c r="BA9390" s="12"/>
      <c r="BB9390" s="12"/>
      <c r="BC9390" s="11"/>
      <c r="BD9390" s="11"/>
      <c r="BE9390" s="11"/>
      <c r="BF9390" s="11"/>
    </row>
    <row r="9391" spans="1:58" x14ac:dyDescent="0.25">
      <c r="A9391" s="13"/>
      <c r="B9391" s="13"/>
      <c r="C9391" s="13"/>
      <c r="D9391" s="13"/>
      <c r="E9391" s="13"/>
      <c r="F9391" s="13"/>
      <c r="G9391" s="13"/>
      <c r="H9391" s="13"/>
      <c r="I9391" s="13"/>
      <c r="J9391" s="13"/>
      <c r="K9391" s="13"/>
      <c r="L9391" s="13"/>
      <c r="M9391" s="13"/>
      <c r="N9391" s="13"/>
      <c r="O9391" s="13"/>
      <c r="P9391" s="13"/>
      <c r="Q9391" s="13"/>
      <c r="R9391" s="13"/>
      <c r="S9391" s="13"/>
      <c r="T9391" s="13"/>
      <c r="U9391" s="13"/>
      <c r="V9391" s="13"/>
      <c r="W9391" s="13"/>
      <c r="X9391" s="13"/>
      <c r="Y9391" s="13"/>
      <c r="Z9391" s="13"/>
      <c r="AA9391" s="13"/>
      <c r="AB9391" s="13"/>
      <c r="AC9391" s="13"/>
      <c r="AD9391" s="13"/>
      <c r="AE9391" s="13"/>
      <c r="AF9391" s="13"/>
      <c r="AG9391" s="13"/>
      <c r="AH9391" s="13"/>
      <c r="AI9391" s="13"/>
      <c r="AJ9391" s="13"/>
      <c r="AK9391" s="13"/>
      <c r="AL9391" s="13"/>
      <c r="AM9391" s="13"/>
      <c r="AN9391" s="13"/>
      <c r="AO9391" s="13"/>
      <c r="AP9391" s="13"/>
      <c r="AQ9391" s="13"/>
      <c r="AR9391" s="13"/>
      <c r="AS9391" s="13"/>
      <c r="AT9391" s="13"/>
      <c r="AU9391" s="13"/>
      <c r="AV9391" s="13"/>
      <c r="AW9391" s="13"/>
      <c r="AX9391" s="13"/>
      <c r="AY9391" s="13"/>
      <c r="AZ9391" s="12"/>
      <c r="BA9391" s="12"/>
      <c r="BB9391" s="12"/>
      <c r="BC9391" s="11"/>
      <c r="BD9391" s="11"/>
      <c r="BE9391" s="11"/>
      <c r="BF9391" s="11"/>
    </row>
    <row r="9392" spans="1:58" x14ac:dyDescent="0.25">
      <c r="A9392" s="13"/>
      <c r="B9392" s="13"/>
      <c r="C9392" s="13"/>
      <c r="D9392" s="13"/>
      <c r="E9392" s="13"/>
      <c r="F9392" s="13"/>
      <c r="G9392" s="13"/>
      <c r="H9392" s="13"/>
      <c r="I9392" s="13"/>
      <c r="J9392" s="13"/>
      <c r="K9392" s="13"/>
      <c r="L9392" s="13"/>
      <c r="M9392" s="13"/>
      <c r="N9392" s="13"/>
      <c r="O9392" s="13"/>
      <c r="P9392" s="13"/>
      <c r="Q9392" s="13"/>
      <c r="R9392" s="13"/>
      <c r="S9392" s="13"/>
      <c r="T9392" s="13"/>
      <c r="U9392" s="13"/>
      <c r="V9392" s="13"/>
      <c r="W9392" s="13"/>
      <c r="X9392" s="13"/>
      <c r="Y9392" s="13"/>
      <c r="Z9392" s="13"/>
      <c r="AA9392" s="13"/>
      <c r="AB9392" s="13"/>
      <c r="AC9392" s="13"/>
      <c r="AD9392" s="13"/>
      <c r="AE9392" s="13"/>
      <c r="AF9392" s="13"/>
      <c r="AG9392" s="13"/>
      <c r="AH9392" s="13"/>
      <c r="AI9392" s="13"/>
      <c r="AJ9392" s="13"/>
      <c r="AK9392" s="13"/>
      <c r="AL9392" s="13"/>
      <c r="AM9392" s="13"/>
      <c r="AN9392" s="13"/>
      <c r="AO9392" s="13"/>
      <c r="AP9392" s="13"/>
      <c r="AQ9392" s="13"/>
      <c r="AR9392" s="13"/>
      <c r="AS9392" s="13"/>
      <c r="AT9392" s="13"/>
      <c r="AU9392" s="13"/>
      <c r="AV9392" s="13"/>
      <c r="AW9392" s="13"/>
      <c r="AX9392" s="13"/>
      <c r="AY9392" s="13"/>
      <c r="AZ9392" s="12"/>
      <c r="BA9392" s="12"/>
      <c r="BB9392" s="12"/>
      <c r="BC9392" s="11"/>
      <c r="BD9392" s="11"/>
      <c r="BE9392" s="11"/>
      <c r="BF9392" s="11"/>
    </row>
    <row r="9393" spans="1:58" x14ac:dyDescent="0.25">
      <c r="A9393" s="13"/>
      <c r="B9393" s="13"/>
      <c r="C9393" s="13"/>
      <c r="D9393" s="13"/>
      <c r="E9393" s="13"/>
      <c r="F9393" s="13"/>
      <c r="G9393" s="13"/>
      <c r="H9393" s="13"/>
      <c r="I9393" s="13"/>
      <c r="J9393" s="13"/>
      <c r="K9393" s="13"/>
      <c r="L9393" s="13"/>
      <c r="M9393" s="13"/>
      <c r="N9393" s="13"/>
      <c r="O9393" s="13"/>
      <c r="P9393" s="13"/>
      <c r="Q9393" s="13"/>
      <c r="R9393" s="13"/>
      <c r="S9393" s="13"/>
      <c r="T9393" s="13"/>
      <c r="U9393" s="13"/>
      <c r="V9393" s="13"/>
      <c r="W9393" s="13"/>
      <c r="X9393" s="13"/>
      <c r="Y9393" s="13"/>
      <c r="Z9393" s="13"/>
      <c r="AA9393" s="13"/>
      <c r="AB9393" s="13"/>
      <c r="AC9393" s="13"/>
      <c r="AD9393" s="13"/>
      <c r="AE9393" s="13"/>
      <c r="AF9393" s="13"/>
      <c r="AG9393" s="13"/>
      <c r="AH9393" s="13"/>
      <c r="AI9393" s="13"/>
      <c r="AJ9393" s="13"/>
      <c r="AK9393" s="13"/>
      <c r="AL9393" s="13"/>
      <c r="AM9393" s="13"/>
      <c r="AN9393" s="13"/>
      <c r="AO9393" s="13"/>
      <c r="AP9393" s="13"/>
      <c r="AQ9393" s="13"/>
      <c r="AR9393" s="13"/>
      <c r="AS9393" s="13"/>
      <c r="AT9393" s="13"/>
      <c r="AU9393" s="13"/>
      <c r="AV9393" s="13"/>
      <c r="AW9393" s="13"/>
      <c r="AX9393" s="13"/>
      <c r="AY9393" s="13"/>
      <c r="AZ9393" s="12"/>
      <c r="BA9393" s="12"/>
      <c r="BB9393" s="12"/>
      <c r="BC9393" s="11"/>
      <c r="BD9393" s="11"/>
      <c r="BE9393" s="11"/>
      <c r="BF9393" s="11"/>
    </row>
    <row r="9394" spans="1:58" x14ac:dyDescent="0.25">
      <c r="A9394" s="13"/>
      <c r="B9394" s="13"/>
      <c r="C9394" s="13"/>
      <c r="D9394" s="13"/>
      <c r="E9394" s="13"/>
      <c r="F9394" s="13"/>
      <c r="G9394" s="13"/>
      <c r="H9394" s="13"/>
      <c r="I9394" s="13"/>
      <c r="J9394" s="13"/>
      <c r="K9394" s="13"/>
      <c r="L9394" s="13"/>
      <c r="M9394" s="13"/>
      <c r="N9394" s="13"/>
      <c r="O9394" s="13"/>
      <c r="P9394" s="13"/>
      <c r="Q9394" s="13"/>
      <c r="R9394" s="13"/>
      <c r="S9394" s="13"/>
      <c r="T9394" s="13"/>
      <c r="U9394" s="13"/>
      <c r="V9394" s="13"/>
      <c r="W9394" s="13"/>
      <c r="X9394" s="13"/>
      <c r="Y9394" s="13"/>
      <c r="Z9394" s="13"/>
      <c r="AA9394" s="13"/>
      <c r="AB9394" s="13"/>
      <c r="AC9394" s="13"/>
      <c r="AD9394" s="13"/>
      <c r="AE9394" s="13"/>
      <c r="AF9394" s="13"/>
      <c r="AG9394" s="13"/>
      <c r="AH9394" s="13"/>
      <c r="AI9394" s="13"/>
      <c r="AJ9394" s="13"/>
      <c r="AK9394" s="13"/>
      <c r="AL9394" s="13"/>
      <c r="AM9394" s="13"/>
      <c r="AN9394" s="13"/>
      <c r="AO9394" s="13"/>
      <c r="AP9394" s="13"/>
      <c r="AQ9394" s="13"/>
      <c r="AR9394" s="13"/>
      <c r="AS9394" s="13"/>
      <c r="AT9394" s="13"/>
      <c r="AU9394" s="13"/>
      <c r="AV9394" s="13"/>
      <c r="AW9394" s="13"/>
      <c r="AX9394" s="13"/>
      <c r="AY9394" s="13"/>
      <c r="AZ9394" s="12"/>
      <c r="BA9394" s="12"/>
      <c r="BB9394" s="12"/>
      <c r="BC9394" s="11"/>
      <c r="BD9394" s="11"/>
      <c r="BE9394" s="11"/>
      <c r="BF9394" s="11"/>
    </row>
    <row r="9395" spans="1:58" x14ac:dyDescent="0.25">
      <c r="A9395" s="13"/>
      <c r="B9395" s="13"/>
      <c r="C9395" s="13"/>
      <c r="D9395" s="13"/>
      <c r="E9395" s="13"/>
      <c r="F9395" s="13"/>
      <c r="G9395" s="13"/>
      <c r="H9395" s="13"/>
      <c r="I9395" s="13"/>
      <c r="J9395" s="13"/>
      <c r="K9395" s="13"/>
      <c r="L9395" s="13"/>
      <c r="M9395" s="13"/>
      <c r="N9395" s="13"/>
      <c r="O9395" s="13"/>
      <c r="P9395" s="13"/>
      <c r="Q9395" s="13"/>
      <c r="R9395" s="13"/>
      <c r="S9395" s="13"/>
      <c r="T9395" s="13"/>
      <c r="U9395" s="13"/>
      <c r="V9395" s="13"/>
      <c r="W9395" s="13"/>
      <c r="X9395" s="13"/>
      <c r="Y9395" s="13"/>
      <c r="Z9395" s="13"/>
      <c r="AA9395" s="13"/>
      <c r="AB9395" s="13"/>
      <c r="AC9395" s="13"/>
      <c r="AD9395" s="13"/>
      <c r="AE9395" s="13"/>
      <c r="AF9395" s="13"/>
      <c r="AG9395" s="13"/>
      <c r="AH9395" s="13"/>
      <c r="AI9395" s="13"/>
      <c r="AJ9395" s="13"/>
      <c r="AK9395" s="13"/>
      <c r="AL9395" s="13"/>
      <c r="AM9395" s="13"/>
      <c r="AN9395" s="13"/>
      <c r="AO9395" s="13"/>
      <c r="AP9395" s="13"/>
      <c r="AQ9395" s="13"/>
      <c r="AR9395" s="13"/>
      <c r="AS9395" s="13"/>
      <c r="AT9395" s="13"/>
      <c r="AU9395" s="13"/>
      <c r="AV9395" s="13"/>
      <c r="AW9395" s="13"/>
      <c r="AX9395" s="13"/>
      <c r="AY9395" s="13"/>
      <c r="AZ9395" s="12"/>
      <c r="BA9395" s="12"/>
      <c r="BB9395" s="12"/>
      <c r="BC9395" s="11"/>
      <c r="BD9395" s="11"/>
      <c r="BE9395" s="11"/>
      <c r="BF9395" s="11"/>
    </row>
    <row r="9396" spans="1:58" x14ac:dyDescent="0.25">
      <c r="A9396" s="13"/>
      <c r="B9396" s="13"/>
      <c r="C9396" s="13"/>
      <c r="D9396" s="13"/>
      <c r="E9396" s="13"/>
      <c r="F9396" s="13"/>
      <c r="G9396" s="13"/>
      <c r="H9396" s="13"/>
      <c r="I9396" s="13"/>
      <c r="J9396" s="13"/>
      <c r="K9396" s="13"/>
      <c r="L9396" s="13"/>
      <c r="M9396" s="13"/>
      <c r="N9396" s="13"/>
      <c r="O9396" s="13"/>
      <c r="P9396" s="13"/>
      <c r="Q9396" s="13"/>
      <c r="R9396" s="13"/>
      <c r="S9396" s="13"/>
      <c r="T9396" s="13"/>
      <c r="U9396" s="13"/>
      <c r="V9396" s="13"/>
      <c r="W9396" s="13"/>
      <c r="X9396" s="13"/>
      <c r="Y9396" s="13"/>
      <c r="Z9396" s="13"/>
      <c r="AA9396" s="13"/>
      <c r="AB9396" s="13"/>
      <c r="AC9396" s="13"/>
      <c r="AD9396" s="13"/>
      <c r="AE9396" s="13"/>
      <c r="AF9396" s="13"/>
      <c r="AG9396" s="13"/>
      <c r="AH9396" s="13"/>
      <c r="AI9396" s="13"/>
      <c r="AJ9396" s="13"/>
      <c r="AK9396" s="13"/>
      <c r="AL9396" s="13"/>
      <c r="AM9396" s="13"/>
      <c r="AN9396" s="13"/>
      <c r="AO9396" s="13"/>
      <c r="AP9396" s="13"/>
      <c r="AQ9396" s="13"/>
      <c r="AR9396" s="13"/>
      <c r="AS9396" s="13"/>
      <c r="AT9396" s="13"/>
      <c r="AU9396" s="13"/>
      <c r="AV9396" s="13"/>
      <c r="AW9396" s="13"/>
      <c r="AX9396" s="13"/>
      <c r="AY9396" s="13"/>
      <c r="AZ9396" s="12"/>
      <c r="BA9396" s="12"/>
      <c r="BB9396" s="12"/>
      <c r="BC9396" s="11"/>
      <c r="BD9396" s="11"/>
      <c r="BE9396" s="11"/>
      <c r="BF9396" s="11"/>
    </row>
    <row r="9397" spans="1:58" x14ac:dyDescent="0.25">
      <c r="A9397" s="13"/>
      <c r="B9397" s="13"/>
      <c r="C9397" s="13"/>
      <c r="D9397" s="13"/>
      <c r="E9397" s="13"/>
      <c r="F9397" s="13"/>
      <c r="G9397" s="13"/>
      <c r="H9397" s="13"/>
      <c r="I9397" s="13"/>
      <c r="J9397" s="13"/>
      <c r="K9397" s="13"/>
      <c r="L9397" s="13"/>
      <c r="M9397" s="13"/>
      <c r="N9397" s="13"/>
      <c r="O9397" s="13"/>
      <c r="P9397" s="13"/>
      <c r="Q9397" s="13"/>
      <c r="R9397" s="13"/>
      <c r="S9397" s="13"/>
      <c r="T9397" s="13"/>
      <c r="U9397" s="13"/>
      <c r="V9397" s="13"/>
      <c r="W9397" s="13"/>
      <c r="X9397" s="13"/>
      <c r="Y9397" s="13"/>
      <c r="Z9397" s="13"/>
      <c r="AA9397" s="13"/>
      <c r="AB9397" s="13"/>
      <c r="AC9397" s="13"/>
      <c r="AD9397" s="13"/>
      <c r="AE9397" s="13"/>
      <c r="AF9397" s="13"/>
      <c r="AG9397" s="13"/>
      <c r="AH9397" s="13"/>
      <c r="AI9397" s="13"/>
      <c r="AJ9397" s="13"/>
      <c r="AK9397" s="13"/>
      <c r="AL9397" s="13"/>
      <c r="AM9397" s="13"/>
      <c r="AN9397" s="13"/>
      <c r="AO9397" s="13"/>
      <c r="AP9397" s="13"/>
      <c r="AQ9397" s="13"/>
      <c r="AR9397" s="13"/>
      <c r="AS9397" s="13"/>
      <c r="AT9397" s="13"/>
      <c r="AU9397" s="13"/>
      <c r="AV9397" s="13"/>
      <c r="AW9397" s="13"/>
      <c r="AX9397" s="13"/>
      <c r="AY9397" s="13"/>
      <c r="AZ9397" s="12"/>
      <c r="BA9397" s="12"/>
      <c r="BB9397" s="12"/>
      <c r="BC9397" s="11"/>
      <c r="BD9397" s="11"/>
      <c r="BE9397" s="11"/>
      <c r="BF9397" s="11"/>
    </row>
    <row r="9398" spans="1:58" x14ac:dyDescent="0.25">
      <c r="A9398" s="13"/>
      <c r="B9398" s="13"/>
      <c r="C9398" s="13"/>
      <c r="D9398" s="13"/>
      <c r="E9398" s="13"/>
      <c r="F9398" s="13"/>
      <c r="G9398" s="13"/>
      <c r="H9398" s="13"/>
      <c r="I9398" s="13"/>
      <c r="J9398" s="13"/>
      <c r="K9398" s="13"/>
      <c r="L9398" s="13"/>
      <c r="M9398" s="13"/>
      <c r="N9398" s="13"/>
      <c r="O9398" s="13"/>
      <c r="P9398" s="13"/>
      <c r="Q9398" s="13"/>
      <c r="R9398" s="13"/>
      <c r="S9398" s="13"/>
      <c r="T9398" s="13"/>
      <c r="U9398" s="13"/>
      <c r="V9398" s="13"/>
      <c r="W9398" s="13"/>
      <c r="X9398" s="13"/>
      <c r="Y9398" s="13"/>
      <c r="Z9398" s="13"/>
      <c r="AA9398" s="13"/>
      <c r="AB9398" s="13"/>
      <c r="AC9398" s="13"/>
      <c r="AD9398" s="13"/>
      <c r="AE9398" s="13"/>
      <c r="AF9398" s="13"/>
      <c r="AG9398" s="13"/>
      <c r="AH9398" s="13"/>
      <c r="AI9398" s="13"/>
      <c r="AJ9398" s="13"/>
      <c r="AK9398" s="13"/>
      <c r="AL9398" s="13"/>
      <c r="AM9398" s="13"/>
      <c r="AN9398" s="13"/>
      <c r="AO9398" s="13"/>
      <c r="AP9398" s="13"/>
      <c r="AQ9398" s="13"/>
      <c r="AR9398" s="13"/>
      <c r="AS9398" s="13"/>
      <c r="AT9398" s="13"/>
      <c r="AU9398" s="13"/>
      <c r="AV9398" s="13"/>
      <c r="AW9398" s="13"/>
      <c r="AX9398" s="13"/>
      <c r="AY9398" s="13"/>
      <c r="AZ9398" s="12"/>
      <c r="BA9398" s="12"/>
      <c r="BB9398" s="12"/>
      <c r="BC9398" s="11"/>
      <c r="BD9398" s="11"/>
      <c r="BE9398" s="11"/>
      <c r="BF9398" s="11"/>
    </row>
    <row r="9399" spans="1:58" x14ac:dyDescent="0.25">
      <c r="A9399" s="13"/>
      <c r="B9399" s="13"/>
      <c r="C9399" s="13"/>
      <c r="D9399" s="13"/>
      <c r="E9399" s="13"/>
      <c r="F9399" s="13"/>
      <c r="G9399" s="13"/>
      <c r="H9399" s="13"/>
      <c r="I9399" s="13"/>
      <c r="J9399" s="13"/>
      <c r="K9399" s="13"/>
      <c r="L9399" s="13"/>
      <c r="M9399" s="13"/>
      <c r="N9399" s="13"/>
      <c r="O9399" s="13"/>
      <c r="P9399" s="13"/>
      <c r="Q9399" s="13"/>
      <c r="R9399" s="13"/>
      <c r="S9399" s="13"/>
      <c r="T9399" s="13"/>
      <c r="U9399" s="13"/>
      <c r="V9399" s="13"/>
      <c r="W9399" s="13"/>
      <c r="X9399" s="13"/>
      <c r="Y9399" s="13"/>
      <c r="Z9399" s="13"/>
      <c r="AA9399" s="13"/>
      <c r="AB9399" s="13"/>
      <c r="AC9399" s="13"/>
      <c r="AD9399" s="13"/>
      <c r="AE9399" s="13"/>
      <c r="AF9399" s="13"/>
      <c r="AG9399" s="13"/>
      <c r="AH9399" s="13"/>
      <c r="AI9399" s="13"/>
      <c r="AJ9399" s="13"/>
      <c r="AK9399" s="13"/>
      <c r="AL9399" s="13"/>
      <c r="AM9399" s="13"/>
      <c r="AN9399" s="13"/>
      <c r="AO9399" s="13"/>
      <c r="AP9399" s="13"/>
      <c r="AQ9399" s="13"/>
      <c r="AR9399" s="13"/>
      <c r="AS9399" s="13"/>
      <c r="AT9399" s="13"/>
      <c r="AU9399" s="13"/>
      <c r="AV9399" s="13"/>
      <c r="AW9399" s="13"/>
      <c r="AX9399" s="13"/>
      <c r="AY9399" s="13"/>
      <c r="AZ9399" s="12"/>
      <c r="BA9399" s="12"/>
      <c r="BB9399" s="12"/>
      <c r="BC9399" s="11"/>
      <c r="BD9399" s="11"/>
      <c r="BE9399" s="11"/>
      <c r="BF9399" s="11"/>
    </row>
    <row r="9400" spans="1:58" x14ac:dyDescent="0.25">
      <c r="A9400" s="13"/>
      <c r="B9400" s="13"/>
      <c r="C9400" s="13"/>
      <c r="D9400" s="13"/>
      <c r="E9400" s="13"/>
      <c r="F9400" s="13"/>
      <c r="G9400" s="13"/>
      <c r="H9400" s="13"/>
      <c r="I9400" s="13"/>
      <c r="J9400" s="13"/>
      <c r="K9400" s="13"/>
      <c r="L9400" s="13"/>
      <c r="M9400" s="13"/>
      <c r="N9400" s="13"/>
      <c r="O9400" s="13"/>
      <c r="P9400" s="13"/>
      <c r="Q9400" s="13"/>
      <c r="R9400" s="13"/>
      <c r="S9400" s="13"/>
      <c r="T9400" s="13"/>
      <c r="U9400" s="13"/>
      <c r="V9400" s="13"/>
      <c r="W9400" s="13"/>
      <c r="X9400" s="13"/>
      <c r="Y9400" s="13"/>
      <c r="Z9400" s="13"/>
      <c r="AA9400" s="13"/>
      <c r="AB9400" s="13"/>
      <c r="AC9400" s="13"/>
      <c r="AD9400" s="13"/>
      <c r="AE9400" s="13"/>
      <c r="AF9400" s="13"/>
      <c r="AG9400" s="13"/>
      <c r="AH9400" s="13"/>
      <c r="AI9400" s="13"/>
      <c r="AJ9400" s="13"/>
      <c r="AK9400" s="13"/>
      <c r="AL9400" s="13"/>
      <c r="AM9400" s="13"/>
      <c r="AN9400" s="13"/>
      <c r="AO9400" s="13"/>
      <c r="AP9400" s="13"/>
      <c r="AQ9400" s="13"/>
      <c r="AR9400" s="13"/>
      <c r="AS9400" s="13"/>
      <c r="AT9400" s="13"/>
      <c r="AU9400" s="13"/>
      <c r="AV9400" s="13"/>
      <c r="AW9400" s="13"/>
      <c r="AX9400" s="13"/>
      <c r="AY9400" s="13"/>
      <c r="AZ9400" s="12"/>
      <c r="BA9400" s="12"/>
      <c r="BB9400" s="12"/>
      <c r="BC9400" s="11"/>
      <c r="BD9400" s="11"/>
      <c r="BE9400" s="11"/>
      <c r="BF9400" s="11"/>
    </row>
    <row r="9401" spans="1:58" x14ac:dyDescent="0.25">
      <c r="A9401" s="13"/>
      <c r="B9401" s="13"/>
      <c r="C9401" s="13"/>
      <c r="D9401" s="13"/>
      <c r="E9401" s="13"/>
      <c r="F9401" s="13"/>
      <c r="G9401" s="13"/>
      <c r="H9401" s="13"/>
      <c r="I9401" s="13"/>
      <c r="J9401" s="13"/>
      <c r="K9401" s="13"/>
      <c r="L9401" s="13"/>
      <c r="M9401" s="13"/>
      <c r="N9401" s="13"/>
      <c r="O9401" s="13"/>
      <c r="P9401" s="13"/>
      <c r="Q9401" s="13"/>
      <c r="R9401" s="13"/>
      <c r="S9401" s="13"/>
      <c r="T9401" s="13"/>
      <c r="U9401" s="13"/>
      <c r="V9401" s="13"/>
      <c r="W9401" s="13"/>
      <c r="X9401" s="13"/>
      <c r="Y9401" s="13"/>
      <c r="Z9401" s="13"/>
      <c r="AA9401" s="13"/>
      <c r="AB9401" s="13"/>
      <c r="AC9401" s="13"/>
      <c r="AD9401" s="13"/>
      <c r="AE9401" s="13"/>
      <c r="AF9401" s="13"/>
      <c r="AG9401" s="13"/>
      <c r="AH9401" s="13"/>
      <c r="AI9401" s="13"/>
      <c r="AJ9401" s="13"/>
      <c r="AK9401" s="13"/>
      <c r="AL9401" s="13"/>
      <c r="AM9401" s="13"/>
      <c r="AN9401" s="13"/>
      <c r="AO9401" s="13"/>
      <c r="AP9401" s="13"/>
      <c r="AQ9401" s="13"/>
      <c r="AR9401" s="13"/>
      <c r="AS9401" s="13"/>
      <c r="AT9401" s="13"/>
      <c r="AU9401" s="13"/>
      <c r="AV9401" s="13"/>
      <c r="AW9401" s="13"/>
      <c r="AX9401" s="13"/>
      <c r="AY9401" s="13"/>
      <c r="AZ9401" s="12"/>
      <c r="BA9401" s="12"/>
      <c r="BB9401" s="12"/>
      <c r="BC9401" s="11"/>
      <c r="BD9401" s="11"/>
      <c r="BE9401" s="11"/>
      <c r="BF9401" s="11"/>
    </row>
    <row r="9402" spans="1:58" x14ac:dyDescent="0.25">
      <c r="A9402" s="13"/>
      <c r="B9402" s="13"/>
      <c r="C9402" s="13"/>
      <c r="D9402" s="13"/>
      <c r="E9402" s="13"/>
      <c r="F9402" s="13"/>
      <c r="G9402" s="13"/>
      <c r="H9402" s="13"/>
      <c r="I9402" s="13"/>
      <c r="J9402" s="13"/>
      <c r="K9402" s="13"/>
      <c r="L9402" s="13"/>
      <c r="M9402" s="13"/>
      <c r="N9402" s="13"/>
      <c r="O9402" s="13"/>
      <c r="P9402" s="13"/>
      <c r="Q9402" s="13"/>
      <c r="R9402" s="13"/>
      <c r="S9402" s="13"/>
      <c r="T9402" s="13"/>
      <c r="U9402" s="13"/>
      <c r="V9402" s="13"/>
      <c r="W9402" s="13"/>
      <c r="X9402" s="13"/>
      <c r="Y9402" s="13"/>
      <c r="Z9402" s="13"/>
      <c r="AA9402" s="13"/>
      <c r="AB9402" s="13"/>
      <c r="AC9402" s="13"/>
      <c r="AD9402" s="13"/>
      <c r="AE9402" s="13"/>
      <c r="AF9402" s="13"/>
      <c r="AG9402" s="13"/>
      <c r="AH9402" s="13"/>
      <c r="AI9402" s="13"/>
      <c r="AJ9402" s="13"/>
      <c r="AK9402" s="13"/>
      <c r="AL9402" s="13"/>
      <c r="AM9402" s="13"/>
      <c r="AN9402" s="13"/>
      <c r="AO9402" s="13"/>
      <c r="AP9402" s="13"/>
      <c r="AQ9402" s="13"/>
      <c r="AR9402" s="13"/>
      <c r="AS9402" s="13"/>
      <c r="AT9402" s="13"/>
      <c r="AU9402" s="13"/>
      <c r="AV9402" s="13"/>
      <c r="AW9402" s="13"/>
      <c r="AX9402" s="13"/>
      <c r="AY9402" s="13"/>
      <c r="AZ9402" s="12"/>
      <c r="BA9402" s="12"/>
      <c r="BB9402" s="12"/>
      <c r="BC9402" s="11"/>
      <c r="BD9402" s="11"/>
      <c r="BE9402" s="11"/>
      <c r="BF9402" s="11"/>
    </row>
    <row r="9403" spans="1:58" x14ac:dyDescent="0.25">
      <c r="A9403" s="13"/>
      <c r="B9403" s="13"/>
      <c r="C9403" s="13"/>
      <c r="D9403" s="13"/>
      <c r="E9403" s="13"/>
      <c r="F9403" s="13"/>
      <c r="G9403" s="13"/>
      <c r="H9403" s="13"/>
      <c r="I9403" s="13"/>
      <c r="J9403" s="13"/>
      <c r="K9403" s="13"/>
      <c r="L9403" s="13"/>
      <c r="M9403" s="13"/>
      <c r="N9403" s="13"/>
      <c r="O9403" s="13"/>
      <c r="P9403" s="13"/>
      <c r="Q9403" s="13"/>
      <c r="R9403" s="13"/>
      <c r="S9403" s="13"/>
      <c r="T9403" s="13"/>
      <c r="U9403" s="13"/>
      <c r="V9403" s="13"/>
      <c r="W9403" s="13"/>
      <c r="X9403" s="13"/>
      <c r="Y9403" s="13"/>
      <c r="Z9403" s="13"/>
      <c r="AA9403" s="13"/>
      <c r="AB9403" s="13"/>
      <c r="AC9403" s="13"/>
      <c r="AD9403" s="13"/>
      <c r="AE9403" s="13"/>
      <c r="AF9403" s="13"/>
      <c r="AG9403" s="13"/>
      <c r="AH9403" s="13"/>
      <c r="AI9403" s="13"/>
      <c r="AJ9403" s="13"/>
      <c r="AK9403" s="13"/>
      <c r="AL9403" s="13"/>
      <c r="AM9403" s="13"/>
      <c r="AN9403" s="13"/>
      <c r="AO9403" s="13"/>
      <c r="AP9403" s="13"/>
      <c r="AQ9403" s="13"/>
      <c r="AR9403" s="13"/>
      <c r="AS9403" s="13"/>
      <c r="AT9403" s="13"/>
      <c r="AU9403" s="13"/>
      <c r="AV9403" s="13"/>
      <c r="AW9403" s="13"/>
      <c r="AX9403" s="13"/>
      <c r="AY9403" s="13"/>
      <c r="AZ9403" s="12"/>
      <c r="BA9403" s="12"/>
      <c r="BB9403" s="12"/>
      <c r="BC9403" s="11"/>
      <c r="BD9403" s="11"/>
      <c r="BE9403" s="11"/>
      <c r="BF9403" s="11"/>
    </row>
    <row r="9404" spans="1:58" x14ac:dyDescent="0.25">
      <c r="A9404" s="13"/>
      <c r="B9404" s="13"/>
      <c r="C9404" s="13"/>
      <c r="D9404" s="13"/>
      <c r="E9404" s="13"/>
      <c r="F9404" s="13"/>
      <c r="G9404" s="13"/>
      <c r="H9404" s="13"/>
      <c r="I9404" s="13"/>
      <c r="J9404" s="13"/>
      <c r="K9404" s="13"/>
      <c r="L9404" s="13"/>
      <c r="M9404" s="13"/>
      <c r="N9404" s="13"/>
      <c r="O9404" s="13"/>
      <c r="P9404" s="13"/>
      <c r="Q9404" s="13"/>
      <c r="R9404" s="13"/>
      <c r="S9404" s="13"/>
      <c r="T9404" s="13"/>
      <c r="U9404" s="13"/>
      <c r="V9404" s="13"/>
      <c r="W9404" s="13"/>
      <c r="X9404" s="13"/>
      <c r="Y9404" s="13"/>
      <c r="Z9404" s="13"/>
      <c r="AA9404" s="13"/>
      <c r="AB9404" s="13"/>
      <c r="AC9404" s="13"/>
      <c r="AD9404" s="13"/>
      <c r="AE9404" s="13"/>
      <c r="AF9404" s="13"/>
      <c r="AG9404" s="13"/>
      <c r="AH9404" s="13"/>
      <c r="AI9404" s="13"/>
      <c r="AJ9404" s="13"/>
      <c r="AK9404" s="13"/>
      <c r="AL9404" s="13"/>
      <c r="AM9404" s="13"/>
      <c r="AN9404" s="13"/>
      <c r="AO9404" s="13"/>
      <c r="AP9404" s="13"/>
      <c r="AQ9404" s="13"/>
      <c r="AR9404" s="13"/>
      <c r="AS9404" s="13"/>
      <c r="AT9404" s="13"/>
      <c r="AU9404" s="13"/>
      <c r="AV9404" s="13"/>
      <c r="AW9404" s="13"/>
      <c r="AX9404" s="13"/>
      <c r="AY9404" s="13"/>
      <c r="AZ9404" s="12"/>
      <c r="BA9404" s="12"/>
      <c r="BB9404" s="12"/>
      <c r="BC9404" s="11"/>
      <c r="BD9404" s="11"/>
      <c r="BE9404" s="11"/>
      <c r="BF9404" s="11"/>
    </row>
    <row r="9405" spans="1:58" x14ac:dyDescent="0.25">
      <c r="A9405" s="13"/>
      <c r="B9405" s="13"/>
      <c r="C9405" s="13"/>
      <c r="D9405" s="13"/>
      <c r="E9405" s="13"/>
      <c r="F9405" s="13"/>
      <c r="G9405" s="13"/>
      <c r="H9405" s="13"/>
      <c r="I9405" s="13"/>
      <c r="J9405" s="13"/>
      <c r="K9405" s="13"/>
      <c r="L9405" s="13"/>
      <c r="M9405" s="13"/>
      <c r="N9405" s="13"/>
      <c r="O9405" s="13"/>
      <c r="P9405" s="13"/>
      <c r="Q9405" s="13"/>
      <c r="R9405" s="13"/>
      <c r="S9405" s="13"/>
      <c r="T9405" s="13"/>
      <c r="U9405" s="13"/>
      <c r="V9405" s="13"/>
      <c r="W9405" s="13"/>
      <c r="X9405" s="13"/>
      <c r="Y9405" s="13"/>
      <c r="Z9405" s="13"/>
      <c r="AA9405" s="13"/>
      <c r="AB9405" s="13"/>
      <c r="AC9405" s="13"/>
      <c r="AD9405" s="13"/>
      <c r="AE9405" s="13"/>
      <c r="AF9405" s="13"/>
      <c r="AG9405" s="13"/>
      <c r="AH9405" s="13"/>
      <c r="AI9405" s="13"/>
      <c r="AJ9405" s="13"/>
      <c r="AK9405" s="13"/>
      <c r="AL9405" s="13"/>
      <c r="AM9405" s="13"/>
      <c r="AN9405" s="13"/>
      <c r="AO9405" s="13"/>
      <c r="AP9405" s="13"/>
      <c r="AQ9405" s="13"/>
      <c r="AR9405" s="13"/>
      <c r="AS9405" s="13"/>
      <c r="AT9405" s="13"/>
      <c r="AU9405" s="13"/>
      <c r="AV9405" s="13"/>
      <c r="AW9405" s="13"/>
      <c r="AX9405" s="13"/>
      <c r="AY9405" s="13"/>
      <c r="AZ9405" s="12"/>
      <c r="BA9405" s="12"/>
      <c r="BB9405" s="12"/>
      <c r="BC9405" s="11"/>
      <c r="BD9405" s="11"/>
      <c r="BE9405" s="11"/>
      <c r="BF9405" s="11"/>
    </row>
    <row r="9406" spans="1:58" x14ac:dyDescent="0.25">
      <c r="A9406" s="13"/>
      <c r="B9406" s="13"/>
      <c r="C9406" s="13"/>
      <c r="D9406" s="13"/>
      <c r="E9406" s="13"/>
      <c r="F9406" s="13"/>
      <c r="G9406" s="13"/>
      <c r="H9406" s="13"/>
      <c r="I9406" s="13"/>
      <c r="J9406" s="13"/>
      <c r="K9406" s="13"/>
      <c r="L9406" s="13"/>
      <c r="M9406" s="13"/>
      <c r="N9406" s="13"/>
      <c r="O9406" s="13"/>
      <c r="P9406" s="13"/>
      <c r="Q9406" s="13"/>
      <c r="R9406" s="13"/>
      <c r="S9406" s="13"/>
      <c r="T9406" s="13"/>
      <c r="U9406" s="13"/>
      <c r="V9406" s="13"/>
      <c r="W9406" s="13"/>
      <c r="X9406" s="13"/>
      <c r="Y9406" s="13"/>
      <c r="Z9406" s="13"/>
      <c r="AA9406" s="13"/>
      <c r="AB9406" s="13"/>
      <c r="AC9406" s="13"/>
      <c r="AD9406" s="13"/>
      <c r="AE9406" s="13"/>
      <c r="AF9406" s="13"/>
      <c r="AG9406" s="13"/>
      <c r="AH9406" s="13"/>
      <c r="AI9406" s="13"/>
      <c r="AJ9406" s="13"/>
      <c r="AK9406" s="13"/>
      <c r="AL9406" s="13"/>
      <c r="AM9406" s="13"/>
      <c r="AN9406" s="13"/>
      <c r="AO9406" s="13"/>
      <c r="AP9406" s="13"/>
      <c r="AQ9406" s="13"/>
      <c r="AR9406" s="13"/>
      <c r="AS9406" s="13"/>
      <c r="AT9406" s="13"/>
      <c r="AU9406" s="13"/>
      <c r="AV9406" s="13"/>
      <c r="AW9406" s="13"/>
      <c r="AX9406" s="13"/>
      <c r="AY9406" s="13"/>
      <c r="AZ9406" s="12"/>
      <c r="BA9406" s="12"/>
      <c r="BB9406" s="12"/>
      <c r="BC9406" s="11"/>
      <c r="BD9406" s="11"/>
      <c r="BE9406" s="11"/>
      <c r="BF9406" s="11"/>
    </row>
    <row r="9407" spans="1:58" x14ac:dyDescent="0.25">
      <c r="A9407" s="13"/>
      <c r="B9407" s="13"/>
      <c r="C9407" s="13"/>
      <c r="D9407" s="13"/>
      <c r="E9407" s="13"/>
      <c r="F9407" s="13"/>
      <c r="G9407" s="13"/>
      <c r="H9407" s="13"/>
      <c r="I9407" s="13"/>
      <c r="J9407" s="13"/>
      <c r="K9407" s="13"/>
      <c r="L9407" s="13"/>
      <c r="M9407" s="13"/>
      <c r="N9407" s="13"/>
      <c r="O9407" s="13"/>
      <c r="P9407" s="13"/>
      <c r="Q9407" s="13"/>
      <c r="R9407" s="13"/>
      <c r="S9407" s="13"/>
      <c r="T9407" s="13"/>
      <c r="U9407" s="13"/>
      <c r="V9407" s="13"/>
      <c r="W9407" s="13"/>
      <c r="X9407" s="13"/>
      <c r="Y9407" s="13"/>
      <c r="Z9407" s="13"/>
      <c r="AA9407" s="13"/>
      <c r="AB9407" s="13"/>
      <c r="AC9407" s="13"/>
      <c r="AD9407" s="13"/>
      <c r="AE9407" s="13"/>
      <c r="AF9407" s="13"/>
      <c r="AG9407" s="13"/>
      <c r="AH9407" s="13"/>
      <c r="AI9407" s="13"/>
      <c r="AJ9407" s="13"/>
      <c r="AK9407" s="13"/>
      <c r="AL9407" s="13"/>
      <c r="AM9407" s="13"/>
      <c r="AN9407" s="13"/>
      <c r="AO9407" s="13"/>
      <c r="AP9407" s="13"/>
      <c r="AQ9407" s="13"/>
      <c r="AR9407" s="13"/>
      <c r="AS9407" s="13"/>
      <c r="AT9407" s="13"/>
      <c r="AU9407" s="13"/>
      <c r="AV9407" s="13"/>
      <c r="AW9407" s="13"/>
      <c r="AX9407" s="13"/>
      <c r="AY9407" s="13"/>
      <c r="AZ9407" s="12"/>
      <c r="BA9407" s="12"/>
      <c r="BB9407" s="12"/>
      <c r="BC9407" s="11"/>
      <c r="BD9407" s="11"/>
      <c r="BE9407" s="11"/>
      <c r="BF9407" s="11"/>
    </row>
    <row r="9408" spans="1:58" x14ac:dyDescent="0.25">
      <c r="A9408" s="13"/>
      <c r="B9408" s="13"/>
      <c r="C9408" s="13"/>
      <c r="D9408" s="13"/>
      <c r="E9408" s="13"/>
      <c r="F9408" s="13"/>
      <c r="G9408" s="13"/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3"/>
      <c r="AH9408" s="13"/>
      <c r="AI9408" s="13"/>
      <c r="AJ9408" s="13"/>
      <c r="AK9408" s="13"/>
      <c r="AL9408" s="13"/>
      <c r="AM9408" s="13"/>
      <c r="AN9408" s="13"/>
      <c r="AO9408" s="13"/>
      <c r="AP9408" s="13"/>
      <c r="AQ9408" s="13"/>
      <c r="AR9408" s="13"/>
      <c r="AS9408" s="13"/>
      <c r="AT9408" s="13"/>
      <c r="AU9408" s="13"/>
      <c r="AV9408" s="13"/>
      <c r="AW9408" s="13"/>
      <c r="AX9408" s="13"/>
      <c r="AY9408" s="13"/>
      <c r="AZ9408" s="12"/>
      <c r="BA9408" s="12"/>
      <c r="BB9408" s="12"/>
      <c r="BC9408" s="11"/>
      <c r="BD9408" s="11"/>
      <c r="BE9408" s="11"/>
      <c r="BF9408" s="11"/>
    </row>
    <row r="9409" spans="1:58" x14ac:dyDescent="0.25">
      <c r="A9409" s="13"/>
      <c r="B9409" s="13"/>
      <c r="C9409" s="13"/>
      <c r="D9409" s="13"/>
      <c r="E9409" s="13"/>
      <c r="F9409" s="13"/>
      <c r="G9409" s="13"/>
      <c r="H9409" s="13"/>
      <c r="I9409" s="13"/>
      <c r="J9409" s="13"/>
      <c r="K9409" s="13"/>
      <c r="L9409" s="13"/>
      <c r="M9409" s="13"/>
      <c r="N9409" s="13"/>
      <c r="O9409" s="13"/>
      <c r="P9409" s="13"/>
      <c r="Q9409" s="13"/>
      <c r="R9409" s="13"/>
      <c r="S9409" s="13"/>
      <c r="T9409" s="13"/>
      <c r="U9409" s="13"/>
      <c r="V9409" s="13"/>
      <c r="W9409" s="13"/>
      <c r="X9409" s="13"/>
      <c r="Y9409" s="13"/>
      <c r="Z9409" s="13"/>
      <c r="AA9409" s="13"/>
      <c r="AB9409" s="13"/>
      <c r="AC9409" s="13"/>
      <c r="AD9409" s="13"/>
      <c r="AE9409" s="13"/>
      <c r="AF9409" s="13"/>
      <c r="AG9409" s="13"/>
      <c r="AH9409" s="13"/>
      <c r="AI9409" s="13"/>
      <c r="AJ9409" s="13"/>
      <c r="AK9409" s="13"/>
      <c r="AL9409" s="13"/>
      <c r="AM9409" s="13"/>
      <c r="AN9409" s="13"/>
      <c r="AO9409" s="13"/>
      <c r="AP9409" s="13"/>
      <c r="AQ9409" s="13"/>
      <c r="AR9409" s="13"/>
      <c r="AS9409" s="13"/>
      <c r="AT9409" s="13"/>
      <c r="AU9409" s="13"/>
      <c r="AV9409" s="13"/>
      <c r="AW9409" s="13"/>
      <c r="AX9409" s="13"/>
      <c r="AY9409" s="13"/>
      <c r="AZ9409" s="12"/>
      <c r="BA9409" s="12"/>
      <c r="BB9409" s="12"/>
      <c r="BC9409" s="11"/>
      <c r="BD9409" s="11"/>
      <c r="BE9409" s="11"/>
      <c r="BF9409" s="11"/>
    </row>
    <row r="9410" spans="1:58" x14ac:dyDescent="0.25">
      <c r="A9410" s="13"/>
      <c r="B9410" s="13"/>
      <c r="C9410" s="13"/>
      <c r="D9410" s="13"/>
      <c r="E9410" s="13"/>
      <c r="F9410" s="13"/>
      <c r="G9410" s="13"/>
      <c r="H9410" s="13"/>
      <c r="I9410" s="13"/>
      <c r="J9410" s="13"/>
      <c r="K9410" s="13"/>
      <c r="L9410" s="13"/>
      <c r="M9410" s="13"/>
      <c r="N9410" s="13"/>
      <c r="O9410" s="13"/>
      <c r="P9410" s="13"/>
      <c r="Q9410" s="13"/>
      <c r="R9410" s="13"/>
      <c r="S9410" s="13"/>
      <c r="T9410" s="13"/>
      <c r="U9410" s="13"/>
      <c r="V9410" s="13"/>
      <c r="W9410" s="13"/>
      <c r="X9410" s="13"/>
      <c r="Y9410" s="13"/>
      <c r="Z9410" s="13"/>
      <c r="AA9410" s="13"/>
      <c r="AB9410" s="13"/>
      <c r="AC9410" s="13"/>
      <c r="AD9410" s="13"/>
      <c r="AE9410" s="13"/>
      <c r="AF9410" s="13"/>
      <c r="AG9410" s="13"/>
      <c r="AH9410" s="13"/>
      <c r="AI9410" s="13"/>
      <c r="AJ9410" s="13"/>
      <c r="AK9410" s="13"/>
      <c r="AL9410" s="13"/>
      <c r="AM9410" s="13"/>
      <c r="AN9410" s="13"/>
      <c r="AO9410" s="13"/>
      <c r="AP9410" s="13"/>
      <c r="AQ9410" s="13"/>
      <c r="AR9410" s="13"/>
      <c r="AS9410" s="13"/>
      <c r="AT9410" s="13"/>
      <c r="AU9410" s="13"/>
      <c r="AV9410" s="13"/>
      <c r="AW9410" s="13"/>
      <c r="AX9410" s="13"/>
      <c r="AY9410" s="13"/>
      <c r="AZ9410" s="12"/>
      <c r="BA9410" s="12"/>
      <c r="BB9410" s="12"/>
      <c r="BC9410" s="11"/>
      <c r="BD9410" s="11"/>
      <c r="BE9410" s="11"/>
      <c r="BF9410" s="11"/>
    </row>
    <row r="9411" spans="1:58" x14ac:dyDescent="0.25">
      <c r="A9411" s="13"/>
      <c r="B9411" s="13"/>
      <c r="C9411" s="13"/>
      <c r="D9411" s="13"/>
      <c r="E9411" s="13"/>
      <c r="F9411" s="13"/>
      <c r="G9411" s="13"/>
      <c r="H9411" s="13"/>
      <c r="I9411" s="13"/>
      <c r="J9411" s="13"/>
      <c r="K9411" s="13"/>
      <c r="L9411" s="13"/>
      <c r="M9411" s="13"/>
      <c r="N9411" s="13"/>
      <c r="O9411" s="13"/>
      <c r="P9411" s="13"/>
      <c r="Q9411" s="13"/>
      <c r="R9411" s="13"/>
      <c r="S9411" s="13"/>
      <c r="T9411" s="13"/>
      <c r="U9411" s="13"/>
      <c r="V9411" s="13"/>
      <c r="W9411" s="13"/>
      <c r="X9411" s="13"/>
      <c r="Y9411" s="13"/>
      <c r="Z9411" s="13"/>
      <c r="AA9411" s="13"/>
      <c r="AB9411" s="13"/>
      <c r="AC9411" s="13"/>
      <c r="AD9411" s="13"/>
      <c r="AE9411" s="13"/>
      <c r="AF9411" s="13"/>
      <c r="AG9411" s="13"/>
      <c r="AH9411" s="13"/>
      <c r="AI9411" s="13"/>
      <c r="AJ9411" s="13"/>
      <c r="AK9411" s="13"/>
      <c r="AL9411" s="13"/>
      <c r="AM9411" s="13"/>
      <c r="AN9411" s="13"/>
      <c r="AO9411" s="13"/>
      <c r="AP9411" s="13"/>
      <c r="AQ9411" s="13"/>
      <c r="AR9411" s="13"/>
      <c r="AS9411" s="13"/>
      <c r="AT9411" s="13"/>
      <c r="AU9411" s="13"/>
      <c r="AV9411" s="13"/>
      <c r="AW9411" s="13"/>
      <c r="AX9411" s="13"/>
      <c r="AY9411" s="13"/>
      <c r="AZ9411" s="12"/>
      <c r="BA9411" s="12"/>
      <c r="BB9411" s="12"/>
      <c r="BC9411" s="11"/>
      <c r="BD9411" s="11"/>
      <c r="BE9411" s="11"/>
      <c r="BF9411" s="11"/>
    </row>
    <row r="9412" spans="1:58" x14ac:dyDescent="0.25">
      <c r="A9412" s="13"/>
      <c r="B9412" s="13"/>
      <c r="C9412" s="13"/>
      <c r="D9412" s="13"/>
      <c r="E9412" s="13"/>
      <c r="F9412" s="13"/>
      <c r="G9412" s="13"/>
      <c r="H9412" s="13"/>
      <c r="I9412" s="13"/>
      <c r="J9412" s="13"/>
      <c r="K9412" s="13"/>
      <c r="L9412" s="13"/>
      <c r="M9412" s="13"/>
      <c r="N9412" s="13"/>
      <c r="O9412" s="13"/>
      <c r="P9412" s="13"/>
      <c r="Q9412" s="13"/>
      <c r="R9412" s="13"/>
      <c r="S9412" s="13"/>
      <c r="T9412" s="13"/>
      <c r="U9412" s="13"/>
      <c r="V9412" s="13"/>
      <c r="W9412" s="13"/>
      <c r="X9412" s="13"/>
      <c r="Y9412" s="13"/>
      <c r="Z9412" s="13"/>
      <c r="AA9412" s="13"/>
      <c r="AB9412" s="13"/>
      <c r="AC9412" s="13"/>
      <c r="AD9412" s="13"/>
      <c r="AE9412" s="13"/>
      <c r="AF9412" s="13"/>
      <c r="AG9412" s="13"/>
      <c r="AH9412" s="13"/>
      <c r="AI9412" s="13"/>
      <c r="AJ9412" s="13"/>
      <c r="AK9412" s="13"/>
      <c r="AL9412" s="13"/>
      <c r="AM9412" s="13"/>
      <c r="AN9412" s="13"/>
      <c r="AO9412" s="13"/>
      <c r="AP9412" s="13"/>
      <c r="AQ9412" s="13"/>
      <c r="AR9412" s="13"/>
      <c r="AS9412" s="13"/>
      <c r="AT9412" s="13"/>
      <c r="AU9412" s="13"/>
      <c r="AV9412" s="13"/>
      <c r="AW9412" s="13"/>
      <c r="AX9412" s="13"/>
      <c r="AY9412" s="13"/>
      <c r="AZ9412" s="12"/>
      <c r="BA9412" s="12"/>
      <c r="BB9412" s="12"/>
      <c r="BC9412" s="11"/>
      <c r="BD9412" s="11"/>
      <c r="BE9412" s="11"/>
      <c r="BF9412" s="11"/>
    </row>
    <row r="9413" spans="1:58" x14ac:dyDescent="0.25">
      <c r="A9413" s="13"/>
      <c r="B9413" s="13"/>
      <c r="C9413" s="13"/>
      <c r="D9413" s="13"/>
      <c r="E9413" s="13"/>
      <c r="F9413" s="13"/>
      <c r="G9413" s="13"/>
      <c r="H9413" s="13"/>
      <c r="I9413" s="13"/>
      <c r="J9413" s="13"/>
      <c r="K9413" s="13"/>
      <c r="L9413" s="13"/>
      <c r="M9413" s="13"/>
      <c r="N9413" s="13"/>
      <c r="O9413" s="13"/>
      <c r="P9413" s="13"/>
      <c r="Q9413" s="13"/>
      <c r="R9413" s="13"/>
      <c r="S9413" s="13"/>
      <c r="T9413" s="13"/>
      <c r="U9413" s="13"/>
      <c r="V9413" s="13"/>
      <c r="W9413" s="13"/>
      <c r="X9413" s="13"/>
      <c r="Y9413" s="13"/>
      <c r="Z9413" s="13"/>
      <c r="AA9413" s="13"/>
      <c r="AB9413" s="13"/>
      <c r="AC9413" s="13"/>
      <c r="AD9413" s="13"/>
      <c r="AE9413" s="13"/>
      <c r="AF9413" s="13"/>
      <c r="AG9413" s="13"/>
      <c r="AH9413" s="13"/>
      <c r="AI9413" s="13"/>
      <c r="AJ9413" s="13"/>
      <c r="AK9413" s="13"/>
      <c r="AL9413" s="13"/>
      <c r="AM9413" s="13"/>
      <c r="AN9413" s="13"/>
      <c r="AO9413" s="13"/>
      <c r="AP9413" s="13"/>
      <c r="AQ9413" s="13"/>
      <c r="AR9413" s="13"/>
      <c r="AS9413" s="13"/>
      <c r="AT9413" s="13"/>
      <c r="AU9413" s="13"/>
      <c r="AV9413" s="13"/>
      <c r="AW9413" s="13"/>
      <c r="AX9413" s="13"/>
      <c r="AY9413" s="13"/>
      <c r="AZ9413" s="12"/>
      <c r="BA9413" s="12"/>
      <c r="BB9413" s="12"/>
      <c r="BC9413" s="11"/>
      <c r="BD9413" s="11"/>
      <c r="BE9413" s="11"/>
      <c r="BF9413" s="11"/>
    </row>
    <row r="9414" spans="1:58" x14ac:dyDescent="0.25">
      <c r="A9414" s="13"/>
      <c r="B9414" s="13"/>
      <c r="C9414" s="13"/>
      <c r="D9414" s="13"/>
      <c r="E9414" s="13"/>
      <c r="F9414" s="13"/>
      <c r="G9414" s="13"/>
      <c r="H9414" s="13"/>
      <c r="I9414" s="13"/>
      <c r="J9414" s="13"/>
      <c r="K9414" s="13"/>
      <c r="L9414" s="13"/>
      <c r="M9414" s="13"/>
      <c r="N9414" s="13"/>
      <c r="O9414" s="13"/>
      <c r="P9414" s="13"/>
      <c r="Q9414" s="13"/>
      <c r="R9414" s="13"/>
      <c r="S9414" s="13"/>
      <c r="T9414" s="13"/>
      <c r="U9414" s="13"/>
      <c r="V9414" s="13"/>
      <c r="W9414" s="13"/>
      <c r="X9414" s="13"/>
      <c r="Y9414" s="13"/>
      <c r="Z9414" s="13"/>
      <c r="AA9414" s="13"/>
      <c r="AB9414" s="13"/>
      <c r="AC9414" s="13"/>
      <c r="AD9414" s="13"/>
      <c r="AE9414" s="13"/>
      <c r="AF9414" s="13"/>
      <c r="AG9414" s="13"/>
      <c r="AH9414" s="13"/>
      <c r="AI9414" s="13"/>
      <c r="AJ9414" s="13"/>
      <c r="AK9414" s="13"/>
      <c r="AL9414" s="13"/>
      <c r="AM9414" s="13"/>
      <c r="AN9414" s="13"/>
      <c r="AO9414" s="13"/>
      <c r="AP9414" s="13"/>
      <c r="AQ9414" s="13"/>
      <c r="AR9414" s="13"/>
      <c r="AS9414" s="13"/>
      <c r="AT9414" s="13"/>
      <c r="AU9414" s="13"/>
      <c r="AV9414" s="13"/>
      <c r="AW9414" s="13"/>
      <c r="AX9414" s="13"/>
      <c r="AY9414" s="13"/>
      <c r="AZ9414" s="12"/>
      <c r="BA9414" s="12"/>
      <c r="BB9414" s="12"/>
      <c r="BC9414" s="11"/>
      <c r="BD9414" s="11"/>
      <c r="BE9414" s="11"/>
      <c r="BF9414" s="11"/>
    </row>
    <row r="9415" spans="1:58" x14ac:dyDescent="0.25">
      <c r="A9415" s="13"/>
      <c r="B9415" s="13"/>
      <c r="C9415" s="13"/>
      <c r="D9415" s="13"/>
      <c r="E9415" s="13"/>
      <c r="F9415" s="13"/>
      <c r="G9415" s="13"/>
      <c r="H9415" s="13"/>
      <c r="I9415" s="13"/>
      <c r="J9415" s="13"/>
      <c r="K9415" s="13"/>
      <c r="L9415" s="13"/>
      <c r="M9415" s="13"/>
      <c r="N9415" s="13"/>
      <c r="O9415" s="13"/>
      <c r="P9415" s="13"/>
      <c r="Q9415" s="13"/>
      <c r="R9415" s="13"/>
      <c r="S9415" s="13"/>
      <c r="T9415" s="13"/>
      <c r="U9415" s="13"/>
      <c r="V9415" s="13"/>
      <c r="W9415" s="13"/>
      <c r="X9415" s="13"/>
      <c r="Y9415" s="13"/>
      <c r="Z9415" s="13"/>
      <c r="AA9415" s="13"/>
      <c r="AB9415" s="13"/>
      <c r="AC9415" s="13"/>
      <c r="AD9415" s="13"/>
      <c r="AE9415" s="13"/>
      <c r="AF9415" s="13"/>
      <c r="AG9415" s="13"/>
      <c r="AH9415" s="13"/>
      <c r="AI9415" s="13"/>
      <c r="AJ9415" s="13"/>
      <c r="AK9415" s="13"/>
      <c r="AL9415" s="13"/>
      <c r="AM9415" s="13"/>
      <c r="AN9415" s="13"/>
      <c r="AO9415" s="13"/>
      <c r="AP9415" s="13"/>
      <c r="AQ9415" s="13"/>
      <c r="AR9415" s="13"/>
      <c r="AS9415" s="13"/>
      <c r="AT9415" s="13"/>
      <c r="AU9415" s="13"/>
      <c r="AV9415" s="13"/>
      <c r="AW9415" s="13"/>
      <c r="AX9415" s="13"/>
      <c r="AY9415" s="13"/>
      <c r="AZ9415" s="12"/>
      <c r="BA9415" s="12"/>
      <c r="BB9415" s="12"/>
      <c r="BC9415" s="11"/>
      <c r="BD9415" s="11"/>
      <c r="BE9415" s="11"/>
      <c r="BF9415" s="11"/>
    </row>
    <row r="9416" spans="1:58" x14ac:dyDescent="0.25">
      <c r="A9416" s="13"/>
      <c r="B9416" s="13"/>
      <c r="C9416" s="13"/>
      <c r="D9416" s="13"/>
      <c r="E9416" s="13"/>
      <c r="F9416" s="13"/>
      <c r="G9416" s="13"/>
      <c r="H9416" s="13"/>
      <c r="I9416" s="13"/>
      <c r="J9416" s="13"/>
      <c r="K9416" s="13"/>
      <c r="L9416" s="13"/>
      <c r="M9416" s="13"/>
      <c r="N9416" s="13"/>
      <c r="O9416" s="13"/>
      <c r="P9416" s="13"/>
      <c r="Q9416" s="13"/>
      <c r="R9416" s="13"/>
      <c r="S9416" s="13"/>
      <c r="T9416" s="13"/>
      <c r="U9416" s="13"/>
      <c r="V9416" s="13"/>
      <c r="W9416" s="13"/>
      <c r="X9416" s="13"/>
      <c r="Y9416" s="13"/>
      <c r="Z9416" s="13"/>
      <c r="AA9416" s="13"/>
      <c r="AB9416" s="13"/>
      <c r="AC9416" s="13"/>
      <c r="AD9416" s="13"/>
      <c r="AE9416" s="13"/>
      <c r="AF9416" s="13"/>
      <c r="AG9416" s="13"/>
      <c r="AH9416" s="13"/>
      <c r="AI9416" s="13"/>
      <c r="AJ9416" s="13"/>
      <c r="AK9416" s="13"/>
      <c r="AL9416" s="13"/>
      <c r="AM9416" s="13"/>
      <c r="AN9416" s="13"/>
      <c r="AO9416" s="13"/>
      <c r="AP9416" s="13"/>
      <c r="AQ9416" s="13"/>
      <c r="AR9416" s="13"/>
      <c r="AS9416" s="13"/>
      <c r="AT9416" s="13"/>
      <c r="AU9416" s="13"/>
      <c r="AV9416" s="13"/>
      <c r="AW9416" s="13"/>
      <c r="AX9416" s="13"/>
      <c r="AY9416" s="13"/>
      <c r="AZ9416" s="12"/>
      <c r="BA9416" s="12"/>
      <c r="BB9416" s="12"/>
      <c r="BC9416" s="11"/>
      <c r="BD9416" s="11"/>
      <c r="BE9416" s="11"/>
      <c r="BF9416" s="11"/>
    </row>
    <row r="9417" spans="1:58" x14ac:dyDescent="0.25">
      <c r="A9417" s="13"/>
      <c r="B9417" s="13"/>
      <c r="C9417" s="13"/>
      <c r="D9417" s="13"/>
      <c r="E9417" s="13"/>
      <c r="F9417" s="13"/>
      <c r="G9417" s="13"/>
      <c r="H9417" s="13"/>
      <c r="I9417" s="13"/>
      <c r="J9417" s="13"/>
      <c r="K9417" s="13"/>
      <c r="L9417" s="13"/>
      <c r="M9417" s="13"/>
      <c r="N9417" s="13"/>
      <c r="O9417" s="13"/>
      <c r="P9417" s="13"/>
      <c r="Q9417" s="13"/>
      <c r="R9417" s="13"/>
      <c r="S9417" s="13"/>
      <c r="T9417" s="13"/>
      <c r="U9417" s="13"/>
      <c r="V9417" s="13"/>
      <c r="W9417" s="13"/>
      <c r="X9417" s="13"/>
      <c r="Y9417" s="13"/>
      <c r="Z9417" s="13"/>
      <c r="AA9417" s="13"/>
      <c r="AB9417" s="13"/>
      <c r="AC9417" s="13"/>
      <c r="AD9417" s="13"/>
      <c r="AE9417" s="13"/>
      <c r="AF9417" s="13"/>
      <c r="AG9417" s="13"/>
      <c r="AH9417" s="13"/>
      <c r="AI9417" s="13"/>
      <c r="AJ9417" s="13"/>
      <c r="AK9417" s="13"/>
      <c r="AL9417" s="13"/>
      <c r="AM9417" s="13"/>
      <c r="AN9417" s="13"/>
      <c r="AO9417" s="13"/>
      <c r="AP9417" s="13"/>
      <c r="AQ9417" s="13"/>
      <c r="AR9417" s="13"/>
      <c r="AS9417" s="13"/>
      <c r="AT9417" s="13"/>
      <c r="AU9417" s="13"/>
      <c r="AV9417" s="13"/>
      <c r="AW9417" s="13"/>
      <c r="AX9417" s="13"/>
      <c r="AY9417" s="13"/>
      <c r="AZ9417" s="12"/>
      <c r="BA9417" s="12"/>
      <c r="BB9417" s="12"/>
      <c r="BC9417" s="11"/>
      <c r="BD9417" s="11"/>
      <c r="BE9417" s="11"/>
      <c r="BF9417" s="11"/>
    </row>
    <row r="9418" spans="1:58" x14ac:dyDescent="0.25">
      <c r="A9418" s="13"/>
      <c r="B9418" s="13"/>
      <c r="C9418" s="13"/>
      <c r="D9418" s="13"/>
      <c r="E9418" s="13"/>
      <c r="F9418" s="13"/>
      <c r="G9418" s="13"/>
      <c r="H9418" s="13"/>
      <c r="I9418" s="13"/>
      <c r="J9418" s="13"/>
      <c r="K9418" s="13"/>
      <c r="L9418" s="13"/>
      <c r="M9418" s="13"/>
      <c r="N9418" s="13"/>
      <c r="O9418" s="13"/>
      <c r="P9418" s="13"/>
      <c r="Q9418" s="13"/>
      <c r="R9418" s="13"/>
      <c r="S9418" s="13"/>
      <c r="T9418" s="13"/>
      <c r="U9418" s="13"/>
      <c r="V9418" s="13"/>
      <c r="W9418" s="13"/>
      <c r="X9418" s="13"/>
      <c r="Y9418" s="13"/>
      <c r="Z9418" s="13"/>
      <c r="AA9418" s="13"/>
      <c r="AB9418" s="13"/>
      <c r="AC9418" s="13"/>
      <c r="AD9418" s="13"/>
      <c r="AE9418" s="13"/>
      <c r="AF9418" s="13"/>
      <c r="AG9418" s="13"/>
      <c r="AH9418" s="13"/>
      <c r="AI9418" s="13"/>
      <c r="AJ9418" s="13"/>
      <c r="AK9418" s="13"/>
      <c r="AL9418" s="13"/>
      <c r="AM9418" s="13"/>
      <c r="AN9418" s="13"/>
      <c r="AO9418" s="13"/>
      <c r="AP9418" s="13"/>
      <c r="AQ9418" s="13"/>
      <c r="AR9418" s="13"/>
      <c r="AS9418" s="13"/>
      <c r="AT9418" s="13"/>
      <c r="AU9418" s="13"/>
      <c r="AV9418" s="13"/>
      <c r="AW9418" s="13"/>
      <c r="AX9418" s="13"/>
      <c r="AY9418" s="13"/>
      <c r="AZ9418" s="12"/>
      <c r="BA9418" s="12"/>
      <c r="BB9418" s="12"/>
      <c r="BC9418" s="11"/>
      <c r="BD9418" s="11"/>
      <c r="BE9418" s="11"/>
      <c r="BF9418" s="11"/>
    </row>
    <row r="9419" spans="1:58" x14ac:dyDescent="0.25">
      <c r="A9419" s="13"/>
      <c r="B9419" s="13"/>
      <c r="C9419" s="13"/>
      <c r="D9419" s="13"/>
      <c r="E9419" s="13"/>
      <c r="F9419" s="13"/>
      <c r="G9419" s="13"/>
      <c r="H9419" s="13"/>
      <c r="I9419" s="13"/>
      <c r="J9419" s="13"/>
      <c r="K9419" s="13"/>
      <c r="L9419" s="13"/>
      <c r="M9419" s="13"/>
      <c r="N9419" s="13"/>
      <c r="O9419" s="13"/>
      <c r="P9419" s="13"/>
      <c r="Q9419" s="13"/>
      <c r="R9419" s="13"/>
      <c r="S9419" s="13"/>
      <c r="T9419" s="13"/>
      <c r="U9419" s="13"/>
      <c r="V9419" s="13"/>
      <c r="W9419" s="13"/>
      <c r="X9419" s="13"/>
      <c r="Y9419" s="13"/>
      <c r="Z9419" s="13"/>
      <c r="AA9419" s="13"/>
      <c r="AB9419" s="13"/>
      <c r="AC9419" s="13"/>
      <c r="AD9419" s="13"/>
      <c r="AE9419" s="13"/>
      <c r="AF9419" s="13"/>
      <c r="AG9419" s="13"/>
      <c r="AH9419" s="13"/>
      <c r="AI9419" s="13"/>
      <c r="AJ9419" s="13"/>
      <c r="AK9419" s="13"/>
      <c r="AL9419" s="13"/>
      <c r="AM9419" s="13"/>
      <c r="AN9419" s="13"/>
      <c r="AO9419" s="13"/>
      <c r="AP9419" s="13"/>
      <c r="AQ9419" s="13"/>
      <c r="AR9419" s="13"/>
      <c r="AS9419" s="13"/>
      <c r="AT9419" s="13"/>
      <c r="AU9419" s="13"/>
      <c r="AV9419" s="13"/>
      <c r="AW9419" s="13"/>
      <c r="AX9419" s="13"/>
      <c r="AY9419" s="13"/>
      <c r="AZ9419" s="12"/>
      <c r="BA9419" s="12"/>
      <c r="BB9419" s="12"/>
      <c r="BC9419" s="11"/>
      <c r="BD9419" s="11"/>
      <c r="BE9419" s="11"/>
      <c r="BF9419" s="11"/>
    </row>
    <row r="9420" spans="1:58" x14ac:dyDescent="0.25">
      <c r="A9420" s="13"/>
      <c r="B9420" s="13"/>
      <c r="C9420" s="13"/>
      <c r="D9420" s="13"/>
      <c r="E9420" s="13"/>
      <c r="F9420" s="13"/>
      <c r="G9420" s="13"/>
      <c r="H9420" s="13"/>
      <c r="I9420" s="13"/>
      <c r="J9420" s="13"/>
      <c r="K9420" s="13"/>
      <c r="L9420" s="13"/>
      <c r="M9420" s="13"/>
      <c r="N9420" s="13"/>
      <c r="O9420" s="13"/>
      <c r="P9420" s="13"/>
      <c r="Q9420" s="13"/>
      <c r="R9420" s="13"/>
      <c r="S9420" s="13"/>
      <c r="T9420" s="13"/>
      <c r="U9420" s="13"/>
      <c r="V9420" s="13"/>
      <c r="W9420" s="13"/>
      <c r="X9420" s="13"/>
      <c r="Y9420" s="13"/>
      <c r="Z9420" s="13"/>
      <c r="AA9420" s="13"/>
      <c r="AB9420" s="13"/>
      <c r="AC9420" s="13"/>
      <c r="AD9420" s="13"/>
      <c r="AE9420" s="13"/>
      <c r="AF9420" s="13"/>
      <c r="AG9420" s="13"/>
      <c r="AH9420" s="13"/>
      <c r="AI9420" s="13"/>
      <c r="AJ9420" s="13"/>
      <c r="AK9420" s="13"/>
      <c r="AL9420" s="13"/>
      <c r="AM9420" s="13"/>
      <c r="AN9420" s="13"/>
      <c r="AO9420" s="13"/>
      <c r="AP9420" s="13"/>
      <c r="AQ9420" s="13"/>
      <c r="AR9420" s="13"/>
      <c r="AS9420" s="13"/>
      <c r="AT9420" s="13"/>
      <c r="AU9420" s="13"/>
      <c r="AV9420" s="13"/>
      <c r="AW9420" s="13"/>
      <c r="AX9420" s="13"/>
      <c r="AY9420" s="13"/>
      <c r="AZ9420" s="12"/>
      <c r="BA9420" s="12"/>
      <c r="BB9420" s="12"/>
      <c r="BC9420" s="11"/>
      <c r="BD9420" s="11"/>
      <c r="BE9420" s="11"/>
      <c r="BF9420" s="11"/>
    </row>
    <row r="9421" spans="1:58" x14ac:dyDescent="0.25">
      <c r="A9421" s="13"/>
      <c r="B9421" s="13"/>
      <c r="C9421" s="13"/>
      <c r="D9421" s="13"/>
      <c r="E9421" s="13"/>
      <c r="F9421" s="13"/>
      <c r="G9421" s="13"/>
      <c r="H9421" s="13"/>
      <c r="I9421" s="13"/>
      <c r="J9421" s="13"/>
      <c r="K9421" s="13"/>
      <c r="L9421" s="13"/>
      <c r="M9421" s="13"/>
      <c r="N9421" s="13"/>
      <c r="O9421" s="13"/>
      <c r="P9421" s="13"/>
      <c r="Q9421" s="13"/>
      <c r="R9421" s="13"/>
      <c r="S9421" s="13"/>
      <c r="T9421" s="13"/>
      <c r="U9421" s="13"/>
      <c r="V9421" s="13"/>
      <c r="W9421" s="13"/>
      <c r="X9421" s="13"/>
      <c r="Y9421" s="13"/>
      <c r="Z9421" s="13"/>
      <c r="AA9421" s="13"/>
      <c r="AB9421" s="13"/>
      <c r="AC9421" s="13"/>
      <c r="AD9421" s="13"/>
      <c r="AE9421" s="13"/>
      <c r="AF9421" s="13"/>
      <c r="AG9421" s="13"/>
      <c r="AH9421" s="13"/>
      <c r="AI9421" s="13"/>
      <c r="AJ9421" s="13"/>
      <c r="AK9421" s="13"/>
      <c r="AL9421" s="13"/>
      <c r="AM9421" s="13"/>
      <c r="AN9421" s="13"/>
      <c r="AO9421" s="13"/>
      <c r="AP9421" s="13"/>
      <c r="AQ9421" s="13"/>
      <c r="AR9421" s="13"/>
      <c r="AS9421" s="13"/>
      <c r="AT9421" s="13"/>
      <c r="AU9421" s="13"/>
      <c r="AV9421" s="13"/>
      <c r="AW9421" s="13"/>
      <c r="AX9421" s="13"/>
      <c r="AY9421" s="13"/>
      <c r="AZ9421" s="12"/>
      <c r="BA9421" s="12"/>
      <c r="BB9421" s="12"/>
      <c r="BC9421" s="11"/>
      <c r="BD9421" s="11"/>
      <c r="BE9421" s="11"/>
      <c r="BF9421" s="11"/>
    </row>
    <row r="9422" spans="1:58" x14ac:dyDescent="0.25">
      <c r="A9422" s="13"/>
      <c r="B9422" s="13"/>
      <c r="C9422" s="13"/>
      <c r="D9422" s="13"/>
      <c r="E9422" s="13"/>
      <c r="F9422" s="13"/>
      <c r="G9422" s="13"/>
      <c r="H9422" s="13"/>
      <c r="I9422" s="13"/>
      <c r="J9422" s="13"/>
      <c r="K9422" s="13"/>
      <c r="L9422" s="13"/>
      <c r="M9422" s="13"/>
      <c r="N9422" s="13"/>
      <c r="O9422" s="13"/>
      <c r="P9422" s="13"/>
      <c r="Q9422" s="13"/>
      <c r="R9422" s="13"/>
      <c r="S9422" s="13"/>
      <c r="T9422" s="13"/>
      <c r="U9422" s="13"/>
      <c r="V9422" s="13"/>
      <c r="W9422" s="13"/>
      <c r="X9422" s="13"/>
      <c r="Y9422" s="13"/>
      <c r="Z9422" s="13"/>
      <c r="AA9422" s="13"/>
      <c r="AB9422" s="13"/>
      <c r="AC9422" s="13"/>
      <c r="AD9422" s="13"/>
      <c r="AE9422" s="13"/>
      <c r="AF9422" s="13"/>
      <c r="AG9422" s="13"/>
      <c r="AH9422" s="13"/>
      <c r="AI9422" s="13"/>
      <c r="AJ9422" s="13"/>
      <c r="AK9422" s="13"/>
      <c r="AL9422" s="13"/>
      <c r="AM9422" s="13"/>
      <c r="AN9422" s="13"/>
      <c r="AO9422" s="13"/>
      <c r="AP9422" s="13"/>
      <c r="AQ9422" s="13"/>
      <c r="AR9422" s="13"/>
      <c r="AS9422" s="13"/>
      <c r="AT9422" s="13"/>
      <c r="AU9422" s="13"/>
      <c r="AV9422" s="13"/>
      <c r="AW9422" s="13"/>
      <c r="AX9422" s="13"/>
      <c r="AY9422" s="13"/>
      <c r="AZ9422" s="12"/>
      <c r="BA9422" s="12"/>
      <c r="BB9422" s="12"/>
      <c r="BC9422" s="11"/>
      <c r="BD9422" s="11"/>
      <c r="BE9422" s="11"/>
      <c r="BF9422" s="11"/>
    </row>
    <row r="9423" spans="1:58" x14ac:dyDescent="0.25">
      <c r="A9423" s="13"/>
      <c r="B9423" s="13"/>
      <c r="C9423" s="13"/>
      <c r="D9423" s="13"/>
      <c r="E9423" s="13"/>
      <c r="F9423" s="13"/>
      <c r="G9423" s="13"/>
      <c r="H9423" s="13"/>
      <c r="I9423" s="13"/>
      <c r="J9423" s="13"/>
      <c r="K9423" s="13"/>
      <c r="L9423" s="13"/>
      <c r="M9423" s="13"/>
      <c r="N9423" s="13"/>
      <c r="O9423" s="13"/>
      <c r="P9423" s="13"/>
      <c r="Q9423" s="13"/>
      <c r="R9423" s="13"/>
      <c r="S9423" s="13"/>
      <c r="T9423" s="13"/>
      <c r="U9423" s="13"/>
      <c r="V9423" s="13"/>
      <c r="W9423" s="13"/>
      <c r="X9423" s="13"/>
      <c r="Y9423" s="13"/>
      <c r="Z9423" s="13"/>
      <c r="AA9423" s="13"/>
      <c r="AB9423" s="13"/>
      <c r="AC9423" s="13"/>
      <c r="AD9423" s="13"/>
      <c r="AE9423" s="13"/>
      <c r="AF9423" s="13"/>
      <c r="AG9423" s="13"/>
      <c r="AH9423" s="13"/>
      <c r="AI9423" s="13"/>
      <c r="AJ9423" s="13"/>
      <c r="AK9423" s="13"/>
      <c r="AL9423" s="13"/>
      <c r="AM9423" s="13"/>
      <c r="AN9423" s="13"/>
      <c r="AO9423" s="13"/>
      <c r="AP9423" s="13"/>
      <c r="AQ9423" s="13"/>
      <c r="AR9423" s="13"/>
      <c r="AS9423" s="13"/>
      <c r="AT9423" s="13"/>
      <c r="AU9423" s="13"/>
      <c r="AV9423" s="13"/>
      <c r="AW9423" s="13"/>
      <c r="AX9423" s="13"/>
      <c r="AY9423" s="13"/>
      <c r="AZ9423" s="12"/>
      <c r="BA9423" s="12"/>
      <c r="BB9423" s="12"/>
      <c r="BC9423" s="11"/>
      <c r="BD9423" s="11"/>
      <c r="BE9423" s="11"/>
      <c r="BF9423" s="11"/>
    </row>
    <row r="9424" spans="1:58" x14ac:dyDescent="0.25">
      <c r="A9424" s="13"/>
      <c r="B9424" s="13"/>
      <c r="C9424" s="13"/>
      <c r="D9424" s="13"/>
      <c r="E9424" s="13"/>
      <c r="F9424" s="13"/>
      <c r="G9424" s="13"/>
      <c r="H9424" s="13"/>
      <c r="I9424" s="13"/>
      <c r="J9424" s="13"/>
      <c r="K9424" s="13"/>
      <c r="L9424" s="13"/>
      <c r="M9424" s="13"/>
      <c r="N9424" s="13"/>
      <c r="O9424" s="13"/>
      <c r="P9424" s="13"/>
      <c r="Q9424" s="13"/>
      <c r="R9424" s="13"/>
      <c r="S9424" s="13"/>
      <c r="T9424" s="13"/>
      <c r="U9424" s="13"/>
      <c r="V9424" s="13"/>
      <c r="W9424" s="13"/>
      <c r="X9424" s="13"/>
      <c r="Y9424" s="13"/>
      <c r="Z9424" s="13"/>
      <c r="AA9424" s="13"/>
      <c r="AB9424" s="13"/>
      <c r="AC9424" s="13"/>
      <c r="AD9424" s="13"/>
      <c r="AE9424" s="13"/>
      <c r="AF9424" s="13"/>
      <c r="AG9424" s="13"/>
      <c r="AH9424" s="13"/>
      <c r="AI9424" s="13"/>
      <c r="AJ9424" s="13"/>
      <c r="AK9424" s="13"/>
      <c r="AL9424" s="13"/>
      <c r="AM9424" s="13"/>
      <c r="AN9424" s="13"/>
      <c r="AO9424" s="13"/>
      <c r="AP9424" s="13"/>
      <c r="AQ9424" s="13"/>
      <c r="AR9424" s="13"/>
      <c r="AS9424" s="13"/>
      <c r="AT9424" s="13"/>
      <c r="AU9424" s="13"/>
      <c r="AV9424" s="13"/>
      <c r="AW9424" s="13"/>
      <c r="AX9424" s="13"/>
      <c r="AY9424" s="13"/>
      <c r="AZ9424" s="12"/>
      <c r="BA9424" s="12"/>
      <c r="BB9424" s="12"/>
      <c r="BC9424" s="11"/>
      <c r="BD9424" s="11"/>
      <c r="BE9424" s="11"/>
      <c r="BF9424" s="11"/>
    </row>
    <row r="9425" spans="1:58" x14ac:dyDescent="0.25">
      <c r="A9425" s="13"/>
      <c r="B9425" s="13"/>
      <c r="C9425" s="13"/>
      <c r="D9425" s="13"/>
      <c r="E9425" s="13"/>
      <c r="F9425" s="13"/>
      <c r="G9425" s="13"/>
      <c r="H9425" s="13"/>
      <c r="I9425" s="13"/>
      <c r="J9425" s="13"/>
      <c r="K9425" s="13"/>
      <c r="L9425" s="13"/>
      <c r="M9425" s="13"/>
      <c r="N9425" s="13"/>
      <c r="O9425" s="13"/>
      <c r="P9425" s="13"/>
      <c r="Q9425" s="13"/>
      <c r="R9425" s="13"/>
      <c r="S9425" s="13"/>
      <c r="T9425" s="13"/>
      <c r="U9425" s="13"/>
      <c r="V9425" s="13"/>
      <c r="W9425" s="13"/>
      <c r="X9425" s="13"/>
      <c r="Y9425" s="13"/>
      <c r="Z9425" s="13"/>
      <c r="AA9425" s="13"/>
      <c r="AB9425" s="13"/>
      <c r="AC9425" s="13"/>
      <c r="AD9425" s="13"/>
      <c r="AE9425" s="13"/>
      <c r="AF9425" s="13"/>
      <c r="AG9425" s="13"/>
      <c r="AH9425" s="13"/>
      <c r="AI9425" s="13"/>
      <c r="AJ9425" s="13"/>
      <c r="AK9425" s="13"/>
      <c r="AL9425" s="13"/>
      <c r="AM9425" s="13"/>
      <c r="AN9425" s="13"/>
      <c r="AO9425" s="13"/>
      <c r="AP9425" s="13"/>
      <c r="AQ9425" s="13"/>
      <c r="AR9425" s="13"/>
      <c r="AS9425" s="13"/>
      <c r="AT9425" s="13"/>
      <c r="AU9425" s="13"/>
      <c r="AV9425" s="13"/>
      <c r="AW9425" s="13"/>
      <c r="AX9425" s="13"/>
      <c r="AY9425" s="13"/>
      <c r="AZ9425" s="12"/>
      <c r="BA9425" s="12"/>
      <c r="BB9425" s="12"/>
      <c r="BC9425" s="11"/>
      <c r="BD9425" s="11"/>
      <c r="BE9425" s="11"/>
      <c r="BF9425" s="11"/>
    </row>
    <row r="9426" spans="1:58" x14ac:dyDescent="0.25">
      <c r="A9426" s="13"/>
      <c r="B9426" s="13"/>
      <c r="C9426" s="13"/>
      <c r="D9426" s="13"/>
      <c r="E9426" s="13"/>
      <c r="F9426" s="13"/>
      <c r="G9426" s="13"/>
      <c r="H9426" s="13"/>
      <c r="I9426" s="13"/>
      <c r="J9426" s="13"/>
      <c r="K9426" s="13"/>
      <c r="L9426" s="13"/>
      <c r="M9426" s="13"/>
      <c r="N9426" s="13"/>
      <c r="O9426" s="13"/>
      <c r="P9426" s="13"/>
      <c r="Q9426" s="13"/>
      <c r="R9426" s="13"/>
      <c r="S9426" s="13"/>
      <c r="T9426" s="13"/>
      <c r="U9426" s="13"/>
      <c r="V9426" s="13"/>
      <c r="W9426" s="13"/>
      <c r="X9426" s="13"/>
      <c r="Y9426" s="13"/>
      <c r="Z9426" s="13"/>
      <c r="AA9426" s="13"/>
      <c r="AB9426" s="13"/>
      <c r="AC9426" s="13"/>
      <c r="AD9426" s="13"/>
      <c r="AE9426" s="13"/>
      <c r="AF9426" s="13"/>
      <c r="AG9426" s="13"/>
      <c r="AH9426" s="13"/>
      <c r="AI9426" s="13"/>
      <c r="AJ9426" s="13"/>
      <c r="AK9426" s="13"/>
      <c r="AL9426" s="13"/>
      <c r="AM9426" s="13"/>
      <c r="AN9426" s="13"/>
      <c r="AO9426" s="13"/>
      <c r="AP9426" s="13"/>
      <c r="AQ9426" s="13"/>
      <c r="AR9426" s="13"/>
      <c r="AS9426" s="13"/>
      <c r="AT9426" s="13"/>
      <c r="AU9426" s="13"/>
      <c r="AV9426" s="13"/>
      <c r="AW9426" s="13"/>
      <c r="AX9426" s="13"/>
      <c r="AY9426" s="13"/>
      <c r="AZ9426" s="12"/>
      <c r="BA9426" s="12"/>
      <c r="BB9426" s="12"/>
      <c r="BC9426" s="11"/>
      <c r="BD9426" s="11"/>
      <c r="BE9426" s="11"/>
      <c r="BF9426" s="11"/>
    </row>
    <row r="9427" spans="1:58" x14ac:dyDescent="0.25">
      <c r="A9427" s="13"/>
      <c r="B9427" s="13"/>
      <c r="C9427" s="13"/>
      <c r="D9427" s="13"/>
      <c r="E9427" s="13"/>
      <c r="F9427" s="13"/>
      <c r="G9427" s="13"/>
      <c r="H9427" s="13"/>
      <c r="I9427" s="13"/>
      <c r="J9427" s="13"/>
      <c r="K9427" s="13"/>
      <c r="L9427" s="13"/>
      <c r="M9427" s="13"/>
      <c r="N9427" s="13"/>
      <c r="O9427" s="13"/>
      <c r="P9427" s="13"/>
      <c r="Q9427" s="13"/>
      <c r="R9427" s="13"/>
      <c r="S9427" s="13"/>
      <c r="T9427" s="13"/>
      <c r="U9427" s="13"/>
      <c r="V9427" s="13"/>
      <c r="W9427" s="13"/>
      <c r="X9427" s="13"/>
      <c r="Y9427" s="13"/>
      <c r="Z9427" s="13"/>
      <c r="AA9427" s="13"/>
      <c r="AB9427" s="13"/>
      <c r="AC9427" s="13"/>
      <c r="AD9427" s="13"/>
      <c r="AE9427" s="13"/>
      <c r="AF9427" s="13"/>
      <c r="AG9427" s="13"/>
      <c r="AH9427" s="13"/>
      <c r="AI9427" s="13"/>
      <c r="AJ9427" s="13"/>
      <c r="AK9427" s="13"/>
      <c r="AL9427" s="13"/>
      <c r="AM9427" s="13"/>
      <c r="AN9427" s="13"/>
      <c r="AO9427" s="13"/>
      <c r="AP9427" s="13"/>
      <c r="AQ9427" s="13"/>
      <c r="AR9427" s="13"/>
      <c r="AS9427" s="13"/>
      <c r="AT9427" s="13"/>
      <c r="AU9427" s="13"/>
      <c r="AV9427" s="13"/>
      <c r="AW9427" s="13"/>
      <c r="AX9427" s="13"/>
      <c r="AY9427" s="13"/>
      <c r="AZ9427" s="12"/>
      <c r="BA9427" s="12"/>
      <c r="BB9427" s="12"/>
      <c r="BC9427" s="11"/>
      <c r="BD9427" s="11"/>
      <c r="BE9427" s="11"/>
      <c r="BF9427" s="11"/>
    </row>
    <row r="9428" spans="1:58" x14ac:dyDescent="0.25">
      <c r="A9428" s="13"/>
      <c r="B9428" s="13"/>
      <c r="C9428" s="13"/>
      <c r="D9428" s="13"/>
      <c r="E9428" s="13"/>
      <c r="F9428" s="13"/>
      <c r="G9428" s="13"/>
      <c r="H9428" s="13"/>
      <c r="I9428" s="13"/>
      <c r="J9428" s="13"/>
      <c r="K9428" s="13"/>
      <c r="L9428" s="13"/>
      <c r="M9428" s="13"/>
      <c r="N9428" s="13"/>
      <c r="O9428" s="13"/>
      <c r="P9428" s="13"/>
      <c r="Q9428" s="13"/>
      <c r="R9428" s="13"/>
      <c r="S9428" s="13"/>
      <c r="T9428" s="13"/>
      <c r="U9428" s="13"/>
      <c r="V9428" s="13"/>
      <c r="W9428" s="13"/>
      <c r="X9428" s="13"/>
      <c r="Y9428" s="13"/>
      <c r="Z9428" s="13"/>
      <c r="AA9428" s="13"/>
      <c r="AB9428" s="13"/>
      <c r="AC9428" s="13"/>
      <c r="AD9428" s="13"/>
      <c r="AE9428" s="13"/>
      <c r="AF9428" s="13"/>
      <c r="AG9428" s="13"/>
      <c r="AH9428" s="13"/>
      <c r="AI9428" s="13"/>
      <c r="AJ9428" s="13"/>
      <c r="AK9428" s="13"/>
      <c r="AL9428" s="13"/>
      <c r="AM9428" s="13"/>
      <c r="AN9428" s="13"/>
      <c r="AO9428" s="13"/>
      <c r="AP9428" s="13"/>
      <c r="AQ9428" s="13"/>
      <c r="AR9428" s="13"/>
      <c r="AS9428" s="13"/>
      <c r="AT9428" s="13"/>
      <c r="AU9428" s="13"/>
      <c r="AV9428" s="13"/>
      <c r="AW9428" s="13"/>
      <c r="AX9428" s="13"/>
      <c r="AY9428" s="13"/>
      <c r="AZ9428" s="12"/>
      <c r="BA9428" s="12"/>
      <c r="BB9428" s="12"/>
      <c r="BC9428" s="11"/>
      <c r="BD9428" s="11"/>
      <c r="BE9428" s="11"/>
      <c r="BF9428" s="11"/>
    </row>
    <row r="9429" spans="1:58" x14ac:dyDescent="0.25">
      <c r="A9429" s="13"/>
      <c r="B9429" s="13"/>
      <c r="C9429" s="13"/>
      <c r="D9429" s="13"/>
      <c r="E9429" s="13"/>
      <c r="F9429" s="13"/>
      <c r="G9429" s="13"/>
      <c r="H9429" s="13"/>
      <c r="I9429" s="13"/>
      <c r="J9429" s="13"/>
      <c r="K9429" s="13"/>
      <c r="L9429" s="13"/>
      <c r="M9429" s="13"/>
      <c r="N9429" s="13"/>
      <c r="O9429" s="13"/>
      <c r="P9429" s="13"/>
      <c r="Q9429" s="13"/>
      <c r="R9429" s="13"/>
      <c r="S9429" s="13"/>
      <c r="T9429" s="13"/>
      <c r="U9429" s="13"/>
      <c r="V9429" s="13"/>
      <c r="W9429" s="13"/>
      <c r="X9429" s="13"/>
      <c r="Y9429" s="13"/>
      <c r="Z9429" s="13"/>
      <c r="AA9429" s="13"/>
      <c r="AB9429" s="13"/>
      <c r="AC9429" s="13"/>
      <c r="AD9429" s="13"/>
      <c r="AE9429" s="13"/>
      <c r="AF9429" s="13"/>
      <c r="AG9429" s="13"/>
      <c r="AH9429" s="13"/>
      <c r="AI9429" s="13"/>
      <c r="AJ9429" s="13"/>
      <c r="AK9429" s="13"/>
      <c r="AL9429" s="13"/>
      <c r="AM9429" s="13"/>
      <c r="AN9429" s="13"/>
      <c r="AO9429" s="13"/>
      <c r="AP9429" s="13"/>
      <c r="AQ9429" s="13"/>
      <c r="AR9429" s="13"/>
      <c r="AS9429" s="13"/>
      <c r="AT9429" s="13"/>
      <c r="AU9429" s="13"/>
      <c r="AV9429" s="13"/>
      <c r="AW9429" s="13"/>
      <c r="AX9429" s="13"/>
      <c r="AY9429" s="13"/>
      <c r="AZ9429" s="12"/>
      <c r="BA9429" s="12"/>
      <c r="BB9429" s="12"/>
      <c r="BC9429" s="11"/>
      <c r="BD9429" s="11"/>
      <c r="BE9429" s="11"/>
      <c r="BF9429" s="11"/>
    </row>
    <row r="9430" spans="1:58" x14ac:dyDescent="0.25">
      <c r="A9430" s="13"/>
      <c r="B9430" s="13"/>
      <c r="C9430" s="13"/>
      <c r="D9430" s="13"/>
      <c r="E9430" s="13"/>
      <c r="F9430" s="13"/>
      <c r="G9430" s="13"/>
      <c r="H9430" s="13"/>
      <c r="I9430" s="13"/>
      <c r="J9430" s="13"/>
      <c r="K9430" s="13"/>
      <c r="L9430" s="13"/>
      <c r="M9430" s="13"/>
      <c r="N9430" s="13"/>
      <c r="O9430" s="13"/>
      <c r="P9430" s="13"/>
      <c r="Q9430" s="13"/>
      <c r="R9430" s="13"/>
      <c r="S9430" s="13"/>
      <c r="T9430" s="13"/>
      <c r="U9430" s="13"/>
      <c r="V9430" s="13"/>
      <c r="W9430" s="13"/>
      <c r="X9430" s="13"/>
      <c r="Y9430" s="13"/>
      <c r="Z9430" s="13"/>
      <c r="AA9430" s="13"/>
      <c r="AB9430" s="13"/>
      <c r="AC9430" s="13"/>
      <c r="AD9430" s="13"/>
      <c r="AE9430" s="13"/>
      <c r="AF9430" s="13"/>
      <c r="AG9430" s="13"/>
      <c r="AH9430" s="13"/>
      <c r="AI9430" s="13"/>
      <c r="AJ9430" s="13"/>
      <c r="AK9430" s="13"/>
      <c r="AL9430" s="13"/>
      <c r="AM9430" s="13"/>
      <c r="AN9430" s="13"/>
      <c r="AO9430" s="13"/>
      <c r="AP9430" s="13"/>
      <c r="AQ9430" s="13"/>
      <c r="AR9430" s="13"/>
      <c r="AS9430" s="13"/>
      <c r="AT9430" s="13"/>
      <c r="AU9430" s="13"/>
      <c r="AV9430" s="13"/>
      <c r="AW9430" s="13"/>
      <c r="AX9430" s="13"/>
      <c r="AY9430" s="13"/>
      <c r="AZ9430" s="12"/>
      <c r="BA9430" s="12"/>
      <c r="BB9430" s="12"/>
      <c r="BC9430" s="11"/>
      <c r="BD9430" s="11"/>
      <c r="BE9430" s="11"/>
      <c r="BF9430" s="11"/>
    </row>
    <row r="9431" spans="1:58" x14ac:dyDescent="0.25">
      <c r="A9431" s="13"/>
      <c r="B9431" s="13"/>
      <c r="C9431" s="13"/>
      <c r="D9431" s="13"/>
      <c r="E9431" s="13"/>
      <c r="F9431" s="13"/>
      <c r="G9431" s="13"/>
      <c r="H9431" s="13"/>
      <c r="I9431" s="13"/>
      <c r="J9431" s="13"/>
      <c r="K9431" s="13"/>
      <c r="L9431" s="13"/>
      <c r="M9431" s="13"/>
      <c r="N9431" s="13"/>
      <c r="O9431" s="13"/>
      <c r="P9431" s="13"/>
      <c r="Q9431" s="13"/>
      <c r="R9431" s="13"/>
      <c r="S9431" s="13"/>
      <c r="T9431" s="13"/>
      <c r="U9431" s="13"/>
      <c r="V9431" s="13"/>
      <c r="W9431" s="13"/>
      <c r="X9431" s="13"/>
      <c r="Y9431" s="13"/>
      <c r="Z9431" s="13"/>
      <c r="AA9431" s="13"/>
      <c r="AB9431" s="13"/>
      <c r="AC9431" s="13"/>
      <c r="AD9431" s="13"/>
      <c r="AE9431" s="13"/>
      <c r="AF9431" s="13"/>
      <c r="AG9431" s="13"/>
      <c r="AH9431" s="13"/>
      <c r="AI9431" s="13"/>
      <c r="AJ9431" s="13"/>
      <c r="AK9431" s="13"/>
      <c r="AL9431" s="13"/>
      <c r="AM9431" s="13"/>
      <c r="AN9431" s="13"/>
      <c r="AO9431" s="13"/>
      <c r="AP9431" s="13"/>
      <c r="AQ9431" s="13"/>
      <c r="AR9431" s="13"/>
      <c r="AS9431" s="13"/>
      <c r="AT9431" s="13"/>
      <c r="AU9431" s="13"/>
      <c r="AV9431" s="13"/>
      <c r="AW9431" s="13"/>
      <c r="AX9431" s="13"/>
      <c r="AY9431" s="13"/>
      <c r="AZ9431" s="12"/>
      <c r="BA9431" s="12"/>
      <c r="BB9431" s="12"/>
      <c r="BC9431" s="11"/>
      <c r="BD9431" s="11"/>
      <c r="BE9431" s="11"/>
      <c r="BF9431" s="11"/>
    </row>
    <row r="9432" spans="1:58" x14ac:dyDescent="0.25">
      <c r="A9432" s="13"/>
      <c r="B9432" s="13"/>
      <c r="C9432" s="13"/>
      <c r="D9432" s="13"/>
      <c r="E9432" s="13"/>
      <c r="F9432" s="13"/>
      <c r="G9432" s="13"/>
      <c r="H9432" s="13"/>
      <c r="I9432" s="13"/>
      <c r="J9432" s="13"/>
      <c r="K9432" s="13"/>
      <c r="L9432" s="13"/>
      <c r="M9432" s="13"/>
      <c r="N9432" s="13"/>
      <c r="O9432" s="13"/>
      <c r="P9432" s="13"/>
      <c r="Q9432" s="13"/>
      <c r="R9432" s="13"/>
      <c r="S9432" s="13"/>
      <c r="T9432" s="13"/>
      <c r="U9432" s="13"/>
      <c r="V9432" s="13"/>
      <c r="W9432" s="13"/>
      <c r="X9432" s="13"/>
      <c r="Y9432" s="13"/>
      <c r="Z9432" s="13"/>
      <c r="AA9432" s="13"/>
      <c r="AB9432" s="13"/>
      <c r="AC9432" s="13"/>
      <c r="AD9432" s="13"/>
      <c r="AE9432" s="13"/>
      <c r="AF9432" s="13"/>
      <c r="AG9432" s="13"/>
      <c r="AH9432" s="13"/>
      <c r="AI9432" s="13"/>
      <c r="AJ9432" s="13"/>
      <c r="AK9432" s="13"/>
      <c r="AL9432" s="13"/>
      <c r="AM9432" s="13"/>
      <c r="AN9432" s="13"/>
      <c r="AO9432" s="13"/>
      <c r="AP9432" s="13"/>
      <c r="AQ9432" s="13"/>
      <c r="AR9432" s="13"/>
      <c r="AS9432" s="13"/>
      <c r="AT9432" s="13"/>
      <c r="AU9432" s="13"/>
      <c r="AV9432" s="13"/>
      <c r="AW9432" s="13"/>
      <c r="AX9432" s="13"/>
      <c r="AY9432" s="13"/>
      <c r="AZ9432" s="12"/>
      <c r="BA9432" s="12"/>
      <c r="BB9432" s="12"/>
      <c r="BC9432" s="11"/>
      <c r="BD9432" s="11"/>
      <c r="BE9432" s="11"/>
      <c r="BF9432" s="11"/>
    </row>
    <row r="9433" spans="1:58" x14ac:dyDescent="0.25">
      <c r="A9433" s="13"/>
      <c r="B9433" s="13"/>
      <c r="C9433" s="13"/>
      <c r="D9433" s="13"/>
      <c r="E9433" s="13"/>
      <c r="F9433" s="13"/>
      <c r="G9433" s="13"/>
      <c r="H9433" s="13"/>
      <c r="I9433" s="13"/>
      <c r="J9433" s="13"/>
      <c r="K9433" s="13"/>
      <c r="L9433" s="13"/>
      <c r="M9433" s="13"/>
      <c r="N9433" s="13"/>
      <c r="O9433" s="13"/>
      <c r="P9433" s="13"/>
      <c r="Q9433" s="13"/>
      <c r="R9433" s="13"/>
      <c r="S9433" s="13"/>
      <c r="T9433" s="13"/>
      <c r="U9433" s="13"/>
      <c r="V9433" s="13"/>
      <c r="W9433" s="13"/>
      <c r="X9433" s="13"/>
      <c r="Y9433" s="13"/>
      <c r="Z9433" s="13"/>
      <c r="AA9433" s="13"/>
      <c r="AB9433" s="13"/>
      <c r="AC9433" s="13"/>
      <c r="AD9433" s="13"/>
      <c r="AE9433" s="13"/>
      <c r="AF9433" s="13"/>
      <c r="AG9433" s="13"/>
      <c r="AH9433" s="13"/>
      <c r="AI9433" s="13"/>
      <c r="AJ9433" s="13"/>
      <c r="AK9433" s="13"/>
      <c r="AL9433" s="13"/>
      <c r="AM9433" s="13"/>
      <c r="AN9433" s="13"/>
      <c r="AO9433" s="13"/>
      <c r="AP9433" s="13"/>
      <c r="AQ9433" s="13"/>
      <c r="AR9433" s="13"/>
      <c r="AS9433" s="13"/>
      <c r="AT9433" s="13"/>
      <c r="AU9433" s="13"/>
      <c r="AV9433" s="13"/>
      <c r="AW9433" s="13"/>
      <c r="AX9433" s="13"/>
      <c r="AY9433" s="13"/>
      <c r="AZ9433" s="12"/>
      <c r="BA9433" s="12"/>
      <c r="BB9433" s="12"/>
      <c r="BC9433" s="11"/>
      <c r="BD9433" s="11"/>
      <c r="BE9433" s="11"/>
      <c r="BF9433" s="11"/>
    </row>
    <row r="9434" spans="1:58" x14ac:dyDescent="0.25">
      <c r="A9434" s="13"/>
      <c r="B9434" s="13"/>
      <c r="C9434" s="13"/>
      <c r="D9434" s="13"/>
      <c r="E9434" s="13"/>
      <c r="F9434" s="13"/>
      <c r="G9434" s="13"/>
      <c r="H9434" s="13"/>
      <c r="I9434" s="13"/>
      <c r="J9434" s="13"/>
      <c r="K9434" s="13"/>
      <c r="L9434" s="13"/>
      <c r="M9434" s="13"/>
      <c r="N9434" s="13"/>
      <c r="O9434" s="13"/>
      <c r="P9434" s="13"/>
      <c r="Q9434" s="13"/>
      <c r="R9434" s="13"/>
      <c r="S9434" s="13"/>
      <c r="T9434" s="13"/>
      <c r="U9434" s="13"/>
      <c r="V9434" s="13"/>
      <c r="W9434" s="13"/>
      <c r="X9434" s="13"/>
      <c r="Y9434" s="13"/>
      <c r="Z9434" s="13"/>
      <c r="AA9434" s="13"/>
      <c r="AB9434" s="13"/>
      <c r="AC9434" s="13"/>
      <c r="AD9434" s="13"/>
      <c r="AE9434" s="13"/>
      <c r="AF9434" s="13"/>
      <c r="AG9434" s="13"/>
      <c r="AH9434" s="13"/>
      <c r="AI9434" s="13"/>
      <c r="AJ9434" s="13"/>
      <c r="AK9434" s="13"/>
      <c r="AL9434" s="13"/>
      <c r="AM9434" s="13"/>
      <c r="AN9434" s="13"/>
      <c r="AO9434" s="13"/>
      <c r="AP9434" s="13"/>
      <c r="AQ9434" s="13"/>
      <c r="AR9434" s="13"/>
      <c r="AS9434" s="13"/>
      <c r="AT9434" s="13"/>
      <c r="AU9434" s="13"/>
      <c r="AV9434" s="13"/>
      <c r="AW9434" s="13"/>
      <c r="AX9434" s="13"/>
      <c r="AY9434" s="13"/>
      <c r="AZ9434" s="12"/>
      <c r="BA9434" s="12"/>
      <c r="BB9434" s="12"/>
      <c r="BC9434" s="11"/>
      <c r="BD9434" s="11"/>
      <c r="BE9434" s="11"/>
      <c r="BF9434" s="11"/>
    </row>
    <row r="9435" spans="1:58" x14ac:dyDescent="0.25">
      <c r="A9435" s="13"/>
      <c r="B9435" s="13"/>
      <c r="C9435" s="13"/>
      <c r="D9435" s="13"/>
      <c r="E9435" s="13"/>
      <c r="F9435" s="13"/>
      <c r="G9435" s="13"/>
      <c r="H9435" s="13"/>
      <c r="I9435" s="13"/>
      <c r="J9435" s="13"/>
      <c r="K9435" s="13"/>
      <c r="L9435" s="13"/>
      <c r="M9435" s="13"/>
      <c r="N9435" s="13"/>
      <c r="O9435" s="13"/>
      <c r="P9435" s="13"/>
      <c r="Q9435" s="13"/>
      <c r="R9435" s="13"/>
      <c r="S9435" s="13"/>
      <c r="T9435" s="13"/>
      <c r="U9435" s="13"/>
      <c r="V9435" s="13"/>
      <c r="W9435" s="13"/>
      <c r="X9435" s="13"/>
      <c r="Y9435" s="13"/>
      <c r="Z9435" s="13"/>
      <c r="AA9435" s="13"/>
      <c r="AB9435" s="13"/>
      <c r="AC9435" s="13"/>
      <c r="AD9435" s="13"/>
      <c r="AE9435" s="13"/>
      <c r="AF9435" s="13"/>
      <c r="AG9435" s="13"/>
      <c r="AH9435" s="13"/>
      <c r="AI9435" s="13"/>
      <c r="AJ9435" s="13"/>
      <c r="AK9435" s="13"/>
      <c r="AL9435" s="13"/>
      <c r="AM9435" s="13"/>
      <c r="AN9435" s="13"/>
      <c r="AO9435" s="13"/>
      <c r="AP9435" s="13"/>
      <c r="AQ9435" s="13"/>
      <c r="AR9435" s="13"/>
      <c r="AS9435" s="13"/>
      <c r="AT9435" s="13"/>
      <c r="AU9435" s="13"/>
      <c r="AV9435" s="13"/>
      <c r="AW9435" s="13"/>
      <c r="AX9435" s="13"/>
      <c r="AY9435" s="13"/>
      <c r="AZ9435" s="12"/>
      <c r="BA9435" s="12"/>
      <c r="BB9435" s="12"/>
      <c r="BC9435" s="11"/>
      <c r="BD9435" s="11"/>
      <c r="BE9435" s="11"/>
      <c r="BF9435" s="11"/>
    </row>
    <row r="9436" spans="1:58" x14ac:dyDescent="0.25">
      <c r="A9436" s="13"/>
      <c r="B9436" s="13"/>
      <c r="C9436" s="13"/>
      <c r="D9436" s="13"/>
      <c r="E9436" s="13"/>
      <c r="F9436" s="13"/>
      <c r="G9436" s="13"/>
      <c r="H9436" s="13"/>
      <c r="I9436" s="13"/>
      <c r="J9436" s="13"/>
      <c r="K9436" s="13"/>
      <c r="L9436" s="13"/>
      <c r="M9436" s="13"/>
      <c r="N9436" s="13"/>
      <c r="O9436" s="13"/>
      <c r="P9436" s="13"/>
      <c r="Q9436" s="13"/>
      <c r="R9436" s="13"/>
      <c r="S9436" s="13"/>
      <c r="T9436" s="13"/>
      <c r="U9436" s="13"/>
      <c r="V9436" s="13"/>
      <c r="W9436" s="13"/>
      <c r="X9436" s="13"/>
      <c r="Y9436" s="13"/>
      <c r="Z9436" s="13"/>
      <c r="AA9436" s="13"/>
      <c r="AB9436" s="13"/>
      <c r="AC9436" s="13"/>
      <c r="AD9436" s="13"/>
      <c r="AE9436" s="13"/>
      <c r="AF9436" s="13"/>
      <c r="AG9436" s="13"/>
      <c r="AH9436" s="13"/>
      <c r="AI9436" s="13"/>
      <c r="AJ9436" s="13"/>
      <c r="AK9436" s="13"/>
      <c r="AL9436" s="13"/>
      <c r="AM9436" s="13"/>
      <c r="AN9436" s="13"/>
      <c r="AO9436" s="13"/>
      <c r="AP9436" s="13"/>
      <c r="AQ9436" s="13"/>
      <c r="AR9436" s="13"/>
      <c r="AS9436" s="13"/>
      <c r="AT9436" s="13"/>
      <c r="AU9436" s="13"/>
      <c r="AV9436" s="13"/>
      <c r="AW9436" s="13"/>
      <c r="AX9436" s="13"/>
      <c r="AY9436" s="13"/>
      <c r="AZ9436" s="12"/>
      <c r="BA9436" s="12"/>
      <c r="BB9436" s="12"/>
      <c r="BC9436" s="11"/>
      <c r="BD9436" s="11"/>
      <c r="BE9436" s="11"/>
      <c r="BF9436" s="11"/>
    </row>
    <row r="9437" spans="1:58" x14ac:dyDescent="0.25">
      <c r="A9437" s="13"/>
      <c r="B9437" s="13"/>
      <c r="C9437" s="13"/>
      <c r="D9437" s="13"/>
      <c r="E9437" s="13"/>
      <c r="F9437" s="13"/>
      <c r="G9437" s="13"/>
      <c r="H9437" s="13"/>
      <c r="I9437" s="13"/>
      <c r="J9437" s="13"/>
      <c r="K9437" s="13"/>
      <c r="L9437" s="13"/>
      <c r="M9437" s="13"/>
      <c r="N9437" s="13"/>
      <c r="O9437" s="13"/>
      <c r="P9437" s="13"/>
      <c r="Q9437" s="13"/>
      <c r="R9437" s="13"/>
      <c r="S9437" s="13"/>
      <c r="T9437" s="13"/>
      <c r="U9437" s="13"/>
      <c r="V9437" s="13"/>
      <c r="W9437" s="13"/>
      <c r="X9437" s="13"/>
      <c r="Y9437" s="13"/>
      <c r="Z9437" s="13"/>
      <c r="AA9437" s="13"/>
      <c r="AB9437" s="13"/>
      <c r="AC9437" s="13"/>
      <c r="AD9437" s="13"/>
      <c r="AE9437" s="13"/>
      <c r="AF9437" s="13"/>
      <c r="AG9437" s="13"/>
      <c r="AH9437" s="13"/>
      <c r="AI9437" s="13"/>
      <c r="AJ9437" s="13"/>
      <c r="AK9437" s="13"/>
      <c r="AL9437" s="13"/>
      <c r="AM9437" s="13"/>
      <c r="AN9437" s="13"/>
      <c r="AO9437" s="13"/>
      <c r="AP9437" s="13"/>
      <c r="AQ9437" s="13"/>
      <c r="AR9437" s="13"/>
      <c r="AS9437" s="13"/>
      <c r="AT9437" s="13"/>
      <c r="AU9437" s="13"/>
      <c r="AV9437" s="13"/>
      <c r="AW9437" s="13"/>
      <c r="AX9437" s="13"/>
      <c r="AY9437" s="13"/>
      <c r="AZ9437" s="12"/>
      <c r="BA9437" s="12"/>
      <c r="BB9437" s="12"/>
      <c r="BC9437" s="11"/>
      <c r="BD9437" s="11"/>
      <c r="BE9437" s="11"/>
      <c r="BF9437" s="11"/>
    </row>
    <row r="9438" spans="1:58" x14ac:dyDescent="0.25">
      <c r="A9438" s="13"/>
      <c r="B9438" s="13"/>
      <c r="C9438" s="13"/>
      <c r="D9438" s="13"/>
      <c r="E9438" s="13"/>
      <c r="F9438" s="13"/>
      <c r="G9438" s="13"/>
      <c r="H9438" s="13"/>
      <c r="I9438" s="13"/>
      <c r="J9438" s="13"/>
      <c r="K9438" s="13"/>
      <c r="L9438" s="13"/>
      <c r="M9438" s="13"/>
      <c r="N9438" s="13"/>
      <c r="O9438" s="13"/>
      <c r="P9438" s="13"/>
      <c r="Q9438" s="13"/>
      <c r="R9438" s="13"/>
      <c r="S9438" s="13"/>
      <c r="T9438" s="13"/>
      <c r="U9438" s="13"/>
      <c r="V9438" s="13"/>
      <c r="W9438" s="13"/>
      <c r="X9438" s="13"/>
      <c r="Y9438" s="13"/>
      <c r="Z9438" s="13"/>
      <c r="AA9438" s="13"/>
      <c r="AB9438" s="13"/>
      <c r="AC9438" s="13"/>
      <c r="AD9438" s="13"/>
      <c r="AE9438" s="13"/>
      <c r="AF9438" s="13"/>
      <c r="AG9438" s="13"/>
      <c r="AH9438" s="13"/>
      <c r="AI9438" s="13"/>
      <c r="AJ9438" s="13"/>
      <c r="AK9438" s="13"/>
      <c r="AL9438" s="13"/>
      <c r="AM9438" s="13"/>
      <c r="AN9438" s="13"/>
      <c r="AO9438" s="13"/>
      <c r="AP9438" s="13"/>
      <c r="AQ9438" s="13"/>
      <c r="AR9438" s="13"/>
      <c r="AS9438" s="13"/>
      <c r="AT9438" s="13"/>
      <c r="AU9438" s="13"/>
      <c r="AV9438" s="13"/>
      <c r="AW9438" s="13"/>
      <c r="AX9438" s="13"/>
      <c r="AY9438" s="13"/>
      <c r="AZ9438" s="12"/>
      <c r="BA9438" s="12"/>
      <c r="BB9438" s="12"/>
      <c r="BC9438" s="11"/>
      <c r="BD9438" s="11"/>
      <c r="BE9438" s="11"/>
      <c r="BF9438" s="11"/>
    </row>
    <row r="9439" spans="1:58" x14ac:dyDescent="0.25">
      <c r="A9439" s="13"/>
      <c r="B9439" s="13"/>
      <c r="C9439" s="13"/>
      <c r="D9439" s="13"/>
      <c r="E9439" s="13"/>
      <c r="F9439" s="13"/>
      <c r="G9439" s="13"/>
      <c r="H9439" s="13"/>
      <c r="I9439" s="13"/>
      <c r="J9439" s="13"/>
      <c r="K9439" s="13"/>
      <c r="L9439" s="13"/>
      <c r="M9439" s="13"/>
      <c r="N9439" s="13"/>
      <c r="O9439" s="13"/>
      <c r="P9439" s="13"/>
      <c r="Q9439" s="13"/>
      <c r="R9439" s="13"/>
      <c r="S9439" s="13"/>
      <c r="T9439" s="13"/>
      <c r="U9439" s="13"/>
      <c r="V9439" s="13"/>
      <c r="W9439" s="13"/>
      <c r="X9439" s="13"/>
      <c r="Y9439" s="13"/>
      <c r="Z9439" s="13"/>
      <c r="AA9439" s="13"/>
      <c r="AB9439" s="13"/>
      <c r="AC9439" s="13"/>
      <c r="AD9439" s="13"/>
      <c r="AE9439" s="13"/>
      <c r="AF9439" s="13"/>
      <c r="AG9439" s="13"/>
      <c r="AH9439" s="13"/>
      <c r="AI9439" s="13"/>
      <c r="AJ9439" s="13"/>
      <c r="AK9439" s="13"/>
      <c r="AL9439" s="13"/>
      <c r="AM9439" s="13"/>
      <c r="AN9439" s="13"/>
      <c r="AO9439" s="13"/>
      <c r="AP9439" s="13"/>
      <c r="AQ9439" s="13"/>
      <c r="AR9439" s="13"/>
      <c r="AS9439" s="13"/>
      <c r="AT9439" s="13"/>
      <c r="AU9439" s="13"/>
      <c r="AV9439" s="13"/>
      <c r="AW9439" s="13"/>
      <c r="AX9439" s="13"/>
      <c r="AY9439" s="13"/>
      <c r="AZ9439" s="12"/>
      <c r="BA9439" s="12"/>
      <c r="BB9439" s="12"/>
      <c r="BC9439" s="11"/>
      <c r="BD9439" s="11"/>
      <c r="BE9439" s="11"/>
      <c r="BF9439" s="11"/>
    </row>
    <row r="9440" spans="1:58" x14ac:dyDescent="0.25">
      <c r="A9440" s="13"/>
      <c r="B9440" s="13"/>
      <c r="C9440" s="13"/>
      <c r="D9440" s="13"/>
      <c r="E9440" s="13"/>
      <c r="F9440" s="13"/>
      <c r="G9440" s="13"/>
      <c r="H9440" s="13"/>
      <c r="I9440" s="13"/>
      <c r="J9440" s="13"/>
      <c r="K9440" s="13"/>
      <c r="L9440" s="13"/>
      <c r="M9440" s="13"/>
      <c r="N9440" s="13"/>
      <c r="O9440" s="13"/>
      <c r="P9440" s="13"/>
      <c r="Q9440" s="13"/>
      <c r="R9440" s="13"/>
      <c r="S9440" s="13"/>
      <c r="T9440" s="13"/>
      <c r="U9440" s="13"/>
      <c r="V9440" s="13"/>
      <c r="W9440" s="13"/>
      <c r="X9440" s="13"/>
      <c r="Y9440" s="13"/>
      <c r="Z9440" s="13"/>
      <c r="AA9440" s="13"/>
      <c r="AB9440" s="13"/>
      <c r="AC9440" s="13"/>
      <c r="AD9440" s="13"/>
      <c r="AE9440" s="13"/>
      <c r="AF9440" s="13"/>
      <c r="AG9440" s="13"/>
      <c r="AH9440" s="13"/>
      <c r="AI9440" s="13"/>
      <c r="AJ9440" s="13"/>
      <c r="AK9440" s="13"/>
      <c r="AL9440" s="13"/>
      <c r="AM9440" s="13"/>
      <c r="AN9440" s="13"/>
      <c r="AO9440" s="13"/>
      <c r="AP9440" s="13"/>
      <c r="AQ9440" s="13"/>
      <c r="AR9440" s="13"/>
      <c r="AS9440" s="13"/>
      <c r="AT9440" s="13"/>
      <c r="AU9440" s="13"/>
      <c r="AV9440" s="13"/>
      <c r="AW9440" s="13"/>
      <c r="AX9440" s="13"/>
      <c r="AY9440" s="13"/>
      <c r="AZ9440" s="12"/>
      <c r="BA9440" s="12"/>
      <c r="BB9440" s="12"/>
      <c r="BC9440" s="11"/>
      <c r="BD9440" s="11"/>
      <c r="BE9440" s="11"/>
      <c r="BF9440" s="11"/>
    </row>
    <row r="9441" spans="1:58" x14ac:dyDescent="0.25">
      <c r="A9441" s="13"/>
      <c r="B9441" s="13"/>
      <c r="C9441" s="13"/>
      <c r="D9441" s="13"/>
      <c r="E9441" s="13"/>
      <c r="F9441" s="13"/>
      <c r="G9441" s="13"/>
      <c r="H9441" s="13"/>
      <c r="I9441" s="13"/>
      <c r="J9441" s="13"/>
      <c r="K9441" s="13"/>
      <c r="L9441" s="13"/>
      <c r="M9441" s="13"/>
      <c r="N9441" s="13"/>
      <c r="O9441" s="13"/>
      <c r="P9441" s="13"/>
      <c r="Q9441" s="13"/>
      <c r="R9441" s="13"/>
      <c r="S9441" s="13"/>
      <c r="T9441" s="13"/>
      <c r="U9441" s="13"/>
      <c r="V9441" s="13"/>
      <c r="W9441" s="13"/>
      <c r="X9441" s="13"/>
      <c r="Y9441" s="13"/>
      <c r="Z9441" s="13"/>
      <c r="AA9441" s="13"/>
      <c r="AB9441" s="13"/>
      <c r="AC9441" s="13"/>
      <c r="AD9441" s="13"/>
      <c r="AE9441" s="13"/>
      <c r="AF9441" s="13"/>
      <c r="AG9441" s="13"/>
      <c r="AH9441" s="13"/>
      <c r="AI9441" s="13"/>
      <c r="AJ9441" s="13"/>
      <c r="AK9441" s="13"/>
      <c r="AL9441" s="13"/>
      <c r="AM9441" s="13"/>
      <c r="AN9441" s="13"/>
      <c r="AO9441" s="13"/>
      <c r="AP9441" s="13"/>
      <c r="AQ9441" s="13"/>
      <c r="AR9441" s="13"/>
      <c r="AS9441" s="13"/>
      <c r="AT9441" s="13"/>
      <c r="AU9441" s="13"/>
      <c r="AV9441" s="13"/>
      <c r="AW9441" s="13"/>
      <c r="AX9441" s="13"/>
      <c r="AY9441" s="13"/>
      <c r="AZ9441" s="12"/>
      <c r="BA9441" s="12"/>
      <c r="BB9441" s="12"/>
      <c r="BC9441" s="11"/>
      <c r="BD9441" s="11"/>
      <c r="BE9441" s="11"/>
      <c r="BF9441" s="11"/>
    </row>
    <row r="9442" spans="1:58" x14ac:dyDescent="0.25">
      <c r="A9442" s="13"/>
      <c r="B9442" s="13"/>
      <c r="C9442" s="13"/>
      <c r="D9442" s="13"/>
      <c r="E9442" s="13"/>
      <c r="F9442" s="13"/>
      <c r="G9442" s="13"/>
      <c r="H9442" s="13"/>
      <c r="I9442" s="13"/>
      <c r="J9442" s="13"/>
      <c r="K9442" s="13"/>
      <c r="L9442" s="13"/>
      <c r="M9442" s="13"/>
      <c r="N9442" s="13"/>
      <c r="O9442" s="13"/>
      <c r="P9442" s="13"/>
      <c r="Q9442" s="13"/>
      <c r="R9442" s="13"/>
      <c r="S9442" s="13"/>
      <c r="T9442" s="13"/>
      <c r="U9442" s="13"/>
      <c r="V9442" s="13"/>
      <c r="W9442" s="13"/>
      <c r="X9442" s="13"/>
      <c r="Y9442" s="13"/>
      <c r="Z9442" s="13"/>
      <c r="AA9442" s="13"/>
      <c r="AB9442" s="13"/>
      <c r="AC9442" s="13"/>
      <c r="AD9442" s="13"/>
      <c r="AE9442" s="13"/>
      <c r="AF9442" s="13"/>
      <c r="AG9442" s="13"/>
      <c r="AH9442" s="13"/>
      <c r="AI9442" s="13"/>
      <c r="AJ9442" s="13"/>
      <c r="AK9442" s="13"/>
      <c r="AL9442" s="13"/>
      <c r="AM9442" s="13"/>
      <c r="AN9442" s="13"/>
      <c r="AO9442" s="13"/>
      <c r="AP9442" s="13"/>
      <c r="AQ9442" s="13"/>
      <c r="AR9442" s="13"/>
      <c r="AS9442" s="13"/>
      <c r="AT9442" s="13"/>
      <c r="AU9442" s="13"/>
      <c r="AV9442" s="13"/>
      <c r="AW9442" s="13"/>
      <c r="AX9442" s="13"/>
      <c r="AY9442" s="13"/>
      <c r="AZ9442" s="12"/>
      <c r="BA9442" s="12"/>
      <c r="BB9442" s="12"/>
      <c r="BC9442" s="11"/>
      <c r="BD9442" s="11"/>
      <c r="BE9442" s="11"/>
      <c r="BF9442" s="11"/>
    </row>
    <row r="9443" spans="1:58" x14ac:dyDescent="0.25">
      <c r="A9443" s="13"/>
      <c r="B9443" s="13"/>
      <c r="C9443" s="13"/>
      <c r="D9443" s="13"/>
      <c r="E9443" s="13"/>
      <c r="F9443" s="13"/>
      <c r="G9443" s="13"/>
      <c r="H9443" s="13"/>
      <c r="I9443" s="13"/>
      <c r="J9443" s="13"/>
      <c r="K9443" s="13"/>
      <c r="L9443" s="13"/>
      <c r="M9443" s="13"/>
      <c r="N9443" s="13"/>
      <c r="O9443" s="13"/>
      <c r="P9443" s="13"/>
      <c r="Q9443" s="13"/>
      <c r="R9443" s="13"/>
      <c r="S9443" s="13"/>
      <c r="T9443" s="13"/>
      <c r="U9443" s="13"/>
      <c r="V9443" s="13"/>
      <c r="W9443" s="13"/>
      <c r="X9443" s="13"/>
      <c r="Y9443" s="13"/>
      <c r="Z9443" s="13"/>
      <c r="AA9443" s="13"/>
      <c r="AB9443" s="13"/>
      <c r="AC9443" s="13"/>
      <c r="AD9443" s="13"/>
      <c r="AE9443" s="13"/>
      <c r="AF9443" s="13"/>
      <c r="AG9443" s="13"/>
      <c r="AH9443" s="13"/>
      <c r="AI9443" s="13"/>
      <c r="AJ9443" s="13"/>
      <c r="AK9443" s="13"/>
      <c r="AL9443" s="13"/>
      <c r="AM9443" s="13"/>
      <c r="AN9443" s="13"/>
      <c r="AO9443" s="13"/>
      <c r="AP9443" s="13"/>
      <c r="AQ9443" s="13"/>
      <c r="AR9443" s="13"/>
      <c r="AS9443" s="13"/>
      <c r="AT9443" s="13"/>
      <c r="AU9443" s="13"/>
      <c r="AV9443" s="13"/>
      <c r="AW9443" s="13"/>
      <c r="AX9443" s="13"/>
      <c r="AY9443" s="13"/>
      <c r="AZ9443" s="12"/>
      <c r="BA9443" s="12"/>
      <c r="BB9443" s="12"/>
      <c r="BC9443" s="11"/>
      <c r="BD9443" s="11"/>
      <c r="BE9443" s="11"/>
      <c r="BF9443" s="11"/>
    </row>
    <row r="9444" spans="1:58" x14ac:dyDescent="0.25">
      <c r="A9444" s="13"/>
      <c r="B9444" s="13"/>
      <c r="C9444" s="13"/>
      <c r="D9444" s="13"/>
      <c r="E9444" s="13"/>
      <c r="F9444" s="13"/>
      <c r="G9444" s="13"/>
      <c r="H9444" s="13"/>
      <c r="I9444" s="13"/>
      <c r="J9444" s="13"/>
      <c r="K9444" s="13"/>
      <c r="L9444" s="13"/>
      <c r="M9444" s="13"/>
      <c r="N9444" s="13"/>
      <c r="O9444" s="13"/>
      <c r="P9444" s="13"/>
      <c r="Q9444" s="13"/>
      <c r="R9444" s="13"/>
      <c r="S9444" s="13"/>
      <c r="T9444" s="13"/>
      <c r="U9444" s="13"/>
      <c r="V9444" s="13"/>
      <c r="W9444" s="13"/>
      <c r="X9444" s="13"/>
      <c r="Y9444" s="13"/>
      <c r="Z9444" s="13"/>
      <c r="AA9444" s="13"/>
      <c r="AB9444" s="13"/>
      <c r="AC9444" s="13"/>
      <c r="AD9444" s="13"/>
      <c r="AE9444" s="13"/>
      <c r="AF9444" s="13"/>
      <c r="AG9444" s="13"/>
      <c r="AH9444" s="13"/>
      <c r="AI9444" s="13"/>
      <c r="AJ9444" s="13"/>
      <c r="AK9444" s="13"/>
      <c r="AL9444" s="13"/>
      <c r="AM9444" s="13"/>
      <c r="AN9444" s="13"/>
      <c r="AO9444" s="13"/>
      <c r="AP9444" s="13"/>
      <c r="AQ9444" s="13"/>
      <c r="AR9444" s="13"/>
      <c r="AS9444" s="13"/>
      <c r="AT9444" s="13"/>
      <c r="AU9444" s="13"/>
      <c r="AV9444" s="13"/>
      <c r="AW9444" s="13"/>
      <c r="AX9444" s="13"/>
      <c r="AY9444" s="13"/>
      <c r="AZ9444" s="12"/>
      <c r="BA9444" s="12"/>
      <c r="BB9444" s="12"/>
      <c r="BC9444" s="11"/>
      <c r="BD9444" s="11"/>
      <c r="BE9444" s="11"/>
      <c r="BF9444" s="11"/>
    </row>
    <row r="9445" spans="1:58" x14ac:dyDescent="0.25">
      <c r="A9445" s="13"/>
      <c r="B9445" s="13"/>
      <c r="C9445" s="13"/>
      <c r="D9445" s="13"/>
      <c r="E9445" s="13"/>
      <c r="F9445" s="13"/>
      <c r="G9445" s="13"/>
      <c r="H9445" s="13"/>
      <c r="I9445" s="13"/>
      <c r="J9445" s="13"/>
      <c r="K9445" s="13"/>
      <c r="L9445" s="13"/>
      <c r="M9445" s="13"/>
      <c r="N9445" s="13"/>
      <c r="O9445" s="13"/>
      <c r="P9445" s="13"/>
      <c r="Q9445" s="13"/>
      <c r="R9445" s="13"/>
      <c r="S9445" s="13"/>
      <c r="T9445" s="13"/>
      <c r="U9445" s="13"/>
      <c r="V9445" s="13"/>
      <c r="W9445" s="13"/>
      <c r="X9445" s="13"/>
      <c r="Y9445" s="13"/>
      <c r="Z9445" s="13"/>
      <c r="AA9445" s="13"/>
      <c r="AB9445" s="13"/>
      <c r="AC9445" s="13"/>
      <c r="AD9445" s="13"/>
      <c r="AE9445" s="13"/>
      <c r="AF9445" s="13"/>
      <c r="AG9445" s="13"/>
      <c r="AH9445" s="13"/>
      <c r="AI9445" s="13"/>
      <c r="AJ9445" s="13"/>
      <c r="AK9445" s="13"/>
      <c r="AL9445" s="13"/>
      <c r="AM9445" s="13"/>
      <c r="AN9445" s="13"/>
      <c r="AO9445" s="13"/>
      <c r="AP9445" s="13"/>
      <c r="AQ9445" s="13"/>
      <c r="AR9445" s="13"/>
      <c r="AS9445" s="13"/>
      <c r="AT9445" s="13"/>
      <c r="AU9445" s="13"/>
      <c r="AV9445" s="13"/>
      <c r="AW9445" s="13"/>
      <c r="AX9445" s="13"/>
      <c r="AY9445" s="13"/>
      <c r="AZ9445" s="12"/>
      <c r="BA9445" s="12"/>
      <c r="BB9445" s="12"/>
      <c r="BC9445" s="11"/>
      <c r="BD9445" s="11"/>
      <c r="BE9445" s="11"/>
      <c r="BF9445" s="11"/>
    </row>
    <row r="9446" spans="1:58" x14ac:dyDescent="0.25">
      <c r="A9446" s="13"/>
      <c r="B9446" s="13"/>
      <c r="C9446" s="13"/>
      <c r="D9446" s="13"/>
      <c r="E9446" s="13"/>
      <c r="F9446" s="13"/>
      <c r="G9446" s="13"/>
      <c r="H9446" s="13"/>
      <c r="I9446" s="13"/>
      <c r="J9446" s="13"/>
      <c r="K9446" s="13"/>
      <c r="L9446" s="13"/>
      <c r="M9446" s="13"/>
      <c r="N9446" s="13"/>
      <c r="O9446" s="13"/>
      <c r="P9446" s="13"/>
      <c r="Q9446" s="13"/>
      <c r="R9446" s="13"/>
      <c r="S9446" s="13"/>
      <c r="T9446" s="13"/>
      <c r="U9446" s="13"/>
      <c r="V9446" s="13"/>
      <c r="W9446" s="13"/>
      <c r="X9446" s="13"/>
      <c r="Y9446" s="13"/>
      <c r="Z9446" s="13"/>
      <c r="AA9446" s="13"/>
      <c r="AB9446" s="13"/>
      <c r="AC9446" s="13"/>
      <c r="AD9446" s="13"/>
      <c r="AE9446" s="13"/>
      <c r="AF9446" s="13"/>
      <c r="AG9446" s="13"/>
      <c r="AH9446" s="13"/>
      <c r="AI9446" s="13"/>
      <c r="AJ9446" s="13"/>
      <c r="AK9446" s="13"/>
      <c r="AL9446" s="13"/>
      <c r="AM9446" s="13"/>
      <c r="AN9446" s="13"/>
      <c r="AO9446" s="13"/>
      <c r="AP9446" s="13"/>
      <c r="AQ9446" s="13"/>
      <c r="AR9446" s="13"/>
      <c r="AS9446" s="13"/>
      <c r="AT9446" s="13"/>
      <c r="AU9446" s="13"/>
      <c r="AV9446" s="13"/>
      <c r="AW9446" s="13"/>
      <c r="AX9446" s="13"/>
      <c r="AY9446" s="13"/>
      <c r="AZ9446" s="12"/>
      <c r="BA9446" s="12"/>
      <c r="BB9446" s="12"/>
      <c r="BC9446" s="11"/>
      <c r="BD9446" s="11"/>
      <c r="BE9446" s="11"/>
      <c r="BF9446" s="11"/>
    </row>
    <row r="9447" spans="1:58" x14ac:dyDescent="0.25">
      <c r="A9447" s="13"/>
      <c r="B9447" s="13"/>
      <c r="C9447" s="13"/>
      <c r="D9447" s="13"/>
      <c r="E9447" s="13"/>
      <c r="F9447" s="13"/>
      <c r="G9447" s="13"/>
      <c r="H9447" s="13"/>
      <c r="I9447" s="13"/>
      <c r="J9447" s="13"/>
      <c r="K9447" s="13"/>
      <c r="L9447" s="13"/>
      <c r="M9447" s="13"/>
      <c r="N9447" s="13"/>
      <c r="O9447" s="13"/>
      <c r="P9447" s="13"/>
      <c r="Q9447" s="13"/>
      <c r="R9447" s="13"/>
      <c r="S9447" s="13"/>
      <c r="T9447" s="13"/>
      <c r="U9447" s="13"/>
      <c r="V9447" s="13"/>
      <c r="W9447" s="13"/>
      <c r="X9447" s="13"/>
      <c r="Y9447" s="13"/>
      <c r="Z9447" s="13"/>
      <c r="AA9447" s="13"/>
      <c r="AB9447" s="13"/>
      <c r="AC9447" s="13"/>
      <c r="AD9447" s="13"/>
      <c r="AE9447" s="13"/>
      <c r="AF9447" s="13"/>
      <c r="AG9447" s="13"/>
      <c r="AH9447" s="13"/>
      <c r="AI9447" s="13"/>
      <c r="AJ9447" s="13"/>
      <c r="AK9447" s="13"/>
      <c r="AL9447" s="13"/>
      <c r="AM9447" s="13"/>
      <c r="AN9447" s="13"/>
      <c r="AO9447" s="13"/>
      <c r="AP9447" s="13"/>
      <c r="AQ9447" s="13"/>
      <c r="AR9447" s="13"/>
      <c r="AS9447" s="13"/>
      <c r="AT9447" s="13"/>
      <c r="AU9447" s="13"/>
      <c r="AV9447" s="13"/>
      <c r="AW9447" s="13"/>
      <c r="AX9447" s="13"/>
      <c r="AY9447" s="13"/>
      <c r="AZ9447" s="12"/>
      <c r="BA9447" s="12"/>
      <c r="BB9447" s="12"/>
      <c r="BC9447" s="11"/>
      <c r="BD9447" s="11"/>
      <c r="BE9447" s="11"/>
      <c r="BF9447" s="11"/>
    </row>
    <row r="9448" spans="1:58" x14ac:dyDescent="0.25">
      <c r="A9448" s="13"/>
      <c r="B9448" s="13"/>
      <c r="C9448" s="13"/>
      <c r="D9448" s="13"/>
      <c r="E9448" s="13"/>
      <c r="F9448" s="13"/>
      <c r="G9448" s="13"/>
      <c r="H9448" s="13"/>
      <c r="I9448" s="13"/>
      <c r="J9448" s="13"/>
      <c r="K9448" s="13"/>
      <c r="L9448" s="13"/>
      <c r="M9448" s="13"/>
      <c r="N9448" s="13"/>
      <c r="O9448" s="13"/>
      <c r="P9448" s="13"/>
      <c r="Q9448" s="13"/>
      <c r="R9448" s="13"/>
      <c r="S9448" s="13"/>
      <c r="T9448" s="13"/>
      <c r="U9448" s="13"/>
      <c r="V9448" s="13"/>
      <c r="W9448" s="13"/>
      <c r="X9448" s="13"/>
      <c r="Y9448" s="13"/>
      <c r="Z9448" s="13"/>
      <c r="AA9448" s="13"/>
      <c r="AB9448" s="13"/>
      <c r="AC9448" s="13"/>
      <c r="AD9448" s="13"/>
      <c r="AE9448" s="13"/>
      <c r="AF9448" s="13"/>
      <c r="AG9448" s="13"/>
      <c r="AH9448" s="13"/>
      <c r="AI9448" s="13"/>
      <c r="AJ9448" s="13"/>
      <c r="AK9448" s="13"/>
      <c r="AL9448" s="13"/>
      <c r="AM9448" s="13"/>
      <c r="AN9448" s="13"/>
      <c r="AO9448" s="13"/>
      <c r="AP9448" s="13"/>
      <c r="AQ9448" s="13"/>
      <c r="AR9448" s="13"/>
      <c r="AS9448" s="13"/>
      <c r="AT9448" s="13"/>
      <c r="AU9448" s="13"/>
      <c r="AV9448" s="13"/>
      <c r="AW9448" s="13"/>
      <c r="AX9448" s="13"/>
      <c r="AY9448" s="13"/>
      <c r="AZ9448" s="12"/>
      <c r="BA9448" s="12"/>
      <c r="BB9448" s="12"/>
      <c r="BC9448" s="11"/>
      <c r="BD9448" s="11"/>
      <c r="BE9448" s="11"/>
      <c r="BF9448" s="11"/>
    </row>
    <row r="9449" spans="1:58" x14ac:dyDescent="0.25">
      <c r="A9449" s="13"/>
      <c r="B9449" s="13"/>
      <c r="C9449" s="13"/>
      <c r="D9449" s="13"/>
      <c r="E9449" s="13"/>
      <c r="F9449" s="13"/>
      <c r="G9449" s="13"/>
      <c r="H9449" s="13"/>
      <c r="I9449" s="13"/>
      <c r="J9449" s="13"/>
      <c r="K9449" s="13"/>
      <c r="L9449" s="13"/>
      <c r="M9449" s="13"/>
      <c r="N9449" s="13"/>
      <c r="O9449" s="13"/>
      <c r="P9449" s="13"/>
      <c r="Q9449" s="13"/>
      <c r="R9449" s="13"/>
      <c r="S9449" s="13"/>
      <c r="T9449" s="13"/>
      <c r="U9449" s="13"/>
      <c r="V9449" s="13"/>
      <c r="W9449" s="13"/>
      <c r="X9449" s="13"/>
      <c r="Y9449" s="13"/>
      <c r="Z9449" s="13"/>
      <c r="AA9449" s="13"/>
      <c r="AB9449" s="13"/>
      <c r="AC9449" s="13"/>
      <c r="AD9449" s="13"/>
      <c r="AE9449" s="13"/>
      <c r="AF9449" s="13"/>
      <c r="AG9449" s="13"/>
      <c r="AH9449" s="13"/>
      <c r="AI9449" s="13"/>
      <c r="AJ9449" s="13"/>
      <c r="AK9449" s="13"/>
      <c r="AL9449" s="13"/>
      <c r="AM9449" s="13"/>
      <c r="AN9449" s="13"/>
      <c r="AO9449" s="13"/>
      <c r="AP9449" s="13"/>
      <c r="AQ9449" s="13"/>
      <c r="AR9449" s="13"/>
      <c r="AS9449" s="13"/>
      <c r="AT9449" s="13"/>
      <c r="AU9449" s="13"/>
      <c r="AV9449" s="13"/>
      <c r="AW9449" s="13"/>
      <c r="AX9449" s="13"/>
      <c r="AY9449" s="13"/>
      <c r="AZ9449" s="12"/>
      <c r="BA9449" s="12"/>
      <c r="BB9449" s="12"/>
      <c r="BC9449" s="11"/>
      <c r="BD9449" s="11"/>
      <c r="BE9449" s="11"/>
      <c r="BF9449" s="11"/>
    </row>
    <row r="9450" spans="1:58" x14ac:dyDescent="0.25">
      <c r="A9450" s="13"/>
      <c r="B9450" s="13"/>
      <c r="C9450" s="13"/>
      <c r="D9450" s="13"/>
      <c r="E9450" s="13"/>
      <c r="F9450" s="13"/>
      <c r="G9450" s="13"/>
      <c r="H9450" s="13"/>
      <c r="I9450" s="13"/>
      <c r="J9450" s="13"/>
      <c r="K9450" s="13"/>
      <c r="L9450" s="13"/>
      <c r="M9450" s="13"/>
      <c r="N9450" s="13"/>
      <c r="O9450" s="13"/>
      <c r="P9450" s="13"/>
      <c r="Q9450" s="13"/>
      <c r="R9450" s="13"/>
      <c r="S9450" s="13"/>
      <c r="T9450" s="13"/>
      <c r="U9450" s="13"/>
      <c r="V9450" s="13"/>
      <c r="W9450" s="13"/>
      <c r="X9450" s="13"/>
      <c r="Y9450" s="13"/>
      <c r="Z9450" s="13"/>
      <c r="AA9450" s="13"/>
      <c r="AB9450" s="13"/>
      <c r="AC9450" s="13"/>
      <c r="AD9450" s="13"/>
      <c r="AE9450" s="13"/>
      <c r="AF9450" s="13"/>
      <c r="AG9450" s="13"/>
      <c r="AH9450" s="13"/>
      <c r="AI9450" s="13"/>
      <c r="AJ9450" s="13"/>
      <c r="AK9450" s="13"/>
      <c r="AL9450" s="13"/>
      <c r="AM9450" s="13"/>
      <c r="AN9450" s="13"/>
      <c r="AO9450" s="13"/>
      <c r="AP9450" s="13"/>
      <c r="AQ9450" s="13"/>
      <c r="AR9450" s="13"/>
      <c r="AS9450" s="13"/>
      <c r="AT9450" s="13"/>
      <c r="AU9450" s="13"/>
      <c r="AV9450" s="13"/>
      <c r="AW9450" s="13"/>
      <c r="AX9450" s="13"/>
      <c r="AY9450" s="13"/>
      <c r="AZ9450" s="12"/>
      <c r="BA9450" s="12"/>
      <c r="BB9450" s="12"/>
      <c r="BC9450" s="11"/>
      <c r="BD9450" s="11"/>
      <c r="BE9450" s="11"/>
      <c r="BF9450" s="11"/>
    </row>
    <row r="9451" spans="1:58" x14ac:dyDescent="0.25">
      <c r="A9451" s="13"/>
      <c r="B9451" s="13"/>
      <c r="C9451" s="13"/>
      <c r="D9451" s="13"/>
      <c r="E9451" s="13"/>
      <c r="F9451" s="13"/>
      <c r="G9451" s="13"/>
      <c r="H9451" s="13"/>
      <c r="I9451" s="13"/>
      <c r="J9451" s="13"/>
      <c r="K9451" s="13"/>
      <c r="L9451" s="13"/>
      <c r="M9451" s="13"/>
      <c r="N9451" s="13"/>
      <c r="O9451" s="13"/>
      <c r="P9451" s="13"/>
      <c r="Q9451" s="13"/>
      <c r="R9451" s="13"/>
      <c r="S9451" s="13"/>
      <c r="T9451" s="13"/>
      <c r="U9451" s="13"/>
      <c r="V9451" s="13"/>
      <c r="W9451" s="13"/>
      <c r="X9451" s="13"/>
      <c r="Y9451" s="13"/>
      <c r="Z9451" s="13"/>
      <c r="AA9451" s="13"/>
      <c r="AB9451" s="13"/>
      <c r="AC9451" s="13"/>
      <c r="AD9451" s="13"/>
      <c r="AE9451" s="13"/>
      <c r="AF9451" s="13"/>
      <c r="AG9451" s="13"/>
      <c r="AH9451" s="13"/>
      <c r="AI9451" s="13"/>
      <c r="AJ9451" s="13"/>
      <c r="AK9451" s="13"/>
      <c r="AL9451" s="13"/>
      <c r="AM9451" s="13"/>
      <c r="AN9451" s="13"/>
      <c r="AO9451" s="13"/>
      <c r="AP9451" s="13"/>
      <c r="AQ9451" s="13"/>
      <c r="AR9451" s="13"/>
      <c r="AS9451" s="13"/>
      <c r="AT9451" s="13"/>
      <c r="AU9451" s="13"/>
      <c r="AV9451" s="13"/>
      <c r="AW9451" s="13"/>
      <c r="AX9451" s="13"/>
      <c r="AY9451" s="13"/>
      <c r="AZ9451" s="12"/>
      <c r="BA9451" s="12"/>
      <c r="BB9451" s="12"/>
      <c r="BC9451" s="11"/>
      <c r="BD9451" s="11"/>
      <c r="BE9451" s="11"/>
      <c r="BF9451" s="11"/>
    </row>
    <row r="9452" spans="1:58" x14ac:dyDescent="0.25">
      <c r="A9452" s="13"/>
      <c r="B9452" s="13"/>
      <c r="C9452" s="13"/>
      <c r="D9452" s="13"/>
      <c r="E9452" s="13"/>
      <c r="F9452" s="13"/>
      <c r="G9452" s="13"/>
      <c r="H9452" s="13"/>
      <c r="I9452" s="13"/>
      <c r="J9452" s="13"/>
      <c r="K9452" s="13"/>
      <c r="L9452" s="13"/>
      <c r="M9452" s="13"/>
      <c r="N9452" s="13"/>
      <c r="O9452" s="13"/>
      <c r="P9452" s="13"/>
      <c r="Q9452" s="13"/>
      <c r="R9452" s="13"/>
      <c r="S9452" s="13"/>
      <c r="T9452" s="13"/>
      <c r="U9452" s="13"/>
      <c r="V9452" s="13"/>
      <c r="W9452" s="13"/>
      <c r="X9452" s="13"/>
      <c r="Y9452" s="13"/>
      <c r="Z9452" s="13"/>
      <c r="AA9452" s="13"/>
      <c r="AB9452" s="13"/>
      <c r="AC9452" s="13"/>
      <c r="AD9452" s="13"/>
      <c r="AE9452" s="13"/>
      <c r="AF9452" s="13"/>
      <c r="AG9452" s="13"/>
      <c r="AH9452" s="13"/>
      <c r="AI9452" s="13"/>
      <c r="AJ9452" s="13"/>
      <c r="AK9452" s="13"/>
      <c r="AL9452" s="13"/>
      <c r="AM9452" s="13"/>
      <c r="AN9452" s="13"/>
      <c r="AO9452" s="13"/>
      <c r="AP9452" s="13"/>
      <c r="AQ9452" s="13"/>
      <c r="AR9452" s="13"/>
      <c r="AS9452" s="13"/>
      <c r="AT9452" s="13"/>
      <c r="AU9452" s="13"/>
      <c r="AV9452" s="13"/>
      <c r="AW9452" s="13"/>
      <c r="AX9452" s="13"/>
      <c r="AY9452" s="13"/>
      <c r="AZ9452" s="12"/>
      <c r="BA9452" s="12"/>
      <c r="BB9452" s="12"/>
      <c r="BC9452" s="11"/>
      <c r="BD9452" s="11"/>
      <c r="BE9452" s="11"/>
      <c r="BF9452" s="11"/>
    </row>
    <row r="9453" spans="1:58" x14ac:dyDescent="0.25">
      <c r="A9453" s="13"/>
      <c r="B9453" s="13"/>
      <c r="C9453" s="13"/>
      <c r="D9453" s="13"/>
      <c r="E9453" s="13"/>
      <c r="F9453" s="13"/>
      <c r="G9453" s="13"/>
      <c r="H9453" s="13"/>
      <c r="I9453" s="13"/>
      <c r="J9453" s="13"/>
      <c r="K9453" s="13"/>
      <c r="L9453" s="13"/>
      <c r="M9453" s="13"/>
      <c r="N9453" s="13"/>
      <c r="O9453" s="13"/>
      <c r="P9453" s="13"/>
      <c r="Q9453" s="13"/>
      <c r="R9453" s="13"/>
      <c r="S9453" s="13"/>
      <c r="T9453" s="13"/>
      <c r="U9453" s="13"/>
      <c r="V9453" s="13"/>
      <c r="W9453" s="13"/>
      <c r="X9453" s="13"/>
      <c r="Y9453" s="13"/>
      <c r="Z9453" s="13"/>
      <c r="AA9453" s="13"/>
      <c r="AB9453" s="13"/>
      <c r="AC9453" s="13"/>
      <c r="AD9453" s="13"/>
      <c r="AE9453" s="13"/>
      <c r="AF9453" s="13"/>
      <c r="AG9453" s="13"/>
      <c r="AH9453" s="13"/>
      <c r="AI9453" s="13"/>
      <c r="AJ9453" s="13"/>
      <c r="AK9453" s="13"/>
      <c r="AL9453" s="13"/>
      <c r="AM9453" s="13"/>
      <c r="AN9453" s="13"/>
      <c r="AO9453" s="13"/>
      <c r="AP9453" s="13"/>
      <c r="AQ9453" s="13"/>
      <c r="AR9453" s="13"/>
      <c r="AS9453" s="13"/>
      <c r="AT9453" s="13"/>
      <c r="AU9453" s="13"/>
      <c r="AV9453" s="13"/>
      <c r="AW9453" s="13"/>
      <c r="AX9453" s="13"/>
      <c r="AY9453" s="13"/>
      <c r="AZ9453" s="12"/>
      <c r="BA9453" s="12"/>
      <c r="BB9453" s="12"/>
      <c r="BC9453" s="11"/>
      <c r="BD9453" s="11"/>
      <c r="BE9453" s="11"/>
      <c r="BF9453" s="11"/>
    </row>
    <row r="9454" spans="1:58" x14ac:dyDescent="0.25">
      <c r="A9454" s="13"/>
      <c r="B9454" s="13"/>
      <c r="C9454" s="13"/>
      <c r="D9454" s="13"/>
      <c r="E9454" s="13"/>
      <c r="F9454" s="13"/>
      <c r="G9454" s="13"/>
      <c r="H9454" s="13"/>
      <c r="I9454" s="13"/>
      <c r="J9454" s="13"/>
      <c r="K9454" s="13"/>
      <c r="L9454" s="13"/>
      <c r="M9454" s="13"/>
      <c r="N9454" s="13"/>
      <c r="O9454" s="13"/>
      <c r="P9454" s="13"/>
      <c r="Q9454" s="13"/>
      <c r="R9454" s="13"/>
      <c r="S9454" s="13"/>
      <c r="T9454" s="13"/>
      <c r="U9454" s="13"/>
      <c r="V9454" s="13"/>
      <c r="W9454" s="13"/>
      <c r="X9454" s="13"/>
      <c r="Y9454" s="13"/>
      <c r="Z9454" s="13"/>
      <c r="AA9454" s="13"/>
      <c r="AB9454" s="13"/>
      <c r="AC9454" s="13"/>
      <c r="AD9454" s="13"/>
      <c r="AE9454" s="13"/>
      <c r="AF9454" s="13"/>
      <c r="AG9454" s="13"/>
      <c r="AH9454" s="13"/>
      <c r="AI9454" s="13"/>
      <c r="AJ9454" s="13"/>
      <c r="AK9454" s="13"/>
      <c r="AL9454" s="13"/>
      <c r="AM9454" s="13"/>
      <c r="AN9454" s="13"/>
      <c r="AO9454" s="13"/>
      <c r="AP9454" s="13"/>
      <c r="AQ9454" s="13"/>
      <c r="AR9454" s="13"/>
      <c r="AS9454" s="13"/>
      <c r="AT9454" s="13"/>
      <c r="AU9454" s="13"/>
      <c r="AV9454" s="13"/>
      <c r="AW9454" s="13"/>
      <c r="AX9454" s="13"/>
      <c r="AY9454" s="13"/>
      <c r="AZ9454" s="12"/>
      <c r="BA9454" s="12"/>
      <c r="BB9454" s="12"/>
      <c r="BC9454" s="11"/>
      <c r="BD9454" s="11"/>
      <c r="BE9454" s="11"/>
      <c r="BF9454" s="11"/>
    </row>
    <row r="9455" spans="1:58" x14ac:dyDescent="0.25">
      <c r="A9455" s="13"/>
      <c r="B9455" s="13"/>
      <c r="C9455" s="13"/>
      <c r="D9455" s="13"/>
      <c r="E9455" s="13"/>
      <c r="F9455" s="13"/>
      <c r="G9455" s="13"/>
      <c r="H9455" s="13"/>
      <c r="I9455" s="13"/>
      <c r="J9455" s="13"/>
      <c r="K9455" s="13"/>
      <c r="L9455" s="13"/>
      <c r="M9455" s="13"/>
      <c r="N9455" s="13"/>
      <c r="O9455" s="13"/>
      <c r="P9455" s="13"/>
      <c r="Q9455" s="13"/>
      <c r="R9455" s="13"/>
      <c r="S9455" s="13"/>
      <c r="T9455" s="13"/>
      <c r="U9455" s="13"/>
      <c r="V9455" s="13"/>
      <c r="W9455" s="13"/>
      <c r="X9455" s="13"/>
      <c r="Y9455" s="13"/>
      <c r="Z9455" s="13"/>
      <c r="AA9455" s="13"/>
      <c r="AB9455" s="13"/>
      <c r="AC9455" s="13"/>
      <c r="AD9455" s="13"/>
      <c r="AE9455" s="13"/>
      <c r="AF9455" s="13"/>
      <c r="AG9455" s="13"/>
      <c r="AH9455" s="13"/>
      <c r="AI9455" s="13"/>
      <c r="AJ9455" s="13"/>
      <c r="AK9455" s="13"/>
      <c r="AL9455" s="13"/>
      <c r="AM9455" s="13"/>
      <c r="AN9455" s="13"/>
      <c r="AO9455" s="13"/>
      <c r="AP9455" s="13"/>
      <c r="AQ9455" s="13"/>
      <c r="AR9455" s="13"/>
      <c r="AS9455" s="13"/>
      <c r="AT9455" s="13"/>
      <c r="AU9455" s="13"/>
      <c r="AV9455" s="13"/>
      <c r="AW9455" s="13"/>
      <c r="AX9455" s="13"/>
      <c r="AY9455" s="13"/>
      <c r="AZ9455" s="12"/>
      <c r="BA9455" s="12"/>
      <c r="BB9455" s="12"/>
      <c r="BC9455" s="11"/>
      <c r="BD9455" s="11"/>
      <c r="BE9455" s="11"/>
      <c r="BF9455" s="11"/>
    </row>
    <row r="9456" spans="1:58" x14ac:dyDescent="0.25">
      <c r="A9456" s="13"/>
      <c r="B9456" s="13"/>
      <c r="C9456" s="13"/>
      <c r="D9456" s="13"/>
      <c r="E9456" s="13"/>
      <c r="F9456" s="13"/>
      <c r="G9456" s="13"/>
      <c r="H9456" s="13"/>
      <c r="I9456" s="13"/>
      <c r="J9456" s="13"/>
      <c r="K9456" s="13"/>
      <c r="L9456" s="13"/>
      <c r="M9456" s="13"/>
      <c r="N9456" s="13"/>
      <c r="O9456" s="13"/>
      <c r="P9456" s="13"/>
      <c r="Q9456" s="13"/>
      <c r="R9456" s="13"/>
      <c r="S9456" s="13"/>
      <c r="T9456" s="13"/>
      <c r="U9456" s="13"/>
      <c r="V9456" s="13"/>
      <c r="W9456" s="13"/>
      <c r="X9456" s="13"/>
      <c r="Y9456" s="13"/>
      <c r="Z9456" s="13"/>
      <c r="AA9456" s="13"/>
      <c r="AB9456" s="13"/>
      <c r="AC9456" s="13"/>
      <c r="AD9456" s="13"/>
      <c r="AE9456" s="13"/>
      <c r="AF9456" s="13"/>
      <c r="AG9456" s="13"/>
      <c r="AH9456" s="13"/>
      <c r="AI9456" s="13"/>
      <c r="AJ9456" s="13"/>
      <c r="AK9456" s="13"/>
      <c r="AL9456" s="13"/>
      <c r="AM9456" s="13"/>
      <c r="AN9456" s="13"/>
      <c r="AO9456" s="13"/>
      <c r="AP9456" s="13"/>
      <c r="AQ9456" s="13"/>
      <c r="AR9456" s="13"/>
      <c r="AS9456" s="13"/>
      <c r="AT9456" s="13"/>
      <c r="AU9456" s="13"/>
      <c r="AV9456" s="13"/>
      <c r="AW9456" s="13"/>
      <c r="AX9456" s="13"/>
      <c r="AY9456" s="13"/>
      <c r="AZ9456" s="12"/>
      <c r="BA9456" s="12"/>
      <c r="BB9456" s="12"/>
      <c r="BC9456" s="11"/>
      <c r="BD9456" s="11"/>
      <c r="BE9456" s="11"/>
      <c r="BF9456" s="11"/>
    </row>
    <row r="9457" spans="1:58" x14ac:dyDescent="0.25">
      <c r="A9457" s="13"/>
      <c r="B9457" s="13"/>
      <c r="C9457" s="13"/>
      <c r="D9457" s="13"/>
      <c r="E9457" s="13"/>
      <c r="F9457" s="13"/>
      <c r="G9457" s="13"/>
      <c r="H9457" s="13"/>
      <c r="I9457" s="13"/>
      <c r="J9457" s="13"/>
      <c r="K9457" s="13"/>
      <c r="L9457" s="13"/>
      <c r="M9457" s="13"/>
      <c r="N9457" s="13"/>
      <c r="O9457" s="13"/>
      <c r="P9457" s="13"/>
      <c r="Q9457" s="13"/>
      <c r="R9457" s="13"/>
      <c r="S9457" s="13"/>
      <c r="T9457" s="13"/>
      <c r="U9457" s="13"/>
      <c r="V9457" s="13"/>
      <c r="W9457" s="13"/>
      <c r="X9457" s="13"/>
      <c r="Y9457" s="13"/>
      <c r="Z9457" s="13"/>
      <c r="AA9457" s="13"/>
      <c r="AB9457" s="13"/>
      <c r="AC9457" s="13"/>
      <c r="AD9457" s="13"/>
      <c r="AE9457" s="13"/>
      <c r="AF9457" s="13"/>
      <c r="AG9457" s="13"/>
      <c r="AH9457" s="13"/>
      <c r="AI9457" s="13"/>
      <c r="AJ9457" s="13"/>
      <c r="AK9457" s="13"/>
      <c r="AL9457" s="13"/>
      <c r="AM9457" s="13"/>
      <c r="AN9457" s="13"/>
      <c r="AO9457" s="13"/>
      <c r="AP9457" s="13"/>
      <c r="AQ9457" s="13"/>
      <c r="AR9457" s="13"/>
      <c r="AS9457" s="13"/>
      <c r="AT9457" s="13"/>
      <c r="AU9457" s="13"/>
      <c r="AV9457" s="13"/>
      <c r="AW9457" s="13"/>
      <c r="AX9457" s="13"/>
      <c r="AY9457" s="13"/>
      <c r="AZ9457" s="12"/>
      <c r="BA9457" s="12"/>
      <c r="BB9457" s="12"/>
      <c r="BC9457" s="11"/>
      <c r="BD9457" s="11"/>
      <c r="BE9457" s="11"/>
      <c r="BF9457" s="11"/>
    </row>
    <row r="9458" spans="1:58" x14ac:dyDescent="0.25">
      <c r="A9458" s="13"/>
      <c r="B9458" s="13"/>
      <c r="C9458" s="13"/>
      <c r="D9458" s="13"/>
      <c r="E9458" s="13"/>
      <c r="F9458" s="13"/>
      <c r="G9458" s="13"/>
      <c r="H9458" s="13"/>
      <c r="I9458" s="13"/>
      <c r="J9458" s="13"/>
      <c r="K9458" s="13"/>
      <c r="L9458" s="13"/>
      <c r="M9458" s="13"/>
      <c r="N9458" s="13"/>
      <c r="O9458" s="13"/>
      <c r="P9458" s="13"/>
      <c r="Q9458" s="13"/>
      <c r="R9458" s="13"/>
      <c r="S9458" s="13"/>
      <c r="T9458" s="13"/>
      <c r="U9458" s="13"/>
      <c r="V9458" s="13"/>
      <c r="W9458" s="13"/>
      <c r="X9458" s="13"/>
      <c r="Y9458" s="13"/>
      <c r="Z9458" s="13"/>
      <c r="AA9458" s="13"/>
      <c r="AB9458" s="13"/>
      <c r="AC9458" s="13"/>
      <c r="AD9458" s="13"/>
      <c r="AE9458" s="13"/>
      <c r="AF9458" s="13"/>
      <c r="AG9458" s="13"/>
      <c r="AH9458" s="13"/>
      <c r="AI9458" s="13"/>
      <c r="AJ9458" s="13"/>
      <c r="AK9458" s="13"/>
      <c r="AL9458" s="13"/>
      <c r="AM9458" s="13"/>
      <c r="AN9458" s="13"/>
      <c r="AO9458" s="13"/>
      <c r="AP9458" s="13"/>
      <c r="AQ9458" s="13"/>
      <c r="AR9458" s="13"/>
      <c r="AS9458" s="13"/>
      <c r="AT9458" s="13"/>
      <c r="AU9458" s="13"/>
      <c r="AV9458" s="13"/>
      <c r="AW9458" s="13"/>
      <c r="AX9458" s="13"/>
      <c r="AY9458" s="13"/>
      <c r="AZ9458" s="12"/>
      <c r="BA9458" s="12"/>
      <c r="BB9458" s="12"/>
      <c r="BC9458" s="11"/>
      <c r="BD9458" s="11"/>
      <c r="BE9458" s="11"/>
      <c r="BF9458" s="11"/>
    </row>
    <row r="9459" spans="1:58" x14ac:dyDescent="0.25">
      <c r="A9459" s="13"/>
      <c r="B9459" s="13"/>
      <c r="C9459" s="13"/>
      <c r="D9459" s="13"/>
      <c r="E9459" s="13"/>
      <c r="F9459" s="13"/>
      <c r="G9459" s="13"/>
      <c r="H9459" s="13"/>
      <c r="I9459" s="13"/>
      <c r="J9459" s="13"/>
      <c r="K9459" s="13"/>
      <c r="L9459" s="13"/>
      <c r="M9459" s="13"/>
      <c r="N9459" s="13"/>
      <c r="O9459" s="13"/>
      <c r="P9459" s="13"/>
      <c r="Q9459" s="13"/>
      <c r="R9459" s="13"/>
      <c r="S9459" s="13"/>
      <c r="T9459" s="13"/>
      <c r="U9459" s="13"/>
      <c r="V9459" s="13"/>
      <c r="W9459" s="13"/>
      <c r="X9459" s="13"/>
      <c r="Y9459" s="13"/>
      <c r="Z9459" s="13"/>
      <c r="AA9459" s="13"/>
      <c r="AB9459" s="13"/>
      <c r="AC9459" s="13"/>
      <c r="AD9459" s="13"/>
      <c r="AE9459" s="13"/>
      <c r="AF9459" s="13"/>
      <c r="AG9459" s="13"/>
      <c r="AH9459" s="13"/>
      <c r="AI9459" s="13"/>
      <c r="AJ9459" s="13"/>
      <c r="AK9459" s="13"/>
      <c r="AL9459" s="13"/>
      <c r="AM9459" s="13"/>
      <c r="AN9459" s="13"/>
      <c r="AO9459" s="13"/>
      <c r="AP9459" s="13"/>
      <c r="AQ9459" s="13"/>
      <c r="AR9459" s="13"/>
      <c r="AS9459" s="13"/>
      <c r="AT9459" s="13"/>
      <c r="AU9459" s="13"/>
      <c r="AV9459" s="13"/>
      <c r="AW9459" s="13"/>
      <c r="AX9459" s="13"/>
      <c r="AY9459" s="13"/>
      <c r="AZ9459" s="12"/>
      <c r="BA9459" s="12"/>
      <c r="BB9459" s="12"/>
      <c r="BC9459" s="11"/>
      <c r="BD9459" s="11"/>
      <c r="BE9459" s="11"/>
      <c r="BF9459" s="11"/>
    </row>
    <row r="9460" spans="1:58" x14ac:dyDescent="0.25">
      <c r="A9460" s="13"/>
      <c r="B9460" s="13"/>
      <c r="C9460" s="13"/>
      <c r="D9460" s="13"/>
      <c r="E9460" s="13"/>
      <c r="F9460" s="13"/>
      <c r="G9460" s="13"/>
      <c r="H9460" s="13"/>
      <c r="I9460" s="13"/>
      <c r="J9460" s="13"/>
      <c r="K9460" s="13"/>
      <c r="L9460" s="13"/>
      <c r="M9460" s="13"/>
      <c r="N9460" s="13"/>
      <c r="O9460" s="13"/>
      <c r="P9460" s="13"/>
      <c r="Q9460" s="13"/>
      <c r="R9460" s="13"/>
      <c r="S9460" s="13"/>
      <c r="T9460" s="13"/>
      <c r="U9460" s="13"/>
      <c r="V9460" s="13"/>
      <c r="W9460" s="13"/>
      <c r="X9460" s="13"/>
      <c r="Y9460" s="13"/>
      <c r="Z9460" s="13"/>
      <c r="AA9460" s="13"/>
      <c r="AB9460" s="13"/>
      <c r="AC9460" s="13"/>
      <c r="AD9460" s="13"/>
      <c r="AE9460" s="13"/>
      <c r="AF9460" s="13"/>
      <c r="AG9460" s="13"/>
      <c r="AH9460" s="13"/>
      <c r="AI9460" s="13"/>
      <c r="AJ9460" s="13"/>
      <c r="AK9460" s="13"/>
      <c r="AL9460" s="13"/>
      <c r="AM9460" s="13"/>
      <c r="AN9460" s="13"/>
      <c r="AO9460" s="13"/>
      <c r="AP9460" s="13"/>
      <c r="AQ9460" s="13"/>
      <c r="AR9460" s="13"/>
      <c r="AS9460" s="13"/>
      <c r="AT9460" s="13"/>
      <c r="AU9460" s="13"/>
      <c r="AV9460" s="13"/>
      <c r="AW9460" s="13"/>
      <c r="AX9460" s="13"/>
      <c r="AY9460" s="13"/>
      <c r="AZ9460" s="12"/>
      <c r="BA9460" s="12"/>
      <c r="BB9460" s="12"/>
      <c r="BC9460" s="11"/>
      <c r="BD9460" s="11"/>
      <c r="BE9460" s="11"/>
      <c r="BF9460" s="11"/>
    </row>
    <row r="9461" spans="1:58" x14ac:dyDescent="0.25">
      <c r="A9461" s="13"/>
      <c r="B9461" s="13"/>
      <c r="C9461" s="13"/>
      <c r="D9461" s="13"/>
      <c r="E9461" s="13"/>
      <c r="F9461" s="13"/>
      <c r="G9461" s="13"/>
      <c r="H9461" s="13"/>
      <c r="I9461" s="13"/>
      <c r="J9461" s="13"/>
      <c r="K9461" s="13"/>
      <c r="L9461" s="13"/>
      <c r="M9461" s="13"/>
      <c r="N9461" s="13"/>
      <c r="O9461" s="13"/>
      <c r="P9461" s="13"/>
      <c r="Q9461" s="13"/>
      <c r="R9461" s="13"/>
      <c r="S9461" s="13"/>
      <c r="T9461" s="13"/>
      <c r="U9461" s="13"/>
      <c r="V9461" s="13"/>
      <c r="W9461" s="13"/>
      <c r="X9461" s="13"/>
      <c r="Y9461" s="13"/>
      <c r="Z9461" s="13"/>
      <c r="AA9461" s="13"/>
      <c r="AB9461" s="13"/>
      <c r="AC9461" s="13"/>
      <c r="AD9461" s="13"/>
      <c r="AE9461" s="13"/>
      <c r="AF9461" s="13"/>
      <c r="AG9461" s="13"/>
      <c r="AH9461" s="13"/>
      <c r="AI9461" s="13"/>
      <c r="AJ9461" s="13"/>
      <c r="AK9461" s="13"/>
      <c r="AL9461" s="13"/>
      <c r="AM9461" s="13"/>
      <c r="AN9461" s="13"/>
      <c r="AO9461" s="13"/>
      <c r="AP9461" s="13"/>
      <c r="AQ9461" s="13"/>
      <c r="AR9461" s="13"/>
      <c r="AS9461" s="13"/>
      <c r="AT9461" s="13"/>
      <c r="AU9461" s="13"/>
      <c r="AV9461" s="13"/>
      <c r="AW9461" s="13"/>
      <c r="AX9461" s="13"/>
      <c r="AY9461" s="13"/>
      <c r="AZ9461" s="12"/>
      <c r="BA9461" s="12"/>
      <c r="BB9461" s="12"/>
      <c r="BC9461" s="11"/>
      <c r="BD9461" s="11"/>
      <c r="BE9461" s="11"/>
      <c r="BF9461" s="11"/>
    </row>
    <row r="9462" spans="1:58" x14ac:dyDescent="0.25">
      <c r="A9462" s="13"/>
      <c r="B9462" s="13"/>
      <c r="C9462" s="13"/>
      <c r="D9462" s="13"/>
      <c r="E9462" s="13"/>
      <c r="F9462" s="13"/>
      <c r="G9462" s="13"/>
      <c r="H9462" s="13"/>
      <c r="I9462" s="13"/>
      <c r="J9462" s="13"/>
      <c r="K9462" s="13"/>
      <c r="L9462" s="13"/>
      <c r="M9462" s="13"/>
      <c r="N9462" s="13"/>
      <c r="O9462" s="13"/>
      <c r="P9462" s="13"/>
      <c r="Q9462" s="13"/>
      <c r="R9462" s="13"/>
      <c r="S9462" s="13"/>
      <c r="T9462" s="13"/>
      <c r="U9462" s="13"/>
      <c r="V9462" s="13"/>
      <c r="W9462" s="13"/>
      <c r="X9462" s="13"/>
      <c r="Y9462" s="13"/>
      <c r="Z9462" s="13"/>
      <c r="AA9462" s="13"/>
      <c r="AB9462" s="13"/>
      <c r="AC9462" s="13"/>
      <c r="AD9462" s="13"/>
      <c r="AE9462" s="13"/>
      <c r="AF9462" s="13"/>
      <c r="AG9462" s="13"/>
      <c r="AH9462" s="13"/>
      <c r="AI9462" s="13"/>
      <c r="AJ9462" s="13"/>
      <c r="AK9462" s="13"/>
      <c r="AL9462" s="13"/>
      <c r="AM9462" s="13"/>
      <c r="AN9462" s="13"/>
      <c r="AO9462" s="13"/>
      <c r="AP9462" s="13"/>
      <c r="AQ9462" s="13"/>
      <c r="AR9462" s="13"/>
      <c r="AS9462" s="13"/>
      <c r="AT9462" s="13"/>
      <c r="AU9462" s="13"/>
      <c r="AV9462" s="13"/>
      <c r="AW9462" s="13"/>
      <c r="AX9462" s="13"/>
      <c r="AY9462" s="13"/>
      <c r="AZ9462" s="12"/>
      <c r="BA9462" s="12"/>
      <c r="BB9462" s="12"/>
      <c r="BC9462" s="11"/>
      <c r="BD9462" s="11"/>
      <c r="BE9462" s="11"/>
      <c r="BF9462" s="11"/>
    </row>
    <row r="9463" spans="1:58" x14ac:dyDescent="0.25">
      <c r="A9463" s="13"/>
      <c r="B9463" s="13"/>
      <c r="C9463" s="13"/>
      <c r="D9463" s="13"/>
      <c r="E9463" s="13"/>
      <c r="F9463" s="13"/>
      <c r="G9463" s="13"/>
      <c r="H9463" s="13"/>
      <c r="I9463" s="13"/>
      <c r="J9463" s="13"/>
      <c r="K9463" s="13"/>
      <c r="L9463" s="13"/>
      <c r="M9463" s="13"/>
      <c r="N9463" s="13"/>
      <c r="O9463" s="13"/>
      <c r="P9463" s="13"/>
      <c r="Q9463" s="13"/>
      <c r="R9463" s="13"/>
      <c r="S9463" s="13"/>
      <c r="T9463" s="13"/>
      <c r="U9463" s="13"/>
      <c r="V9463" s="13"/>
      <c r="W9463" s="13"/>
      <c r="X9463" s="13"/>
      <c r="Y9463" s="13"/>
      <c r="Z9463" s="13"/>
      <c r="AA9463" s="13"/>
      <c r="AB9463" s="13"/>
      <c r="AC9463" s="13"/>
      <c r="AD9463" s="13"/>
      <c r="AE9463" s="13"/>
      <c r="AF9463" s="13"/>
      <c r="AG9463" s="13"/>
      <c r="AH9463" s="13"/>
      <c r="AI9463" s="13"/>
      <c r="AJ9463" s="13"/>
      <c r="AK9463" s="13"/>
      <c r="AL9463" s="13"/>
      <c r="AM9463" s="13"/>
      <c r="AN9463" s="13"/>
      <c r="AO9463" s="13"/>
      <c r="AP9463" s="13"/>
      <c r="AQ9463" s="13"/>
      <c r="AR9463" s="13"/>
      <c r="AS9463" s="13"/>
      <c r="AT9463" s="13"/>
      <c r="AU9463" s="13"/>
      <c r="AV9463" s="13"/>
      <c r="AW9463" s="13"/>
      <c r="AX9463" s="13"/>
      <c r="AY9463" s="13"/>
      <c r="AZ9463" s="12"/>
      <c r="BA9463" s="12"/>
      <c r="BB9463" s="12"/>
      <c r="BC9463" s="11"/>
      <c r="BD9463" s="11"/>
      <c r="BE9463" s="11"/>
      <c r="BF9463" s="11"/>
    </row>
    <row r="9464" spans="1:58" x14ac:dyDescent="0.25">
      <c r="A9464" s="13"/>
      <c r="B9464" s="13"/>
      <c r="C9464" s="13"/>
      <c r="D9464" s="13"/>
      <c r="E9464" s="13"/>
      <c r="F9464" s="13"/>
      <c r="G9464" s="13"/>
      <c r="H9464" s="13"/>
      <c r="I9464" s="13"/>
      <c r="J9464" s="13"/>
      <c r="K9464" s="13"/>
      <c r="L9464" s="13"/>
      <c r="M9464" s="13"/>
      <c r="N9464" s="13"/>
      <c r="O9464" s="13"/>
      <c r="P9464" s="13"/>
      <c r="Q9464" s="13"/>
      <c r="R9464" s="13"/>
      <c r="S9464" s="13"/>
      <c r="T9464" s="13"/>
      <c r="U9464" s="13"/>
      <c r="V9464" s="13"/>
      <c r="W9464" s="13"/>
      <c r="X9464" s="13"/>
      <c r="Y9464" s="13"/>
      <c r="Z9464" s="13"/>
      <c r="AA9464" s="13"/>
      <c r="AB9464" s="13"/>
      <c r="AC9464" s="13"/>
      <c r="AD9464" s="13"/>
      <c r="AE9464" s="13"/>
      <c r="AF9464" s="13"/>
      <c r="AG9464" s="13"/>
      <c r="AH9464" s="13"/>
      <c r="AI9464" s="13"/>
      <c r="AJ9464" s="13"/>
      <c r="AK9464" s="13"/>
      <c r="AL9464" s="13"/>
      <c r="AM9464" s="13"/>
      <c r="AN9464" s="13"/>
      <c r="AO9464" s="13"/>
      <c r="AP9464" s="13"/>
      <c r="AQ9464" s="13"/>
      <c r="AR9464" s="13"/>
      <c r="AS9464" s="13"/>
      <c r="AT9464" s="13"/>
      <c r="AU9464" s="13"/>
      <c r="AV9464" s="13"/>
      <c r="AW9464" s="13"/>
      <c r="AX9464" s="13"/>
      <c r="AY9464" s="13"/>
      <c r="AZ9464" s="12"/>
      <c r="BA9464" s="12"/>
      <c r="BB9464" s="12"/>
      <c r="BC9464" s="11"/>
      <c r="BD9464" s="11"/>
      <c r="BE9464" s="11"/>
      <c r="BF9464" s="11"/>
    </row>
    <row r="9465" spans="1:58" x14ac:dyDescent="0.25">
      <c r="A9465" s="13"/>
      <c r="B9465" s="13"/>
      <c r="C9465" s="13"/>
      <c r="D9465" s="13"/>
      <c r="E9465" s="13"/>
      <c r="F9465" s="13"/>
      <c r="G9465" s="13"/>
      <c r="H9465" s="13"/>
      <c r="I9465" s="13"/>
      <c r="J9465" s="13"/>
      <c r="K9465" s="13"/>
      <c r="L9465" s="13"/>
      <c r="M9465" s="13"/>
      <c r="N9465" s="13"/>
      <c r="O9465" s="13"/>
      <c r="P9465" s="13"/>
      <c r="Q9465" s="13"/>
      <c r="R9465" s="13"/>
      <c r="S9465" s="13"/>
      <c r="T9465" s="13"/>
      <c r="U9465" s="13"/>
      <c r="V9465" s="13"/>
      <c r="W9465" s="13"/>
      <c r="X9465" s="13"/>
      <c r="Y9465" s="13"/>
      <c r="Z9465" s="13"/>
      <c r="AA9465" s="13"/>
      <c r="AB9465" s="13"/>
      <c r="AC9465" s="13"/>
      <c r="AD9465" s="13"/>
      <c r="AE9465" s="13"/>
      <c r="AF9465" s="13"/>
      <c r="AG9465" s="13"/>
      <c r="AH9465" s="13"/>
      <c r="AI9465" s="13"/>
      <c r="AJ9465" s="13"/>
      <c r="AK9465" s="13"/>
      <c r="AL9465" s="13"/>
      <c r="AM9465" s="13"/>
      <c r="AN9465" s="13"/>
      <c r="AO9465" s="13"/>
      <c r="AP9465" s="13"/>
      <c r="AQ9465" s="13"/>
      <c r="AR9465" s="13"/>
      <c r="AS9465" s="13"/>
      <c r="AT9465" s="13"/>
      <c r="AU9465" s="13"/>
      <c r="AV9465" s="13"/>
      <c r="AW9465" s="13"/>
      <c r="AX9465" s="13"/>
      <c r="AY9465" s="13"/>
      <c r="AZ9465" s="12"/>
      <c r="BA9465" s="12"/>
      <c r="BB9465" s="12"/>
      <c r="BC9465" s="11"/>
      <c r="BD9465" s="11"/>
      <c r="BE9465" s="11"/>
      <c r="BF9465" s="11"/>
    </row>
    <row r="9466" spans="1:58" x14ac:dyDescent="0.25">
      <c r="A9466" s="13"/>
      <c r="B9466" s="13"/>
      <c r="C9466" s="13"/>
      <c r="D9466" s="13"/>
      <c r="E9466" s="13"/>
      <c r="F9466" s="13"/>
      <c r="G9466" s="13"/>
      <c r="H9466" s="13"/>
      <c r="I9466" s="13"/>
      <c r="J9466" s="13"/>
      <c r="K9466" s="13"/>
      <c r="L9466" s="13"/>
      <c r="M9466" s="13"/>
      <c r="N9466" s="13"/>
      <c r="O9466" s="13"/>
      <c r="P9466" s="13"/>
      <c r="Q9466" s="13"/>
      <c r="R9466" s="13"/>
      <c r="S9466" s="13"/>
      <c r="T9466" s="13"/>
      <c r="U9466" s="13"/>
      <c r="V9466" s="13"/>
      <c r="W9466" s="13"/>
      <c r="X9466" s="13"/>
      <c r="Y9466" s="13"/>
      <c r="Z9466" s="13"/>
      <c r="AA9466" s="13"/>
      <c r="AB9466" s="13"/>
      <c r="AC9466" s="13"/>
      <c r="AD9466" s="13"/>
      <c r="AE9466" s="13"/>
      <c r="AF9466" s="13"/>
      <c r="AG9466" s="13"/>
      <c r="AH9466" s="13"/>
      <c r="AI9466" s="13"/>
      <c r="AJ9466" s="13"/>
      <c r="AK9466" s="13"/>
      <c r="AL9466" s="13"/>
      <c r="AM9466" s="13"/>
      <c r="AN9466" s="13"/>
      <c r="AO9466" s="13"/>
      <c r="AP9466" s="13"/>
      <c r="AQ9466" s="13"/>
      <c r="AR9466" s="13"/>
      <c r="AS9466" s="13"/>
      <c r="AT9466" s="13"/>
      <c r="AU9466" s="13"/>
      <c r="AV9466" s="13"/>
      <c r="AW9466" s="13"/>
      <c r="AX9466" s="13"/>
      <c r="AY9466" s="13"/>
      <c r="AZ9466" s="12"/>
      <c r="BA9466" s="12"/>
      <c r="BB9466" s="12"/>
      <c r="BC9466" s="11"/>
      <c r="BD9466" s="11"/>
      <c r="BE9466" s="11"/>
      <c r="BF9466" s="11"/>
    </row>
    <row r="9467" spans="1:58" x14ac:dyDescent="0.25">
      <c r="A9467" s="13"/>
      <c r="B9467" s="13"/>
      <c r="C9467" s="13"/>
      <c r="D9467" s="13"/>
      <c r="E9467" s="13"/>
      <c r="F9467" s="13"/>
      <c r="G9467" s="13"/>
      <c r="H9467" s="13"/>
      <c r="I9467" s="13"/>
      <c r="J9467" s="13"/>
      <c r="K9467" s="13"/>
      <c r="L9467" s="13"/>
      <c r="M9467" s="13"/>
      <c r="N9467" s="13"/>
      <c r="O9467" s="13"/>
      <c r="P9467" s="13"/>
      <c r="Q9467" s="13"/>
      <c r="R9467" s="13"/>
      <c r="S9467" s="13"/>
      <c r="T9467" s="13"/>
      <c r="U9467" s="13"/>
      <c r="V9467" s="13"/>
      <c r="W9467" s="13"/>
      <c r="X9467" s="13"/>
      <c r="Y9467" s="13"/>
      <c r="Z9467" s="13"/>
      <c r="AA9467" s="13"/>
      <c r="AB9467" s="13"/>
      <c r="AC9467" s="13"/>
      <c r="AD9467" s="13"/>
      <c r="AE9467" s="13"/>
      <c r="AF9467" s="13"/>
      <c r="AG9467" s="13"/>
      <c r="AH9467" s="13"/>
      <c r="AI9467" s="13"/>
      <c r="AJ9467" s="13"/>
      <c r="AK9467" s="13"/>
      <c r="AL9467" s="13"/>
      <c r="AM9467" s="13"/>
      <c r="AN9467" s="13"/>
      <c r="AO9467" s="13"/>
      <c r="AP9467" s="13"/>
      <c r="AQ9467" s="13"/>
      <c r="AR9467" s="13"/>
      <c r="AS9467" s="13"/>
      <c r="AT9467" s="13"/>
      <c r="AU9467" s="13"/>
      <c r="AV9467" s="13"/>
      <c r="AW9467" s="13"/>
      <c r="AX9467" s="13"/>
      <c r="AY9467" s="13"/>
      <c r="AZ9467" s="12"/>
      <c r="BA9467" s="12"/>
      <c r="BB9467" s="12"/>
      <c r="BC9467" s="11"/>
      <c r="BD9467" s="11"/>
      <c r="BE9467" s="11"/>
      <c r="BF9467" s="11"/>
    </row>
    <row r="9468" spans="1:58" x14ac:dyDescent="0.25">
      <c r="A9468" s="13"/>
      <c r="B9468" s="13"/>
      <c r="C9468" s="13"/>
      <c r="D9468" s="13"/>
      <c r="E9468" s="13"/>
      <c r="F9468" s="13"/>
      <c r="G9468" s="13"/>
      <c r="H9468" s="13"/>
      <c r="I9468" s="13"/>
      <c r="J9468" s="13"/>
      <c r="K9468" s="13"/>
      <c r="L9468" s="13"/>
      <c r="M9468" s="13"/>
      <c r="N9468" s="13"/>
      <c r="O9468" s="13"/>
      <c r="P9468" s="13"/>
      <c r="Q9468" s="13"/>
      <c r="R9468" s="13"/>
      <c r="S9468" s="13"/>
      <c r="T9468" s="13"/>
      <c r="U9468" s="13"/>
      <c r="V9468" s="13"/>
      <c r="W9468" s="13"/>
      <c r="X9468" s="13"/>
      <c r="Y9468" s="13"/>
      <c r="Z9468" s="13"/>
      <c r="AA9468" s="13"/>
      <c r="AB9468" s="13"/>
      <c r="AC9468" s="13"/>
      <c r="AD9468" s="13"/>
      <c r="AE9468" s="13"/>
      <c r="AF9468" s="13"/>
      <c r="AG9468" s="13"/>
      <c r="AH9468" s="13"/>
      <c r="AI9468" s="13"/>
      <c r="AJ9468" s="13"/>
      <c r="AK9468" s="13"/>
      <c r="AL9468" s="13"/>
      <c r="AM9468" s="13"/>
      <c r="AN9468" s="13"/>
      <c r="AO9468" s="13"/>
      <c r="AP9468" s="13"/>
      <c r="AQ9468" s="13"/>
      <c r="AR9468" s="13"/>
      <c r="AS9468" s="13"/>
      <c r="AT9468" s="13"/>
      <c r="AU9468" s="13"/>
      <c r="AV9468" s="13"/>
      <c r="AW9468" s="13"/>
      <c r="AX9468" s="13"/>
      <c r="AY9468" s="13"/>
      <c r="AZ9468" s="12"/>
      <c r="BA9468" s="12"/>
      <c r="BB9468" s="12"/>
      <c r="BC9468" s="11"/>
      <c r="BD9468" s="11"/>
      <c r="BE9468" s="11"/>
      <c r="BF9468" s="11"/>
    </row>
    <row r="9469" spans="1:58" x14ac:dyDescent="0.25">
      <c r="A9469" s="13"/>
      <c r="B9469" s="13"/>
      <c r="C9469" s="13"/>
      <c r="D9469" s="13"/>
      <c r="E9469" s="13"/>
      <c r="F9469" s="13"/>
      <c r="G9469" s="13"/>
      <c r="H9469" s="13"/>
      <c r="I9469" s="13"/>
      <c r="J9469" s="13"/>
      <c r="K9469" s="13"/>
      <c r="L9469" s="13"/>
      <c r="M9469" s="13"/>
      <c r="N9469" s="13"/>
      <c r="O9469" s="13"/>
      <c r="P9469" s="13"/>
      <c r="Q9469" s="13"/>
      <c r="R9469" s="13"/>
      <c r="S9469" s="13"/>
      <c r="T9469" s="13"/>
      <c r="U9469" s="13"/>
      <c r="V9469" s="13"/>
      <c r="W9469" s="13"/>
      <c r="X9469" s="13"/>
      <c r="Y9469" s="13"/>
      <c r="Z9469" s="13"/>
      <c r="AA9469" s="13"/>
      <c r="AB9469" s="13"/>
      <c r="AC9469" s="13"/>
      <c r="AD9469" s="13"/>
      <c r="AE9469" s="13"/>
      <c r="AF9469" s="13"/>
      <c r="AG9469" s="13"/>
      <c r="AH9469" s="13"/>
      <c r="AI9469" s="13"/>
      <c r="AJ9469" s="13"/>
      <c r="AK9469" s="13"/>
      <c r="AL9469" s="13"/>
      <c r="AM9469" s="13"/>
      <c r="AN9469" s="13"/>
      <c r="AO9469" s="13"/>
      <c r="AP9469" s="13"/>
      <c r="AQ9469" s="13"/>
      <c r="AR9469" s="13"/>
      <c r="AS9469" s="13"/>
      <c r="AT9469" s="13"/>
      <c r="AU9469" s="13"/>
      <c r="AV9469" s="13"/>
      <c r="AW9469" s="13"/>
      <c r="AX9469" s="13"/>
      <c r="AY9469" s="13"/>
      <c r="AZ9469" s="12"/>
      <c r="BA9469" s="12"/>
      <c r="BB9469" s="12"/>
      <c r="BC9469" s="11"/>
      <c r="BD9469" s="11"/>
      <c r="BE9469" s="11"/>
      <c r="BF9469" s="11"/>
    </row>
    <row r="9470" spans="1:58" x14ac:dyDescent="0.25">
      <c r="A9470" s="13"/>
      <c r="B9470" s="13"/>
      <c r="C9470" s="13"/>
      <c r="D9470" s="13"/>
      <c r="E9470" s="13"/>
      <c r="F9470" s="13"/>
      <c r="G9470" s="13"/>
      <c r="H9470" s="13"/>
      <c r="I9470" s="13"/>
      <c r="J9470" s="13"/>
      <c r="K9470" s="13"/>
      <c r="L9470" s="13"/>
      <c r="M9470" s="13"/>
      <c r="N9470" s="13"/>
      <c r="O9470" s="13"/>
      <c r="P9470" s="13"/>
      <c r="Q9470" s="13"/>
      <c r="R9470" s="13"/>
      <c r="S9470" s="13"/>
      <c r="T9470" s="13"/>
      <c r="U9470" s="13"/>
      <c r="V9470" s="13"/>
      <c r="W9470" s="13"/>
      <c r="X9470" s="13"/>
      <c r="Y9470" s="13"/>
      <c r="Z9470" s="13"/>
      <c r="AA9470" s="13"/>
      <c r="AB9470" s="13"/>
      <c r="AC9470" s="13"/>
      <c r="AD9470" s="13"/>
      <c r="AE9470" s="13"/>
      <c r="AF9470" s="13"/>
      <c r="AG9470" s="13"/>
      <c r="AH9470" s="13"/>
      <c r="AI9470" s="13"/>
      <c r="AJ9470" s="13"/>
      <c r="AK9470" s="13"/>
      <c r="AL9470" s="13"/>
      <c r="AM9470" s="13"/>
      <c r="AN9470" s="13"/>
      <c r="AO9470" s="13"/>
      <c r="AP9470" s="13"/>
      <c r="AQ9470" s="13"/>
      <c r="AR9470" s="13"/>
      <c r="AS9470" s="13"/>
      <c r="AT9470" s="13"/>
      <c r="AU9470" s="13"/>
      <c r="AV9470" s="13"/>
      <c r="AW9470" s="13"/>
      <c r="AX9470" s="13"/>
      <c r="AY9470" s="13"/>
      <c r="AZ9470" s="12"/>
      <c r="BA9470" s="12"/>
      <c r="BB9470" s="12"/>
      <c r="BC9470" s="11"/>
      <c r="BD9470" s="11"/>
      <c r="BE9470" s="11"/>
      <c r="BF9470" s="11"/>
    </row>
    <row r="9471" spans="1:58" x14ac:dyDescent="0.25">
      <c r="A9471" s="13"/>
      <c r="B9471" s="13"/>
      <c r="C9471" s="13"/>
      <c r="D9471" s="13"/>
      <c r="E9471" s="13"/>
      <c r="F9471" s="13"/>
      <c r="G9471" s="13"/>
      <c r="H9471" s="13"/>
      <c r="I9471" s="13"/>
      <c r="J9471" s="13"/>
      <c r="K9471" s="13"/>
      <c r="L9471" s="13"/>
      <c r="M9471" s="13"/>
      <c r="N9471" s="13"/>
      <c r="O9471" s="13"/>
      <c r="P9471" s="13"/>
      <c r="Q9471" s="13"/>
      <c r="R9471" s="13"/>
      <c r="S9471" s="13"/>
      <c r="T9471" s="13"/>
      <c r="U9471" s="13"/>
      <c r="V9471" s="13"/>
      <c r="W9471" s="13"/>
      <c r="X9471" s="13"/>
      <c r="Y9471" s="13"/>
      <c r="Z9471" s="13"/>
      <c r="AA9471" s="13"/>
      <c r="AB9471" s="13"/>
      <c r="AC9471" s="13"/>
      <c r="AD9471" s="13"/>
      <c r="AE9471" s="13"/>
      <c r="AF9471" s="13"/>
      <c r="AG9471" s="13"/>
      <c r="AH9471" s="13"/>
      <c r="AI9471" s="13"/>
      <c r="AJ9471" s="13"/>
      <c r="AK9471" s="13"/>
      <c r="AL9471" s="13"/>
      <c r="AM9471" s="13"/>
      <c r="AN9471" s="13"/>
      <c r="AO9471" s="13"/>
      <c r="AP9471" s="13"/>
      <c r="AQ9471" s="13"/>
      <c r="AR9471" s="13"/>
      <c r="AS9471" s="13"/>
      <c r="AT9471" s="13"/>
      <c r="AU9471" s="13"/>
      <c r="AV9471" s="13"/>
      <c r="AW9471" s="13"/>
      <c r="AX9471" s="13"/>
      <c r="AY9471" s="13"/>
      <c r="AZ9471" s="12"/>
      <c r="BA9471" s="12"/>
      <c r="BB9471" s="12"/>
      <c r="BC9471" s="11"/>
      <c r="BD9471" s="11"/>
      <c r="BE9471" s="11"/>
      <c r="BF9471" s="11"/>
    </row>
    <row r="9472" spans="1:58" x14ac:dyDescent="0.25">
      <c r="A9472" s="13"/>
      <c r="B9472" s="13"/>
      <c r="C9472" s="13"/>
      <c r="D9472" s="13"/>
      <c r="E9472" s="13"/>
      <c r="F9472" s="13"/>
      <c r="G9472" s="13"/>
      <c r="H9472" s="13"/>
      <c r="I9472" s="13"/>
      <c r="J9472" s="13"/>
      <c r="K9472" s="13"/>
      <c r="L9472" s="13"/>
      <c r="M9472" s="13"/>
      <c r="N9472" s="13"/>
      <c r="O9472" s="13"/>
      <c r="P9472" s="13"/>
      <c r="Q9472" s="13"/>
      <c r="R9472" s="13"/>
      <c r="S9472" s="13"/>
      <c r="T9472" s="13"/>
      <c r="U9472" s="13"/>
      <c r="V9472" s="13"/>
      <c r="W9472" s="13"/>
      <c r="X9472" s="13"/>
      <c r="Y9472" s="13"/>
      <c r="Z9472" s="13"/>
      <c r="AA9472" s="13"/>
      <c r="AB9472" s="13"/>
      <c r="AC9472" s="13"/>
      <c r="AD9472" s="13"/>
      <c r="AE9472" s="13"/>
      <c r="AF9472" s="13"/>
      <c r="AG9472" s="13"/>
      <c r="AH9472" s="13"/>
      <c r="AI9472" s="13"/>
      <c r="AJ9472" s="13"/>
      <c r="AK9472" s="13"/>
      <c r="AL9472" s="13"/>
      <c r="AM9472" s="13"/>
      <c r="AN9472" s="13"/>
      <c r="AO9472" s="13"/>
      <c r="AP9472" s="13"/>
      <c r="AQ9472" s="13"/>
      <c r="AR9472" s="13"/>
      <c r="AS9472" s="13"/>
      <c r="AT9472" s="13"/>
      <c r="AU9472" s="13"/>
      <c r="AV9472" s="13"/>
      <c r="AW9472" s="13"/>
      <c r="AX9472" s="13"/>
      <c r="AY9472" s="13"/>
      <c r="AZ9472" s="12"/>
      <c r="BA9472" s="12"/>
      <c r="BB9472" s="12"/>
      <c r="BC9472" s="11"/>
      <c r="BD9472" s="11"/>
      <c r="BE9472" s="11"/>
      <c r="BF9472" s="11"/>
    </row>
    <row r="9473" spans="1:58" x14ac:dyDescent="0.25">
      <c r="A9473" s="13"/>
      <c r="B9473" s="13"/>
      <c r="C9473" s="13"/>
      <c r="D9473" s="13"/>
      <c r="E9473" s="13"/>
      <c r="F9473" s="13"/>
      <c r="G9473" s="13"/>
      <c r="H9473" s="13"/>
      <c r="I9473" s="13"/>
      <c r="J9473" s="13"/>
      <c r="K9473" s="13"/>
      <c r="L9473" s="13"/>
      <c r="M9473" s="13"/>
      <c r="N9473" s="13"/>
      <c r="O9473" s="13"/>
      <c r="P9473" s="13"/>
      <c r="Q9473" s="13"/>
      <c r="R9473" s="13"/>
      <c r="S9473" s="13"/>
      <c r="T9473" s="13"/>
      <c r="U9473" s="13"/>
      <c r="V9473" s="13"/>
      <c r="W9473" s="13"/>
      <c r="X9473" s="13"/>
      <c r="Y9473" s="13"/>
      <c r="Z9473" s="13"/>
      <c r="AA9473" s="13"/>
      <c r="AB9473" s="13"/>
      <c r="AC9473" s="13"/>
      <c r="AD9473" s="13"/>
      <c r="AE9473" s="13"/>
      <c r="AF9473" s="13"/>
      <c r="AG9473" s="13"/>
      <c r="AH9473" s="13"/>
      <c r="AI9473" s="13"/>
      <c r="AJ9473" s="13"/>
      <c r="AK9473" s="13"/>
      <c r="AL9473" s="13"/>
      <c r="AM9473" s="13"/>
      <c r="AN9473" s="13"/>
      <c r="AO9473" s="13"/>
      <c r="AP9473" s="13"/>
      <c r="AQ9473" s="13"/>
      <c r="AR9473" s="13"/>
      <c r="AS9473" s="13"/>
      <c r="AT9473" s="13"/>
      <c r="AU9473" s="13"/>
      <c r="AV9473" s="13"/>
      <c r="AW9473" s="13"/>
      <c r="AX9473" s="13"/>
      <c r="AY9473" s="13"/>
      <c r="AZ9473" s="12"/>
      <c r="BA9473" s="12"/>
      <c r="BB9473" s="12"/>
      <c r="BC9473" s="11"/>
      <c r="BD9473" s="11"/>
      <c r="BE9473" s="11"/>
      <c r="BF9473" s="11"/>
    </row>
    <row r="9474" spans="1:58" x14ac:dyDescent="0.25">
      <c r="A9474" s="13"/>
      <c r="B9474" s="13"/>
      <c r="C9474" s="13"/>
      <c r="D9474" s="13"/>
      <c r="E9474" s="13"/>
      <c r="F9474" s="13"/>
      <c r="G9474" s="13"/>
      <c r="H9474" s="13"/>
      <c r="I9474" s="13"/>
      <c r="J9474" s="13"/>
      <c r="K9474" s="13"/>
      <c r="L9474" s="13"/>
      <c r="M9474" s="13"/>
      <c r="N9474" s="13"/>
      <c r="O9474" s="13"/>
      <c r="P9474" s="13"/>
      <c r="Q9474" s="13"/>
      <c r="R9474" s="13"/>
      <c r="S9474" s="13"/>
      <c r="T9474" s="13"/>
      <c r="U9474" s="13"/>
      <c r="V9474" s="13"/>
      <c r="W9474" s="13"/>
      <c r="X9474" s="13"/>
      <c r="Y9474" s="13"/>
      <c r="Z9474" s="13"/>
      <c r="AA9474" s="13"/>
      <c r="AB9474" s="13"/>
      <c r="AC9474" s="13"/>
      <c r="AD9474" s="13"/>
      <c r="AE9474" s="13"/>
      <c r="AF9474" s="13"/>
      <c r="AG9474" s="13"/>
      <c r="AH9474" s="13"/>
      <c r="AI9474" s="13"/>
      <c r="AJ9474" s="13"/>
      <c r="AK9474" s="13"/>
      <c r="AL9474" s="13"/>
      <c r="AM9474" s="13"/>
      <c r="AN9474" s="13"/>
      <c r="AO9474" s="13"/>
      <c r="AP9474" s="13"/>
      <c r="AQ9474" s="13"/>
      <c r="AR9474" s="13"/>
      <c r="AS9474" s="13"/>
      <c r="AT9474" s="13"/>
      <c r="AU9474" s="13"/>
      <c r="AV9474" s="13"/>
      <c r="AW9474" s="13"/>
      <c r="AX9474" s="13"/>
      <c r="AY9474" s="13"/>
      <c r="AZ9474" s="12"/>
      <c r="BA9474" s="12"/>
      <c r="BB9474" s="12"/>
      <c r="BC9474" s="11"/>
      <c r="BD9474" s="11"/>
      <c r="BE9474" s="11"/>
      <c r="BF9474" s="11"/>
    </row>
    <row r="9475" spans="1:58" x14ac:dyDescent="0.25">
      <c r="A9475" s="13"/>
      <c r="B9475" s="13"/>
      <c r="C9475" s="13"/>
      <c r="D9475" s="13"/>
      <c r="E9475" s="13"/>
      <c r="F9475" s="13"/>
      <c r="G9475" s="13"/>
      <c r="H9475" s="13"/>
      <c r="I9475" s="13"/>
      <c r="J9475" s="13"/>
      <c r="K9475" s="13"/>
      <c r="L9475" s="13"/>
      <c r="M9475" s="13"/>
      <c r="N9475" s="13"/>
      <c r="O9475" s="13"/>
      <c r="P9475" s="13"/>
      <c r="Q9475" s="13"/>
      <c r="R9475" s="13"/>
      <c r="S9475" s="13"/>
      <c r="T9475" s="13"/>
      <c r="U9475" s="13"/>
      <c r="V9475" s="13"/>
      <c r="W9475" s="13"/>
      <c r="X9475" s="13"/>
      <c r="Y9475" s="13"/>
      <c r="Z9475" s="13"/>
      <c r="AA9475" s="13"/>
      <c r="AB9475" s="13"/>
      <c r="AC9475" s="13"/>
      <c r="AD9475" s="13"/>
      <c r="AE9475" s="13"/>
      <c r="AF9475" s="13"/>
      <c r="AG9475" s="13"/>
      <c r="AH9475" s="13"/>
      <c r="AI9475" s="13"/>
      <c r="AJ9475" s="13"/>
      <c r="AK9475" s="13"/>
      <c r="AL9475" s="13"/>
      <c r="AM9475" s="13"/>
      <c r="AN9475" s="13"/>
      <c r="AO9475" s="13"/>
      <c r="AP9475" s="13"/>
      <c r="AQ9475" s="13"/>
      <c r="AR9475" s="13"/>
      <c r="AS9475" s="13"/>
      <c r="AT9475" s="13"/>
      <c r="AU9475" s="13"/>
      <c r="AV9475" s="13"/>
      <c r="AW9475" s="13"/>
      <c r="AX9475" s="13"/>
      <c r="AY9475" s="13"/>
      <c r="AZ9475" s="12"/>
      <c r="BA9475" s="12"/>
      <c r="BB9475" s="12"/>
      <c r="BC9475" s="11"/>
      <c r="BD9475" s="11"/>
      <c r="BE9475" s="11"/>
      <c r="BF9475" s="11"/>
    </row>
    <row r="9476" spans="1:58" x14ac:dyDescent="0.25">
      <c r="A9476" s="13"/>
      <c r="B9476" s="13"/>
      <c r="C9476" s="13"/>
      <c r="D9476" s="13"/>
      <c r="E9476" s="13"/>
      <c r="F9476" s="13"/>
      <c r="G9476" s="13"/>
      <c r="H9476" s="13"/>
      <c r="I9476" s="13"/>
      <c r="J9476" s="13"/>
      <c r="K9476" s="13"/>
      <c r="L9476" s="13"/>
      <c r="M9476" s="13"/>
      <c r="N9476" s="13"/>
      <c r="O9476" s="13"/>
      <c r="P9476" s="13"/>
      <c r="Q9476" s="13"/>
      <c r="R9476" s="13"/>
      <c r="S9476" s="13"/>
      <c r="T9476" s="13"/>
      <c r="U9476" s="13"/>
      <c r="V9476" s="13"/>
      <c r="W9476" s="13"/>
      <c r="X9476" s="13"/>
      <c r="Y9476" s="13"/>
      <c r="Z9476" s="13"/>
      <c r="AA9476" s="13"/>
      <c r="AB9476" s="13"/>
      <c r="AC9476" s="13"/>
      <c r="AD9476" s="13"/>
      <c r="AE9476" s="13"/>
      <c r="AF9476" s="13"/>
      <c r="AG9476" s="13"/>
      <c r="AH9476" s="13"/>
      <c r="AI9476" s="13"/>
      <c r="AJ9476" s="13"/>
      <c r="AK9476" s="13"/>
      <c r="AL9476" s="13"/>
      <c r="AM9476" s="13"/>
      <c r="AN9476" s="13"/>
      <c r="AO9476" s="13"/>
      <c r="AP9476" s="13"/>
      <c r="AQ9476" s="13"/>
      <c r="AR9476" s="13"/>
      <c r="AS9476" s="13"/>
      <c r="AT9476" s="13"/>
      <c r="AU9476" s="13"/>
      <c r="AV9476" s="13"/>
      <c r="AW9476" s="13"/>
      <c r="AX9476" s="13"/>
      <c r="AY9476" s="13"/>
      <c r="AZ9476" s="12"/>
      <c r="BA9476" s="12"/>
      <c r="BB9476" s="12"/>
      <c r="BC9476" s="11"/>
      <c r="BD9476" s="11"/>
      <c r="BE9476" s="11"/>
      <c r="BF9476" s="11"/>
    </row>
    <row r="9477" spans="1:58" x14ac:dyDescent="0.25">
      <c r="A9477" s="13"/>
      <c r="B9477" s="13"/>
      <c r="C9477" s="13"/>
      <c r="D9477" s="13"/>
      <c r="E9477" s="13"/>
      <c r="F9477" s="13"/>
      <c r="G9477" s="13"/>
      <c r="H9477" s="13"/>
      <c r="I9477" s="13"/>
      <c r="J9477" s="13"/>
      <c r="K9477" s="13"/>
      <c r="L9477" s="13"/>
      <c r="M9477" s="13"/>
      <c r="N9477" s="13"/>
      <c r="O9477" s="13"/>
      <c r="P9477" s="13"/>
      <c r="Q9477" s="13"/>
      <c r="R9477" s="13"/>
      <c r="S9477" s="13"/>
      <c r="T9477" s="13"/>
      <c r="U9477" s="13"/>
      <c r="V9477" s="13"/>
      <c r="W9477" s="13"/>
      <c r="X9477" s="13"/>
      <c r="Y9477" s="13"/>
      <c r="Z9477" s="13"/>
      <c r="AA9477" s="13"/>
      <c r="AB9477" s="13"/>
      <c r="AC9477" s="13"/>
      <c r="AD9477" s="13"/>
      <c r="AE9477" s="13"/>
      <c r="AF9477" s="13"/>
      <c r="AG9477" s="13"/>
      <c r="AH9477" s="13"/>
      <c r="AI9477" s="13"/>
      <c r="AJ9477" s="13"/>
      <c r="AK9477" s="13"/>
      <c r="AL9477" s="13"/>
      <c r="AM9477" s="13"/>
      <c r="AN9477" s="13"/>
      <c r="AO9477" s="13"/>
      <c r="AP9477" s="13"/>
      <c r="AQ9477" s="13"/>
      <c r="AR9477" s="13"/>
      <c r="AS9477" s="13"/>
      <c r="AT9477" s="13"/>
      <c r="AU9477" s="13"/>
      <c r="AV9477" s="13"/>
      <c r="AW9477" s="13"/>
      <c r="AX9477" s="13"/>
      <c r="AY9477" s="13"/>
      <c r="AZ9477" s="12"/>
      <c r="BA9477" s="12"/>
      <c r="BB9477" s="12"/>
      <c r="BC9477" s="11"/>
      <c r="BD9477" s="11"/>
      <c r="BE9477" s="11"/>
      <c r="BF9477" s="11"/>
    </row>
    <row r="9478" spans="1:58" x14ac:dyDescent="0.25">
      <c r="A9478" s="13"/>
      <c r="B9478" s="13"/>
      <c r="C9478" s="13"/>
      <c r="D9478" s="13"/>
      <c r="E9478" s="13"/>
      <c r="F9478" s="13"/>
      <c r="G9478" s="13"/>
      <c r="H9478" s="13"/>
      <c r="I9478" s="13"/>
      <c r="J9478" s="13"/>
      <c r="K9478" s="13"/>
      <c r="L9478" s="13"/>
      <c r="M9478" s="13"/>
      <c r="N9478" s="13"/>
      <c r="O9478" s="13"/>
      <c r="P9478" s="13"/>
      <c r="Q9478" s="13"/>
      <c r="R9478" s="13"/>
      <c r="S9478" s="13"/>
      <c r="T9478" s="13"/>
      <c r="U9478" s="13"/>
      <c r="V9478" s="13"/>
      <c r="W9478" s="13"/>
      <c r="X9478" s="13"/>
      <c r="Y9478" s="13"/>
      <c r="Z9478" s="13"/>
      <c r="AA9478" s="13"/>
      <c r="AB9478" s="13"/>
      <c r="AC9478" s="13"/>
      <c r="AD9478" s="13"/>
      <c r="AE9478" s="13"/>
      <c r="AF9478" s="13"/>
      <c r="AG9478" s="13"/>
      <c r="AH9478" s="13"/>
      <c r="AI9478" s="13"/>
      <c r="AJ9478" s="13"/>
      <c r="AK9478" s="13"/>
      <c r="AL9478" s="13"/>
      <c r="AM9478" s="13"/>
      <c r="AN9478" s="13"/>
      <c r="AO9478" s="13"/>
      <c r="AP9478" s="13"/>
      <c r="AQ9478" s="13"/>
      <c r="AR9478" s="13"/>
      <c r="AS9478" s="13"/>
      <c r="AT9478" s="13"/>
      <c r="AU9478" s="13"/>
      <c r="AV9478" s="13"/>
      <c r="AW9478" s="13"/>
      <c r="AX9478" s="13"/>
      <c r="AY9478" s="13"/>
      <c r="AZ9478" s="12"/>
      <c r="BA9478" s="12"/>
      <c r="BB9478" s="12"/>
      <c r="BC9478" s="11"/>
      <c r="BD9478" s="11"/>
      <c r="BE9478" s="11"/>
      <c r="BF9478" s="11"/>
    </row>
    <row r="9479" spans="1:58" x14ac:dyDescent="0.25">
      <c r="A9479" s="13"/>
      <c r="B9479" s="13"/>
      <c r="C9479" s="13"/>
      <c r="D9479" s="13"/>
      <c r="E9479" s="13"/>
      <c r="F9479" s="13"/>
      <c r="G9479" s="13"/>
      <c r="H9479" s="13"/>
      <c r="I9479" s="13"/>
      <c r="J9479" s="13"/>
      <c r="K9479" s="13"/>
      <c r="L9479" s="13"/>
      <c r="M9479" s="13"/>
      <c r="N9479" s="13"/>
      <c r="O9479" s="13"/>
      <c r="P9479" s="13"/>
      <c r="Q9479" s="13"/>
      <c r="R9479" s="13"/>
      <c r="S9479" s="13"/>
      <c r="T9479" s="13"/>
      <c r="U9479" s="13"/>
      <c r="V9479" s="13"/>
      <c r="W9479" s="13"/>
      <c r="X9479" s="13"/>
      <c r="Y9479" s="13"/>
      <c r="Z9479" s="13"/>
      <c r="AA9479" s="13"/>
      <c r="AB9479" s="13"/>
      <c r="AC9479" s="13"/>
      <c r="AD9479" s="13"/>
      <c r="AE9479" s="13"/>
      <c r="AF9479" s="13"/>
      <c r="AG9479" s="13"/>
      <c r="AH9479" s="13"/>
      <c r="AI9479" s="13"/>
      <c r="AJ9479" s="13"/>
      <c r="AK9479" s="13"/>
      <c r="AL9479" s="13"/>
      <c r="AM9479" s="13"/>
      <c r="AN9479" s="13"/>
      <c r="AO9479" s="13"/>
      <c r="AP9479" s="13"/>
      <c r="AQ9479" s="13"/>
      <c r="AR9479" s="13"/>
      <c r="AS9479" s="13"/>
      <c r="AT9479" s="13"/>
      <c r="AU9479" s="13"/>
      <c r="AV9479" s="13"/>
      <c r="AW9479" s="13"/>
      <c r="AX9479" s="13"/>
      <c r="AY9479" s="13"/>
      <c r="AZ9479" s="12"/>
      <c r="BA9479" s="12"/>
      <c r="BB9479" s="12"/>
      <c r="BC9479" s="11"/>
      <c r="BD9479" s="11"/>
      <c r="BE9479" s="11"/>
      <c r="BF9479" s="11"/>
    </row>
    <row r="9480" spans="1:58" x14ac:dyDescent="0.25">
      <c r="A9480" s="13"/>
      <c r="B9480" s="13"/>
      <c r="C9480" s="13"/>
      <c r="D9480" s="13"/>
      <c r="E9480" s="13"/>
      <c r="F9480" s="13"/>
      <c r="G9480" s="13"/>
      <c r="H9480" s="13"/>
      <c r="I9480" s="13"/>
      <c r="J9480" s="13"/>
      <c r="K9480" s="13"/>
      <c r="L9480" s="13"/>
      <c r="M9480" s="13"/>
      <c r="N9480" s="13"/>
      <c r="O9480" s="13"/>
      <c r="P9480" s="13"/>
      <c r="Q9480" s="13"/>
      <c r="R9480" s="13"/>
      <c r="S9480" s="13"/>
      <c r="T9480" s="13"/>
      <c r="U9480" s="13"/>
      <c r="V9480" s="13"/>
      <c r="W9480" s="13"/>
      <c r="X9480" s="13"/>
      <c r="Y9480" s="13"/>
      <c r="Z9480" s="13"/>
      <c r="AA9480" s="13"/>
      <c r="AB9480" s="13"/>
      <c r="AC9480" s="13"/>
      <c r="AD9480" s="13"/>
      <c r="AE9480" s="13"/>
      <c r="AF9480" s="13"/>
      <c r="AG9480" s="13"/>
      <c r="AH9480" s="13"/>
      <c r="AI9480" s="13"/>
      <c r="AJ9480" s="13"/>
      <c r="AK9480" s="13"/>
      <c r="AL9480" s="13"/>
      <c r="AM9480" s="13"/>
      <c r="AN9480" s="13"/>
      <c r="AO9480" s="13"/>
      <c r="AP9480" s="13"/>
      <c r="AQ9480" s="13"/>
      <c r="AR9480" s="13"/>
      <c r="AS9480" s="13"/>
      <c r="AT9480" s="13"/>
      <c r="AU9480" s="13"/>
      <c r="AV9480" s="13"/>
      <c r="AW9480" s="13"/>
      <c r="AX9480" s="13"/>
      <c r="AY9480" s="13"/>
      <c r="AZ9480" s="12"/>
      <c r="BA9480" s="12"/>
      <c r="BB9480" s="12"/>
      <c r="BC9480" s="11"/>
      <c r="BD9480" s="11"/>
      <c r="BE9480" s="11"/>
      <c r="BF9480" s="11"/>
    </row>
    <row r="9481" spans="1:58" x14ac:dyDescent="0.25">
      <c r="A9481" s="13"/>
      <c r="B9481" s="13"/>
      <c r="C9481" s="13"/>
      <c r="D9481" s="13"/>
      <c r="E9481" s="13"/>
      <c r="F9481" s="13"/>
      <c r="G9481" s="13"/>
      <c r="H9481" s="13"/>
      <c r="I9481" s="13"/>
      <c r="J9481" s="13"/>
      <c r="K9481" s="13"/>
      <c r="L9481" s="13"/>
      <c r="M9481" s="13"/>
      <c r="N9481" s="13"/>
      <c r="O9481" s="13"/>
      <c r="P9481" s="13"/>
      <c r="Q9481" s="13"/>
      <c r="R9481" s="13"/>
      <c r="S9481" s="13"/>
      <c r="T9481" s="13"/>
      <c r="U9481" s="13"/>
      <c r="V9481" s="13"/>
      <c r="W9481" s="13"/>
      <c r="X9481" s="13"/>
      <c r="Y9481" s="13"/>
      <c r="Z9481" s="13"/>
      <c r="AA9481" s="13"/>
      <c r="AB9481" s="13"/>
      <c r="AC9481" s="13"/>
      <c r="AD9481" s="13"/>
      <c r="AE9481" s="13"/>
      <c r="AF9481" s="13"/>
      <c r="AG9481" s="13"/>
      <c r="AH9481" s="13"/>
      <c r="AI9481" s="13"/>
      <c r="AJ9481" s="13"/>
      <c r="AK9481" s="13"/>
      <c r="AL9481" s="13"/>
      <c r="AM9481" s="13"/>
      <c r="AN9481" s="13"/>
      <c r="AO9481" s="13"/>
      <c r="AP9481" s="13"/>
      <c r="AQ9481" s="13"/>
      <c r="AR9481" s="13"/>
      <c r="AS9481" s="13"/>
      <c r="AT9481" s="13"/>
      <c r="AU9481" s="13"/>
      <c r="AV9481" s="13"/>
      <c r="AW9481" s="13"/>
      <c r="AX9481" s="13"/>
      <c r="AY9481" s="13"/>
      <c r="AZ9481" s="12"/>
      <c r="BA9481" s="12"/>
      <c r="BB9481" s="12"/>
      <c r="BC9481" s="11"/>
      <c r="BD9481" s="11"/>
      <c r="BE9481" s="11"/>
      <c r="BF9481" s="11"/>
    </row>
    <row r="9482" spans="1:58" x14ac:dyDescent="0.25">
      <c r="A9482" s="13"/>
      <c r="B9482" s="13"/>
      <c r="C9482" s="13"/>
      <c r="D9482" s="13"/>
      <c r="E9482" s="13"/>
      <c r="F9482" s="13"/>
      <c r="G9482" s="13"/>
      <c r="H9482" s="13"/>
      <c r="I9482" s="13"/>
      <c r="J9482" s="13"/>
      <c r="K9482" s="13"/>
      <c r="L9482" s="13"/>
      <c r="M9482" s="13"/>
      <c r="N9482" s="13"/>
      <c r="O9482" s="13"/>
      <c r="P9482" s="13"/>
      <c r="Q9482" s="13"/>
      <c r="R9482" s="13"/>
      <c r="S9482" s="13"/>
      <c r="T9482" s="13"/>
      <c r="U9482" s="13"/>
      <c r="V9482" s="13"/>
      <c r="W9482" s="13"/>
      <c r="X9482" s="13"/>
      <c r="Y9482" s="13"/>
      <c r="Z9482" s="13"/>
      <c r="AA9482" s="13"/>
      <c r="AB9482" s="13"/>
      <c r="AC9482" s="13"/>
      <c r="AD9482" s="13"/>
      <c r="AE9482" s="13"/>
      <c r="AF9482" s="13"/>
      <c r="AG9482" s="13"/>
      <c r="AH9482" s="13"/>
      <c r="AI9482" s="13"/>
      <c r="AJ9482" s="13"/>
      <c r="AK9482" s="13"/>
      <c r="AL9482" s="13"/>
      <c r="AM9482" s="13"/>
      <c r="AN9482" s="13"/>
      <c r="AO9482" s="13"/>
      <c r="AP9482" s="13"/>
      <c r="AQ9482" s="13"/>
      <c r="AR9482" s="13"/>
      <c r="AS9482" s="13"/>
      <c r="AT9482" s="13"/>
      <c r="AU9482" s="13"/>
      <c r="AV9482" s="13"/>
      <c r="AW9482" s="13"/>
      <c r="AX9482" s="13"/>
      <c r="AY9482" s="13"/>
      <c r="AZ9482" s="12"/>
      <c r="BA9482" s="12"/>
      <c r="BB9482" s="12"/>
      <c r="BC9482" s="11"/>
      <c r="BD9482" s="11"/>
      <c r="BE9482" s="11"/>
      <c r="BF9482" s="11"/>
    </row>
    <row r="9483" spans="1:58" x14ac:dyDescent="0.25">
      <c r="A9483" s="13"/>
      <c r="B9483" s="13"/>
      <c r="C9483" s="13"/>
      <c r="D9483" s="13"/>
      <c r="E9483" s="13"/>
      <c r="F9483" s="13"/>
      <c r="G9483" s="13"/>
      <c r="H9483" s="13"/>
      <c r="I9483" s="13"/>
      <c r="J9483" s="13"/>
      <c r="K9483" s="13"/>
      <c r="L9483" s="13"/>
      <c r="M9483" s="13"/>
      <c r="N9483" s="13"/>
      <c r="O9483" s="13"/>
      <c r="P9483" s="13"/>
      <c r="Q9483" s="13"/>
      <c r="R9483" s="13"/>
      <c r="S9483" s="13"/>
      <c r="T9483" s="13"/>
      <c r="U9483" s="13"/>
      <c r="V9483" s="13"/>
      <c r="W9483" s="13"/>
      <c r="X9483" s="13"/>
      <c r="Y9483" s="13"/>
      <c r="Z9483" s="13"/>
      <c r="AA9483" s="13"/>
      <c r="AB9483" s="13"/>
      <c r="AC9483" s="13"/>
      <c r="AD9483" s="13"/>
      <c r="AE9483" s="13"/>
      <c r="AF9483" s="13"/>
      <c r="AG9483" s="13"/>
      <c r="AH9483" s="13"/>
      <c r="AI9483" s="13"/>
      <c r="AJ9483" s="13"/>
      <c r="AK9483" s="13"/>
      <c r="AL9483" s="13"/>
      <c r="AM9483" s="13"/>
      <c r="AN9483" s="13"/>
      <c r="AO9483" s="13"/>
      <c r="AP9483" s="13"/>
      <c r="AQ9483" s="13"/>
      <c r="AR9483" s="13"/>
      <c r="AS9483" s="13"/>
      <c r="AT9483" s="13"/>
      <c r="AU9483" s="13"/>
      <c r="AV9483" s="13"/>
      <c r="AW9483" s="13"/>
      <c r="AX9483" s="13"/>
      <c r="AY9483" s="13"/>
      <c r="AZ9483" s="12"/>
      <c r="BA9483" s="12"/>
      <c r="BB9483" s="12"/>
      <c r="BC9483" s="11"/>
      <c r="BD9483" s="11"/>
      <c r="BE9483" s="11"/>
      <c r="BF9483" s="11"/>
    </row>
    <row r="9484" spans="1:58" x14ac:dyDescent="0.25">
      <c r="A9484" s="13"/>
      <c r="B9484" s="13"/>
      <c r="C9484" s="13"/>
      <c r="D9484" s="13"/>
      <c r="E9484" s="13"/>
      <c r="F9484" s="13"/>
      <c r="G9484" s="13"/>
      <c r="H9484" s="13"/>
      <c r="I9484" s="13"/>
      <c r="J9484" s="13"/>
      <c r="K9484" s="13"/>
      <c r="L9484" s="13"/>
      <c r="M9484" s="13"/>
      <c r="N9484" s="13"/>
      <c r="O9484" s="13"/>
      <c r="P9484" s="13"/>
      <c r="Q9484" s="13"/>
      <c r="R9484" s="13"/>
      <c r="S9484" s="13"/>
      <c r="T9484" s="13"/>
      <c r="U9484" s="13"/>
      <c r="V9484" s="13"/>
      <c r="W9484" s="13"/>
      <c r="X9484" s="13"/>
      <c r="Y9484" s="13"/>
      <c r="Z9484" s="13"/>
      <c r="AA9484" s="13"/>
      <c r="AB9484" s="13"/>
      <c r="AC9484" s="13"/>
      <c r="AD9484" s="13"/>
      <c r="AE9484" s="13"/>
      <c r="AF9484" s="13"/>
      <c r="AG9484" s="13"/>
      <c r="AH9484" s="13"/>
      <c r="AI9484" s="13"/>
      <c r="AJ9484" s="13"/>
      <c r="AK9484" s="13"/>
      <c r="AL9484" s="13"/>
      <c r="AM9484" s="13"/>
      <c r="AN9484" s="13"/>
      <c r="AO9484" s="13"/>
      <c r="AP9484" s="13"/>
      <c r="AQ9484" s="13"/>
      <c r="AR9484" s="13"/>
      <c r="AS9484" s="13"/>
      <c r="AT9484" s="13"/>
      <c r="AU9484" s="13"/>
      <c r="AV9484" s="13"/>
      <c r="AW9484" s="13"/>
      <c r="AX9484" s="13"/>
      <c r="AY9484" s="13"/>
      <c r="AZ9484" s="12"/>
      <c r="BA9484" s="12"/>
      <c r="BB9484" s="12"/>
      <c r="BC9484" s="11"/>
      <c r="BD9484" s="11"/>
      <c r="BE9484" s="11"/>
      <c r="BF9484" s="11"/>
    </row>
    <row r="9485" spans="1:58" x14ac:dyDescent="0.25">
      <c r="A9485" s="13"/>
      <c r="B9485" s="13"/>
      <c r="C9485" s="13"/>
      <c r="D9485" s="13"/>
      <c r="E9485" s="13"/>
      <c r="F9485" s="13"/>
      <c r="G9485" s="13"/>
      <c r="H9485" s="13"/>
      <c r="I9485" s="13"/>
      <c r="J9485" s="13"/>
      <c r="K9485" s="13"/>
      <c r="L9485" s="13"/>
      <c r="M9485" s="13"/>
      <c r="N9485" s="13"/>
      <c r="O9485" s="13"/>
      <c r="P9485" s="13"/>
      <c r="Q9485" s="13"/>
      <c r="R9485" s="13"/>
      <c r="S9485" s="13"/>
      <c r="T9485" s="13"/>
      <c r="U9485" s="13"/>
      <c r="V9485" s="13"/>
      <c r="W9485" s="13"/>
      <c r="X9485" s="13"/>
      <c r="Y9485" s="13"/>
      <c r="Z9485" s="13"/>
      <c r="AA9485" s="13"/>
      <c r="AB9485" s="13"/>
      <c r="AC9485" s="13"/>
      <c r="AD9485" s="13"/>
      <c r="AE9485" s="13"/>
      <c r="AF9485" s="13"/>
      <c r="AG9485" s="13"/>
      <c r="AH9485" s="13"/>
      <c r="AI9485" s="13"/>
      <c r="AJ9485" s="13"/>
      <c r="AK9485" s="13"/>
      <c r="AL9485" s="13"/>
      <c r="AM9485" s="13"/>
      <c r="AN9485" s="13"/>
      <c r="AO9485" s="13"/>
      <c r="AP9485" s="13"/>
      <c r="AQ9485" s="13"/>
      <c r="AR9485" s="13"/>
      <c r="AS9485" s="13"/>
      <c r="AT9485" s="13"/>
      <c r="AU9485" s="13"/>
      <c r="AV9485" s="13"/>
      <c r="AW9485" s="13"/>
      <c r="AX9485" s="13"/>
      <c r="AY9485" s="13"/>
      <c r="AZ9485" s="12"/>
      <c r="BA9485" s="12"/>
      <c r="BB9485" s="12"/>
      <c r="BC9485" s="11"/>
      <c r="BD9485" s="11"/>
      <c r="BE9485" s="11"/>
      <c r="BF9485" s="11"/>
    </row>
    <row r="9486" spans="1:58" x14ac:dyDescent="0.25">
      <c r="A9486" s="13"/>
      <c r="B9486" s="13"/>
      <c r="C9486" s="13"/>
      <c r="D9486" s="13"/>
      <c r="E9486" s="13"/>
      <c r="F9486" s="13"/>
      <c r="G9486" s="13"/>
      <c r="H9486" s="13"/>
      <c r="I9486" s="13"/>
      <c r="J9486" s="13"/>
      <c r="K9486" s="13"/>
      <c r="L9486" s="13"/>
      <c r="M9486" s="13"/>
      <c r="N9486" s="13"/>
      <c r="O9486" s="13"/>
      <c r="P9486" s="13"/>
      <c r="Q9486" s="13"/>
      <c r="R9486" s="13"/>
      <c r="S9486" s="13"/>
      <c r="T9486" s="13"/>
      <c r="U9486" s="13"/>
      <c r="V9486" s="13"/>
      <c r="W9486" s="13"/>
      <c r="X9486" s="13"/>
      <c r="Y9486" s="13"/>
      <c r="Z9486" s="13"/>
      <c r="AA9486" s="13"/>
      <c r="AB9486" s="13"/>
      <c r="AC9486" s="13"/>
      <c r="AD9486" s="13"/>
      <c r="AE9486" s="13"/>
      <c r="AF9486" s="13"/>
      <c r="AG9486" s="13"/>
      <c r="AH9486" s="13"/>
      <c r="AI9486" s="13"/>
      <c r="AJ9486" s="13"/>
      <c r="AK9486" s="13"/>
      <c r="AL9486" s="13"/>
      <c r="AM9486" s="13"/>
      <c r="AN9486" s="13"/>
      <c r="AO9486" s="13"/>
      <c r="AP9486" s="13"/>
      <c r="AQ9486" s="13"/>
      <c r="AR9486" s="13"/>
      <c r="AS9486" s="13"/>
      <c r="AT9486" s="13"/>
      <c r="AU9486" s="13"/>
      <c r="AV9486" s="13"/>
      <c r="AW9486" s="13"/>
      <c r="AX9486" s="13"/>
      <c r="AY9486" s="13"/>
      <c r="AZ9486" s="12"/>
      <c r="BA9486" s="12"/>
      <c r="BB9486" s="12"/>
      <c r="BC9486" s="11"/>
      <c r="BD9486" s="11"/>
      <c r="BE9486" s="11"/>
      <c r="BF9486" s="11"/>
    </row>
    <row r="9487" spans="1:58" x14ac:dyDescent="0.25">
      <c r="A9487" s="13"/>
      <c r="B9487" s="13"/>
      <c r="C9487" s="13"/>
      <c r="D9487" s="13"/>
      <c r="E9487" s="13"/>
      <c r="F9487" s="13"/>
      <c r="G9487" s="13"/>
      <c r="H9487" s="13"/>
      <c r="I9487" s="13"/>
      <c r="J9487" s="13"/>
      <c r="K9487" s="13"/>
      <c r="L9487" s="13"/>
      <c r="M9487" s="13"/>
      <c r="N9487" s="13"/>
      <c r="O9487" s="13"/>
      <c r="P9487" s="13"/>
      <c r="Q9487" s="13"/>
      <c r="R9487" s="13"/>
      <c r="S9487" s="13"/>
      <c r="T9487" s="13"/>
      <c r="U9487" s="13"/>
      <c r="V9487" s="13"/>
      <c r="W9487" s="13"/>
      <c r="X9487" s="13"/>
      <c r="Y9487" s="13"/>
      <c r="Z9487" s="13"/>
      <c r="AA9487" s="13"/>
      <c r="AB9487" s="13"/>
      <c r="AC9487" s="13"/>
      <c r="AD9487" s="13"/>
      <c r="AE9487" s="13"/>
      <c r="AF9487" s="13"/>
      <c r="AG9487" s="13"/>
      <c r="AH9487" s="13"/>
      <c r="AI9487" s="13"/>
      <c r="AJ9487" s="13"/>
      <c r="AK9487" s="13"/>
      <c r="AL9487" s="13"/>
      <c r="AM9487" s="13"/>
      <c r="AN9487" s="13"/>
      <c r="AO9487" s="13"/>
      <c r="AP9487" s="13"/>
      <c r="AQ9487" s="13"/>
      <c r="AR9487" s="13"/>
      <c r="AS9487" s="13"/>
      <c r="AT9487" s="13"/>
      <c r="AU9487" s="13"/>
      <c r="AV9487" s="13"/>
      <c r="AW9487" s="13"/>
      <c r="AX9487" s="13"/>
      <c r="AY9487" s="13"/>
      <c r="AZ9487" s="12"/>
      <c r="BA9487" s="12"/>
      <c r="BB9487" s="12"/>
      <c r="BC9487" s="11"/>
      <c r="BD9487" s="11"/>
      <c r="BE9487" s="11"/>
      <c r="BF9487" s="11"/>
    </row>
    <row r="9488" spans="1:58" x14ac:dyDescent="0.25">
      <c r="A9488" s="13"/>
      <c r="B9488" s="13"/>
      <c r="C9488" s="13"/>
      <c r="D9488" s="13"/>
      <c r="E9488" s="13"/>
      <c r="F9488" s="13"/>
      <c r="G9488" s="13"/>
      <c r="H9488" s="13"/>
      <c r="I9488" s="13"/>
      <c r="J9488" s="13"/>
      <c r="K9488" s="13"/>
      <c r="L9488" s="13"/>
      <c r="M9488" s="13"/>
      <c r="N9488" s="13"/>
      <c r="O9488" s="13"/>
      <c r="P9488" s="13"/>
      <c r="Q9488" s="13"/>
      <c r="R9488" s="13"/>
      <c r="S9488" s="13"/>
      <c r="T9488" s="13"/>
      <c r="U9488" s="13"/>
      <c r="V9488" s="13"/>
      <c r="W9488" s="13"/>
      <c r="X9488" s="13"/>
      <c r="Y9488" s="13"/>
      <c r="Z9488" s="13"/>
      <c r="AA9488" s="13"/>
      <c r="AB9488" s="13"/>
      <c r="AC9488" s="13"/>
      <c r="AD9488" s="13"/>
      <c r="AE9488" s="13"/>
      <c r="AF9488" s="13"/>
      <c r="AG9488" s="13"/>
      <c r="AH9488" s="13"/>
      <c r="AI9488" s="13"/>
      <c r="AJ9488" s="13"/>
      <c r="AK9488" s="13"/>
      <c r="AL9488" s="13"/>
      <c r="AM9488" s="13"/>
      <c r="AN9488" s="13"/>
      <c r="AO9488" s="13"/>
      <c r="AP9488" s="13"/>
      <c r="AQ9488" s="13"/>
      <c r="AR9488" s="13"/>
      <c r="AS9488" s="13"/>
      <c r="AT9488" s="13"/>
      <c r="AU9488" s="13"/>
      <c r="AV9488" s="13"/>
      <c r="AW9488" s="13"/>
      <c r="AX9488" s="13"/>
      <c r="AY9488" s="13"/>
      <c r="AZ9488" s="12"/>
      <c r="BA9488" s="12"/>
      <c r="BB9488" s="12"/>
      <c r="BC9488" s="11"/>
      <c r="BD9488" s="11"/>
      <c r="BE9488" s="11"/>
      <c r="BF9488" s="11"/>
    </row>
    <row r="9489" spans="1:58" x14ac:dyDescent="0.25">
      <c r="A9489" s="13"/>
      <c r="B9489" s="13"/>
      <c r="C9489" s="13"/>
      <c r="D9489" s="13"/>
      <c r="E9489" s="13"/>
      <c r="F9489" s="13"/>
      <c r="G9489" s="13"/>
      <c r="H9489" s="13"/>
      <c r="I9489" s="13"/>
      <c r="J9489" s="13"/>
      <c r="K9489" s="13"/>
      <c r="L9489" s="13"/>
      <c r="M9489" s="13"/>
      <c r="N9489" s="13"/>
      <c r="O9489" s="13"/>
      <c r="P9489" s="13"/>
      <c r="Q9489" s="13"/>
      <c r="R9489" s="13"/>
      <c r="S9489" s="13"/>
      <c r="T9489" s="13"/>
      <c r="U9489" s="13"/>
      <c r="V9489" s="13"/>
      <c r="W9489" s="13"/>
      <c r="X9489" s="13"/>
      <c r="Y9489" s="13"/>
      <c r="Z9489" s="13"/>
      <c r="AA9489" s="13"/>
      <c r="AB9489" s="13"/>
      <c r="AC9489" s="13"/>
      <c r="AD9489" s="13"/>
      <c r="AE9489" s="13"/>
      <c r="AF9489" s="13"/>
      <c r="AG9489" s="13"/>
      <c r="AH9489" s="13"/>
      <c r="AI9489" s="13"/>
      <c r="AJ9489" s="13"/>
      <c r="AK9489" s="13"/>
      <c r="AL9489" s="13"/>
      <c r="AM9489" s="13"/>
      <c r="AN9489" s="13"/>
      <c r="AO9489" s="13"/>
      <c r="AP9489" s="13"/>
      <c r="AQ9489" s="13"/>
      <c r="AR9489" s="13"/>
      <c r="AS9489" s="13"/>
      <c r="AT9489" s="13"/>
      <c r="AU9489" s="13"/>
      <c r="AV9489" s="13"/>
      <c r="AW9489" s="13"/>
      <c r="AX9489" s="13"/>
      <c r="AY9489" s="13"/>
      <c r="AZ9489" s="12"/>
      <c r="BA9489" s="12"/>
      <c r="BB9489" s="12"/>
      <c r="BC9489" s="11"/>
      <c r="BD9489" s="11"/>
      <c r="BE9489" s="11"/>
      <c r="BF9489" s="11"/>
    </row>
    <row r="9490" spans="1:58" x14ac:dyDescent="0.25">
      <c r="A9490" s="13"/>
      <c r="B9490" s="13"/>
      <c r="C9490" s="13"/>
      <c r="D9490" s="13"/>
      <c r="E9490" s="13"/>
      <c r="F9490" s="13"/>
      <c r="G9490" s="13"/>
      <c r="H9490" s="13"/>
      <c r="I9490" s="13"/>
      <c r="J9490" s="13"/>
      <c r="K9490" s="13"/>
      <c r="L9490" s="13"/>
      <c r="M9490" s="13"/>
      <c r="N9490" s="13"/>
      <c r="O9490" s="13"/>
      <c r="P9490" s="13"/>
      <c r="Q9490" s="13"/>
      <c r="R9490" s="13"/>
      <c r="S9490" s="13"/>
      <c r="T9490" s="13"/>
      <c r="U9490" s="13"/>
      <c r="V9490" s="13"/>
      <c r="W9490" s="13"/>
      <c r="X9490" s="13"/>
      <c r="Y9490" s="13"/>
      <c r="Z9490" s="13"/>
      <c r="AA9490" s="13"/>
      <c r="AB9490" s="13"/>
      <c r="AC9490" s="13"/>
      <c r="AD9490" s="13"/>
      <c r="AE9490" s="13"/>
      <c r="AF9490" s="13"/>
      <c r="AG9490" s="13"/>
      <c r="AH9490" s="13"/>
      <c r="AI9490" s="13"/>
      <c r="AJ9490" s="13"/>
      <c r="AK9490" s="13"/>
      <c r="AL9490" s="13"/>
      <c r="AM9490" s="13"/>
      <c r="AN9490" s="13"/>
      <c r="AO9490" s="13"/>
      <c r="AP9490" s="13"/>
      <c r="AQ9490" s="13"/>
      <c r="AR9490" s="13"/>
      <c r="AS9490" s="13"/>
      <c r="AT9490" s="13"/>
      <c r="AU9490" s="13"/>
      <c r="AV9490" s="13"/>
      <c r="AW9490" s="13"/>
      <c r="AX9490" s="13"/>
      <c r="AY9490" s="13"/>
      <c r="AZ9490" s="12"/>
      <c r="BA9490" s="12"/>
      <c r="BB9490" s="12"/>
      <c r="BC9490" s="11"/>
      <c r="BD9490" s="11"/>
      <c r="BE9490" s="11"/>
      <c r="BF9490" s="11"/>
    </row>
    <row r="9491" spans="1:58" x14ac:dyDescent="0.25">
      <c r="A9491" s="13"/>
      <c r="B9491" s="13"/>
      <c r="C9491" s="13"/>
      <c r="D9491" s="13"/>
      <c r="E9491" s="13"/>
      <c r="F9491" s="13"/>
      <c r="G9491" s="13"/>
      <c r="H9491" s="13"/>
      <c r="I9491" s="13"/>
      <c r="J9491" s="13"/>
      <c r="K9491" s="13"/>
      <c r="L9491" s="13"/>
      <c r="M9491" s="13"/>
      <c r="N9491" s="13"/>
      <c r="O9491" s="13"/>
      <c r="P9491" s="13"/>
      <c r="Q9491" s="13"/>
      <c r="R9491" s="13"/>
      <c r="S9491" s="13"/>
      <c r="T9491" s="13"/>
      <c r="U9491" s="13"/>
      <c r="V9491" s="13"/>
      <c r="W9491" s="13"/>
      <c r="X9491" s="13"/>
      <c r="Y9491" s="13"/>
      <c r="Z9491" s="13"/>
      <c r="AA9491" s="13"/>
      <c r="AB9491" s="13"/>
      <c r="AC9491" s="13"/>
      <c r="AD9491" s="13"/>
      <c r="AE9491" s="13"/>
      <c r="AF9491" s="13"/>
      <c r="AG9491" s="13"/>
      <c r="AH9491" s="13"/>
      <c r="AI9491" s="13"/>
      <c r="AJ9491" s="13"/>
      <c r="AK9491" s="13"/>
      <c r="AL9491" s="13"/>
      <c r="AM9491" s="13"/>
      <c r="AN9491" s="13"/>
      <c r="AO9491" s="13"/>
      <c r="AP9491" s="13"/>
      <c r="AQ9491" s="13"/>
      <c r="AR9491" s="13"/>
      <c r="AS9491" s="13"/>
      <c r="AT9491" s="13"/>
      <c r="AU9491" s="13"/>
      <c r="AV9491" s="13"/>
      <c r="AW9491" s="13"/>
      <c r="AX9491" s="13"/>
      <c r="AY9491" s="13"/>
      <c r="AZ9491" s="12"/>
      <c r="BA9491" s="12"/>
      <c r="BB9491" s="12"/>
      <c r="BC9491" s="11"/>
      <c r="BD9491" s="11"/>
      <c r="BE9491" s="11"/>
      <c r="BF9491" s="11"/>
    </row>
    <row r="9492" spans="1:58" x14ac:dyDescent="0.25">
      <c r="A9492" s="13"/>
      <c r="B9492" s="13"/>
      <c r="C9492" s="13"/>
      <c r="D9492" s="13"/>
      <c r="E9492" s="13"/>
      <c r="F9492" s="13"/>
      <c r="G9492" s="13"/>
      <c r="H9492" s="13"/>
      <c r="I9492" s="13"/>
      <c r="J9492" s="13"/>
      <c r="K9492" s="13"/>
      <c r="L9492" s="13"/>
      <c r="M9492" s="13"/>
      <c r="N9492" s="13"/>
      <c r="O9492" s="13"/>
      <c r="P9492" s="13"/>
      <c r="Q9492" s="13"/>
      <c r="R9492" s="13"/>
      <c r="S9492" s="13"/>
      <c r="T9492" s="13"/>
      <c r="U9492" s="13"/>
      <c r="V9492" s="13"/>
      <c r="W9492" s="13"/>
      <c r="X9492" s="13"/>
      <c r="Y9492" s="13"/>
      <c r="Z9492" s="13"/>
      <c r="AA9492" s="13"/>
      <c r="AB9492" s="13"/>
      <c r="AC9492" s="13"/>
      <c r="AD9492" s="13"/>
      <c r="AE9492" s="13"/>
      <c r="AF9492" s="13"/>
      <c r="AG9492" s="13"/>
      <c r="AH9492" s="13"/>
      <c r="AI9492" s="13"/>
      <c r="AJ9492" s="13"/>
      <c r="AK9492" s="13"/>
      <c r="AL9492" s="13"/>
      <c r="AM9492" s="13"/>
      <c r="AN9492" s="13"/>
      <c r="AO9492" s="13"/>
      <c r="AP9492" s="13"/>
      <c r="AQ9492" s="13"/>
      <c r="AR9492" s="13"/>
      <c r="AS9492" s="13"/>
      <c r="AT9492" s="13"/>
      <c r="AU9492" s="13"/>
      <c r="AV9492" s="13"/>
      <c r="AW9492" s="13"/>
      <c r="AX9492" s="13"/>
      <c r="AY9492" s="13"/>
      <c r="AZ9492" s="12"/>
      <c r="BA9492" s="12"/>
      <c r="BB9492" s="12"/>
      <c r="BC9492" s="11"/>
      <c r="BD9492" s="11"/>
      <c r="BE9492" s="11"/>
      <c r="BF9492" s="11"/>
    </row>
    <row r="9493" spans="1:58" x14ac:dyDescent="0.25">
      <c r="A9493" s="13"/>
      <c r="B9493" s="13"/>
      <c r="C9493" s="13"/>
      <c r="D9493" s="13"/>
      <c r="E9493" s="13"/>
      <c r="F9493" s="13"/>
      <c r="G9493" s="13"/>
      <c r="H9493" s="13"/>
      <c r="I9493" s="13"/>
      <c r="J9493" s="13"/>
      <c r="K9493" s="13"/>
      <c r="L9493" s="13"/>
      <c r="M9493" s="13"/>
      <c r="N9493" s="13"/>
      <c r="O9493" s="13"/>
      <c r="P9493" s="13"/>
      <c r="Q9493" s="13"/>
      <c r="R9493" s="13"/>
      <c r="S9493" s="13"/>
      <c r="T9493" s="13"/>
      <c r="U9493" s="13"/>
      <c r="V9493" s="13"/>
      <c r="W9493" s="13"/>
      <c r="X9493" s="13"/>
      <c r="Y9493" s="13"/>
      <c r="Z9493" s="13"/>
      <c r="AA9493" s="13"/>
      <c r="AB9493" s="13"/>
      <c r="AC9493" s="13"/>
      <c r="AD9493" s="13"/>
      <c r="AE9493" s="13"/>
      <c r="AF9493" s="13"/>
      <c r="AG9493" s="13"/>
      <c r="AH9493" s="13"/>
      <c r="AI9493" s="13"/>
      <c r="AJ9493" s="13"/>
      <c r="AK9493" s="13"/>
      <c r="AL9493" s="13"/>
      <c r="AM9493" s="13"/>
      <c r="AN9493" s="13"/>
      <c r="AO9493" s="13"/>
      <c r="AP9493" s="13"/>
      <c r="AQ9493" s="13"/>
      <c r="AR9493" s="13"/>
      <c r="AS9493" s="13"/>
      <c r="AT9493" s="13"/>
      <c r="AU9493" s="13"/>
      <c r="AV9493" s="13"/>
      <c r="AW9493" s="13"/>
      <c r="AX9493" s="13"/>
      <c r="AY9493" s="13"/>
      <c r="AZ9493" s="12"/>
      <c r="BA9493" s="12"/>
      <c r="BB9493" s="12"/>
      <c r="BC9493" s="11"/>
      <c r="BD9493" s="11"/>
      <c r="BE9493" s="11"/>
      <c r="BF9493" s="11"/>
    </row>
    <row r="9494" spans="1:58" x14ac:dyDescent="0.25">
      <c r="A9494" s="13"/>
      <c r="B9494" s="13"/>
      <c r="C9494" s="13"/>
      <c r="D9494" s="13"/>
      <c r="E9494" s="13"/>
      <c r="F9494" s="13"/>
      <c r="G9494" s="13"/>
      <c r="H9494" s="13"/>
      <c r="I9494" s="13"/>
      <c r="J9494" s="13"/>
      <c r="K9494" s="13"/>
      <c r="L9494" s="13"/>
      <c r="M9494" s="13"/>
      <c r="N9494" s="13"/>
      <c r="O9494" s="13"/>
      <c r="P9494" s="13"/>
      <c r="Q9494" s="13"/>
      <c r="R9494" s="13"/>
      <c r="S9494" s="13"/>
      <c r="T9494" s="13"/>
      <c r="U9494" s="13"/>
      <c r="V9494" s="13"/>
      <c r="W9494" s="13"/>
      <c r="X9494" s="13"/>
      <c r="Y9494" s="13"/>
      <c r="Z9494" s="13"/>
      <c r="AA9494" s="13"/>
      <c r="AB9494" s="13"/>
      <c r="AC9494" s="13"/>
      <c r="AD9494" s="13"/>
      <c r="AE9494" s="13"/>
      <c r="AF9494" s="13"/>
      <c r="AG9494" s="13"/>
      <c r="AH9494" s="13"/>
      <c r="AI9494" s="13"/>
      <c r="AJ9494" s="13"/>
      <c r="AK9494" s="13"/>
      <c r="AL9494" s="13"/>
      <c r="AM9494" s="13"/>
      <c r="AN9494" s="13"/>
      <c r="AO9494" s="13"/>
      <c r="AP9494" s="13"/>
      <c r="AQ9494" s="13"/>
      <c r="AR9494" s="13"/>
      <c r="AS9494" s="13"/>
      <c r="AT9494" s="13"/>
      <c r="AU9494" s="13"/>
      <c r="AV9494" s="13"/>
      <c r="AW9494" s="13"/>
      <c r="AX9494" s="13"/>
      <c r="AY9494" s="13"/>
      <c r="AZ9494" s="12"/>
      <c r="BA9494" s="12"/>
      <c r="BB9494" s="12"/>
      <c r="BC9494" s="11"/>
      <c r="BD9494" s="11"/>
      <c r="BE9494" s="11"/>
      <c r="BF9494" s="11"/>
    </row>
    <row r="9495" spans="1:58" x14ac:dyDescent="0.25">
      <c r="A9495" s="13"/>
      <c r="B9495" s="13"/>
      <c r="C9495" s="13"/>
      <c r="D9495" s="13"/>
      <c r="E9495" s="13"/>
      <c r="F9495" s="13"/>
      <c r="G9495" s="13"/>
      <c r="H9495" s="13"/>
      <c r="I9495" s="13"/>
      <c r="J9495" s="13"/>
      <c r="K9495" s="13"/>
      <c r="L9495" s="13"/>
      <c r="M9495" s="13"/>
      <c r="N9495" s="13"/>
      <c r="O9495" s="13"/>
      <c r="P9495" s="13"/>
      <c r="Q9495" s="13"/>
      <c r="R9495" s="13"/>
      <c r="S9495" s="13"/>
      <c r="T9495" s="13"/>
      <c r="U9495" s="13"/>
      <c r="V9495" s="13"/>
      <c r="W9495" s="13"/>
      <c r="X9495" s="13"/>
      <c r="Y9495" s="13"/>
      <c r="Z9495" s="13"/>
      <c r="AA9495" s="13"/>
      <c r="AB9495" s="13"/>
      <c r="AC9495" s="13"/>
      <c r="AD9495" s="13"/>
      <c r="AE9495" s="13"/>
      <c r="AF9495" s="13"/>
      <c r="AG9495" s="13"/>
      <c r="AH9495" s="13"/>
      <c r="AI9495" s="13"/>
      <c r="AJ9495" s="13"/>
      <c r="AK9495" s="13"/>
      <c r="AL9495" s="13"/>
      <c r="AM9495" s="13"/>
      <c r="AN9495" s="13"/>
      <c r="AO9495" s="13"/>
      <c r="AP9495" s="13"/>
      <c r="AQ9495" s="13"/>
      <c r="AR9495" s="13"/>
      <c r="AS9495" s="13"/>
      <c r="AT9495" s="13"/>
      <c r="AU9495" s="13"/>
      <c r="AV9495" s="13"/>
      <c r="AW9495" s="13"/>
      <c r="AX9495" s="13"/>
      <c r="AY9495" s="13"/>
      <c r="AZ9495" s="12"/>
      <c r="BA9495" s="12"/>
      <c r="BB9495" s="12"/>
      <c r="BC9495" s="11"/>
      <c r="BD9495" s="11"/>
      <c r="BE9495" s="11"/>
      <c r="BF9495" s="11"/>
    </row>
    <row r="9496" spans="1:58" x14ac:dyDescent="0.25">
      <c r="A9496" s="13"/>
      <c r="B9496" s="13"/>
      <c r="C9496" s="13"/>
      <c r="D9496" s="13"/>
      <c r="E9496" s="13"/>
      <c r="F9496" s="13"/>
      <c r="G9496" s="13"/>
      <c r="H9496" s="13"/>
      <c r="I9496" s="13"/>
      <c r="J9496" s="13"/>
      <c r="K9496" s="13"/>
      <c r="L9496" s="13"/>
      <c r="M9496" s="13"/>
      <c r="N9496" s="13"/>
      <c r="O9496" s="13"/>
      <c r="P9496" s="13"/>
      <c r="Q9496" s="13"/>
      <c r="R9496" s="13"/>
      <c r="S9496" s="13"/>
      <c r="T9496" s="13"/>
      <c r="U9496" s="13"/>
      <c r="V9496" s="13"/>
      <c r="W9496" s="13"/>
      <c r="X9496" s="13"/>
      <c r="Y9496" s="13"/>
      <c r="Z9496" s="13"/>
      <c r="AA9496" s="13"/>
      <c r="AB9496" s="13"/>
      <c r="AC9496" s="13"/>
      <c r="AD9496" s="13"/>
      <c r="AE9496" s="13"/>
      <c r="AF9496" s="13"/>
      <c r="AG9496" s="13"/>
      <c r="AH9496" s="13"/>
      <c r="AI9496" s="13"/>
      <c r="AJ9496" s="13"/>
      <c r="AK9496" s="13"/>
      <c r="AL9496" s="13"/>
      <c r="AM9496" s="13"/>
      <c r="AN9496" s="13"/>
      <c r="AO9496" s="13"/>
      <c r="AP9496" s="13"/>
      <c r="AQ9496" s="13"/>
      <c r="AR9496" s="13"/>
      <c r="AS9496" s="13"/>
      <c r="AT9496" s="13"/>
      <c r="AU9496" s="13"/>
      <c r="AV9496" s="13"/>
      <c r="AW9496" s="13"/>
      <c r="AX9496" s="13"/>
      <c r="AY9496" s="13"/>
      <c r="AZ9496" s="12"/>
      <c r="BA9496" s="12"/>
      <c r="BB9496" s="12"/>
      <c r="BC9496" s="11"/>
      <c r="BD9496" s="11"/>
      <c r="BE9496" s="11"/>
      <c r="BF9496" s="11"/>
    </row>
    <row r="9497" spans="1:58" x14ac:dyDescent="0.25">
      <c r="A9497" s="13"/>
      <c r="B9497" s="13"/>
      <c r="C9497" s="13"/>
      <c r="D9497" s="13"/>
      <c r="E9497" s="13"/>
      <c r="F9497" s="13"/>
      <c r="G9497" s="13"/>
      <c r="H9497" s="13"/>
      <c r="I9497" s="13"/>
      <c r="J9497" s="13"/>
      <c r="K9497" s="13"/>
      <c r="L9497" s="13"/>
      <c r="M9497" s="13"/>
      <c r="N9497" s="13"/>
      <c r="O9497" s="13"/>
      <c r="P9497" s="13"/>
      <c r="Q9497" s="13"/>
      <c r="R9497" s="13"/>
      <c r="S9497" s="13"/>
      <c r="T9497" s="13"/>
      <c r="U9497" s="13"/>
      <c r="V9497" s="13"/>
      <c r="W9497" s="13"/>
      <c r="X9497" s="13"/>
      <c r="Y9497" s="13"/>
      <c r="Z9497" s="13"/>
      <c r="AA9497" s="13"/>
      <c r="AB9497" s="13"/>
      <c r="AC9497" s="13"/>
      <c r="AD9497" s="13"/>
      <c r="AE9497" s="13"/>
      <c r="AF9497" s="13"/>
      <c r="AG9497" s="13"/>
      <c r="AH9497" s="13"/>
      <c r="AI9497" s="13"/>
      <c r="AJ9497" s="13"/>
      <c r="AK9497" s="13"/>
      <c r="AL9497" s="13"/>
      <c r="AM9497" s="13"/>
      <c r="AN9497" s="13"/>
      <c r="AO9497" s="13"/>
      <c r="AP9497" s="13"/>
      <c r="AQ9497" s="13"/>
      <c r="AR9497" s="13"/>
      <c r="AS9497" s="13"/>
      <c r="AT9497" s="13"/>
      <c r="AU9497" s="13"/>
      <c r="AV9497" s="13"/>
      <c r="AW9497" s="13"/>
      <c r="AX9497" s="13"/>
      <c r="AY9497" s="13"/>
      <c r="AZ9497" s="12"/>
      <c r="BA9497" s="12"/>
      <c r="BB9497" s="12"/>
      <c r="BC9497" s="11"/>
      <c r="BD9497" s="11"/>
      <c r="BE9497" s="11"/>
      <c r="BF9497" s="11"/>
    </row>
    <row r="9498" spans="1:58" x14ac:dyDescent="0.25">
      <c r="A9498" s="13"/>
      <c r="B9498" s="13"/>
      <c r="C9498" s="13"/>
      <c r="D9498" s="13"/>
      <c r="E9498" s="13"/>
      <c r="F9498" s="13"/>
      <c r="G9498" s="13"/>
      <c r="H9498" s="13"/>
      <c r="I9498" s="13"/>
      <c r="J9498" s="13"/>
      <c r="K9498" s="13"/>
      <c r="L9498" s="13"/>
      <c r="M9498" s="13"/>
      <c r="N9498" s="13"/>
      <c r="O9498" s="13"/>
      <c r="P9498" s="13"/>
      <c r="Q9498" s="13"/>
      <c r="R9498" s="13"/>
      <c r="S9498" s="13"/>
      <c r="T9498" s="13"/>
      <c r="U9498" s="13"/>
      <c r="V9498" s="13"/>
      <c r="W9498" s="13"/>
      <c r="X9498" s="13"/>
      <c r="Y9498" s="13"/>
      <c r="Z9498" s="13"/>
      <c r="AA9498" s="13"/>
      <c r="AB9498" s="13"/>
      <c r="AC9498" s="13"/>
      <c r="AD9498" s="13"/>
      <c r="AE9498" s="13"/>
      <c r="AF9498" s="13"/>
      <c r="AG9498" s="13"/>
      <c r="AH9498" s="13"/>
      <c r="AI9498" s="13"/>
      <c r="AJ9498" s="13"/>
      <c r="AK9498" s="13"/>
      <c r="AL9498" s="13"/>
      <c r="AM9498" s="13"/>
      <c r="AN9498" s="13"/>
      <c r="AO9498" s="13"/>
      <c r="AP9498" s="13"/>
      <c r="AQ9498" s="13"/>
      <c r="AR9498" s="13"/>
      <c r="AS9498" s="13"/>
      <c r="AT9498" s="13"/>
      <c r="AU9498" s="13"/>
      <c r="AV9498" s="13"/>
      <c r="AW9498" s="13"/>
      <c r="AX9498" s="13"/>
      <c r="AY9498" s="13"/>
      <c r="AZ9498" s="12"/>
      <c r="BA9498" s="12"/>
      <c r="BB9498" s="12"/>
      <c r="BC9498" s="11"/>
      <c r="BD9498" s="11"/>
      <c r="BE9498" s="11"/>
      <c r="BF9498" s="11"/>
    </row>
    <row r="9499" spans="1:58" x14ac:dyDescent="0.25">
      <c r="A9499" s="13"/>
      <c r="B9499" s="13"/>
      <c r="C9499" s="13"/>
      <c r="D9499" s="13"/>
      <c r="E9499" s="13"/>
      <c r="F9499" s="13"/>
      <c r="G9499" s="13"/>
      <c r="H9499" s="13"/>
      <c r="I9499" s="13"/>
      <c r="J9499" s="13"/>
      <c r="K9499" s="13"/>
      <c r="L9499" s="13"/>
      <c r="M9499" s="13"/>
      <c r="N9499" s="13"/>
      <c r="O9499" s="13"/>
      <c r="P9499" s="13"/>
      <c r="Q9499" s="13"/>
      <c r="R9499" s="13"/>
      <c r="S9499" s="13"/>
      <c r="T9499" s="13"/>
      <c r="U9499" s="13"/>
      <c r="V9499" s="13"/>
      <c r="W9499" s="13"/>
      <c r="X9499" s="13"/>
      <c r="Y9499" s="13"/>
      <c r="Z9499" s="13"/>
      <c r="AA9499" s="13"/>
      <c r="AB9499" s="13"/>
      <c r="AC9499" s="13"/>
      <c r="AD9499" s="13"/>
      <c r="AE9499" s="13"/>
      <c r="AF9499" s="13"/>
      <c r="AG9499" s="13"/>
      <c r="AH9499" s="13"/>
      <c r="AI9499" s="13"/>
      <c r="AJ9499" s="13"/>
      <c r="AK9499" s="13"/>
      <c r="AL9499" s="13"/>
      <c r="AM9499" s="13"/>
      <c r="AN9499" s="13"/>
      <c r="AO9499" s="13"/>
      <c r="AP9499" s="13"/>
      <c r="AQ9499" s="13"/>
      <c r="AR9499" s="13"/>
      <c r="AS9499" s="13"/>
      <c r="AT9499" s="13"/>
      <c r="AU9499" s="13"/>
      <c r="AV9499" s="13"/>
      <c r="AW9499" s="13"/>
      <c r="AX9499" s="13"/>
      <c r="AY9499" s="13"/>
      <c r="AZ9499" s="12"/>
      <c r="BA9499" s="12"/>
      <c r="BB9499" s="12"/>
      <c r="BC9499" s="11"/>
      <c r="BD9499" s="11"/>
      <c r="BE9499" s="11"/>
      <c r="BF9499" s="11"/>
    </row>
    <row r="9500" spans="1:58" x14ac:dyDescent="0.25">
      <c r="A9500" s="13"/>
      <c r="B9500" s="13"/>
      <c r="C9500" s="13"/>
      <c r="D9500" s="13"/>
      <c r="E9500" s="13"/>
      <c r="F9500" s="13"/>
      <c r="G9500" s="13"/>
      <c r="H9500" s="13"/>
      <c r="I9500" s="13"/>
      <c r="J9500" s="13"/>
      <c r="K9500" s="13"/>
      <c r="L9500" s="13"/>
      <c r="M9500" s="13"/>
      <c r="N9500" s="13"/>
      <c r="O9500" s="13"/>
      <c r="P9500" s="13"/>
      <c r="Q9500" s="13"/>
      <c r="R9500" s="13"/>
      <c r="S9500" s="13"/>
      <c r="T9500" s="13"/>
      <c r="U9500" s="13"/>
      <c r="V9500" s="13"/>
      <c r="W9500" s="13"/>
      <c r="X9500" s="13"/>
      <c r="Y9500" s="13"/>
      <c r="Z9500" s="13"/>
      <c r="AA9500" s="13"/>
      <c r="AB9500" s="13"/>
      <c r="AC9500" s="13"/>
      <c r="AD9500" s="13"/>
      <c r="AE9500" s="13"/>
      <c r="AF9500" s="13"/>
      <c r="AG9500" s="13"/>
      <c r="AH9500" s="13"/>
      <c r="AI9500" s="13"/>
      <c r="AJ9500" s="13"/>
      <c r="AK9500" s="13"/>
      <c r="AL9500" s="13"/>
      <c r="AM9500" s="13"/>
      <c r="AN9500" s="13"/>
      <c r="AO9500" s="13"/>
      <c r="AP9500" s="13"/>
      <c r="AQ9500" s="13"/>
      <c r="AR9500" s="13"/>
      <c r="AS9500" s="13"/>
      <c r="AT9500" s="13"/>
      <c r="AU9500" s="13"/>
      <c r="AV9500" s="13"/>
      <c r="AW9500" s="13"/>
      <c r="AX9500" s="13"/>
      <c r="AY9500" s="13"/>
      <c r="AZ9500" s="12"/>
      <c r="BA9500" s="12"/>
      <c r="BB9500" s="12"/>
      <c r="BC9500" s="11"/>
      <c r="BD9500" s="11"/>
      <c r="BE9500" s="11"/>
      <c r="BF9500" s="11"/>
    </row>
    <row r="9501" spans="1:58" x14ac:dyDescent="0.25">
      <c r="A9501" s="13"/>
      <c r="B9501" s="13"/>
      <c r="C9501" s="13"/>
      <c r="D9501" s="13"/>
      <c r="E9501" s="13"/>
      <c r="F9501" s="13"/>
      <c r="G9501" s="13"/>
      <c r="H9501" s="13"/>
      <c r="I9501" s="13"/>
      <c r="J9501" s="13"/>
      <c r="K9501" s="13"/>
      <c r="L9501" s="13"/>
      <c r="M9501" s="13"/>
      <c r="N9501" s="13"/>
      <c r="O9501" s="13"/>
      <c r="P9501" s="13"/>
      <c r="Q9501" s="13"/>
      <c r="R9501" s="13"/>
      <c r="S9501" s="13"/>
      <c r="T9501" s="13"/>
      <c r="U9501" s="13"/>
      <c r="V9501" s="13"/>
      <c r="W9501" s="13"/>
      <c r="X9501" s="13"/>
      <c r="Y9501" s="13"/>
      <c r="Z9501" s="13"/>
      <c r="AA9501" s="13"/>
      <c r="AB9501" s="13"/>
      <c r="AC9501" s="13"/>
      <c r="AD9501" s="13"/>
      <c r="AE9501" s="13"/>
      <c r="AF9501" s="13"/>
      <c r="AG9501" s="13"/>
      <c r="AH9501" s="13"/>
      <c r="AI9501" s="13"/>
      <c r="AJ9501" s="13"/>
      <c r="AK9501" s="13"/>
      <c r="AL9501" s="13"/>
      <c r="AM9501" s="13"/>
      <c r="AN9501" s="13"/>
      <c r="AO9501" s="13"/>
      <c r="AP9501" s="13"/>
      <c r="AQ9501" s="13"/>
      <c r="AR9501" s="13"/>
      <c r="AS9501" s="13"/>
      <c r="AT9501" s="13"/>
      <c r="AU9501" s="13"/>
      <c r="AV9501" s="13"/>
      <c r="AW9501" s="13"/>
      <c r="AX9501" s="13"/>
      <c r="AY9501" s="13"/>
      <c r="AZ9501" s="12"/>
      <c r="BA9501" s="12"/>
      <c r="BB9501" s="12"/>
      <c r="BC9501" s="11"/>
      <c r="BD9501" s="11"/>
      <c r="BE9501" s="11"/>
      <c r="BF9501" s="11"/>
    </row>
    <row r="9502" spans="1:58" x14ac:dyDescent="0.25">
      <c r="A9502" s="13"/>
      <c r="B9502" s="13"/>
      <c r="C9502" s="13"/>
      <c r="D9502" s="13"/>
      <c r="E9502" s="13"/>
      <c r="F9502" s="13"/>
      <c r="G9502" s="13"/>
      <c r="H9502" s="13"/>
      <c r="I9502" s="13"/>
      <c r="J9502" s="13"/>
      <c r="K9502" s="13"/>
      <c r="L9502" s="13"/>
      <c r="M9502" s="13"/>
      <c r="N9502" s="13"/>
      <c r="O9502" s="13"/>
      <c r="P9502" s="13"/>
      <c r="Q9502" s="13"/>
      <c r="R9502" s="13"/>
      <c r="S9502" s="13"/>
      <c r="T9502" s="13"/>
      <c r="U9502" s="13"/>
      <c r="V9502" s="13"/>
      <c r="W9502" s="13"/>
      <c r="X9502" s="13"/>
      <c r="Y9502" s="13"/>
      <c r="Z9502" s="13"/>
      <c r="AA9502" s="13"/>
      <c r="AB9502" s="13"/>
      <c r="AC9502" s="13"/>
      <c r="AD9502" s="13"/>
      <c r="AE9502" s="13"/>
      <c r="AF9502" s="13"/>
      <c r="AG9502" s="13"/>
      <c r="AH9502" s="13"/>
      <c r="AI9502" s="13"/>
      <c r="AJ9502" s="13"/>
      <c r="AK9502" s="13"/>
      <c r="AL9502" s="13"/>
      <c r="AM9502" s="13"/>
      <c r="AN9502" s="13"/>
      <c r="AO9502" s="13"/>
      <c r="AP9502" s="13"/>
      <c r="AQ9502" s="13"/>
      <c r="AR9502" s="13"/>
      <c r="AS9502" s="13"/>
      <c r="AT9502" s="13"/>
      <c r="AU9502" s="13"/>
      <c r="AV9502" s="13"/>
      <c r="AW9502" s="13"/>
      <c r="AX9502" s="13"/>
      <c r="AY9502" s="13"/>
      <c r="AZ9502" s="12"/>
      <c r="BA9502" s="12"/>
      <c r="BB9502" s="12"/>
      <c r="BC9502" s="11"/>
      <c r="BD9502" s="11"/>
      <c r="BE9502" s="11"/>
      <c r="BF9502" s="11"/>
    </row>
    <row r="9503" spans="1:58" x14ac:dyDescent="0.25">
      <c r="A9503" s="13"/>
      <c r="B9503" s="13"/>
      <c r="C9503" s="13"/>
      <c r="D9503" s="13"/>
      <c r="E9503" s="13"/>
      <c r="F9503" s="13"/>
      <c r="G9503" s="13"/>
      <c r="H9503" s="13"/>
      <c r="I9503" s="13"/>
      <c r="J9503" s="13"/>
      <c r="K9503" s="13"/>
      <c r="L9503" s="13"/>
      <c r="M9503" s="13"/>
      <c r="N9503" s="13"/>
      <c r="O9503" s="13"/>
      <c r="P9503" s="13"/>
      <c r="Q9503" s="13"/>
      <c r="R9503" s="13"/>
      <c r="S9503" s="13"/>
      <c r="T9503" s="13"/>
      <c r="U9503" s="13"/>
      <c r="V9503" s="13"/>
      <c r="W9503" s="13"/>
      <c r="X9503" s="13"/>
      <c r="Y9503" s="13"/>
      <c r="Z9503" s="13"/>
      <c r="AA9503" s="13"/>
      <c r="AB9503" s="13"/>
      <c r="AC9503" s="13"/>
      <c r="AD9503" s="13"/>
      <c r="AE9503" s="13"/>
      <c r="AF9503" s="13"/>
      <c r="AG9503" s="13"/>
      <c r="AH9503" s="13"/>
      <c r="AI9503" s="13"/>
      <c r="AJ9503" s="13"/>
      <c r="AK9503" s="13"/>
      <c r="AL9503" s="13"/>
      <c r="AM9503" s="13"/>
      <c r="AN9503" s="13"/>
      <c r="AO9503" s="13"/>
      <c r="AP9503" s="13"/>
      <c r="AQ9503" s="13"/>
      <c r="AR9503" s="13"/>
      <c r="AS9503" s="13"/>
      <c r="AT9503" s="13"/>
      <c r="AU9503" s="13"/>
      <c r="AV9503" s="13"/>
      <c r="AW9503" s="13"/>
      <c r="AX9503" s="13"/>
      <c r="AY9503" s="13"/>
      <c r="AZ9503" s="12"/>
      <c r="BA9503" s="12"/>
      <c r="BB9503" s="12"/>
      <c r="BC9503" s="11"/>
      <c r="BD9503" s="11"/>
      <c r="BE9503" s="11"/>
      <c r="BF9503" s="11"/>
    </row>
    <row r="9504" spans="1:58" x14ac:dyDescent="0.25">
      <c r="A9504" s="13"/>
      <c r="B9504" s="13"/>
      <c r="C9504" s="13"/>
      <c r="D9504" s="13"/>
      <c r="E9504" s="13"/>
      <c r="F9504" s="13"/>
      <c r="G9504" s="13"/>
      <c r="H9504" s="13"/>
      <c r="I9504" s="13"/>
      <c r="J9504" s="13"/>
      <c r="K9504" s="13"/>
      <c r="L9504" s="13"/>
      <c r="M9504" s="13"/>
      <c r="N9504" s="13"/>
      <c r="O9504" s="13"/>
      <c r="P9504" s="13"/>
      <c r="Q9504" s="13"/>
      <c r="R9504" s="13"/>
      <c r="S9504" s="13"/>
      <c r="T9504" s="13"/>
      <c r="U9504" s="13"/>
      <c r="V9504" s="13"/>
      <c r="W9504" s="13"/>
      <c r="X9504" s="13"/>
      <c r="Y9504" s="13"/>
      <c r="Z9504" s="13"/>
      <c r="AA9504" s="13"/>
      <c r="AB9504" s="13"/>
      <c r="AC9504" s="13"/>
      <c r="AD9504" s="13"/>
      <c r="AE9504" s="13"/>
      <c r="AF9504" s="13"/>
      <c r="AG9504" s="13"/>
      <c r="AH9504" s="13"/>
      <c r="AI9504" s="13"/>
      <c r="AJ9504" s="13"/>
      <c r="AK9504" s="13"/>
      <c r="AL9504" s="13"/>
      <c r="AM9504" s="13"/>
      <c r="AN9504" s="13"/>
      <c r="AO9504" s="13"/>
      <c r="AP9504" s="13"/>
      <c r="AQ9504" s="13"/>
      <c r="AR9504" s="13"/>
      <c r="AS9504" s="13"/>
      <c r="AT9504" s="13"/>
      <c r="AU9504" s="13"/>
      <c r="AV9504" s="13"/>
      <c r="AW9504" s="13"/>
      <c r="AX9504" s="13"/>
      <c r="AY9504" s="13"/>
      <c r="AZ9504" s="12"/>
      <c r="BA9504" s="12"/>
      <c r="BB9504" s="12"/>
      <c r="BC9504" s="11"/>
      <c r="BD9504" s="11"/>
      <c r="BE9504" s="11"/>
      <c r="BF9504" s="11"/>
    </row>
    <row r="9505" spans="1:58" x14ac:dyDescent="0.25">
      <c r="A9505" s="13"/>
      <c r="B9505" s="13"/>
      <c r="C9505" s="13"/>
      <c r="D9505" s="13"/>
      <c r="E9505" s="13"/>
      <c r="F9505" s="13"/>
      <c r="G9505" s="13"/>
      <c r="H9505" s="13"/>
      <c r="I9505" s="13"/>
      <c r="J9505" s="13"/>
      <c r="K9505" s="13"/>
      <c r="L9505" s="13"/>
      <c r="M9505" s="13"/>
      <c r="N9505" s="13"/>
      <c r="O9505" s="13"/>
      <c r="P9505" s="13"/>
      <c r="Q9505" s="13"/>
      <c r="R9505" s="13"/>
      <c r="S9505" s="13"/>
      <c r="T9505" s="13"/>
      <c r="U9505" s="13"/>
      <c r="V9505" s="13"/>
      <c r="W9505" s="13"/>
      <c r="X9505" s="13"/>
      <c r="Y9505" s="13"/>
      <c r="Z9505" s="13"/>
      <c r="AA9505" s="13"/>
      <c r="AB9505" s="13"/>
      <c r="AC9505" s="13"/>
      <c r="AD9505" s="13"/>
      <c r="AE9505" s="13"/>
      <c r="AF9505" s="13"/>
      <c r="AG9505" s="13"/>
      <c r="AH9505" s="13"/>
      <c r="AI9505" s="13"/>
      <c r="AJ9505" s="13"/>
      <c r="AK9505" s="13"/>
      <c r="AL9505" s="13"/>
      <c r="AM9505" s="13"/>
      <c r="AN9505" s="13"/>
      <c r="AO9505" s="13"/>
      <c r="AP9505" s="13"/>
      <c r="AQ9505" s="13"/>
      <c r="AR9505" s="13"/>
      <c r="AS9505" s="13"/>
      <c r="AT9505" s="13"/>
      <c r="AU9505" s="13"/>
      <c r="AV9505" s="13"/>
      <c r="AW9505" s="13"/>
      <c r="AX9505" s="13"/>
      <c r="AY9505" s="13"/>
      <c r="AZ9505" s="12"/>
      <c r="BA9505" s="12"/>
      <c r="BB9505" s="12"/>
      <c r="BC9505" s="11"/>
      <c r="BD9505" s="11"/>
      <c r="BE9505" s="11"/>
      <c r="BF9505" s="11"/>
    </row>
    <row r="9506" spans="1:58" x14ac:dyDescent="0.25">
      <c r="A9506" s="13"/>
      <c r="B9506" s="13"/>
      <c r="C9506" s="13"/>
      <c r="D9506" s="13"/>
      <c r="E9506" s="13"/>
      <c r="F9506" s="13"/>
      <c r="G9506" s="13"/>
      <c r="H9506" s="13"/>
      <c r="I9506" s="13"/>
      <c r="J9506" s="13"/>
      <c r="K9506" s="13"/>
      <c r="L9506" s="13"/>
      <c r="M9506" s="13"/>
      <c r="N9506" s="13"/>
      <c r="O9506" s="13"/>
      <c r="P9506" s="13"/>
      <c r="Q9506" s="13"/>
      <c r="R9506" s="13"/>
      <c r="S9506" s="13"/>
      <c r="T9506" s="13"/>
      <c r="U9506" s="13"/>
      <c r="V9506" s="13"/>
      <c r="W9506" s="13"/>
      <c r="X9506" s="13"/>
      <c r="Y9506" s="13"/>
      <c r="Z9506" s="13"/>
      <c r="AA9506" s="13"/>
      <c r="AB9506" s="13"/>
      <c r="AC9506" s="13"/>
      <c r="AD9506" s="13"/>
      <c r="AE9506" s="13"/>
      <c r="AF9506" s="13"/>
      <c r="AG9506" s="13"/>
      <c r="AH9506" s="13"/>
      <c r="AI9506" s="13"/>
      <c r="AJ9506" s="13"/>
      <c r="AK9506" s="13"/>
      <c r="AL9506" s="13"/>
      <c r="AM9506" s="13"/>
      <c r="AN9506" s="13"/>
      <c r="AO9506" s="13"/>
      <c r="AP9506" s="13"/>
      <c r="AQ9506" s="13"/>
      <c r="AR9506" s="13"/>
      <c r="AS9506" s="13"/>
      <c r="AT9506" s="13"/>
      <c r="AU9506" s="13"/>
      <c r="AV9506" s="13"/>
      <c r="AW9506" s="13"/>
      <c r="AX9506" s="13"/>
      <c r="AY9506" s="13"/>
      <c r="AZ9506" s="12"/>
      <c r="BA9506" s="12"/>
      <c r="BB9506" s="12"/>
      <c r="BC9506" s="11"/>
      <c r="BD9506" s="11"/>
      <c r="BE9506" s="11"/>
      <c r="BF9506" s="11"/>
    </row>
    <row r="9507" spans="1:58" x14ac:dyDescent="0.25">
      <c r="A9507" s="13"/>
      <c r="B9507" s="13"/>
      <c r="C9507" s="13"/>
      <c r="D9507" s="13"/>
      <c r="E9507" s="13"/>
      <c r="F9507" s="13"/>
      <c r="G9507" s="13"/>
      <c r="H9507" s="13"/>
      <c r="I9507" s="13"/>
      <c r="J9507" s="13"/>
      <c r="K9507" s="13"/>
      <c r="L9507" s="13"/>
      <c r="M9507" s="13"/>
      <c r="N9507" s="13"/>
      <c r="O9507" s="13"/>
      <c r="P9507" s="13"/>
      <c r="Q9507" s="13"/>
      <c r="R9507" s="13"/>
      <c r="S9507" s="13"/>
      <c r="T9507" s="13"/>
      <c r="U9507" s="13"/>
      <c r="V9507" s="13"/>
      <c r="W9507" s="13"/>
      <c r="X9507" s="13"/>
      <c r="Y9507" s="13"/>
      <c r="Z9507" s="13"/>
      <c r="AA9507" s="13"/>
      <c r="AB9507" s="13"/>
      <c r="AC9507" s="13"/>
      <c r="AD9507" s="13"/>
      <c r="AE9507" s="13"/>
      <c r="AF9507" s="13"/>
      <c r="AG9507" s="13"/>
      <c r="AH9507" s="13"/>
      <c r="AI9507" s="13"/>
      <c r="AJ9507" s="13"/>
      <c r="AK9507" s="13"/>
      <c r="AL9507" s="13"/>
      <c r="AM9507" s="13"/>
      <c r="AN9507" s="13"/>
      <c r="AO9507" s="13"/>
      <c r="AP9507" s="13"/>
      <c r="AQ9507" s="13"/>
      <c r="AR9507" s="13"/>
      <c r="AS9507" s="13"/>
      <c r="AT9507" s="13"/>
      <c r="AU9507" s="13"/>
      <c r="AV9507" s="13"/>
      <c r="AW9507" s="13"/>
      <c r="AX9507" s="13"/>
      <c r="AY9507" s="13"/>
      <c r="AZ9507" s="12"/>
      <c r="BA9507" s="12"/>
      <c r="BB9507" s="12"/>
      <c r="BC9507" s="11"/>
      <c r="BD9507" s="11"/>
      <c r="BE9507" s="11"/>
      <c r="BF9507" s="11"/>
    </row>
    <row r="9508" spans="1:58" x14ac:dyDescent="0.25">
      <c r="A9508" s="13"/>
      <c r="B9508" s="13"/>
      <c r="C9508" s="13"/>
      <c r="D9508" s="13"/>
      <c r="E9508" s="13"/>
      <c r="F9508" s="13"/>
      <c r="G9508" s="13"/>
      <c r="H9508" s="13"/>
      <c r="I9508" s="13"/>
      <c r="J9508" s="13"/>
      <c r="K9508" s="13"/>
      <c r="L9508" s="13"/>
      <c r="M9508" s="13"/>
      <c r="N9508" s="13"/>
      <c r="O9508" s="13"/>
      <c r="P9508" s="13"/>
      <c r="Q9508" s="13"/>
      <c r="R9508" s="13"/>
      <c r="S9508" s="13"/>
      <c r="T9508" s="13"/>
      <c r="U9508" s="13"/>
      <c r="V9508" s="13"/>
      <c r="W9508" s="13"/>
      <c r="X9508" s="13"/>
      <c r="Y9508" s="13"/>
      <c r="Z9508" s="13"/>
      <c r="AA9508" s="13"/>
      <c r="AB9508" s="13"/>
      <c r="AC9508" s="13"/>
      <c r="AD9508" s="13"/>
      <c r="AE9508" s="13"/>
      <c r="AF9508" s="13"/>
      <c r="AG9508" s="13"/>
      <c r="AH9508" s="13"/>
      <c r="AI9508" s="13"/>
      <c r="AJ9508" s="13"/>
      <c r="AK9508" s="13"/>
      <c r="AL9508" s="13"/>
      <c r="AM9508" s="13"/>
      <c r="AN9508" s="13"/>
      <c r="AO9508" s="13"/>
      <c r="AP9508" s="13"/>
      <c r="AQ9508" s="13"/>
      <c r="AR9508" s="13"/>
      <c r="AS9508" s="13"/>
      <c r="AT9508" s="13"/>
      <c r="AU9508" s="13"/>
      <c r="AV9508" s="13"/>
      <c r="AW9508" s="13"/>
      <c r="AX9508" s="13"/>
      <c r="AY9508" s="13"/>
      <c r="AZ9508" s="12"/>
      <c r="BA9508" s="12"/>
      <c r="BB9508" s="12"/>
      <c r="BC9508" s="11"/>
      <c r="BD9508" s="11"/>
      <c r="BE9508" s="11"/>
      <c r="BF9508" s="11"/>
    </row>
    <row r="9509" spans="1:58" x14ac:dyDescent="0.25">
      <c r="A9509" s="13"/>
      <c r="B9509" s="13"/>
      <c r="C9509" s="13"/>
      <c r="D9509" s="13"/>
      <c r="E9509" s="13"/>
      <c r="F9509" s="13"/>
      <c r="G9509" s="13"/>
      <c r="H9509" s="13"/>
      <c r="I9509" s="13"/>
      <c r="J9509" s="13"/>
      <c r="K9509" s="13"/>
      <c r="L9509" s="13"/>
      <c r="M9509" s="13"/>
      <c r="N9509" s="13"/>
      <c r="O9509" s="13"/>
      <c r="P9509" s="13"/>
      <c r="Q9509" s="13"/>
      <c r="R9509" s="13"/>
      <c r="S9509" s="13"/>
      <c r="T9509" s="13"/>
      <c r="U9509" s="13"/>
      <c r="V9509" s="13"/>
      <c r="W9509" s="13"/>
      <c r="X9509" s="13"/>
      <c r="Y9509" s="13"/>
      <c r="Z9509" s="13"/>
      <c r="AA9509" s="13"/>
      <c r="AB9509" s="13"/>
      <c r="AC9509" s="13"/>
      <c r="AD9509" s="13"/>
      <c r="AE9509" s="13"/>
      <c r="AF9509" s="13"/>
      <c r="AG9509" s="13"/>
      <c r="AH9509" s="13"/>
      <c r="AI9509" s="13"/>
      <c r="AJ9509" s="13"/>
      <c r="AK9509" s="13"/>
      <c r="AL9509" s="13"/>
      <c r="AM9509" s="13"/>
      <c r="AN9509" s="13"/>
      <c r="AO9509" s="13"/>
      <c r="AP9509" s="13"/>
      <c r="AQ9509" s="13"/>
      <c r="AR9509" s="13"/>
      <c r="AS9509" s="13"/>
      <c r="AT9509" s="13"/>
      <c r="AU9509" s="13"/>
      <c r="AV9509" s="13"/>
      <c r="AW9509" s="13"/>
      <c r="AX9509" s="13"/>
      <c r="AY9509" s="13"/>
      <c r="AZ9509" s="12"/>
      <c r="BA9509" s="12"/>
      <c r="BB9509" s="12"/>
      <c r="BC9509" s="11"/>
      <c r="BD9509" s="11"/>
      <c r="BE9509" s="11"/>
      <c r="BF9509" s="11"/>
    </row>
    <row r="9510" spans="1:58" x14ac:dyDescent="0.25">
      <c r="A9510" s="13"/>
      <c r="B9510" s="13"/>
      <c r="C9510" s="13"/>
      <c r="D9510" s="13"/>
      <c r="E9510" s="13"/>
      <c r="F9510" s="13"/>
      <c r="G9510" s="13"/>
      <c r="H9510" s="13"/>
      <c r="I9510" s="13"/>
      <c r="J9510" s="13"/>
      <c r="K9510" s="13"/>
      <c r="L9510" s="13"/>
      <c r="M9510" s="13"/>
      <c r="N9510" s="13"/>
      <c r="O9510" s="13"/>
      <c r="P9510" s="13"/>
      <c r="Q9510" s="13"/>
      <c r="R9510" s="13"/>
      <c r="S9510" s="13"/>
      <c r="T9510" s="13"/>
      <c r="U9510" s="13"/>
      <c r="V9510" s="13"/>
      <c r="W9510" s="13"/>
      <c r="X9510" s="13"/>
      <c r="Y9510" s="13"/>
      <c r="Z9510" s="13"/>
      <c r="AA9510" s="13"/>
      <c r="AB9510" s="13"/>
      <c r="AC9510" s="13"/>
      <c r="AD9510" s="13"/>
      <c r="AE9510" s="13"/>
      <c r="AF9510" s="13"/>
      <c r="AG9510" s="13"/>
      <c r="AH9510" s="13"/>
      <c r="AI9510" s="13"/>
      <c r="AJ9510" s="13"/>
      <c r="AK9510" s="13"/>
      <c r="AL9510" s="13"/>
      <c r="AM9510" s="13"/>
      <c r="AN9510" s="13"/>
      <c r="AO9510" s="13"/>
      <c r="AP9510" s="13"/>
      <c r="AQ9510" s="13"/>
      <c r="AR9510" s="13"/>
      <c r="AS9510" s="13"/>
      <c r="AT9510" s="13"/>
      <c r="AU9510" s="13"/>
      <c r="AV9510" s="13"/>
      <c r="AW9510" s="13"/>
      <c r="AX9510" s="13"/>
      <c r="AY9510" s="13"/>
      <c r="AZ9510" s="12"/>
      <c r="BA9510" s="12"/>
      <c r="BB9510" s="12"/>
      <c r="BC9510" s="11"/>
      <c r="BD9510" s="11"/>
      <c r="BE9510" s="11"/>
      <c r="BF9510" s="11"/>
    </row>
    <row r="9511" spans="1:58" x14ac:dyDescent="0.25">
      <c r="A9511" s="13"/>
      <c r="B9511" s="13"/>
      <c r="C9511" s="13"/>
      <c r="D9511" s="13"/>
      <c r="E9511" s="13"/>
      <c r="F9511" s="13"/>
      <c r="G9511" s="13"/>
      <c r="H9511" s="13"/>
      <c r="I9511" s="13"/>
      <c r="J9511" s="13"/>
      <c r="K9511" s="13"/>
      <c r="L9511" s="13"/>
      <c r="M9511" s="13"/>
      <c r="N9511" s="13"/>
      <c r="O9511" s="13"/>
      <c r="P9511" s="13"/>
      <c r="Q9511" s="13"/>
      <c r="R9511" s="13"/>
      <c r="S9511" s="13"/>
      <c r="T9511" s="13"/>
      <c r="U9511" s="13"/>
      <c r="V9511" s="13"/>
      <c r="W9511" s="13"/>
      <c r="X9511" s="13"/>
      <c r="Y9511" s="13"/>
      <c r="Z9511" s="13"/>
      <c r="AA9511" s="13"/>
      <c r="AB9511" s="13"/>
      <c r="AC9511" s="13"/>
      <c r="AD9511" s="13"/>
      <c r="AE9511" s="13"/>
      <c r="AF9511" s="13"/>
      <c r="AG9511" s="13"/>
      <c r="AH9511" s="13"/>
      <c r="AI9511" s="13"/>
      <c r="AJ9511" s="13"/>
      <c r="AK9511" s="13"/>
      <c r="AL9511" s="13"/>
      <c r="AM9511" s="13"/>
      <c r="AN9511" s="13"/>
      <c r="AO9511" s="13"/>
      <c r="AP9511" s="13"/>
      <c r="AQ9511" s="13"/>
      <c r="AR9511" s="13"/>
      <c r="AS9511" s="13"/>
      <c r="AT9511" s="13"/>
      <c r="AU9511" s="13"/>
      <c r="AV9511" s="13"/>
      <c r="AW9511" s="13"/>
      <c r="AX9511" s="13"/>
      <c r="AY9511" s="13"/>
      <c r="AZ9511" s="12"/>
      <c r="BA9511" s="12"/>
      <c r="BB9511" s="12"/>
      <c r="BC9511" s="11"/>
      <c r="BD9511" s="11"/>
      <c r="BE9511" s="11"/>
      <c r="BF9511" s="11"/>
    </row>
    <row r="9512" spans="1:58" x14ac:dyDescent="0.25">
      <c r="A9512" s="13"/>
      <c r="B9512" s="13"/>
      <c r="C9512" s="13"/>
      <c r="D9512" s="13"/>
      <c r="E9512" s="13"/>
      <c r="F9512" s="13"/>
      <c r="G9512" s="13"/>
      <c r="H9512" s="13"/>
      <c r="I9512" s="13"/>
      <c r="J9512" s="13"/>
      <c r="K9512" s="13"/>
      <c r="L9512" s="13"/>
      <c r="M9512" s="13"/>
      <c r="N9512" s="13"/>
      <c r="O9512" s="13"/>
      <c r="P9512" s="13"/>
      <c r="Q9512" s="13"/>
      <c r="R9512" s="13"/>
      <c r="S9512" s="13"/>
      <c r="T9512" s="13"/>
      <c r="U9512" s="13"/>
      <c r="V9512" s="13"/>
      <c r="W9512" s="13"/>
      <c r="X9512" s="13"/>
      <c r="Y9512" s="13"/>
      <c r="Z9512" s="13"/>
      <c r="AA9512" s="13"/>
      <c r="AB9512" s="13"/>
      <c r="AC9512" s="13"/>
      <c r="AD9512" s="13"/>
      <c r="AE9512" s="13"/>
      <c r="AF9512" s="13"/>
      <c r="AG9512" s="13"/>
      <c r="AH9512" s="13"/>
      <c r="AI9512" s="13"/>
      <c r="AJ9512" s="13"/>
      <c r="AK9512" s="13"/>
      <c r="AL9512" s="13"/>
      <c r="AM9512" s="13"/>
      <c r="AN9512" s="13"/>
      <c r="AO9512" s="13"/>
      <c r="AP9512" s="13"/>
      <c r="AQ9512" s="13"/>
      <c r="AR9512" s="13"/>
      <c r="AS9512" s="13"/>
      <c r="AT9512" s="13"/>
      <c r="AU9512" s="13"/>
      <c r="AV9512" s="13"/>
      <c r="AW9512" s="13"/>
      <c r="AX9512" s="13"/>
      <c r="AY9512" s="13"/>
      <c r="AZ9512" s="12"/>
      <c r="BA9512" s="12"/>
      <c r="BB9512" s="12"/>
      <c r="BC9512" s="11"/>
      <c r="BD9512" s="11"/>
      <c r="BE9512" s="11"/>
      <c r="BF9512" s="11"/>
    </row>
    <row r="9513" spans="1:58" x14ac:dyDescent="0.25">
      <c r="A9513" s="13"/>
      <c r="B9513" s="13"/>
      <c r="C9513" s="13"/>
      <c r="D9513" s="13"/>
      <c r="E9513" s="13"/>
      <c r="F9513" s="13"/>
      <c r="G9513" s="13"/>
      <c r="H9513" s="13"/>
      <c r="I9513" s="13"/>
      <c r="J9513" s="13"/>
      <c r="K9513" s="13"/>
      <c r="L9513" s="13"/>
      <c r="M9513" s="13"/>
      <c r="N9513" s="13"/>
      <c r="O9513" s="13"/>
      <c r="P9513" s="13"/>
      <c r="Q9513" s="13"/>
      <c r="R9513" s="13"/>
      <c r="S9513" s="13"/>
      <c r="T9513" s="13"/>
      <c r="U9513" s="13"/>
      <c r="V9513" s="13"/>
      <c r="W9513" s="13"/>
      <c r="X9513" s="13"/>
      <c r="Y9513" s="13"/>
      <c r="Z9513" s="13"/>
      <c r="AA9513" s="13"/>
      <c r="AB9513" s="13"/>
      <c r="AC9513" s="13"/>
      <c r="AD9513" s="13"/>
      <c r="AE9513" s="13"/>
      <c r="AF9513" s="13"/>
      <c r="AG9513" s="13"/>
      <c r="AH9513" s="13"/>
      <c r="AI9513" s="13"/>
      <c r="AJ9513" s="13"/>
      <c r="AK9513" s="13"/>
      <c r="AL9513" s="13"/>
      <c r="AM9513" s="13"/>
      <c r="AN9513" s="13"/>
      <c r="AO9513" s="13"/>
      <c r="AP9513" s="13"/>
      <c r="AQ9513" s="13"/>
      <c r="AR9513" s="13"/>
      <c r="AS9513" s="13"/>
      <c r="AT9513" s="13"/>
      <c r="AU9513" s="13"/>
      <c r="AV9513" s="13"/>
      <c r="AW9513" s="13"/>
      <c r="AX9513" s="13"/>
      <c r="AY9513" s="13"/>
      <c r="AZ9513" s="12"/>
      <c r="BA9513" s="12"/>
      <c r="BB9513" s="12"/>
      <c r="BC9513" s="11"/>
      <c r="BD9513" s="11"/>
      <c r="BE9513" s="11"/>
      <c r="BF9513" s="11"/>
    </row>
    <row r="9514" spans="1:58" x14ac:dyDescent="0.25">
      <c r="A9514" s="13"/>
      <c r="B9514" s="13"/>
      <c r="C9514" s="13"/>
      <c r="D9514" s="13"/>
      <c r="E9514" s="13"/>
      <c r="F9514" s="13"/>
      <c r="G9514" s="13"/>
      <c r="H9514" s="13"/>
      <c r="I9514" s="13"/>
      <c r="J9514" s="13"/>
      <c r="K9514" s="13"/>
      <c r="L9514" s="13"/>
      <c r="M9514" s="13"/>
      <c r="N9514" s="13"/>
      <c r="O9514" s="13"/>
      <c r="P9514" s="13"/>
      <c r="Q9514" s="13"/>
      <c r="R9514" s="13"/>
      <c r="S9514" s="13"/>
      <c r="T9514" s="13"/>
      <c r="U9514" s="13"/>
      <c r="V9514" s="13"/>
      <c r="W9514" s="13"/>
      <c r="X9514" s="13"/>
      <c r="Y9514" s="13"/>
      <c r="Z9514" s="13"/>
      <c r="AA9514" s="13"/>
      <c r="AB9514" s="13"/>
      <c r="AC9514" s="13"/>
      <c r="AD9514" s="13"/>
      <c r="AE9514" s="13"/>
      <c r="AF9514" s="13"/>
      <c r="AG9514" s="13"/>
      <c r="AH9514" s="13"/>
      <c r="AI9514" s="13"/>
      <c r="AJ9514" s="13"/>
      <c r="AK9514" s="13"/>
      <c r="AL9514" s="13"/>
      <c r="AM9514" s="13"/>
      <c r="AN9514" s="13"/>
      <c r="AO9514" s="13"/>
      <c r="AP9514" s="13"/>
      <c r="AQ9514" s="13"/>
      <c r="AR9514" s="13"/>
      <c r="AS9514" s="13"/>
      <c r="AT9514" s="13"/>
      <c r="AU9514" s="13"/>
      <c r="AV9514" s="13"/>
      <c r="AW9514" s="13"/>
      <c r="AX9514" s="13"/>
      <c r="AY9514" s="13"/>
      <c r="AZ9514" s="12"/>
      <c r="BA9514" s="12"/>
      <c r="BB9514" s="12"/>
      <c r="BC9514" s="11"/>
      <c r="BD9514" s="11"/>
      <c r="BE9514" s="11"/>
      <c r="BF9514" s="11"/>
    </row>
    <row r="9515" spans="1:58" x14ac:dyDescent="0.25">
      <c r="A9515" s="13"/>
      <c r="B9515" s="13"/>
      <c r="C9515" s="13"/>
      <c r="D9515" s="13"/>
      <c r="E9515" s="13"/>
      <c r="F9515" s="13"/>
      <c r="G9515" s="13"/>
      <c r="H9515" s="13"/>
      <c r="I9515" s="13"/>
      <c r="J9515" s="13"/>
      <c r="K9515" s="13"/>
      <c r="L9515" s="13"/>
      <c r="M9515" s="13"/>
      <c r="N9515" s="13"/>
      <c r="O9515" s="13"/>
      <c r="P9515" s="13"/>
      <c r="Q9515" s="13"/>
      <c r="R9515" s="13"/>
      <c r="S9515" s="13"/>
      <c r="T9515" s="13"/>
      <c r="U9515" s="13"/>
      <c r="V9515" s="13"/>
      <c r="W9515" s="13"/>
      <c r="X9515" s="13"/>
      <c r="Y9515" s="13"/>
      <c r="Z9515" s="13"/>
      <c r="AA9515" s="13"/>
      <c r="AB9515" s="13"/>
      <c r="AC9515" s="13"/>
      <c r="AD9515" s="13"/>
      <c r="AE9515" s="13"/>
      <c r="AF9515" s="13"/>
      <c r="AG9515" s="13"/>
      <c r="AH9515" s="13"/>
      <c r="AI9515" s="13"/>
      <c r="AJ9515" s="13"/>
      <c r="AK9515" s="13"/>
      <c r="AL9515" s="13"/>
      <c r="AM9515" s="13"/>
      <c r="AN9515" s="13"/>
      <c r="AO9515" s="13"/>
      <c r="AP9515" s="13"/>
      <c r="AQ9515" s="13"/>
      <c r="AR9515" s="13"/>
      <c r="AS9515" s="13"/>
      <c r="AT9515" s="13"/>
      <c r="AU9515" s="13"/>
      <c r="AV9515" s="13"/>
      <c r="AW9515" s="13"/>
      <c r="AX9515" s="13"/>
      <c r="AY9515" s="13"/>
      <c r="AZ9515" s="12"/>
      <c r="BA9515" s="12"/>
      <c r="BB9515" s="12"/>
      <c r="BC9515" s="11"/>
      <c r="BD9515" s="11"/>
      <c r="BE9515" s="11"/>
      <c r="BF9515" s="11"/>
    </row>
    <row r="9516" spans="1:58" x14ac:dyDescent="0.25">
      <c r="A9516" s="13"/>
      <c r="B9516" s="13"/>
      <c r="C9516" s="13"/>
      <c r="D9516" s="13"/>
      <c r="E9516" s="13"/>
      <c r="F9516" s="13"/>
      <c r="G9516" s="13"/>
      <c r="H9516" s="13"/>
      <c r="I9516" s="13"/>
      <c r="J9516" s="13"/>
      <c r="K9516" s="13"/>
      <c r="L9516" s="13"/>
      <c r="M9516" s="13"/>
      <c r="N9516" s="13"/>
      <c r="O9516" s="13"/>
      <c r="P9516" s="13"/>
      <c r="Q9516" s="13"/>
      <c r="R9516" s="13"/>
      <c r="S9516" s="13"/>
      <c r="T9516" s="13"/>
      <c r="U9516" s="13"/>
      <c r="V9516" s="13"/>
      <c r="W9516" s="13"/>
      <c r="X9516" s="13"/>
      <c r="Y9516" s="13"/>
      <c r="Z9516" s="13"/>
      <c r="AA9516" s="13"/>
      <c r="AB9516" s="13"/>
      <c r="AC9516" s="13"/>
      <c r="AD9516" s="13"/>
      <c r="AE9516" s="13"/>
      <c r="AF9516" s="13"/>
      <c r="AG9516" s="13"/>
      <c r="AH9516" s="13"/>
      <c r="AI9516" s="13"/>
      <c r="AJ9516" s="13"/>
      <c r="AK9516" s="13"/>
      <c r="AL9516" s="13"/>
      <c r="AM9516" s="13"/>
      <c r="AN9516" s="13"/>
      <c r="AO9516" s="13"/>
      <c r="AP9516" s="13"/>
      <c r="AQ9516" s="13"/>
      <c r="AR9516" s="13"/>
      <c r="AS9516" s="13"/>
      <c r="AT9516" s="13"/>
      <c r="AU9516" s="13"/>
      <c r="AV9516" s="13"/>
      <c r="AW9516" s="13"/>
      <c r="AX9516" s="13"/>
      <c r="AY9516" s="13"/>
      <c r="AZ9516" s="12"/>
      <c r="BA9516" s="12"/>
      <c r="BB9516" s="12"/>
      <c r="BC9516" s="11"/>
      <c r="BD9516" s="11"/>
      <c r="BE9516" s="11"/>
      <c r="BF9516" s="11"/>
    </row>
    <row r="9517" spans="1:58" x14ac:dyDescent="0.25">
      <c r="A9517" s="13"/>
      <c r="B9517" s="13"/>
      <c r="C9517" s="13"/>
      <c r="D9517" s="13"/>
      <c r="E9517" s="13"/>
      <c r="F9517" s="13"/>
      <c r="G9517" s="13"/>
      <c r="H9517" s="13"/>
      <c r="I9517" s="13"/>
      <c r="J9517" s="13"/>
      <c r="K9517" s="13"/>
      <c r="L9517" s="13"/>
      <c r="M9517" s="13"/>
      <c r="N9517" s="13"/>
      <c r="O9517" s="13"/>
      <c r="P9517" s="13"/>
      <c r="Q9517" s="13"/>
      <c r="R9517" s="13"/>
      <c r="S9517" s="13"/>
      <c r="T9517" s="13"/>
      <c r="U9517" s="13"/>
      <c r="V9517" s="13"/>
      <c r="W9517" s="13"/>
      <c r="X9517" s="13"/>
      <c r="Y9517" s="13"/>
      <c r="Z9517" s="13"/>
      <c r="AA9517" s="13"/>
      <c r="AB9517" s="13"/>
      <c r="AC9517" s="13"/>
      <c r="AD9517" s="13"/>
      <c r="AE9517" s="13"/>
      <c r="AF9517" s="13"/>
      <c r="AG9517" s="13"/>
      <c r="AH9517" s="13"/>
      <c r="AI9517" s="13"/>
      <c r="AJ9517" s="13"/>
      <c r="AK9517" s="13"/>
      <c r="AL9517" s="13"/>
      <c r="AM9517" s="13"/>
      <c r="AN9517" s="13"/>
      <c r="AO9517" s="13"/>
      <c r="AP9517" s="13"/>
      <c r="AQ9517" s="13"/>
      <c r="AR9517" s="13"/>
      <c r="AS9517" s="13"/>
      <c r="AT9517" s="13"/>
      <c r="AU9517" s="13"/>
      <c r="AV9517" s="13"/>
      <c r="AW9517" s="13"/>
      <c r="AX9517" s="13"/>
      <c r="AY9517" s="13"/>
      <c r="AZ9517" s="12"/>
      <c r="BA9517" s="12"/>
      <c r="BB9517" s="12"/>
      <c r="BC9517" s="11"/>
      <c r="BD9517" s="11"/>
      <c r="BE9517" s="11"/>
      <c r="BF9517" s="11"/>
    </row>
    <row r="9518" spans="1:58" x14ac:dyDescent="0.25">
      <c r="A9518" s="13"/>
      <c r="B9518" s="13"/>
      <c r="C9518" s="13"/>
      <c r="D9518" s="13"/>
      <c r="E9518" s="13"/>
      <c r="F9518" s="13"/>
      <c r="G9518" s="13"/>
      <c r="H9518" s="13"/>
      <c r="I9518" s="13"/>
      <c r="J9518" s="13"/>
      <c r="K9518" s="13"/>
      <c r="L9518" s="13"/>
      <c r="M9518" s="13"/>
      <c r="N9518" s="13"/>
      <c r="O9518" s="13"/>
      <c r="P9518" s="13"/>
      <c r="Q9518" s="13"/>
      <c r="R9518" s="13"/>
      <c r="S9518" s="13"/>
      <c r="T9518" s="13"/>
      <c r="U9518" s="13"/>
      <c r="V9518" s="13"/>
      <c r="W9518" s="13"/>
      <c r="X9518" s="13"/>
      <c r="Y9518" s="13"/>
      <c r="Z9518" s="13"/>
      <c r="AA9518" s="13"/>
      <c r="AB9518" s="13"/>
      <c r="AC9518" s="13"/>
      <c r="AD9518" s="13"/>
      <c r="AE9518" s="13"/>
      <c r="AF9518" s="13"/>
      <c r="AG9518" s="13"/>
      <c r="AH9518" s="13"/>
      <c r="AI9518" s="13"/>
      <c r="AJ9518" s="13"/>
      <c r="AK9518" s="13"/>
      <c r="AL9518" s="13"/>
      <c r="AM9518" s="13"/>
      <c r="AN9518" s="13"/>
      <c r="AO9518" s="13"/>
      <c r="AP9518" s="13"/>
      <c r="AQ9518" s="13"/>
      <c r="AR9518" s="13"/>
      <c r="AS9518" s="13"/>
      <c r="AT9518" s="13"/>
      <c r="AU9518" s="13"/>
      <c r="AV9518" s="13"/>
      <c r="AW9518" s="13"/>
      <c r="AX9518" s="13"/>
      <c r="AY9518" s="13"/>
      <c r="AZ9518" s="12"/>
      <c r="BA9518" s="12"/>
      <c r="BB9518" s="12"/>
      <c r="BC9518" s="11"/>
      <c r="BD9518" s="11"/>
      <c r="BE9518" s="11"/>
      <c r="BF9518" s="11"/>
    </row>
    <row r="9519" spans="1:58" x14ac:dyDescent="0.25">
      <c r="A9519" s="13"/>
      <c r="B9519" s="13"/>
      <c r="C9519" s="13"/>
      <c r="D9519" s="13"/>
      <c r="E9519" s="13"/>
      <c r="F9519" s="13"/>
      <c r="G9519" s="13"/>
      <c r="H9519" s="13"/>
      <c r="I9519" s="13"/>
      <c r="J9519" s="13"/>
      <c r="K9519" s="13"/>
      <c r="L9519" s="13"/>
      <c r="M9519" s="13"/>
      <c r="N9519" s="13"/>
      <c r="O9519" s="13"/>
      <c r="P9519" s="13"/>
      <c r="Q9519" s="13"/>
      <c r="R9519" s="13"/>
      <c r="S9519" s="13"/>
      <c r="T9519" s="13"/>
      <c r="U9519" s="13"/>
      <c r="V9519" s="13"/>
      <c r="W9519" s="13"/>
      <c r="X9519" s="13"/>
      <c r="Y9519" s="13"/>
      <c r="Z9519" s="13"/>
      <c r="AA9519" s="13"/>
      <c r="AB9519" s="13"/>
      <c r="AC9519" s="13"/>
      <c r="AD9519" s="13"/>
      <c r="AE9519" s="13"/>
      <c r="AF9519" s="13"/>
      <c r="AG9519" s="13"/>
      <c r="AH9519" s="13"/>
      <c r="AI9519" s="13"/>
      <c r="AJ9519" s="13"/>
      <c r="AK9519" s="13"/>
      <c r="AL9519" s="13"/>
      <c r="AM9519" s="13"/>
      <c r="AN9519" s="13"/>
      <c r="AO9519" s="13"/>
      <c r="AP9519" s="13"/>
      <c r="AQ9519" s="13"/>
      <c r="AR9519" s="13"/>
      <c r="AS9519" s="13"/>
      <c r="AT9519" s="13"/>
      <c r="AU9519" s="13"/>
      <c r="AV9519" s="13"/>
      <c r="AW9519" s="13"/>
      <c r="AX9519" s="13"/>
      <c r="AY9519" s="13"/>
      <c r="AZ9519" s="12"/>
      <c r="BA9519" s="12"/>
      <c r="BB9519" s="12"/>
      <c r="BC9519" s="11"/>
      <c r="BD9519" s="11"/>
      <c r="BE9519" s="11"/>
      <c r="BF9519" s="11"/>
    </row>
    <row r="9520" spans="1:58" x14ac:dyDescent="0.25">
      <c r="A9520" s="13"/>
      <c r="B9520" s="13"/>
      <c r="C9520" s="13"/>
      <c r="D9520" s="13"/>
      <c r="E9520" s="13"/>
      <c r="F9520" s="13"/>
      <c r="G9520" s="13"/>
      <c r="H9520" s="13"/>
      <c r="I9520" s="13"/>
      <c r="J9520" s="13"/>
      <c r="K9520" s="13"/>
      <c r="L9520" s="13"/>
      <c r="M9520" s="13"/>
      <c r="N9520" s="13"/>
      <c r="O9520" s="13"/>
      <c r="P9520" s="13"/>
      <c r="Q9520" s="13"/>
      <c r="R9520" s="13"/>
      <c r="S9520" s="13"/>
      <c r="T9520" s="13"/>
      <c r="U9520" s="13"/>
      <c r="V9520" s="13"/>
      <c r="W9520" s="13"/>
      <c r="X9520" s="13"/>
      <c r="Y9520" s="13"/>
      <c r="Z9520" s="13"/>
      <c r="AA9520" s="13"/>
      <c r="AB9520" s="13"/>
      <c r="AC9520" s="13"/>
      <c r="AD9520" s="13"/>
      <c r="AE9520" s="13"/>
      <c r="AF9520" s="13"/>
      <c r="AG9520" s="13"/>
      <c r="AH9520" s="13"/>
      <c r="AI9520" s="13"/>
      <c r="AJ9520" s="13"/>
      <c r="AK9520" s="13"/>
      <c r="AL9520" s="13"/>
      <c r="AM9520" s="13"/>
      <c r="AN9520" s="13"/>
      <c r="AO9520" s="13"/>
      <c r="AP9520" s="13"/>
      <c r="AQ9520" s="13"/>
      <c r="AR9520" s="13"/>
      <c r="AS9520" s="13"/>
      <c r="AT9520" s="13"/>
      <c r="AU9520" s="13"/>
      <c r="AV9520" s="13"/>
      <c r="AW9520" s="13"/>
      <c r="AX9520" s="13"/>
      <c r="AY9520" s="13"/>
      <c r="AZ9520" s="12"/>
      <c r="BA9520" s="12"/>
      <c r="BB9520" s="12"/>
      <c r="BC9520" s="11"/>
      <c r="BD9520" s="11"/>
      <c r="BE9520" s="11"/>
      <c r="BF9520" s="11"/>
    </row>
    <row r="9521" spans="1:58" x14ac:dyDescent="0.25">
      <c r="A9521" s="13"/>
      <c r="B9521" s="13"/>
      <c r="C9521" s="13"/>
      <c r="D9521" s="13"/>
      <c r="E9521" s="13"/>
      <c r="F9521" s="13"/>
      <c r="G9521" s="13"/>
      <c r="H9521" s="13"/>
      <c r="I9521" s="13"/>
      <c r="J9521" s="13"/>
      <c r="K9521" s="13"/>
      <c r="L9521" s="13"/>
      <c r="M9521" s="13"/>
      <c r="N9521" s="13"/>
      <c r="O9521" s="13"/>
      <c r="P9521" s="13"/>
      <c r="Q9521" s="13"/>
      <c r="R9521" s="13"/>
      <c r="S9521" s="13"/>
      <c r="T9521" s="13"/>
      <c r="U9521" s="13"/>
      <c r="V9521" s="13"/>
      <c r="W9521" s="13"/>
      <c r="X9521" s="13"/>
      <c r="Y9521" s="13"/>
      <c r="Z9521" s="13"/>
      <c r="AA9521" s="13"/>
      <c r="AB9521" s="13"/>
      <c r="AC9521" s="13"/>
      <c r="AD9521" s="13"/>
      <c r="AE9521" s="13"/>
      <c r="AF9521" s="13"/>
      <c r="AG9521" s="13"/>
      <c r="AH9521" s="13"/>
      <c r="AI9521" s="13"/>
      <c r="AJ9521" s="13"/>
      <c r="AK9521" s="13"/>
      <c r="AL9521" s="13"/>
      <c r="AM9521" s="13"/>
      <c r="AN9521" s="13"/>
      <c r="AO9521" s="13"/>
      <c r="AP9521" s="13"/>
      <c r="AQ9521" s="13"/>
      <c r="AR9521" s="13"/>
      <c r="AS9521" s="13"/>
      <c r="AT9521" s="13"/>
      <c r="AU9521" s="13"/>
      <c r="AV9521" s="13"/>
      <c r="AW9521" s="13"/>
      <c r="AX9521" s="13"/>
      <c r="AY9521" s="13"/>
      <c r="AZ9521" s="12"/>
      <c r="BA9521" s="12"/>
      <c r="BB9521" s="12"/>
      <c r="BC9521" s="11"/>
      <c r="BD9521" s="11"/>
      <c r="BE9521" s="11"/>
      <c r="BF9521" s="11"/>
    </row>
    <row r="9522" spans="1:58" x14ac:dyDescent="0.25">
      <c r="A9522" s="13"/>
      <c r="B9522" s="13"/>
      <c r="C9522" s="13"/>
      <c r="D9522" s="13"/>
      <c r="E9522" s="13"/>
      <c r="F9522" s="13"/>
      <c r="G9522" s="13"/>
      <c r="H9522" s="13"/>
      <c r="I9522" s="13"/>
      <c r="J9522" s="13"/>
      <c r="K9522" s="13"/>
      <c r="L9522" s="13"/>
      <c r="M9522" s="13"/>
      <c r="N9522" s="13"/>
      <c r="O9522" s="13"/>
      <c r="P9522" s="13"/>
      <c r="Q9522" s="13"/>
      <c r="R9522" s="13"/>
      <c r="S9522" s="13"/>
      <c r="T9522" s="13"/>
      <c r="U9522" s="13"/>
      <c r="V9522" s="13"/>
      <c r="W9522" s="13"/>
      <c r="X9522" s="13"/>
      <c r="Y9522" s="13"/>
      <c r="Z9522" s="13"/>
      <c r="AA9522" s="13"/>
      <c r="AB9522" s="13"/>
      <c r="AC9522" s="13"/>
      <c r="AD9522" s="13"/>
      <c r="AE9522" s="13"/>
      <c r="AF9522" s="13"/>
      <c r="AG9522" s="13"/>
      <c r="AH9522" s="13"/>
      <c r="AI9522" s="13"/>
      <c r="AJ9522" s="13"/>
      <c r="AK9522" s="13"/>
      <c r="AL9522" s="13"/>
      <c r="AM9522" s="13"/>
      <c r="AN9522" s="13"/>
      <c r="AO9522" s="13"/>
      <c r="AP9522" s="13"/>
      <c r="AQ9522" s="13"/>
      <c r="AR9522" s="13"/>
      <c r="AS9522" s="13"/>
      <c r="AT9522" s="13"/>
      <c r="AU9522" s="13"/>
      <c r="AV9522" s="13"/>
      <c r="AW9522" s="13"/>
      <c r="AX9522" s="13"/>
      <c r="AY9522" s="13"/>
      <c r="AZ9522" s="12"/>
      <c r="BA9522" s="12"/>
      <c r="BB9522" s="12"/>
      <c r="BC9522" s="11"/>
      <c r="BD9522" s="11"/>
      <c r="BE9522" s="11"/>
      <c r="BF9522" s="11"/>
    </row>
    <row r="9523" spans="1:58" x14ac:dyDescent="0.25">
      <c r="A9523" s="13"/>
      <c r="B9523" s="13"/>
      <c r="C9523" s="13"/>
      <c r="D9523" s="13"/>
      <c r="E9523" s="13"/>
      <c r="F9523" s="13"/>
      <c r="G9523" s="13"/>
      <c r="H9523" s="13"/>
      <c r="I9523" s="13"/>
      <c r="J9523" s="13"/>
      <c r="K9523" s="13"/>
      <c r="L9523" s="13"/>
      <c r="M9523" s="13"/>
      <c r="N9523" s="13"/>
      <c r="O9523" s="13"/>
      <c r="P9523" s="13"/>
      <c r="Q9523" s="13"/>
      <c r="R9523" s="13"/>
      <c r="S9523" s="13"/>
      <c r="T9523" s="13"/>
      <c r="U9523" s="13"/>
      <c r="V9523" s="13"/>
      <c r="W9523" s="13"/>
      <c r="X9523" s="13"/>
      <c r="Y9523" s="13"/>
      <c r="Z9523" s="13"/>
      <c r="AA9523" s="13"/>
      <c r="AB9523" s="13"/>
      <c r="AC9523" s="13"/>
      <c r="AD9523" s="13"/>
      <c r="AE9523" s="13"/>
      <c r="AF9523" s="13"/>
      <c r="AG9523" s="13"/>
      <c r="AH9523" s="13"/>
      <c r="AI9523" s="13"/>
      <c r="AJ9523" s="13"/>
      <c r="AK9523" s="13"/>
      <c r="AL9523" s="13"/>
      <c r="AM9523" s="13"/>
      <c r="AN9523" s="13"/>
      <c r="AO9523" s="13"/>
      <c r="AP9523" s="13"/>
      <c r="AQ9523" s="13"/>
      <c r="AR9523" s="13"/>
      <c r="AS9523" s="13"/>
      <c r="AT9523" s="13"/>
      <c r="AU9523" s="13"/>
      <c r="AV9523" s="13"/>
      <c r="AW9523" s="13"/>
      <c r="AX9523" s="13"/>
      <c r="AY9523" s="13"/>
      <c r="AZ9523" s="12"/>
      <c r="BA9523" s="12"/>
      <c r="BB9523" s="12"/>
      <c r="BC9523" s="11"/>
      <c r="BD9523" s="11"/>
      <c r="BE9523" s="11"/>
      <c r="BF9523" s="11"/>
    </row>
    <row r="9524" spans="1:58" x14ac:dyDescent="0.25">
      <c r="A9524" s="13"/>
      <c r="B9524" s="13"/>
      <c r="C9524" s="13"/>
      <c r="D9524" s="13"/>
      <c r="E9524" s="13"/>
      <c r="F9524" s="13"/>
      <c r="G9524" s="13"/>
      <c r="H9524" s="13"/>
      <c r="I9524" s="13"/>
      <c r="J9524" s="13"/>
      <c r="K9524" s="13"/>
      <c r="L9524" s="13"/>
      <c r="M9524" s="13"/>
      <c r="N9524" s="13"/>
      <c r="O9524" s="13"/>
      <c r="P9524" s="13"/>
      <c r="Q9524" s="13"/>
      <c r="R9524" s="13"/>
      <c r="S9524" s="13"/>
      <c r="T9524" s="13"/>
      <c r="U9524" s="13"/>
      <c r="V9524" s="13"/>
      <c r="W9524" s="13"/>
      <c r="X9524" s="13"/>
      <c r="Y9524" s="13"/>
      <c r="Z9524" s="13"/>
      <c r="AA9524" s="13"/>
      <c r="AB9524" s="13"/>
      <c r="AC9524" s="13"/>
      <c r="AD9524" s="13"/>
      <c r="AE9524" s="13"/>
      <c r="AF9524" s="13"/>
      <c r="AG9524" s="13"/>
      <c r="AH9524" s="13"/>
      <c r="AI9524" s="13"/>
      <c r="AJ9524" s="13"/>
      <c r="AK9524" s="13"/>
      <c r="AL9524" s="13"/>
      <c r="AM9524" s="13"/>
      <c r="AN9524" s="13"/>
      <c r="AO9524" s="13"/>
      <c r="AP9524" s="13"/>
      <c r="AQ9524" s="13"/>
      <c r="AR9524" s="13"/>
      <c r="AS9524" s="13"/>
      <c r="AT9524" s="13"/>
      <c r="AU9524" s="13"/>
      <c r="AV9524" s="13"/>
      <c r="AW9524" s="13"/>
      <c r="AX9524" s="13"/>
      <c r="AY9524" s="13"/>
      <c r="AZ9524" s="12"/>
      <c r="BA9524" s="12"/>
      <c r="BB9524" s="12"/>
      <c r="BC9524" s="11"/>
      <c r="BD9524" s="11"/>
      <c r="BE9524" s="11"/>
      <c r="BF9524" s="11"/>
    </row>
    <row r="9525" spans="1:58" x14ac:dyDescent="0.25">
      <c r="A9525" s="13"/>
      <c r="B9525" s="13"/>
      <c r="C9525" s="13"/>
      <c r="D9525" s="13"/>
      <c r="E9525" s="13"/>
      <c r="F9525" s="13"/>
      <c r="G9525" s="13"/>
      <c r="H9525" s="13"/>
      <c r="I9525" s="13"/>
      <c r="J9525" s="13"/>
      <c r="K9525" s="13"/>
      <c r="L9525" s="13"/>
      <c r="M9525" s="13"/>
      <c r="N9525" s="13"/>
      <c r="O9525" s="13"/>
      <c r="P9525" s="13"/>
      <c r="Q9525" s="13"/>
      <c r="R9525" s="13"/>
      <c r="S9525" s="13"/>
      <c r="T9525" s="13"/>
      <c r="U9525" s="13"/>
      <c r="V9525" s="13"/>
      <c r="W9525" s="13"/>
      <c r="X9525" s="13"/>
      <c r="Y9525" s="13"/>
      <c r="Z9525" s="13"/>
      <c r="AA9525" s="13"/>
      <c r="AB9525" s="13"/>
      <c r="AC9525" s="13"/>
      <c r="AD9525" s="13"/>
      <c r="AE9525" s="13"/>
      <c r="AF9525" s="13"/>
      <c r="AG9525" s="13"/>
      <c r="AH9525" s="13"/>
      <c r="AI9525" s="13"/>
      <c r="AJ9525" s="13"/>
      <c r="AK9525" s="13"/>
      <c r="AL9525" s="13"/>
      <c r="AM9525" s="13"/>
      <c r="AN9525" s="13"/>
      <c r="AO9525" s="13"/>
      <c r="AP9525" s="13"/>
      <c r="AQ9525" s="13"/>
      <c r="AR9525" s="13"/>
      <c r="AS9525" s="13"/>
      <c r="AT9525" s="13"/>
      <c r="AU9525" s="13"/>
      <c r="AV9525" s="13"/>
      <c r="AW9525" s="13"/>
      <c r="AX9525" s="13"/>
      <c r="AY9525" s="13"/>
      <c r="AZ9525" s="12"/>
      <c r="BA9525" s="12"/>
      <c r="BB9525" s="12"/>
      <c r="BC9525" s="11"/>
      <c r="BD9525" s="11"/>
      <c r="BE9525" s="11"/>
      <c r="BF9525" s="11"/>
    </row>
    <row r="9526" spans="1:58" x14ac:dyDescent="0.25">
      <c r="A9526" s="13"/>
      <c r="B9526" s="13"/>
      <c r="C9526" s="13"/>
      <c r="D9526" s="13"/>
      <c r="E9526" s="13"/>
      <c r="F9526" s="13"/>
      <c r="G9526" s="13"/>
      <c r="H9526" s="13"/>
      <c r="I9526" s="13"/>
      <c r="J9526" s="13"/>
      <c r="K9526" s="13"/>
      <c r="L9526" s="13"/>
      <c r="M9526" s="13"/>
      <c r="N9526" s="13"/>
      <c r="O9526" s="13"/>
      <c r="P9526" s="13"/>
      <c r="Q9526" s="13"/>
      <c r="R9526" s="13"/>
      <c r="S9526" s="13"/>
      <c r="T9526" s="13"/>
      <c r="U9526" s="13"/>
      <c r="V9526" s="13"/>
      <c r="W9526" s="13"/>
      <c r="X9526" s="13"/>
      <c r="Y9526" s="13"/>
      <c r="Z9526" s="13"/>
      <c r="AA9526" s="13"/>
      <c r="AB9526" s="13"/>
      <c r="AC9526" s="13"/>
      <c r="AD9526" s="13"/>
      <c r="AE9526" s="13"/>
      <c r="AF9526" s="13"/>
      <c r="AG9526" s="13"/>
      <c r="AH9526" s="13"/>
      <c r="AI9526" s="13"/>
      <c r="AJ9526" s="13"/>
      <c r="AK9526" s="13"/>
      <c r="AL9526" s="13"/>
      <c r="AM9526" s="13"/>
      <c r="AN9526" s="13"/>
      <c r="AO9526" s="13"/>
      <c r="AP9526" s="13"/>
      <c r="AQ9526" s="13"/>
      <c r="AR9526" s="13"/>
      <c r="AS9526" s="13"/>
      <c r="AT9526" s="13"/>
      <c r="AU9526" s="13"/>
      <c r="AV9526" s="13"/>
      <c r="AW9526" s="13"/>
      <c r="AX9526" s="13"/>
      <c r="AY9526" s="13"/>
      <c r="AZ9526" s="12"/>
      <c r="BA9526" s="12"/>
      <c r="BB9526" s="12"/>
      <c r="BC9526" s="11"/>
      <c r="BD9526" s="11"/>
      <c r="BE9526" s="11"/>
      <c r="BF9526" s="11"/>
    </row>
    <row r="9527" spans="1:58" x14ac:dyDescent="0.25">
      <c r="A9527" s="13"/>
      <c r="B9527" s="13"/>
      <c r="C9527" s="13"/>
      <c r="D9527" s="13"/>
      <c r="E9527" s="13"/>
      <c r="F9527" s="13"/>
      <c r="G9527" s="13"/>
      <c r="H9527" s="13"/>
      <c r="I9527" s="13"/>
      <c r="J9527" s="13"/>
      <c r="K9527" s="13"/>
      <c r="L9527" s="13"/>
      <c r="M9527" s="13"/>
      <c r="N9527" s="13"/>
      <c r="O9527" s="13"/>
      <c r="P9527" s="13"/>
      <c r="Q9527" s="13"/>
      <c r="R9527" s="13"/>
      <c r="S9527" s="13"/>
      <c r="T9527" s="13"/>
      <c r="U9527" s="13"/>
      <c r="V9527" s="13"/>
      <c r="W9527" s="13"/>
      <c r="X9527" s="13"/>
      <c r="Y9527" s="13"/>
      <c r="Z9527" s="13"/>
      <c r="AA9527" s="13"/>
      <c r="AB9527" s="13"/>
      <c r="AC9527" s="13"/>
      <c r="AD9527" s="13"/>
      <c r="AE9527" s="13"/>
      <c r="AF9527" s="13"/>
      <c r="AG9527" s="13"/>
      <c r="AH9527" s="13"/>
      <c r="AI9527" s="13"/>
      <c r="AJ9527" s="13"/>
      <c r="AK9527" s="13"/>
      <c r="AL9527" s="13"/>
      <c r="AM9527" s="13"/>
      <c r="AN9527" s="13"/>
      <c r="AO9527" s="13"/>
      <c r="AP9527" s="13"/>
      <c r="AQ9527" s="13"/>
      <c r="AR9527" s="13"/>
      <c r="AS9527" s="13"/>
      <c r="AT9527" s="13"/>
      <c r="AU9527" s="13"/>
      <c r="AV9527" s="13"/>
      <c r="AW9527" s="13"/>
      <c r="AX9527" s="13"/>
      <c r="AY9527" s="13"/>
      <c r="AZ9527" s="12"/>
      <c r="BA9527" s="12"/>
      <c r="BB9527" s="12"/>
      <c r="BC9527" s="11"/>
      <c r="BD9527" s="11"/>
      <c r="BE9527" s="11"/>
      <c r="BF9527" s="11"/>
    </row>
    <row r="9528" spans="1:58" x14ac:dyDescent="0.25">
      <c r="A9528" s="13"/>
      <c r="B9528" s="13"/>
      <c r="C9528" s="13"/>
      <c r="D9528" s="13"/>
      <c r="E9528" s="13"/>
      <c r="F9528" s="13"/>
      <c r="G9528" s="13"/>
      <c r="H9528" s="13"/>
      <c r="I9528" s="13"/>
      <c r="J9528" s="13"/>
      <c r="K9528" s="13"/>
      <c r="L9528" s="13"/>
      <c r="M9528" s="13"/>
      <c r="N9528" s="13"/>
      <c r="O9528" s="13"/>
      <c r="P9528" s="13"/>
      <c r="Q9528" s="13"/>
      <c r="R9528" s="13"/>
      <c r="S9528" s="13"/>
      <c r="T9528" s="13"/>
      <c r="U9528" s="13"/>
      <c r="V9528" s="13"/>
      <c r="W9528" s="13"/>
      <c r="X9528" s="13"/>
      <c r="Y9528" s="13"/>
      <c r="Z9528" s="13"/>
      <c r="AA9528" s="13"/>
      <c r="AB9528" s="13"/>
      <c r="AC9528" s="13"/>
      <c r="AD9528" s="13"/>
      <c r="AE9528" s="13"/>
      <c r="AF9528" s="13"/>
      <c r="AG9528" s="13"/>
      <c r="AH9528" s="13"/>
      <c r="AI9528" s="13"/>
      <c r="AJ9528" s="13"/>
      <c r="AK9528" s="13"/>
      <c r="AL9528" s="13"/>
      <c r="AM9528" s="13"/>
      <c r="AN9528" s="13"/>
      <c r="AO9528" s="13"/>
      <c r="AP9528" s="13"/>
      <c r="AQ9528" s="13"/>
      <c r="AR9528" s="13"/>
      <c r="AS9528" s="13"/>
      <c r="AT9528" s="13"/>
      <c r="AU9528" s="13"/>
      <c r="AV9528" s="13"/>
      <c r="AW9528" s="13"/>
      <c r="AX9528" s="13"/>
      <c r="AY9528" s="13"/>
      <c r="AZ9528" s="12"/>
      <c r="BA9528" s="12"/>
      <c r="BB9528" s="12"/>
      <c r="BC9528" s="11"/>
      <c r="BD9528" s="11"/>
      <c r="BE9528" s="11"/>
      <c r="BF9528" s="11"/>
    </row>
    <row r="9529" spans="1:58" x14ac:dyDescent="0.25">
      <c r="A9529" s="13"/>
      <c r="B9529" s="13"/>
      <c r="C9529" s="13"/>
      <c r="D9529" s="13"/>
      <c r="E9529" s="13"/>
      <c r="F9529" s="13"/>
      <c r="G9529" s="13"/>
      <c r="H9529" s="13"/>
      <c r="I9529" s="13"/>
      <c r="J9529" s="13"/>
      <c r="K9529" s="13"/>
      <c r="L9529" s="13"/>
      <c r="M9529" s="13"/>
      <c r="N9529" s="13"/>
      <c r="O9529" s="13"/>
      <c r="P9529" s="13"/>
      <c r="Q9529" s="13"/>
      <c r="R9529" s="13"/>
      <c r="S9529" s="13"/>
      <c r="T9529" s="13"/>
      <c r="U9529" s="13"/>
      <c r="V9529" s="13"/>
      <c r="W9529" s="13"/>
      <c r="X9529" s="13"/>
      <c r="Y9529" s="13"/>
      <c r="Z9529" s="13"/>
      <c r="AA9529" s="13"/>
      <c r="AB9529" s="13"/>
      <c r="AC9529" s="13"/>
      <c r="AD9529" s="13"/>
      <c r="AE9529" s="13"/>
      <c r="AF9529" s="13"/>
      <c r="AG9529" s="13"/>
      <c r="AH9529" s="13"/>
      <c r="AI9529" s="13"/>
      <c r="AJ9529" s="13"/>
      <c r="AK9529" s="13"/>
      <c r="AL9529" s="13"/>
      <c r="AM9529" s="13"/>
      <c r="AN9529" s="13"/>
      <c r="AO9529" s="13"/>
      <c r="AP9529" s="13"/>
      <c r="AQ9529" s="13"/>
      <c r="AR9529" s="13"/>
      <c r="AS9529" s="13"/>
      <c r="AT9529" s="13"/>
      <c r="AU9529" s="13"/>
      <c r="AV9529" s="13"/>
      <c r="AW9529" s="13"/>
      <c r="AX9529" s="13"/>
      <c r="AY9529" s="13"/>
      <c r="AZ9529" s="12"/>
      <c r="BA9529" s="12"/>
      <c r="BB9529" s="12"/>
      <c r="BC9529" s="11"/>
      <c r="BD9529" s="11"/>
      <c r="BE9529" s="11"/>
      <c r="BF9529" s="11"/>
    </row>
    <row r="9530" spans="1:58" x14ac:dyDescent="0.25">
      <c r="A9530" s="13"/>
      <c r="B9530" s="13"/>
      <c r="C9530" s="13"/>
      <c r="D9530" s="13"/>
      <c r="E9530" s="13"/>
      <c r="F9530" s="13"/>
      <c r="G9530" s="13"/>
      <c r="H9530" s="13"/>
      <c r="I9530" s="13"/>
      <c r="J9530" s="13"/>
      <c r="K9530" s="13"/>
      <c r="L9530" s="13"/>
      <c r="M9530" s="13"/>
      <c r="N9530" s="13"/>
      <c r="O9530" s="13"/>
      <c r="P9530" s="13"/>
      <c r="Q9530" s="13"/>
      <c r="R9530" s="13"/>
      <c r="S9530" s="13"/>
      <c r="T9530" s="13"/>
      <c r="U9530" s="13"/>
      <c r="V9530" s="13"/>
      <c r="W9530" s="13"/>
      <c r="X9530" s="13"/>
      <c r="Y9530" s="13"/>
      <c r="Z9530" s="13"/>
      <c r="AA9530" s="13"/>
      <c r="AB9530" s="13"/>
      <c r="AC9530" s="13"/>
      <c r="AD9530" s="13"/>
      <c r="AE9530" s="13"/>
      <c r="AF9530" s="13"/>
      <c r="AG9530" s="13"/>
      <c r="AH9530" s="13"/>
      <c r="AI9530" s="13"/>
      <c r="AJ9530" s="13"/>
      <c r="AK9530" s="13"/>
      <c r="AL9530" s="13"/>
      <c r="AM9530" s="13"/>
      <c r="AN9530" s="13"/>
      <c r="AO9530" s="13"/>
      <c r="AP9530" s="13"/>
      <c r="AQ9530" s="13"/>
      <c r="AR9530" s="13"/>
      <c r="AS9530" s="13"/>
      <c r="AT9530" s="13"/>
      <c r="AU9530" s="13"/>
      <c r="AV9530" s="13"/>
      <c r="AW9530" s="13"/>
      <c r="AX9530" s="13"/>
      <c r="AY9530" s="13"/>
      <c r="AZ9530" s="12"/>
      <c r="BA9530" s="12"/>
      <c r="BB9530" s="12"/>
      <c r="BC9530" s="11"/>
      <c r="BD9530" s="11"/>
      <c r="BE9530" s="11"/>
      <c r="BF9530" s="11"/>
    </row>
    <row r="9531" spans="1:58" x14ac:dyDescent="0.25">
      <c r="A9531" s="13"/>
      <c r="B9531" s="13"/>
      <c r="C9531" s="13"/>
      <c r="D9531" s="13"/>
      <c r="E9531" s="13"/>
      <c r="F9531" s="13"/>
      <c r="G9531" s="13"/>
      <c r="H9531" s="13"/>
      <c r="I9531" s="13"/>
      <c r="J9531" s="13"/>
      <c r="K9531" s="13"/>
      <c r="L9531" s="13"/>
      <c r="M9531" s="13"/>
      <c r="N9531" s="13"/>
      <c r="O9531" s="13"/>
      <c r="P9531" s="13"/>
      <c r="Q9531" s="13"/>
      <c r="R9531" s="13"/>
      <c r="S9531" s="13"/>
      <c r="T9531" s="13"/>
      <c r="U9531" s="13"/>
      <c r="V9531" s="13"/>
      <c r="W9531" s="13"/>
      <c r="X9531" s="13"/>
      <c r="Y9531" s="13"/>
      <c r="Z9531" s="13"/>
      <c r="AA9531" s="13"/>
      <c r="AB9531" s="13"/>
      <c r="AC9531" s="13"/>
      <c r="AD9531" s="13"/>
      <c r="AE9531" s="13"/>
      <c r="AF9531" s="13"/>
      <c r="AG9531" s="13"/>
      <c r="AH9531" s="13"/>
      <c r="AI9531" s="13"/>
      <c r="AJ9531" s="13"/>
      <c r="AK9531" s="13"/>
      <c r="AL9531" s="13"/>
      <c r="AM9531" s="13"/>
      <c r="AN9531" s="13"/>
      <c r="AO9531" s="13"/>
      <c r="AP9531" s="13"/>
      <c r="AQ9531" s="13"/>
      <c r="AR9531" s="13"/>
      <c r="AS9531" s="13"/>
      <c r="AT9531" s="13"/>
      <c r="AU9531" s="13"/>
      <c r="AV9531" s="13"/>
      <c r="AW9531" s="13"/>
      <c r="AX9531" s="13"/>
      <c r="AY9531" s="13"/>
      <c r="AZ9531" s="12"/>
      <c r="BA9531" s="12"/>
      <c r="BB9531" s="12"/>
      <c r="BC9531" s="11"/>
      <c r="BD9531" s="11"/>
      <c r="BE9531" s="11"/>
      <c r="BF9531" s="11"/>
    </row>
    <row r="9532" spans="1:58" x14ac:dyDescent="0.25">
      <c r="A9532" s="13"/>
      <c r="B9532" s="13"/>
      <c r="C9532" s="13"/>
      <c r="D9532" s="13"/>
      <c r="E9532" s="13"/>
      <c r="F9532" s="13"/>
      <c r="G9532" s="13"/>
      <c r="H9532" s="13"/>
      <c r="I9532" s="13"/>
      <c r="J9532" s="13"/>
      <c r="K9532" s="13"/>
      <c r="L9532" s="13"/>
      <c r="M9532" s="13"/>
      <c r="N9532" s="13"/>
      <c r="O9532" s="13"/>
      <c r="P9532" s="13"/>
      <c r="Q9532" s="13"/>
      <c r="R9532" s="13"/>
      <c r="S9532" s="13"/>
      <c r="T9532" s="13"/>
      <c r="U9532" s="13"/>
      <c r="V9532" s="13"/>
      <c r="W9532" s="13"/>
      <c r="X9532" s="13"/>
      <c r="Y9532" s="13"/>
      <c r="Z9532" s="13"/>
      <c r="AA9532" s="13"/>
      <c r="AB9532" s="13"/>
      <c r="AC9532" s="13"/>
      <c r="AD9532" s="13"/>
      <c r="AE9532" s="13"/>
      <c r="AF9532" s="13"/>
      <c r="AG9532" s="13"/>
      <c r="AH9532" s="13"/>
      <c r="AI9532" s="13"/>
      <c r="AJ9532" s="13"/>
      <c r="AK9532" s="13"/>
      <c r="AL9532" s="13"/>
      <c r="AM9532" s="13"/>
      <c r="AN9532" s="13"/>
      <c r="AO9532" s="13"/>
      <c r="AP9532" s="13"/>
      <c r="AQ9532" s="13"/>
      <c r="AR9532" s="13"/>
      <c r="AS9532" s="13"/>
      <c r="AT9532" s="13"/>
      <c r="AU9532" s="13"/>
      <c r="AV9532" s="13"/>
      <c r="AW9532" s="13"/>
      <c r="AX9532" s="13"/>
      <c r="AY9532" s="13"/>
      <c r="AZ9532" s="12"/>
      <c r="BA9532" s="12"/>
      <c r="BB9532" s="12"/>
      <c r="BC9532" s="11"/>
      <c r="BD9532" s="11"/>
      <c r="BE9532" s="11"/>
      <c r="BF9532" s="11"/>
    </row>
    <row r="9533" spans="1:58" x14ac:dyDescent="0.25">
      <c r="A9533" s="13"/>
      <c r="B9533" s="13"/>
      <c r="C9533" s="13"/>
      <c r="D9533" s="13"/>
      <c r="E9533" s="13"/>
      <c r="F9533" s="13"/>
      <c r="G9533" s="13"/>
      <c r="H9533" s="13"/>
      <c r="I9533" s="13"/>
      <c r="J9533" s="13"/>
      <c r="K9533" s="13"/>
      <c r="L9533" s="13"/>
      <c r="M9533" s="13"/>
      <c r="N9533" s="13"/>
      <c r="O9533" s="13"/>
      <c r="P9533" s="13"/>
      <c r="Q9533" s="13"/>
      <c r="R9533" s="13"/>
      <c r="S9533" s="13"/>
      <c r="T9533" s="13"/>
      <c r="U9533" s="13"/>
      <c r="V9533" s="13"/>
      <c r="W9533" s="13"/>
      <c r="X9533" s="13"/>
      <c r="Y9533" s="13"/>
      <c r="Z9533" s="13"/>
      <c r="AA9533" s="13"/>
      <c r="AB9533" s="13"/>
      <c r="AC9533" s="13"/>
      <c r="AD9533" s="13"/>
      <c r="AE9533" s="13"/>
      <c r="AF9533" s="13"/>
      <c r="AG9533" s="13"/>
      <c r="AH9533" s="13"/>
      <c r="AI9533" s="13"/>
      <c r="AJ9533" s="13"/>
      <c r="AK9533" s="13"/>
      <c r="AL9533" s="13"/>
      <c r="AM9533" s="13"/>
      <c r="AN9533" s="13"/>
      <c r="AO9533" s="13"/>
      <c r="AP9533" s="13"/>
      <c r="AQ9533" s="13"/>
      <c r="AR9533" s="13"/>
      <c r="AS9533" s="13"/>
      <c r="AT9533" s="13"/>
      <c r="AU9533" s="13"/>
      <c r="AV9533" s="13"/>
      <c r="AW9533" s="13"/>
      <c r="AX9533" s="13"/>
      <c r="AY9533" s="13"/>
      <c r="AZ9533" s="12"/>
      <c r="BA9533" s="12"/>
      <c r="BB9533" s="12"/>
      <c r="BC9533" s="11"/>
      <c r="BD9533" s="11"/>
      <c r="BE9533" s="11"/>
      <c r="BF9533" s="11"/>
    </row>
    <row r="9534" spans="1:58" x14ac:dyDescent="0.25">
      <c r="A9534" s="13"/>
      <c r="B9534" s="13"/>
      <c r="C9534" s="13"/>
      <c r="D9534" s="13"/>
      <c r="E9534" s="13"/>
      <c r="F9534" s="13"/>
      <c r="G9534" s="13"/>
      <c r="H9534" s="13"/>
      <c r="I9534" s="13"/>
      <c r="J9534" s="13"/>
      <c r="K9534" s="13"/>
      <c r="L9534" s="13"/>
      <c r="M9534" s="13"/>
      <c r="N9534" s="13"/>
      <c r="O9534" s="13"/>
      <c r="P9534" s="13"/>
      <c r="Q9534" s="13"/>
      <c r="R9534" s="13"/>
      <c r="S9534" s="13"/>
      <c r="T9534" s="13"/>
      <c r="U9534" s="13"/>
      <c r="V9534" s="13"/>
      <c r="W9534" s="13"/>
      <c r="X9534" s="13"/>
      <c r="Y9534" s="13"/>
      <c r="Z9534" s="13"/>
      <c r="AA9534" s="13"/>
      <c r="AB9534" s="13"/>
      <c r="AC9534" s="13"/>
      <c r="AD9534" s="13"/>
      <c r="AE9534" s="13"/>
      <c r="AF9534" s="13"/>
      <c r="AG9534" s="13"/>
      <c r="AH9534" s="13"/>
      <c r="AI9534" s="13"/>
      <c r="AJ9534" s="13"/>
      <c r="AK9534" s="13"/>
      <c r="AL9534" s="13"/>
      <c r="AM9534" s="13"/>
      <c r="AN9534" s="13"/>
      <c r="AO9534" s="13"/>
      <c r="AP9534" s="13"/>
      <c r="AQ9534" s="13"/>
      <c r="AR9534" s="13"/>
      <c r="AS9534" s="13"/>
      <c r="AT9534" s="13"/>
      <c r="AU9534" s="13"/>
      <c r="AV9534" s="13"/>
      <c r="AW9534" s="13"/>
      <c r="AX9534" s="13"/>
      <c r="AY9534" s="13"/>
      <c r="AZ9534" s="12"/>
      <c r="BA9534" s="12"/>
      <c r="BB9534" s="12"/>
      <c r="BC9534" s="11"/>
      <c r="BD9534" s="11"/>
      <c r="BE9534" s="11"/>
      <c r="BF9534" s="11"/>
    </row>
    <row r="9535" spans="1:58" x14ac:dyDescent="0.25">
      <c r="A9535" s="13"/>
      <c r="B9535" s="13"/>
      <c r="C9535" s="13"/>
      <c r="D9535" s="13"/>
      <c r="E9535" s="13"/>
      <c r="F9535" s="13"/>
      <c r="G9535" s="13"/>
      <c r="H9535" s="13"/>
      <c r="I9535" s="13"/>
      <c r="J9535" s="13"/>
      <c r="K9535" s="13"/>
      <c r="L9535" s="13"/>
      <c r="M9535" s="13"/>
      <c r="N9535" s="13"/>
      <c r="O9535" s="13"/>
      <c r="P9535" s="13"/>
      <c r="Q9535" s="13"/>
      <c r="R9535" s="13"/>
      <c r="S9535" s="13"/>
      <c r="T9535" s="13"/>
      <c r="U9535" s="13"/>
      <c r="V9535" s="13"/>
      <c r="W9535" s="13"/>
      <c r="X9535" s="13"/>
      <c r="Y9535" s="13"/>
      <c r="Z9535" s="13"/>
      <c r="AA9535" s="13"/>
      <c r="AB9535" s="13"/>
      <c r="AC9535" s="13"/>
      <c r="AD9535" s="13"/>
      <c r="AE9535" s="13"/>
      <c r="AF9535" s="13"/>
      <c r="AG9535" s="13"/>
      <c r="AH9535" s="13"/>
      <c r="AI9535" s="13"/>
      <c r="AJ9535" s="13"/>
      <c r="AK9535" s="13"/>
      <c r="AL9535" s="13"/>
      <c r="AM9535" s="13"/>
      <c r="AN9535" s="13"/>
      <c r="AO9535" s="13"/>
      <c r="AP9535" s="13"/>
      <c r="AQ9535" s="13"/>
      <c r="AR9535" s="13"/>
      <c r="AS9535" s="13"/>
      <c r="AT9535" s="13"/>
      <c r="AU9535" s="13"/>
      <c r="AV9535" s="13"/>
      <c r="AW9535" s="13"/>
      <c r="AX9535" s="13"/>
      <c r="AY9535" s="13"/>
      <c r="AZ9535" s="12"/>
      <c r="BA9535" s="12"/>
      <c r="BB9535" s="12"/>
      <c r="BC9535" s="11"/>
      <c r="BD9535" s="11"/>
      <c r="BE9535" s="11"/>
      <c r="BF9535" s="11"/>
    </row>
    <row r="9536" spans="1:58" x14ac:dyDescent="0.25">
      <c r="A9536" s="13"/>
      <c r="B9536" s="13"/>
      <c r="C9536" s="13"/>
      <c r="D9536" s="13"/>
      <c r="E9536" s="13"/>
      <c r="F9536" s="13"/>
      <c r="G9536" s="13"/>
      <c r="H9536" s="13"/>
      <c r="I9536" s="13"/>
      <c r="J9536" s="13"/>
      <c r="K9536" s="13"/>
      <c r="L9536" s="13"/>
      <c r="M9536" s="13"/>
      <c r="N9536" s="13"/>
      <c r="O9536" s="13"/>
      <c r="P9536" s="13"/>
      <c r="Q9536" s="13"/>
      <c r="R9536" s="13"/>
      <c r="S9536" s="13"/>
      <c r="T9536" s="13"/>
      <c r="U9536" s="13"/>
      <c r="V9536" s="13"/>
      <c r="W9536" s="13"/>
      <c r="X9536" s="13"/>
      <c r="Y9536" s="13"/>
      <c r="Z9536" s="13"/>
      <c r="AA9536" s="13"/>
      <c r="AB9536" s="13"/>
      <c r="AC9536" s="13"/>
      <c r="AD9536" s="13"/>
      <c r="AE9536" s="13"/>
      <c r="AF9536" s="13"/>
      <c r="AG9536" s="13"/>
      <c r="AH9536" s="13"/>
      <c r="AI9536" s="13"/>
      <c r="AJ9536" s="13"/>
      <c r="AK9536" s="13"/>
      <c r="AL9536" s="13"/>
      <c r="AM9536" s="13"/>
      <c r="AN9536" s="13"/>
      <c r="AO9536" s="13"/>
      <c r="AP9536" s="13"/>
      <c r="AQ9536" s="13"/>
      <c r="AR9536" s="13"/>
      <c r="AS9536" s="13"/>
      <c r="AT9536" s="13"/>
      <c r="AU9536" s="13"/>
      <c r="AV9536" s="13"/>
      <c r="AW9536" s="13"/>
      <c r="AX9536" s="13"/>
      <c r="AY9536" s="13"/>
      <c r="AZ9536" s="12"/>
      <c r="BA9536" s="12"/>
      <c r="BB9536" s="12"/>
      <c r="BC9536" s="11"/>
      <c r="BD9536" s="11"/>
      <c r="BE9536" s="11"/>
      <c r="BF9536" s="11"/>
    </row>
    <row r="9537" spans="1:58" x14ac:dyDescent="0.25">
      <c r="A9537" s="13"/>
      <c r="B9537" s="13"/>
      <c r="C9537" s="13"/>
      <c r="D9537" s="13"/>
      <c r="E9537" s="13"/>
      <c r="F9537" s="13"/>
      <c r="G9537" s="13"/>
      <c r="H9537" s="13"/>
      <c r="I9537" s="13"/>
      <c r="J9537" s="13"/>
      <c r="K9537" s="13"/>
      <c r="L9537" s="13"/>
      <c r="M9537" s="13"/>
      <c r="N9537" s="13"/>
      <c r="O9537" s="13"/>
      <c r="P9537" s="13"/>
      <c r="Q9537" s="13"/>
      <c r="R9537" s="13"/>
      <c r="S9537" s="13"/>
      <c r="T9537" s="13"/>
      <c r="U9537" s="13"/>
      <c r="V9537" s="13"/>
      <c r="W9537" s="13"/>
      <c r="X9537" s="13"/>
      <c r="Y9537" s="13"/>
      <c r="Z9537" s="13"/>
      <c r="AA9537" s="13"/>
      <c r="AB9537" s="13"/>
      <c r="AC9537" s="13"/>
      <c r="AD9537" s="13"/>
      <c r="AE9537" s="13"/>
      <c r="AF9537" s="13"/>
      <c r="AG9537" s="13"/>
      <c r="AH9537" s="13"/>
      <c r="AI9537" s="13"/>
      <c r="AJ9537" s="13"/>
      <c r="AK9537" s="13"/>
      <c r="AL9537" s="13"/>
      <c r="AM9537" s="13"/>
      <c r="AN9537" s="13"/>
      <c r="AO9537" s="13"/>
      <c r="AP9537" s="13"/>
      <c r="AQ9537" s="13"/>
      <c r="AR9537" s="13"/>
      <c r="AS9537" s="13"/>
      <c r="AT9537" s="13"/>
      <c r="AU9537" s="13"/>
      <c r="AV9537" s="13"/>
      <c r="AW9537" s="13"/>
      <c r="AX9537" s="13"/>
      <c r="AY9537" s="13"/>
      <c r="AZ9537" s="12"/>
      <c r="BA9537" s="12"/>
      <c r="BB9537" s="12"/>
      <c r="BC9537" s="11"/>
      <c r="BD9537" s="11"/>
      <c r="BE9537" s="11"/>
      <c r="BF9537" s="11"/>
    </row>
    <row r="9538" spans="1:58" x14ac:dyDescent="0.25">
      <c r="A9538" s="13"/>
      <c r="B9538" s="13"/>
      <c r="C9538" s="13"/>
      <c r="D9538" s="13"/>
      <c r="E9538" s="13"/>
      <c r="F9538" s="13"/>
      <c r="G9538" s="13"/>
      <c r="H9538" s="13"/>
      <c r="I9538" s="13"/>
      <c r="J9538" s="13"/>
      <c r="K9538" s="13"/>
      <c r="L9538" s="13"/>
      <c r="M9538" s="13"/>
      <c r="N9538" s="13"/>
      <c r="O9538" s="13"/>
      <c r="P9538" s="13"/>
      <c r="Q9538" s="13"/>
      <c r="R9538" s="13"/>
      <c r="S9538" s="13"/>
      <c r="T9538" s="13"/>
      <c r="U9538" s="13"/>
      <c r="V9538" s="13"/>
      <c r="W9538" s="13"/>
      <c r="X9538" s="13"/>
      <c r="Y9538" s="13"/>
      <c r="Z9538" s="13"/>
      <c r="AA9538" s="13"/>
      <c r="AB9538" s="13"/>
      <c r="AC9538" s="13"/>
      <c r="AD9538" s="13"/>
      <c r="AE9538" s="13"/>
      <c r="AF9538" s="13"/>
      <c r="AG9538" s="13"/>
      <c r="AH9538" s="13"/>
      <c r="AI9538" s="13"/>
      <c r="AJ9538" s="13"/>
      <c r="AK9538" s="13"/>
      <c r="AL9538" s="13"/>
      <c r="AM9538" s="13"/>
      <c r="AN9538" s="13"/>
      <c r="AO9538" s="13"/>
      <c r="AP9538" s="13"/>
      <c r="AQ9538" s="13"/>
      <c r="AR9538" s="13"/>
      <c r="AS9538" s="13"/>
      <c r="AT9538" s="13"/>
      <c r="AU9538" s="13"/>
      <c r="AV9538" s="13"/>
      <c r="AW9538" s="13"/>
      <c r="AX9538" s="13"/>
      <c r="AY9538" s="13"/>
      <c r="AZ9538" s="12"/>
      <c r="BA9538" s="12"/>
      <c r="BB9538" s="12"/>
      <c r="BC9538" s="11"/>
      <c r="BD9538" s="11"/>
      <c r="BE9538" s="11"/>
      <c r="BF9538" s="11"/>
    </row>
    <row r="9539" spans="1:58" x14ac:dyDescent="0.25">
      <c r="A9539" s="13"/>
      <c r="B9539" s="13"/>
      <c r="C9539" s="13"/>
      <c r="D9539" s="13"/>
      <c r="E9539" s="13"/>
      <c r="F9539" s="13"/>
      <c r="G9539" s="13"/>
      <c r="H9539" s="13"/>
      <c r="I9539" s="13"/>
      <c r="J9539" s="13"/>
      <c r="K9539" s="13"/>
      <c r="L9539" s="13"/>
      <c r="M9539" s="13"/>
      <c r="N9539" s="13"/>
      <c r="O9539" s="13"/>
      <c r="P9539" s="13"/>
      <c r="Q9539" s="13"/>
      <c r="R9539" s="13"/>
      <c r="S9539" s="13"/>
      <c r="T9539" s="13"/>
      <c r="U9539" s="13"/>
      <c r="V9539" s="13"/>
      <c r="W9539" s="13"/>
      <c r="X9539" s="13"/>
      <c r="Y9539" s="13"/>
      <c r="Z9539" s="13"/>
      <c r="AA9539" s="13"/>
      <c r="AB9539" s="13"/>
      <c r="AC9539" s="13"/>
      <c r="AD9539" s="13"/>
      <c r="AE9539" s="13"/>
      <c r="AF9539" s="13"/>
      <c r="AG9539" s="13"/>
      <c r="AH9539" s="13"/>
      <c r="AI9539" s="13"/>
      <c r="AJ9539" s="13"/>
      <c r="AK9539" s="13"/>
      <c r="AL9539" s="13"/>
      <c r="AM9539" s="13"/>
      <c r="AN9539" s="13"/>
      <c r="AO9539" s="13"/>
      <c r="AP9539" s="13"/>
      <c r="AQ9539" s="13"/>
      <c r="AR9539" s="13"/>
      <c r="AS9539" s="13"/>
      <c r="AT9539" s="13"/>
      <c r="AU9539" s="13"/>
      <c r="AV9539" s="13"/>
      <c r="AW9539" s="13"/>
      <c r="AX9539" s="13"/>
      <c r="AY9539" s="13"/>
      <c r="AZ9539" s="12"/>
      <c r="BA9539" s="12"/>
      <c r="BB9539" s="12"/>
      <c r="BC9539" s="11"/>
      <c r="BD9539" s="11"/>
      <c r="BE9539" s="11"/>
      <c r="BF9539" s="11"/>
    </row>
    <row r="9540" spans="1:58" x14ac:dyDescent="0.25">
      <c r="A9540" s="13"/>
      <c r="B9540" s="13"/>
      <c r="C9540" s="13"/>
      <c r="D9540" s="13"/>
      <c r="E9540" s="13"/>
      <c r="F9540" s="13"/>
      <c r="G9540" s="13"/>
      <c r="H9540" s="13"/>
      <c r="I9540" s="13"/>
      <c r="J9540" s="13"/>
      <c r="K9540" s="13"/>
      <c r="L9540" s="13"/>
      <c r="M9540" s="13"/>
      <c r="N9540" s="13"/>
      <c r="O9540" s="13"/>
      <c r="P9540" s="13"/>
      <c r="Q9540" s="13"/>
      <c r="R9540" s="13"/>
      <c r="S9540" s="13"/>
      <c r="T9540" s="13"/>
      <c r="U9540" s="13"/>
      <c r="V9540" s="13"/>
      <c r="W9540" s="13"/>
      <c r="X9540" s="13"/>
      <c r="Y9540" s="13"/>
      <c r="Z9540" s="13"/>
      <c r="AA9540" s="13"/>
      <c r="AB9540" s="13"/>
      <c r="AC9540" s="13"/>
      <c r="AD9540" s="13"/>
      <c r="AE9540" s="13"/>
      <c r="AF9540" s="13"/>
      <c r="AG9540" s="13"/>
      <c r="AH9540" s="13"/>
      <c r="AI9540" s="13"/>
      <c r="AJ9540" s="13"/>
      <c r="AK9540" s="13"/>
      <c r="AL9540" s="13"/>
      <c r="AM9540" s="13"/>
      <c r="AN9540" s="13"/>
      <c r="AO9540" s="13"/>
      <c r="AP9540" s="13"/>
      <c r="AQ9540" s="13"/>
      <c r="AR9540" s="13"/>
      <c r="AS9540" s="13"/>
      <c r="AT9540" s="13"/>
      <c r="AU9540" s="13"/>
      <c r="AV9540" s="13"/>
      <c r="AW9540" s="13"/>
      <c r="AX9540" s="13"/>
      <c r="AY9540" s="13"/>
      <c r="AZ9540" s="12"/>
      <c r="BA9540" s="12"/>
      <c r="BB9540" s="12"/>
      <c r="BC9540" s="11"/>
      <c r="BD9540" s="11"/>
      <c r="BE9540" s="11"/>
      <c r="BF9540" s="11"/>
    </row>
    <row r="9541" spans="1:58" x14ac:dyDescent="0.25">
      <c r="A9541" s="13"/>
      <c r="B9541" s="13"/>
      <c r="C9541" s="13"/>
      <c r="D9541" s="13"/>
      <c r="E9541" s="13"/>
      <c r="F9541" s="13"/>
      <c r="G9541" s="13"/>
      <c r="H9541" s="13"/>
      <c r="I9541" s="13"/>
      <c r="J9541" s="13"/>
      <c r="K9541" s="13"/>
      <c r="L9541" s="13"/>
      <c r="M9541" s="13"/>
      <c r="N9541" s="13"/>
      <c r="O9541" s="13"/>
      <c r="P9541" s="13"/>
      <c r="Q9541" s="13"/>
      <c r="R9541" s="13"/>
      <c r="S9541" s="13"/>
      <c r="T9541" s="13"/>
      <c r="U9541" s="13"/>
      <c r="V9541" s="13"/>
      <c r="W9541" s="13"/>
      <c r="X9541" s="13"/>
      <c r="Y9541" s="13"/>
      <c r="Z9541" s="13"/>
      <c r="AA9541" s="13"/>
      <c r="AB9541" s="13"/>
      <c r="AC9541" s="13"/>
      <c r="AD9541" s="13"/>
      <c r="AE9541" s="13"/>
      <c r="AF9541" s="13"/>
      <c r="AG9541" s="13"/>
      <c r="AH9541" s="13"/>
      <c r="AI9541" s="13"/>
      <c r="AJ9541" s="13"/>
      <c r="AK9541" s="13"/>
      <c r="AL9541" s="13"/>
      <c r="AM9541" s="13"/>
      <c r="AN9541" s="13"/>
      <c r="AO9541" s="13"/>
      <c r="AP9541" s="13"/>
      <c r="AQ9541" s="13"/>
      <c r="AR9541" s="13"/>
      <c r="AS9541" s="13"/>
      <c r="AT9541" s="13"/>
      <c r="AU9541" s="13"/>
      <c r="AV9541" s="13"/>
      <c r="AW9541" s="13"/>
      <c r="AX9541" s="13"/>
      <c r="AY9541" s="13"/>
      <c r="AZ9541" s="12"/>
      <c r="BA9541" s="12"/>
      <c r="BB9541" s="12"/>
      <c r="BC9541" s="11"/>
      <c r="BD9541" s="11"/>
      <c r="BE9541" s="11"/>
      <c r="BF9541" s="11"/>
    </row>
    <row r="9542" spans="1:58" x14ac:dyDescent="0.25">
      <c r="A9542" s="13"/>
      <c r="B9542" s="13"/>
      <c r="C9542" s="13"/>
      <c r="D9542" s="13"/>
      <c r="E9542" s="13"/>
      <c r="F9542" s="13"/>
      <c r="G9542" s="13"/>
      <c r="H9542" s="13"/>
      <c r="I9542" s="13"/>
      <c r="J9542" s="13"/>
      <c r="K9542" s="13"/>
      <c r="L9542" s="13"/>
      <c r="M9542" s="13"/>
      <c r="N9542" s="13"/>
      <c r="O9542" s="13"/>
      <c r="P9542" s="13"/>
      <c r="Q9542" s="13"/>
      <c r="R9542" s="13"/>
      <c r="S9542" s="13"/>
      <c r="T9542" s="13"/>
      <c r="U9542" s="13"/>
      <c r="V9542" s="13"/>
      <c r="W9542" s="13"/>
      <c r="X9542" s="13"/>
      <c r="Y9542" s="13"/>
      <c r="Z9542" s="13"/>
      <c r="AA9542" s="13"/>
      <c r="AB9542" s="13"/>
      <c r="AC9542" s="13"/>
      <c r="AD9542" s="13"/>
      <c r="AE9542" s="13"/>
      <c r="AF9542" s="13"/>
      <c r="AG9542" s="13"/>
      <c r="AH9542" s="13"/>
      <c r="AI9542" s="13"/>
      <c r="AJ9542" s="13"/>
      <c r="AK9542" s="13"/>
      <c r="AL9542" s="13"/>
      <c r="AM9542" s="13"/>
      <c r="AN9542" s="13"/>
      <c r="AO9542" s="13"/>
      <c r="AP9542" s="13"/>
      <c r="AQ9542" s="13"/>
      <c r="AR9542" s="13"/>
      <c r="AS9542" s="13"/>
      <c r="AT9542" s="13"/>
      <c r="AU9542" s="13"/>
      <c r="AV9542" s="13"/>
      <c r="AW9542" s="13"/>
      <c r="AX9542" s="13"/>
      <c r="AY9542" s="13"/>
      <c r="AZ9542" s="12"/>
      <c r="BA9542" s="12"/>
      <c r="BB9542" s="12"/>
      <c r="BC9542" s="11"/>
      <c r="BD9542" s="11"/>
      <c r="BE9542" s="11"/>
      <c r="BF9542" s="11"/>
    </row>
    <row r="9543" spans="1:58" x14ac:dyDescent="0.25">
      <c r="A9543" s="13"/>
      <c r="B9543" s="13"/>
      <c r="C9543" s="13"/>
      <c r="D9543" s="13"/>
      <c r="E9543" s="13"/>
      <c r="F9543" s="13"/>
      <c r="G9543" s="13"/>
      <c r="H9543" s="13"/>
      <c r="I9543" s="13"/>
      <c r="J9543" s="13"/>
      <c r="K9543" s="13"/>
      <c r="L9543" s="13"/>
      <c r="M9543" s="13"/>
      <c r="N9543" s="13"/>
      <c r="O9543" s="13"/>
      <c r="P9543" s="13"/>
      <c r="Q9543" s="13"/>
      <c r="R9543" s="13"/>
      <c r="S9543" s="13"/>
      <c r="T9543" s="13"/>
      <c r="U9543" s="13"/>
      <c r="V9543" s="13"/>
      <c r="W9543" s="13"/>
      <c r="X9543" s="13"/>
      <c r="Y9543" s="13"/>
      <c r="Z9543" s="13"/>
      <c r="AA9543" s="13"/>
      <c r="AB9543" s="13"/>
      <c r="AC9543" s="13"/>
      <c r="AD9543" s="13"/>
      <c r="AE9543" s="13"/>
      <c r="AF9543" s="13"/>
      <c r="AG9543" s="13"/>
      <c r="AH9543" s="13"/>
      <c r="AI9543" s="13"/>
      <c r="AJ9543" s="13"/>
      <c r="AK9543" s="13"/>
      <c r="AL9543" s="13"/>
      <c r="AM9543" s="13"/>
      <c r="AN9543" s="13"/>
      <c r="AO9543" s="13"/>
      <c r="AP9543" s="13"/>
      <c r="AQ9543" s="13"/>
      <c r="AR9543" s="13"/>
      <c r="AS9543" s="13"/>
      <c r="AT9543" s="13"/>
      <c r="AU9543" s="13"/>
      <c r="AV9543" s="13"/>
      <c r="AW9543" s="13"/>
      <c r="AX9543" s="13"/>
      <c r="AY9543" s="13"/>
      <c r="AZ9543" s="12"/>
      <c r="BA9543" s="12"/>
      <c r="BB9543" s="12"/>
      <c r="BC9543" s="11"/>
      <c r="BD9543" s="11"/>
      <c r="BE9543" s="11"/>
      <c r="BF9543" s="11"/>
    </row>
    <row r="9544" spans="1:58" x14ac:dyDescent="0.25">
      <c r="A9544" s="13"/>
      <c r="B9544" s="13"/>
      <c r="C9544" s="13"/>
      <c r="D9544" s="13"/>
      <c r="E9544" s="13"/>
      <c r="F9544" s="13"/>
      <c r="G9544" s="13"/>
      <c r="H9544" s="13"/>
      <c r="I9544" s="13"/>
      <c r="J9544" s="13"/>
      <c r="K9544" s="13"/>
      <c r="L9544" s="13"/>
      <c r="M9544" s="13"/>
      <c r="N9544" s="13"/>
      <c r="O9544" s="13"/>
      <c r="P9544" s="13"/>
      <c r="Q9544" s="13"/>
      <c r="R9544" s="13"/>
      <c r="S9544" s="13"/>
      <c r="T9544" s="13"/>
      <c r="U9544" s="13"/>
      <c r="V9544" s="13"/>
      <c r="W9544" s="13"/>
      <c r="X9544" s="13"/>
      <c r="Y9544" s="13"/>
      <c r="Z9544" s="13"/>
      <c r="AA9544" s="13"/>
      <c r="AB9544" s="13"/>
      <c r="AC9544" s="13"/>
      <c r="AD9544" s="13"/>
      <c r="AE9544" s="13"/>
      <c r="AF9544" s="13"/>
      <c r="AG9544" s="13"/>
      <c r="AH9544" s="13"/>
      <c r="AI9544" s="13"/>
      <c r="AJ9544" s="13"/>
      <c r="AK9544" s="13"/>
      <c r="AL9544" s="13"/>
      <c r="AM9544" s="13"/>
      <c r="AN9544" s="13"/>
      <c r="AO9544" s="13"/>
      <c r="AP9544" s="13"/>
      <c r="AQ9544" s="13"/>
      <c r="AR9544" s="13"/>
      <c r="AS9544" s="13"/>
      <c r="AT9544" s="13"/>
      <c r="AU9544" s="13"/>
      <c r="AV9544" s="13"/>
      <c r="AW9544" s="13"/>
      <c r="AX9544" s="13"/>
      <c r="AY9544" s="13"/>
      <c r="AZ9544" s="12"/>
      <c r="BA9544" s="12"/>
      <c r="BB9544" s="12"/>
      <c r="BC9544" s="11"/>
      <c r="BD9544" s="11"/>
      <c r="BE9544" s="11"/>
      <c r="BF9544" s="11"/>
    </row>
    <row r="9545" spans="1:58" x14ac:dyDescent="0.25">
      <c r="A9545" s="13"/>
      <c r="B9545" s="13"/>
      <c r="C9545" s="13"/>
      <c r="D9545" s="13"/>
      <c r="E9545" s="13"/>
      <c r="F9545" s="13"/>
      <c r="G9545" s="13"/>
      <c r="H9545" s="13"/>
      <c r="I9545" s="13"/>
      <c r="J9545" s="13"/>
      <c r="K9545" s="13"/>
      <c r="L9545" s="13"/>
      <c r="M9545" s="13"/>
      <c r="N9545" s="13"/>
      <c r="O9545" s="13"/>
      <c r="P9545" s="13"/>
      <c r="Q9545" s="13"/>
      <c r="R9545" s="13"/>
      <c r="S9545" s="13"/>
      <c r="T9545" s="13"/>
      <c r="U9545" s="13"/>
      <c r="V9545" s="13"/>
      <c r="W9545" s="13"/>
      <c r="X9545" s="13"/>
      <c r="Y9545" s="13"/>
      <c r="Z9545" s="13"/>
      <c r="AA9545" s="13"/>
      <c r="AB9545" s="13"/>
      <c r="AC9545" s="13"/>
      <c r="AD9545" s="13"/>
      <c r="AE9545" s="13"/>
      <c r="AF9545" s="13"/>
      <c r="AG9545" s="13"/>
      <c r="AH9545" s="13"/>
      <c r="AI9545" s="13"/>
      <c r="AJ9545" s="13"/>
      <c r="AK9545" s="13"/>
      <c r="AL9545" s="13"/>
      <c r="AM9545" s="13"/>
      <c r="AN9545" s="13"/>
      <c r="AO9545" s="13"/>
      <c r="AP9545" s="13"/>
      <c r="AQ9545" s="13"/>
      <c r="AR9545" s="13"/>
      <c r="AS9545" s="13"/>
      <c r="AT9545" s="13"/>
      <c r="AU9545" s="13"/>
      <c r="AV9545" s="13"/>
      <c r="AW9545" s="13"/>
      <c r="AX9545" s="13"/>
      <c r="AY9545" s="13"/>
      <c r="AZ9545" s="12"/>
      <c r="BA9545" s="12"/>
      <c r="BB9545" s="12"/>
      <c r="BC9545" s="11"/>
      <c r="BD9545" s="11"/>
      <c r="BE9545" s="11"/>
      <c r="BF9545" s="11"/>
    </row>
    <row r="9546" spans="1:58" x14ac:dyDescent="0.25">
      <c r="A9546" s="13"/>
      <c r="B9546" s="13"/>
      <c r="C9546" s="13"/>
      <c r="D9546" s="13"/>
      <c r="E9546" s="13"/>
      <c r="F9546" s="13"/>
      <c r="G9546" s="13"/>
      <c r="H9546" s="13"/>
      <c r="I9546" s="13"/>
      <c r="J9546" s="13"/>
      <c r="K9546" s="13"/>
      <c r="L9546" s="13"/>
      <c r="M9546" s="13"/>
      <c r="N9546" s="13"/>
      <c r="O9546" s="13"/>
      <c r="P9546" s="13"/>
      <c r="Q9546" s="13"/>
      <c r="R9546" s="13"/>
      <c r="S9546" s="13"/>
      <c r="T9546" s="13"/>
      <c r="U9546" s="13"/>
      <c r="V9546" s="13"/>
      <c r="W9546" s="13"/>
      <c r="X9546" s="13"/>
      <c r="Y9546" s="13"/>
      <c r="Z9546" s="13"/>
      <c r="AA9546" s="13"/>
      <c r="AB9546" s="13"/>
      <c r="AC9546" s="13"/>
      <c r="AD9546" s="13"/>
      <c r="AE9546" s="13"/>
      <c r="AF9546" s="13"/>
      <c r="AG9546" s="13"/>
      <c r="AH9546" s="13"/>
      <c r="AI9546" s="13"/>
      <c r="AJ9546" s="13"/>
      <c r="AK9546" s="13"/>
      <c r="AL9546" s="13"/>
      <c r="AM9546" s="13"/>
      <c r="AN9546" s="13"/>
      <c r="AO9546" s="13"/>
      <c r="AP9546" s="13"/>
      <c r="AQ9546" s="13"/>
      <c r="AR9546" s="13"/>
      <c r="AS9546" s="13"/>
      <c r="AT9546" s="13"/>
      <c r="AU9546" s="13"/>
      <c r="AV9546" s="13"/>
      <c r="AW9546" s="13"/>
      <c r="AX9546" s="13"/>
      <c r="AY9546" s="13"/>
      <c r="AZ9546" s="12"/>
      <c r="BA9546" s="12"/>
      <c r="BB9546" s="12"/>
      <c r="BC9546" s="11"/>
      <c r="BD9546" s="11"/>
      <c r="BE9546" s="11"/>
      <c r="BF9546" s="11"/>
    </row>
    <row r="9547" spans="1:58" x14ac:dyDescent="0.25">
      <c r="A9547" s="13"/>
      <c r="B9547" s="13"/>
      <c r="C9547" s="13"/>
      <c r="D9547" s="13"/>
      <c r="E9547" s="13"/>
      <c r="F9547" s="13"/>
      <c r="G9547" s="13"/>
      <c r="H9547" s="13"/>
      <c r="I9547" s="13"/>
      <c r="J9547" s="13"/>
      <c r="K9547" s="13"/>
      <c r="L9547" s="13"/>
      <c r="M9547" s="13"/>
      <c r="N9547" s="13"/>
      <c r="O9547" s="13"/>
      <c r="P9547" s="13"/>
      <c r="Q9547" s="13"/>
      <c r="R9547" s="13"/>
      <c r="S9547" s="13"/>
      <c r="T9547" s="13"/>
      <c r="U9547" s="13"/>
      <c r="V9547" s="13"/>
      <c r="W9547" s="13"/>
      <c r="X9547" s="13"/>
      <c r="Y9547" s="13"/>
      <c r="Z9547" s="13"/>
      <c r="AA9547" s="13"/>
      <c r="AB9547" s="13"/>
      <c r="AC9547" s="13"/>
      <c r="AD9547" s="13"/>
      <c r="AE9547" s="13"/>
      <c r="AF9547" s="13"/>
      <c r="AG9547" s="13"/>
      <c r="AH9547" s="13"/>
      <c r="AI9547" s="13"/>
      <c r="AJ9547" s="13"/>
      <c r="AK9547" s="13"/>
      <c r="AL9547" s="13"/>
      <c r="AM9547" s="13"/>
      <c r="AN9547" s="13"/>
      <c r="AO9547" s="13"/>
      <c r="AP9547" s="13"/>
      <c r="AQ9547" s="13"/>
      <c r="AR9547" s="13"/>
      <c r="AS9547" s="13"/>
      <c r="AT9547" s="13"/>
      <c r="AU9547" s="13"/>
      <c r="AV9547" s="13"/>
      <c r="AW9547" s="13"/>
      <c r="AX9547" s="13"/>
      <c r="AY9547" s="13"/>
      <c r="AZ9547" s="12"/>
      <c r="BA9547" s="12"/>
      <c r="BB9547" s="12"/>
      <c r="BC9547" s="11"/>
      <c r="BD9547" s="11"/>
      <c r="BE9547" s="11"/>
      <c r="BF9547" s="11"/>
    </row>
    <row r="9548" spans="1:58" x14ac:dyDescent="0.25">
      <c r="A9548" s="13"/>
      <c r="B9548" s="13"/>
      <c r="C9548" s="13"/>
      <c r="D9548" s="13"/>
      <c r="E9548" s="13"/>
      <c r="F9548" s="13"/>
      <c r="G9548" s="13"/>
      <c r="H9548" s="13"/>
      <c r="I9548" s="13"/>
      <c r="J9548" s="13"/>
      <c r="K9548" s="13"/>
      <c r="L9548" s="13"/>
      <c r="M9548" s="13"/>
      <c r="N9548" s="13"/>
      <c r="O9548" s="13"/>
      <c r="P9548" s="13"/>
      <c r="Q9548" s="13"/>
      <c r="R9548" s="13"/>
      <c r="S9548" s="13"/>
      <c r="T9548" s="13"/>
      <c r="U9548" s="13"/>
      <c r="V9548" s="13"/>
      <c r="W9548" s="13"/>
      <c r="X9548" s="13"/>
      <c r="Y9548" s="13"/>
      <c r="Z9548" s="13"/>
      <c r="AA9548" s="13"/>
      <c r="AB9548" s="13"/>
      <c r="AC9548" s="13"/>
      <c r="AD9548" s="13"/>
      <c r="AE9548" s="13"/>
      <c r="AF9548" s="13"/>
      <c r="AG9548" s="13"/>
      <c r="AH9548" s="13"/>
      <c r="AI9548" s="13"/>
      <c r="AJ9548" s="13"/>
      <c r="AK9548" s="13"/>
      <c r="AL9548" s="13"/>
      <c r="AM9548" s="13"/>
      <c r="AN9548" s="13"/>
      <c r="AO9548" s="13"/>
      <c r="AP9548" s="13"/>
      <c r="AQ9548" s="13"/>
      <c r="AR9548" s="13"/>
      <c r="AS9548" s="13"/>
      <c r="AT9548" s="13"/>
      <c r="AU9548" s="13"/>
      <c r="AV9548" s="13"/>
      <c r="AW9548" s="13"/>
      <c r="AX9548" s="13"/>
      <c r="AY9548" s="13"/>
      <c r="AZ9548" s="12"/>
      <c r="BA9548" s="12"/>
      <c r="BB9548" s="12"/>
      <c r="BC9548" s="11"/>
      <c r="BD9548" s="11"/>
      <c r="BE9548" s="11"/>
      <c r="BF9548" s="11"/>
    </row>
    <row r="9549" spans="1:58" x14ac:dyDescent="0.25">
      <c r="A9549" s="13"/>
      <c r="B9549" s="13"/>
      <c r="C9549" s="13"/>
      <c r="D9549" s="13"/>
      <c r="E9549" s="13"/>
      <c r="F9549" s="13"/>
      <c r="G9549" s="13"/>
      <c r="H9549" s="13"/>
      <c r="I9549" s="13"/>
      <c r="J9549" s="13"/>
      <c r="K9549" s="13"/>
      <c r="L9549" s="13"/>
      <c r="M9549" s="13"/>
      <c r="N9549" s="13"/>
      <c r="O9549" s="13"/>
      <c r="P9549" s="13"/>
      <c r="Q9549" s="13"/>
      <c r="R9549" s="13"/>
      <c r="S9549" s="13"/>
      <c r="T9549" s="13"/>
      <c r="U9549" s="13"/>
      <c r="V9549" s="13"/>
      <c r="W9549" s="13"/>
      <c r="X9549" s="13"/>
      <c r="Y9549" s="13"/>
      <c r="Z9549" s="13"/>
      <c r="AA9549" s="13"/>
      <c r="AB9549" s="13"/>
      <c r="AC9549" s="13"/>
      <c r="AD9549" s="13"/>
      <c r="AE9549" s="13"/>
      <c r="AF9549" s="13"/>
      <c r="AG9549" s="13"/>
      <c r="AH9549" s="13"/>
      <c r="AI9549" s="13"/>
      <c r="AJ9549" s="13"/>
      <c r="AK9549" s="13"/>
      <c r="AL9549" s="13"/>
      <c r="AM9549" s="13"/>
      <c r="AN9549" s="13"/>
      <c r="AO9549" s="13"/>
      <c r="AP9549" s="13"/>
      <c r="AQ9549" s="13"/>
      <c r="AR9549" s="13"/>
      <c r="AS9549" s="13"/>
      <c r="AT9549" s="13"/>
      <c r="AU9549" s="13"/>
      <c r="AV9549" s="13"/>
      <c r="AW9549" s="13"/>
      <c r="AX9549" s="13"/>
      <c r="AY9549" s="13"/>
      <c r="AZ9549" s="12"/>
      <c r="BA9549" s="12"/>
      <c r="BB9549" s="12"/>
      <c r="BC9549" s="11"/>
      <c r="BD9549" s="11"/>
      <c r="BE9549" s="11"/>
      <c r="BF9549" s="11"/>
    </row>
    <row r="9550" spans="1:58" x14ac:dyDescent="0.25">
      <c r="A9550" s="13"/>
      <c r="B9550" s="13"/>
      <c r="C9550" s="13"/>
      <c r="D9550" s="13"/>
      <c r="E9550" s="13"/>
      <c r="F9550" s="13"/>
      <c r="G9550" s="13"/>
      <c r="H9550" s="13"/>
      <c r="I9550" s="13"/>
      <c r="J9550" s="13"/>
      <c r="K9550" s="13"/>
      <c r="L9550" s="13"/>
      <c r="M9550" s="13"/>
      <c r="N9550" s="13"/>
      <c r="O9550" s="13"/>
      <c r="P9550" s="13"/>
      <c r="Q9550" s="13"/>
      <c r="R9550" s="13"/>
      <c r="S9550" s="13"/>
      <c r="T9550" s="13"/>
      <c r="U9550" s="13"/>
      <c r="V9550" s="13"/>
      <c r="W9550" s="13"/>
      <c r="X9550" s="13"/>
      <c r="Y9550" s="13"/>
      <c r="Z9550" s="13"/>
      <c r="AA9550" s="13"/>
      <c r="AB9550" s="13"/>
      <c r="AC9550" s="13"/>
      <c r="AD9550" s="13"/>
      <c r="AE9550" s="13"/>
      <c r="AF9550" s="13"/>
      <c r="AG9550" s="13"/>
      <c r="AH9550" s="13"/>
      <c r="AI9550" s="13"/>
      <c r="AJ9550" s="13"/>
      <c r="AK9550" s="13"/>
      <c r="AL9550" s="13"/>
      <c r="AM9550" s="13"/>
      <c r="AN9550" s="13"/>
      <c r="AO9550" s="13"/>
      <c r="AP9550" s="13"/>
      <c r="AQ9550" s="13"/>
      <c r="AR9550" s="13"/>
      <c r="AS9550" s="13"/>
      <c r="AT9550" s="13"/>
      <c r="AU9550" s="13"/>
      <c r="AV9550" s="13"/>
      <c r="AW9550" s="13"/>
      <c r="AX9550" s="13"/>
      <c r="AY9550" s="13"/>
      <c r="AZ9550" s="12"/>
      <c r="BA9550" s="12"/>
      <c r="BB9550" s="12"/>
      <c r="BC9550" s="11"/>
      <c r="BD9550" s="11"/>
      <c r="BE9550" s="11"/>
      <c r="BF9550" s="11"/>
    </row>
    <row r="9551" spans="1:58" x14ac:dyDescent="0.25">
      <c r="A9551" s="13"/>
      <c r="B9551" s="13"/>
      <c r="C9551" s="13"/>
      <c r="D9551" s="13"/>
      <c r="E9551" s="13"/>
      <c r="F9551" s="13"/>
      <c r="G9551" s="13"/>
      <c r="H9551" s="13"/>
      <c r="I9551" s="13"/>
      <c r="J9551" s="13"/>
      <c r="K9551" s="13"/>
      <c r="L9551" s="13"/>
      <c r="M9551" s="13"/>
      <c r="N9551" s="13"/>
      <c r="O9551" s="13"/>
      <c r="P9551" s="13"/>
      <c r="Q9551" s="13"/>
      <c r="R9551" s="13"/>
      <c r="S9551" s="13"/>
      <c r="T9551" s="13"/>
      <c r="U9551" s="13"/>
      <c r="V9551" s="13"/>
      <c r="W9551" s="13"/>
      <c r="X9551" s="13"/>
      <c r="Y9551" s="13"/>
      <c r="Z9551" s="13"/>
      <c r="AA9551" s="13"/>
      <c r="AB9551" s="13"/>
      <c r="AC9551" s="13"/>
      <c r="AD9551" s="13"/>
      <c r="AE9551" s="13"/>
      <c r="AF9551" s="13"/>
      <c r="AG9551" s="13"/>
      <c r="AH9551" s="13"/>
      <c r="AI9551" s="13"/>
      <c r="AJ9551" s="13"/>
      <c r="AK9551" s="13"/>
      <c r="AL9551" s="13"/>
      <c r="AM9551" s="13"/>
      <c r="AN9551" s="13"/>
      <c r="AO9551" s="13"/>
      <c r="AP9551" s="13"/>
      <c r="AQ9551" s="13"/>
      <c r="AR9551" s="13"/>
      <c r="AS9551" s="13"/>
      <c r="AT9551" s="13"/>
      <c r="AU9551" s="13"/>
      <c r="AV9551" s="13"/>
      <c r="AW9551" s="13"/>
      <c r="AX9551" s="13"/>
      <c r="AY9551" s="13"/>
      <c r="AZ9551" s="12"/>
      <c r="BA9551" s="12"/>
      <c r="BB9551" s="12"/>
      <c r="BC9551" s="11"/>
      <c r="BD9551" s="11"/>
      <c r="BE9551" s="11"/>
      <c r="BF9551" s="11"/>
    </row>
    <row r="9552" spans="1:58" x14ac:dyDescent="0.25">
      <c r="A9552" s="13"/>
      <c r="B9552" s="13"/>
      <c r="C9552" s="13"/>
      <c r="D9552" s="13"/>
      <c r="E9552" s="13"/>
      <c r="F9552" s="13"/>
      <c r="G9552" s="13"/>
      <c r="H9552" s="13"/>
      <c r="I9552" s="13"/>
      <c r="J9552" s="13"/>
      <c r="K9552" s="13"/>
      <c r="L9552" s="13"/>
      <c r="M9552" s="13"/>
      <c r="N9552" s="13"/>
      <c r="O9552" s="13"/>
      <c r="P9552" s="13"/>
      <c r="Q9552" s="13"/>
      <c r="R9552" s="13"/>
      <c r="S9552" s="13"/>
      <c r="T9552" s="13"/>
      <c r="U9552" s="13"/>
      <c r="V9552" s="13"/>
      <c r="W9552" s="13"/>
      <c r="X9552" s="13"/>
      <c r="Y9552" s="13"/>
      <c r="Z9552" s="13"/>
      <c r="AA9552" s="13"/>
      <c r="AB9552" s="13"/>
      <c r="AC9552" s="13"/>
      <c r="AD9552" s="13"/>
      <c r="AE9552" s="13"/>
      <c r="AF9552" s="13"/>
      <c r="AG9552" s="13"/>
      <c r="AH9552" s="13"/>
      <c r="AI9552" s="13"/>
      <c r="AJ9552" s="13"/>
      <c r="AK9552" s="13"/>
      <c r="AL9552" s="13"/>
      <c r="AM9552" s="13"/>
      <c r="AN9552" s="13"/>
      <c r="AO9552" s="13"/>
      <c r="AP9552" s="13"/>
      <c r="AQ9552" s="13"/>
      <c r="AR9552" s="13"/>
      <c r="AS9552" s="13"/>
      <c r="AT9552" s="13"/>
      <c r="AU9552" s="13"/>
      <c r="AV9552" s="13"/>
      <c r="AW9552" s="13"/>
      <c r="AX9552" s="13"/>
      <c r="AY9552" s="13"/>
      <c r="AZ9552" s="12"/>
      <c r="BA9552" s="12"/>
      <c r="BB9552" s="12"/>
      <c r="BC9552" s="11"/>
      <c r="BD9552" s="11"/>
      <c r="BE9552" s="11"/>
      <c r="BF9552" s="11"/>
    </row>
    <row r="9553" spans="1:58" x14ac:dyDescent="0.25">
      <c r="A9553" s="13"/>
      <c r="B9553" s="13"/>
      <c r="C9553" s="13"/>
      <c r="D9553" s="13"/>
      <c r="E9553" s="13"/>
      <c r="F9553" s="13"/>
      <c r="G9553" s="13"/>
      <c r="H9553" s="13"/>
      <c r="I9553" s="13"/>
      <c r="J9553" s="13"/>
      <c r="K9553" s="13"/>
      <c r="L9553" s="13"/>
      <c r="M9553" s="13"/>
      <c r="N9553" s="13"/>
      <c r="O9553" s="13"/>
      <c r="P9553" s="13"/>
      <c r="Q9553" s="13"/>
      <c r="R9553" s="13"/>
      <c r="S9553" s="13"/>
      <c r="T9553" s="13"/>
      <c r="U9553" s="13"/>
      <c r="V9553" s="13"/>
      <c r="W9553" s="13"/>
      <c r="X9553" s="13"/>
      <c r="Y9553" s="13"/>
      <c r="Z9553" s="13"/>
      <c r="AA9553" s="13"/>
      <c r="AB9553" s="13"/>
      <c r="AC9553" s="13"/>
      <c r="AD9553" s="13"/>
      <c r="AE9553" s="13"/>
      <c r="AF9553" s="13"/>
      <c r="AG9553" s="13"/>
      <c r="AH9553" s="13"/>
      <c r="AI9553" s="13"/>
      <c r="AJ9553" s="13"/>
      <c r="AK9553" s="13"/>
      <c r="AL9553" s="13"/>
      <c r="AM9553" s="13"/>
      <c r="AN9553" s="13"/>
      <c r="AO9553" s="13"/>
      <c r="AP9553" s="13"/>
      <c r="AQ9553" s="13"/>
      <c r="AR9553" s="13"/>
      <c r="AS9553" s="13"/>
      <c r="AT9553" s="13"/>
      <c r="AU9553" s="13"/>
      <c r="AV9553" s="13"/>
      <c r="AW9553" s="13"/>
      <c r="AX9553" s="13"/>
      <c r="AY9553" s="13"/>
      <c r="AZ9553" s="12"/>
      <c r="BA9553" s="12"/>
      <c r="BB9553" s="12"/>
      <c r="BC9553" s="11"/>
      <c r="BD9553" s="11"/>
      <c r="BE9553" s="11"/>
      <c r="BF9553" s="11"/>
    </row>
    <row r="9554" spans="1:58" x14ac:dyDescent="0.25">
      <c r="A9554" s="13"/>
      <c r="B9554" s="13"/>
      <c r="C9554" s="13"/>
      <c r="D9554" s="13"/>
      <c r="E9554" s="13"/>
      <c r="F9554" s="13"/>
      <c r="G9554" s="13"/>
      <c r="H9554" s="13"/>
      <c r="I9554" s="13"/>
      <c r="J9554" s="13"/>
      <c r="K9554" s="13"/>
      <c r="L9554" s="13"/>
      <c r="M9554" s="13"/>
      <c r="N9554" s="13"/>
      <c r="O9554" s="13"/>
      <c r="P9554" s="13"/>
      <c r="Q9554" s="13"/>
      <c r="R9554" s="13"/>
      <c r="S9554" s="13"/>
      <c r="T9554" s="13"/>
      <c r="U9554" s="13"/>
      <c r="V9554" s="13"/>
      <c r="W9554" s="13"/>
      <c r="X9554" s="13"/>
      <c r="Y9554" s="13"/>
      <c r="Z9554" s="13"/>
      <c r="AA9554" s="13"/>
      <c r="AB9554" s="13"/>
      <c r="AC9554" s="13"/>
      <c r="AD9554" s="13"/>
      <c r="AE9554" s="13"/>
      <c r="AF9554" s="13"/>
      <c r="AG9554" s="13"/>
      <c r="AH9554" s="13"/>
      <c r="AI9554" s="13"/>
      <c r="AJ9554" s="13"/>
      <c r="AK9554" s="13"/>
      <c r="AL9554" s="13"/>
      <c r="AM9554" s="13"/>
      <c r="AN9554" s="13"/>
      <c r="AO9554" s="13"/>
      <c r="AP9554" s="13"/>
      <c r="AQ9554" s="13"/>
      <c r="AR9554" s="13"/>
      <c r="AS9554" s="13"/>
      <c r="AT9554" s="13"/>
      <c r="AU9554" s="13"/>
      <c r="AV9554" s="13"/>
      <c r="AW9554" s="13"/>
      <c r="AX9554" s="13"/>
      <c r="AY9554" s="13"/>
      <c r="AZ9554" s="12"/>
      <c r="BA9554" s="12"/>
      <c r="BB9554" s="12"/>
      <c r="BC9554" s="11"/>
      <c r="BD9554" s="11"/>
      <c r="BE9554" s="11"/>
      <c r="BF9554" s="11"/>
    </row>
    <row r="9555" spans="1:58" x14ac:dyDescent="0.25">
      <c r="A9555" s="13"/>
      <c r="B9555" s="13"/>
      <c r="C9555" s="13"/>
      <c r="D9555" s="13"/>
      <c r="E9555" s="13"/>
      <c r="F9555" s="13"/>
      <c r="G9555" s="13"/>
      <c r="H9555" s="13"/>
      <c r="I9555" s="13"/>
      <c r="J9555" s="13"/>
      <c r="K9555" s="13"/>
      <c r="L9555" s="13"/>
      <c r="M9555" s="13"/>
      <c r="N9555" s="13"/>
      <c r="O9555" s="13"/>
      <c r="P9555" s="13"/>
      <c r="Q9555" s="13"/>
      <c r="R9555" s="13"/>
      <c r="S9555" s="13"/>
      <c r="T9555" s="13"/>
      <c r="U9555" s="13"/>
      <c r="V9555" s="13"/>
      <c r="W9555" s="13"/>
      <c r="X9555" s="13"/>
      <c r="Y9555" s="13"/>
      <c r="Z9555" s="13"/>
      <c r="AA9555" s="13"/>
      <c r="AB9555" s="13"/>
      <c r="AC9555" s="13"/>
      <c r="AD9555" s="13"/>
      <c r="AE9555" s="13"/>
      <c r="AF9555" s="13"/>
      <c r="AG9555" s="13"/>
      <c r="AH9555" s="13"/>
      <c r="AI9555" s="13"/>
      <c r="AJ9555" s="13"/>
      <c r="AK9555" s="13"/>
      <c r="AL9555" s="13"/>
      <c r="AM9555" s="13"/>
      <c r="AN9555" s="13"/>
      <c r="AO9555" s="13"/>
      <c r="AP9555" s="13"/>
      <c r="AQ9555" s="13"/>
      <c r="AR9555" s="13"/>
      <c r="AS9555" s="13"/>
      <c r="AT9555" s="13"/>
      <c r="AU9555" s="13"/>
      <c r="AV9555" s="13"/>
      <c r="AW9555" s="13"/>
      <c r="AX9555" s="13"/>
      <c r="AY9555" s="13"/>
      <c r="AZ9555" s="12"/>
      <c r="BA9555" s="12"/>
      <c r="BB9555" s="12"/>
      <c r="BC9555" s="11"/>
      <c r="BD9555" s="11"/>
      <c r="BE9555" s="11"/>
      <c r="BF9555" s="11"/>
    </row>
    <row r="9556" spans="1:58" x14ac:dyDescent="0.25">
      <c r="A9556" s="13"/>
      <c r="B9556" s="13"/>
      <c r="C9556" s="13"/>
      <c r="D9556" s="13"/>
      <c r="E9556" s="13"/>
      <c r="F9556" s="13"/>
      <c r="G9556" s="13"/>
      <c r="H9556" s="13"/>
      <c r="I9556" s="13"/>
      <c r="J9556" s="13"/>
      <c r="K9556" s="13"/>
      <c r="L9556" s="13"/>
      <c r="M9556" s="13"/>
      <c r="N9556" s="13"/>
      <c r="O9556" s="13"/>
      <c r="P9556" s="13"/>
      <c r="Q9556" s="13"/>
      <c r="R9556" s="13"/>
      <c r="S9556" s="13"/>
      <c r="T9556" s="13"/>
      <c r="U9556" s="13"/>
      <c r="V9556" s="13"/>
      <c r="W9556" s="13"/>
      <c r="X9556" s="13"/>
      <c r="Y9556" s="13"/>
      <c r="Z9556" s="13"/>
      <c r="AA9556" s="13"/>
      <c r="AB9556" s="13"/>
      <c r="AC9556" s="13"/>
      <c r="AD9556" s="13"/>
      <c r="AE9556" s="13"/>
      <c r="AF9556" s="13"/>
      <c r="AG9556" s="13"/>
      <c r="AH9556" s="13"/>
      <c r="AI9556" s="13"/>
      <c r="AJ9556" s="13"/>
      <c r="AK9556" s="13"/>
      <c r="AL9556" s="13"/>
      <c r="AM9556" s="13"/>
      <c r="AN9556" s="13"/>
      <c r="AO9556" s="13"/>
      <c r="AP9556" s="13"/>
      <c r="AQ9556" s="13"/>
      <c r="AR9556" s="13"/>
      <c r="AS9556" s="13"/>
      <c r="AT9556" s="13"/>
      <c r="AU9556" s="13"/>
      <c r="AV9556" s="13"/>
      <c r="AW9556" s="13"/>
      <c r="AX9556" s="13"/>
      <c r="AY9556" s="13"/>
      <c r="AZ9556" s="12"/>
      <c r="BA9556" s="12"/>
      <c r="BB9556" s="12"/>
      <c r="BC9556" s="11"/>
      <c r="BD9556" s="11"/>
      <c r="BE9556" s="11"/>
      <c r="BF9556" s="11"/>
    </row>
    <row r="9557" spans="1:58" x14ac:dyDescent="0.25">
      <c r="A9557" s="13"/>
      <c r="B9557" s="13"/>
      <c r="C9557" s="13"/>
      <c r="D9557" s="13"/>
      <c r="E9557" s="13"/>
      <c r="F9557" s="13"/>
      <c r="G9557" s="13"/>
      <c r="H9557" s="13"/>
      <c r="I9557" s="13"/>
      <c r="J9557" s="13"/>
      <c r="K9557" s="13"/>
      <c r="L9557" s="13"/>
      <c r="M9557" s="13"/>
      <c r="N9557" s="13"/>
      <c r="O9557" s="13"/>
      <c r="P9557" s="13"/>
      <c r="Q9557" s="13"/>
      <c r="R9557" s="13"/>
      <c r="S9557" s="13"/>
      <c r="T9557" s="13"/>
      <c r="U9557" s="13"/>
      <c r="V9557" s="13"/>
      <c r="W9557" s="13"/>
      <c r="X9557" s="13"/>
      <c r="Y9557" s="13"/>
      <c r="Z9557" s="13"/>
      <c r="AA9557" s="13"/>
      <c r="AB9557" s="13"/>
      <c r="AC9557" s="13"/>
      <c r="AD9557" s="13"/>
      <c r="AE9557" s="13"/>
      <c r="AF9557" s="13"/>
      <c r="AG9557" s="13"/>
      <c r="AH9557" s="13"/>
      <c r="AI9557" s="13"/>
      <c r="AJ9557" s="13"/>
      <c r="AK9557" s="13"/>
      <c r="AL9557" s="13"/>
      <c r="AM9557" s="13"/>
      <c r="AN9557" s="13"/>
      <c r="AO9557" s="13"/>
      <c r="AP9557" s="13"/>
      <c r="AQ9557" s="13"/>
      <c r="AR9557" s="13"/>
      <c r="AS9557" s="13"/>
      <c r="AT9557" s="13"/>
      <c r="AU9557" s="13"/>
      <c r="AV9557" s="13"/>
      <c r="AW9557" s="13"/>
      <c r="AX9557" s="13"/>
      <c r="AY9557" s="13"/>
      <c r="AZ9557" s="12"/>
      <c r="BA9557" s="12"/>
      <c r="BB9557" s="12"/>
      <c r="BC9557" s="11"/>
      <c r="BD9557" s="11"/>
      <c r="BE9557" s="11"/>
      <c r="BF9557" s="11"/>
    </row>
    <row r="9558" spans="1:58" x14ac:dyDescent="0.25">
      <c r="A9558" s="13"/>
      <c r="B9558" s="13"/>
      <c r="C9558" s="13"/>
      <c r="D9558" s="13"/>
      <c r="E9558" s="13"/>
      <c r="F9558" s="13"/>
      <c r="G9558" s="13"/>
      <c r="H9558" s="13"/>
      <c r="I9558" s="13"/>
      <c r="J9558" s="13"/>
      <c r="K9558" s="13"/>
      <c r="L9558" s="13"/>
      <c r="M9558" s="13"/>
      <c r="N9558" s="13"/>
      <c r="O9558" s="13"/>
      <c r="P9558" s="13"/>
      <c r="Q9558" s="13"/>
      <c r="R9558" s="13"/>
      <c r="S9558" s="13"/>
      <c r="T9558" s="13"/>
      <c r="U9558" s="13"/>
      <c r="V9558" s="13"/>
      <c r="W9558" s="13"/>
      <c r="X9558" s="13"/>
      <c r="Y9558" s="13"/>
      <c r="Z9558" s="13"/>
      <c r="AA9558" s="13"/>
      <c r="AB9558" s="13"/>
      <c r="AC9558" s="13"/>
      <c r="AD9558" s="13"/>
      <c r="AE9558" s="13"/>
      <c r="AF9558" s="13"/>
      <c r="AG9558" s="13"/>
      <c r="AH9558" s="13"/>
      <c r="AI9558" s="13"/>
      <c r="AJ9558" s="13"/>
      <c r="AK9558" s="13"/>
      <c r="AL9558" s="13"/>
      <c r="AM9558" s="13"/>
      <c r="AN9558" s="13"/>
      <c r="AO9558" s="13"/>
      <c r="AP9558" s="13"/>
      <c r="AQ9558" s="13"/>
      <c r="AR9558" s="13"/>
      <c r="AS9558" s="13"/>
      <c r="AT9558" s="13"/>
      <c r="AU9558" s="13"/>
      <c r="AV9558" s="13"/>
      <c r="AW9558" s="13"/>
      <c r="AX9558" s="13"/>
      <c r="AY9558" s="13"/>
      <c r="AZ9558" s="12"/>
      <c r="BA9558" s="12"/>
      <c r="BB9558" s="12"/>
      <c r="BC9558" s="11"/>
      <c r="BD9558" s="11"/>
      <c r="BE9558" s="11"/>
      <c r="BF9558" s="11"/>
    </row>
    <row r="9559" spans="1:58" x14ac:dyDescent="0.25">
      <c r="A9559" s="13"/>
      <c r="B9559" s="13"/>
      <c r="C9559" s="13"/>
      <c r="D9559" s="13"/>
      <c r="E9559" s="13"/>
      <c r="F9559" s="13"/>
      <c r="G9559" s="13"/>
      <c r="H9559" s="13"/>
      <c r="I9559" s="13"/>
      <c r="J9559" s="13"/>
      <c r="K9559" s="13"/>
      <c r="L9559" s="13"/>
      <c r="M9559" s="13"/>
      <c r="N9559" s="13"/>
      <c r="O9559" s="13"/>
      <c r="P9559" s="13"/>
      <c r="Q9559" s="13"/>
      <c r="R9559" s="13"/>
      <c r="S9559" s="13"/>
      <c r="T9559" s="13"/>
      <c r="U9559" s="13"/>
      <c r="V9559" s="13"/>
      <c r="W9559" s="13"/>
      <c r="X9559" s="13"/>
      <c r="Y9559" s="13"/>
      <c r="Z9559" s="13"/>
      <c r="AA9559" s="13"/>
      <c r="AB9559" s="13"/>
      <c r="AC9559" s="13"/>
      <c r="AD9559" s="13"/>
      <c r="AE9559" s="13"/>
      <c r="AF9559" s="13"/>
      <c r="AG9559" s="13"/>
      <c r="AH9559" s="13"/>
      <c r="AI9559" s="13"/>
      <c r="AJ9559" s="13"/>
      <c r="AK9559" s="13"/>
      <c r="AL9559" s="13"/>
      <c r="AM9559" s="13"/>
      <c r="AN9559" s="13"/>
      <c r="AO9559" s="13"/>
      <c r="AP9559" s="13"/>
      <c r="AQ9559" s="13"/>
      <c r="AR9559" s="13"/>
      <c r="AS9559" s="13"/>
      <c r="AT9559" s="13"/>
      <c r="AU9559" s="13"/>
      <c r="AV9559" s="13"/>
      <c r="AW9559" s="13"/>
      <c r="AX9559" s="13"/>
      <c r="AY9559" s="13"/>
      <c r="AZ9559" s="12"/>
      <c r="BA9559" s="12"/>
      <c r="BB9559" s="12"/>
      <c r="BC9559" s="11"/>
      <c r="BD9559" s="11"/>
      <c r="BE9559" s="11"/>
      <c r="BF9559" s="11"/>
    </row>
    <row r="9560" spans="1:58" x14ac:dyDescent="0.25">
      <c r="A9560" s="13"/>
      <c r="B9560" s="13"/>
      <c r="C9560" s="13"/>
      <c r="D9560" s="13"/>
      <c r="E9560" s="13"/>
      <c r="F9560" s="13"/>
      <c r="G9560" s="13"/>
      <c r="H9560" s="13"/>
      <c r="I9560" s="13"/>
      <c r="J9560" s="13"/>
      <c r="K9560" s="13"/>
      <c r="L9560" s="13"/>
      <c r="M9560" s="13"/>
      <c r="N9560" s="13"/>
      <c r="O9560" s="13"/>
      <c r="P9560" s="13"/>
      <c r="Q9560" s="13"/>
      <c r="R9560" s="13"/>
      <c r="S9560" s="13"/>
      <c r="T9560" s="13"/>
      <c r="U9560" s="13"/>
      <c r="V9560" s="13"/>
      <c r="W9560" s="13"/>
      <c r="X9560" s="13"/>
      <c r="Y9560" s="13"/>
      <c r="Z9560" s="13"/>
      <c r="AA9560" s="13"/>
      <c r="AB9560" s="13"/>
      <c r="AC9560" s="13"/>
      <c r="AD9560" s="13"/>
      <c r="AE9560" s="13"/>
      <c r="AF9560" s="13"/>
      <c r="AG9560" s="13"/>
      <c r="AH9560" s="13"/>
      <c r="AI9560" s="13"/>
      <c r="AJ9560" s="13"/>
      <c r="AK9560" s="13"/>
      <c r="AL9560" s="13"/>
      <c r="AM9560" s="13"/>
      <c r="AN9560" s="13"/>
      <c r="AO9560" s="13"/>
      <c r="AP9560" s="13"/>
      <c r="AQ9560" s="13"/>
      <c r="AR9560" s="13"/>
      <c r="AS9560" s="13"/>
      <c r="AT9560" s="13"/>
      <c r="AU9560" s="13"/>
      <c r="AV9560" s="13"/>
      <c r="AW9560" s="13"/>
      <c r="AX9560" s="13"/>
      <c r="AY9560" s="13"/>
      <c r="AZ9560" s="12"/>
      <c r="BA9560" s="12"/>
      <c r="BB9560" s="12"/>
      <c r="BC9560" s="11"/>
      <c r="BD9560" s="11"/>
      <c r="BE9560" s="11"/>
      <c r="BF9560" s="11"/>
    </row>
    <row r="9561" spans="1:58" x14ac:dyDescent="0.25">
      <c r="A9561" s="13"/>
      <c r="B9561" s="13"/>
      <c r="C9561" s="13"/>
      <c r="D9561" s="13"/>
      <c r="E9561" s="13"/>
      <c r="F9561" s="13"/>
      <c r="G9561" s="13"/>
      <c r="H9561" s="13"/>
      <c r="I9561" s="13"/>
      <c r="J9561" s="13"/>
      <c r="K9561" s="13"/>
      <c r="L9561" s="13"/>
      <c r="M9561" s="13"/>
      <c r="N9561" s="13"/>
      <c r="O9561" s="13"/>
      <c r="P9561" s="13"/>
      <c r="Q9561" s="13"/>
      <c r="R9561" s="13"/>
      <c r="S9561" s="13"/>
      <c r="T9561" s="13"/>
      <c r="U9561" s="13"/>
      <c r="V9561" s="13"/>
      <c r="W9561" s="13"/>
      <c r="X9561" s="13"/>
      <c r="Y9561" s="13"/>
      <c r="Z9561" s="13"/>
      <c r="AA9561" s="13"/>
      <c r="AB9561" s="13"/>
      <c r="AC9561" s="13"/>
      <c r="AD9561" s="13"/>
      <c r="AE9561" s="13"/>
      <c r="AF9561" s="13"/>
      <c r="AG9561" s="13"/>
      <c r="AH9561" s="13"/>
      <c r="AI9561" s="13"/>
      <c r="AJ9561" s="13"/>
      <c r="AK9561" s="13"/>
      <c r="AL9561" s="13"/>
      <c r="AM9561" s="13"/>
      <c r="AN9561" s="13"/>
      <c r="AO9561" s="13"/>
      <c r="AP9561" s="13"/>
      <c r="AQ9561" s="13"/>
      <c r="AR9561" s="13"/>
      <c r="AS9561" s="13"/>
      <c r="AT9561" s="13"/>
      <c r="AU9561" s="13"/>
      <c r="AV9561" s="13"/>
      <c r="AW9561" s="13"/>
      <c r="AX9561" s="13"/>
      <c r="AY9561" s="13"/>
      <c r="AZ9561" s="12"/>
      <c r="BA9561" s="12"/>
      <c r="BB9561" s="12"/>
      <c r="BC9561" s="11"/>
      <c r="BD9561" s="11"/>
      <c r="BE9561" s="11"/>
      <c r="BF9561" s="11"/>
    </row>
    <row r="9562" spans="1:58" x14ac:dyDescent="0.25">
      <c r="A9562" s="13"/>
      <c r="B9562" s="13"/>
      <c r="C9562" s="13"/>
      <c r="D9562" s="13"/>
      <c r="E9562" s="13"/>
      <c r="F9562" s="13"/>
      <c r="G9562" s="13"/>
      <c r="H9562" s="13"/>
      <c r="I9562" s="13"/>
      <c r="J9562" s="13"/>
      <c r="K9562" s="13"/>
      <c r="L9562" s="13"/>
      <c r="M9562" s="13"/>
      <c r="N9562" s="13"/>
      <c r="O9562" s="13"/>
      <c r="P9562" s="13"/>
      <c r="Q9562" s="13"/>
      <c r="R9562" s="13"/>
      <c r="S9562" s="13"/>
      <c r="T9562" s="13"/>
      <c r="U9562" s="13"/>
      <c r="V9562" s="13"/>
      <c r="W9562" s="13"/>
      <c r="X9562" s="13"/>
      <c r="Y9562" s="13"/>
      <c r="Z9562" s="13"/>
      <c r="AA9562" s="13"/>
      <c r="AB9562" s="13"/>
      <c r="AC9562" s="13"/>
      <c r="AD9562" s="13"/>
      <c r="AE9562" s="13"/>
      <c r="AF9562" s="13"/>
      <c r="AG9562" s="13"/>
      <c r="AH9562" s="13"/>
      <c r="AI9562" s="13"/>
      <c r="AJ9562" s="13"/>
      <c r="AK9562" s="13"/>
      <c r="AL9562" s="13"/>
      <c r="AM9562" s="13"/>
      <c r="AN9562" s="13"/>
      <c r="AO9562" s="13"/>
      <c r="AP9562" s="13"/>
      <c r="AQ9562" s="13"/>
      <c r="AR9562" s="13"/>
      <c r="AS9562" s="13"/>
      <c r="AT9562" s="13"/>
      <c r="AU9562" s="13"/>
      <c r="AV9562" s="13"/>
      <c r="AW9562" s="13"/>
      <c r="AX9562" s="13"/>
      <c r="AY9562" s="13"/>
      <c r="AZ9562" s="12"/>
      <c r="BA9562" s="12"/>
      <c r="BB9562" s="12"/>
      <c r="BC9562" s="11"/>
      <c r="BD9562" s="11"/>
      <c r="BE9562" s="11"/>
      <c r="BF9562" s="11"/>
    </row>
    <row r="9563" spans="1:58" x14ac:dyDescent="0.25">
      <c r="A9563" s="13"/>
      <c r="B9563" s="13"/>
      <c r="C9563" s="13"/>
      <c r="D9563" s="13"/>
      <c r="E9563" s="13"/>
      <c r="F9563" s="13"/>
      <c r="G9563" s="13"/>
      <c r="H9563" s="13"/>
      <c r="I9563" s="13"/>
      <c r="J9563" s="13"/>
      <c r="K9563" s="13"/>
      <c r="L9563" s="13"/>
      <c r="M9563" s="13"/>
      <c r="N9563" s="13"/>
      <c r="O9563" s="13"/>
      <c r="P9563" s="13"/>
      <c r="Q9563" s="13"/>
      <c r="R9563" s="13"/>
      <c r="S9563" s="13"/>
      <c r="T9563" s="13"/>
      <c r="U9563" s="13"/>
      <c r="V9563" s="13"/>
      <c r="W9563" s="13"/>
      <c r="X9563" s="13"/>
      <c r="Y9563" s="13"/>
      <c r="Z9563" s="13"/>
      <c r="AA9563" s="13"/>
      <c r="AB9563" s="13"/>
      <c r="AC9563" s="13"/>
      <c r="AD9563" s="13"/>
      <c r="AE9563" s="13"/>
      <c r="AF9563" s="13"/>
      <c r="AG9563" s="13"/>
      <c r="AH9563" s="13"/>
      <c r="AI9563" s="13"/>
      <c r="AJ9563" s="13"/>
      <c r="AK9563" s="13"/>
      <c r="AL9563" s="13"/>
      <c r="AM9563" s="13"/>
      <c r="AN9563" s="13"/>
      <c r="AO9563" s="13"/>
      <c r="AP9563" s="13"/>
      <c r="AQ9563" s="13"/>
      <c r="AR9563" s="13"/>
      <c r="AS9563" s="13"/>
      <c r="AT9563" s="13"/>
      <c r="AU9563" s="13"/>
      <c r="AV9563" s="13"/>
      <c r="AW9563" s="13"/>
      <c r="AX9563" s="13"/>
      <c r="AY9563" s="13"/>
      <c r="AZ9563" s="12"/>
      <c r="BA9563" s="12"/>
      <c r="BB9563" s="12"/>
      <c r="BC9563" s="11"/>
      <c r="BD9563" s="11"/>
      <c r="BE9563" s="11"/>
      <c r="BF9563" s="11"/>
    </row>
    <row r="9564" spans="1:58" x14ac:dyDescent="0.25">
      <c r="A9564" s="13"/>
      <c r="B9564" s="13"/>
      <c r="C9564" s="13"/>
      <c r="D9564" s="13"/>
      <c r="E9564" s="13"/>
      <c r="F9564" s="13"/>
      <c r="G9564" s="13"/>
      <c r="H9564" s="13"/>
      <c r="I9564" s="13"/>
      <c r="J9564" s="13"/>
      <c r="K9564" s="13"/>
      <c r="L9564" s="13"/>
      <c r="M9564" s="13"/>
      <c r="N9564" s="13"/>
      <c r="O9564" s="13"/>
      <c r="P9564" s="13"/>
      <c r="Q9564" s="13"/>
      <c r="R9564" s="13"/>
      <c r="S9564" s="13"/>
      <c r="T9564" s="13"/>
      <c r="U9564" s="13"/>
      <c r="V9564" s="13"/>
      <c r="W9564" s="13"/>
      <c r="X9564" s="13"/>
      <c r="Y9564" s="13"/>
      <c r="Z9564" s="13"/>
      <c r="AA9564" s="13"/>
      <c r="AB9564" s="13"/>
      <c r="AC9564" s="13"/>
      <c r="AD9564" s="13"/>
      <c r="AE9564" s="13"/>
      <c r="AF9564" s="13"/>
      <c r="AG9564" s="13"/>
      <c r="AH9564" s="13"/>
      <c r="AI9564" s="13"/>
      <c r="AJ9564" s="13"/>
      <c r="AK9564" s="13"/>
      <c r="AL9564" s="13"/>
      <c r="AM9564" s="13"/>
      <c r="AN9564" s="13"/>
      <c r="AO9564" s="13"/>
      <c r="AP9564" s="13"/>
      <c r="AQ9564" s="13"/>
      <c r="AR9564" s="13"/>
      <c r="AS9564" s="13"/>
      <c r="AT9564" s="13"/>
      <c r="AU9564" s="13"/>
      <c r="AV9564" s="13"/>
      <c r="AW9564" s="13"/>
      <c r="AX9564" s="13"/>
      <c r="AY9564" s="13"/>
      <c r="AZ9564" s="12"/>
      <c r="BA9564" s="12"/>
      <c r="BB9564" s="12"/>
      <c r="BC9564" s="11"/>
      <c r="BD9564" s="11"/>
      <c r="BE9564" s="11"/>
      <c r="BF9564" s="11"/>
    </row>
    <row r="9565" spans="1:58" x14ac:dyDescent="0.25">
      <c r="A9565" s="13"/>
      <c r="B9565" s="13"/>
      <c r="C9565" s="13"/>
      <c r="D9565" s="13"/>
      <c r="E9565" s="13"/>
      <c r="F9565" s="13"/>
      <c r="G9565" s="13"/>
      <c r="H9565" s="13"/>
      <c r="I9565" s="13"/>
      <c r="J9565" s="13"/>
      <c r="K9565" s="13"/>
      <c r="L9565" s="13"/>
      <c r="M9565" s="13"/>
      <c r="N9565" s="13"/>
      <c r="O9565" s="13"/>
      <c r="P9565" s="13"/>
      <c r="Q9565" s="13"/>
      <c r="R9565" s="13"/>
      <c r="S9565" s="13"/>
      <c r="T9565" s="13"/>
      <c r="U9565" s="13"/>
      <c r="V9565" s="13"/>
      <c r="W9565" s="13"/>
      <c r="X9565" s="13"/>
      <c r="Y9565" s="13"/>
      <c r="Z9565" s="13"/>
      <c r="AA9565" s="13"/>
      <c r="AB9565" s="13"/>
      <c r="AC9565" s="13"/>
      <c r="AD9565" s="13"/>
      <c r="AE9565" s="13"/>
      <c r="AF9565" s="13"/>
      <c r="AG9565" s="13"/>
      <c r="AH9565" s="13"/>
      <c r="AI9565" s="13"/>
      <c r="AJ9565" s="13"/>
      <c r="AK9565" s="13"/>
      <c r="AL9565" s="13"/>
      <c r="AM9565" s="13"/>
      <c r="AN9565" s="13"/>
      <c r="AO9565" s="13"/>
      <c r="AP9565" s="13"/>
      <c r="AQ9565" s="13"/>
      <c r="AR9565" s="13"/>
      <c r="AS9565" s="13"/>
      <c r="AT9565" s="13"/>
      <c r="AU9565" s="13"/>
      <c r="AV9565" s="13"/>
      <c r="AW9565" s="13"/>
      <c r="AX9565" s="13"/>
      <c r="AY9565" s="13"/>
      <c r="AZ9565" s="12"/>
      <c r="BA9565" s="12"/>
      <c r="BB9565" s="12"/>
      <c r="BC9565" s="11"/>
      <c r="BD9565" s="11"/>
      <c r="BE9565" s="11"/>
      <c r="BF9565" s="11"/>
    </row>
    <row r="9566" spans="1:58" x14ac:dyDescent="0.25">
      <c r="A9566" s="13"/>
      <c r="B9566" s="13"/>
      <c r="C9566" s="13"/>
      <c r="D9566" s="13"/>
      <c r="E9566" s="13"/>
      <c r="F9566" s="13"/>
      <c r="G9566" s="13"/>
      <c r="H9566" s="13"/>
      <c r="I9566" s="13"/>
      <c r="J9566" s="13"/>
      <c r="K9566" s="13"/>
      <c r="L9566" s="13"/>
      <c r="M9566" s="13"/>
      <c r="N9566" s="13"/>
      <c r="O9566" s="13"/>
      <c r="P9566" s="13"/>
      <c r="Q9566" s="13"/>
      <c r="R9566" s="13"/>
      <c r="S9566" s="13"/>
      <c r="T9566" s="13"/>
      <c r="U9566" s="13"/>
      <c r="V9566" s="13"/>
      <c r="W9566" s="13"/>
      <c r="X9566" s="13"/>
      <c r="Y9566" s="13"/>
      <c r="Z9566" s="13"/>
      <c r="AA9566" s="13"/>
      <c r="AB9566" s="13"/>
      <c r="AC9566" s="13"/>
      <c r="AD9566" s="13"/>
      <c r="AE9566" s="13"/>
      <c r="AF9566" s="13"/>
      <c r="AG9566" s="13"/>
      <c r="AH9566" s="13"/>
      <c r="AI9566" s="13"/>
      <c r="AJ9566" s="13"/>
      <c r="AK9566" s="13"/>
      <c r="AL9566" s="13"/>
      <c r="AM9566" s="13"/>
      <c r="AN9566" s="13"/>
      <c r="AO9566" s="13"/>
      <c r="AP9566" s="13"/>
      <c r="AQ9566" s="13"/>
      <c r="AR9566" s="13"/>
      <c r="AS9566" s="13"/>
      <c r="AT9566" s="13"/>
      <c r="AU9566" s="13"/>
      <c r="AV9566" s="13"/>
      <c r="AW9566" s="13"/>
      <c r="AX9566" s="13"/>
      <c r="AY9566" s="13"/>
      <c r="AZ9566" s="12"/>
      <c r="BA9566" s="12"/>
      <c r="BB9566" s="12"/>
      <c r="BC9566" s="11"/>
      <c r="BD9566" s="11"/>
      <c r="BE9566" s="11"/>
      <c r="BF9566" s="11"/>
    </row>
    <row r="9567" spans="1:58" x14ac:dyDescent="0.25">
      <c r="A9567" s="13"/>
      <c r="B9567" s="13"/>
      <c r="C9567" s="13"/>
      <c r="D9567" s="13"/>
      <c r="E9567" s="13"/>
      <c r="F9567" s="13"/>
      <c r="G9567" s="13"/>
      <c r="H9567" s="13"/>
      <c r="I9567" s="13"/>
      <c r="J9567" s="13"/>
      <c r="K9567" s="13"/>
      <c r="L9567" s="13"/>
      <c r="M9567" s="13"/>
      <c r="N9567" s="13"/>
      <c r="O9567" s="13"/>
      <c r="P9567" s="13"/>
      <c r="Q9567" s="13"/>
      <c r="R9567" s="13"/>
      <c r="S9567" s="13"/>
      <c r="T9567" s="13"/>
      <c r="U9567" s="13"/>
      <c r="V9567" s="13"/>
      <c r="W9567" s="13"/>
      <c r="X9567" s="13"/>
      <c r="Y9567" s="13"/>
      <c r="Z9567" s="13"/>
      <c r="AA9567" s="13"/>
      <c r="AB9567" s="13"/>
      <c r="AC9567" s="13"/>
      <c r="AD9567" s="13"/>
      <c r="AE9567" s="13"/>
      <c r="AF9567" s="13"/>
      <c r="AG9567" s="13"/>
      <c r="AH9567" s="13"/>
      <c r="AI9567" s="13"/>
      <c r="AJ9567" s="13"/>
      <c r="AK9567" s="13"/>
      <c r="AL9567" s="13"/>
      <c r="AM9567" s="13"/>
      <c r="AN9567" s="13"/>
      <c r="AO9567" s="13"/>
      <c r="AP9567" s="13"/>
      <c r="AQ9567" s="13"/>
      <c r="AR9567" s="13"/>
      <c r="AS9567" s="13"/>
      <c r="AT9567" s="13"/>
      <c r="AU9567" s="13"/>
      <c r="AV9567" s="13"/>
      <c r="AW9567" s="13"/>
      <c r="AX9567" s="13"/>
      <c r="AY9567" s="13"/>
      <c r="AZ9567" s="12"/>
      <c r="BA9567" s="12"/>
      <c r="BB9567" s="12"/>
      <c r="BC9567" s="11"/>
      <c r="BD9567" s="11"/>
      <c r="BE9567" s="11"/>
      <c r="BF9567" s="11"/>
    </row>
    <row r="9568" spans="1:58" x14ac:dyDescent="0.25">
      <c r="A9568" s="13"/>
      <c r="B9568" s="13"/>
      <c r="C9568" s="13"/>
      <c r="D9568" s="13"/>
      <c r="E9568" s="13"/>
      <c r="F9568" s="13"/>
      <c r="G9568" s="13"/>
      <c r="H9568" s="13"/>
      <c r="I9568" s="13"/>
      <c r="J9568" s="13"/>
      <c r="K9568" s="13"/>
      <c r="L9568" s="13"/>
      <c r="M9568" s="13"/>
      <c r="N9568" s="13"/>
      <c r="O9568" s="13"/>
      <c r="P9568" s="13"/>
      <c r="Q9568" s="13"/>
      <c r="R9568" s="13"/>
      <c r="S9568" s="13"/>
      <c r="T9568" s="13"/>
      <c r="U9568" s="13"/>
      <c r="V9568" s="13"/>
      <c r="W9568" s="13"/>
      <c r="X9568" s="13"/>
      <c r="Y9568" s="13"/>
      <c r="Z9568" s="13"/>
      <c r="AA9568" s="13"/>
      <c r="AB9568" s="13"/>
      <c r="AC9568" s="13"/>
      <c r="AD9568" s="13"/>
      <c r="AE9568" s="13"/>
      <c r="AF9568" s="13"/>
      <c r="AG9568" s="13"/>
      <c r="AH9568" s="13"/>
      <c r="AI9568" s="13"/>
      <c r="AJ9568" s="13"/>
      <c r="AK9568" s="13"/>
      <c r="AL9568" s="13"/>
      <c r="AM9568" s="13"/>
      <c r="AN9568" s="13"/>
      <c r="AO9568" s="13"/>
      <c r="AP9568" s="13"/>
      <c r="AQ9568" s="13"/>
      <c r="AR9568" s="13"/>
      <c r="AS9568" s="13"/>
      <c r="AT9568" s="13"/>
      <c r="AU9568" s="13"/>
      <c r="AV9568" s="13"/>
      <c r="AW9568" s="13"/>
      <c r="AX9568" s="13"/>
      <c r="AY9568" s="13"/>
      <c r="AZ9568" s="12"/>
      <c r="BA9568" s="12"/>
      <c r="BB9568" s="12"/>
      <c r="BC9568" s="11"/>
      <c r="BD9568" s="11"/>
      <c r="BE9568" s="11"/>
      <c r="BF9568" s="11"/>
    </row>
    <row r="9569" spans="1:58" x14ac:dyDescent="0.25">
      <c r="A9569" s="13"/>
      <c r="B9569" s="13"/>
      <c r="C9569" s="13"/>
      <c r="D9569" s="13"/>
      <c r="E9569" s="13"/>
      <c r="F9569" s="13"/>
      <c r="G9569" s="13"/>
      <c r="H9569" s="13"/>
      <c r="I9569" s="13"/>
      <c r="J9569" s="13"/>
      <c r="K9569" s="13"/>
      <c r="L9569" s="13"/>
      <c r="M9569" s="13"/>
      <c r="N9569" s="13"/>
      <c r="O9569" s="13"/>
      <c r="P9569" s="13"/>
      <c r="Q9569" s="13"/>
      <c r="R9569" s="13"/>
      <c r="S9569" s="13"/>
      <c r="T9569" s="13"/>
      <c r="U9569" s="13"/>
      <c r="V9569" s="13"/>
      <c r="W9569" s="13"/>
      <c r="X9569" s="13"/>
      <c r="Y9569" s="13"/>
      <c r="Z9569" s="13"/>
      <c r="AA9569" s="13"/>
      <c r="AB9569" s="13"/>
      <c r="AC9569" s="13"/>
      <c r="AD9569" s="13"/>
      <c r="AE9569" s="13"/>
      <c r="AF9569" s="13"/>
      <c r="AG9569" s="13"/>
      <c r="AH9569" s="13"/>
      <c r="AI9569" s="13"/>
      <c r="AJ9569" s="13"/>
      <c r="AK9569" s="13"/>
      <c r="AL9569" s="13"/>
      <c r="AM9569" s="13"/>
      <c r="AN9569" s="13"/>
      <c r="AO9569" s="13"/>
      <c r="AP9569" s="13"/>
      <c r="AQ9569" s="13"/>
      <c r="AR9569" s="13"/>
      <c r="AS9569" s="13"/>
      <c r="AT9569" s="13"/>
      <c r="AU9569" s="13"/>
      <c r="AV9569" s="13"/>
      <c r="AW9569" s="13"/>
      <c r="AX9569" s="13"/>
      <c r="AY9569" s="13"/>
      <c r="AZ9569" s="12"/>
      <c r="BA9569" s="12"/>
      <c r="BB9569" s="12"/>
      <c r="BC9569" s="11"/>
      <c r="BD9569" s="11"/>
      <c r="BE9569" s="11"/>
      <c r="BF9569" s="11"/>
    </row>
    <row r="9570" spans="1:58" x14ac:dyDescent="0.25">
      <c r="A9570" s="13"/>
      <c r="B9570" s="13"/>
      <c r="C9570" s="13"/>
      <c r="D9570" s="13"/>
      <c r="E9570" s="13"/>
      <c r="F9570" s="13"/>
      <c r="G9570" s="13"/>
      <c r="H9570" s="13"/>
      <c r="I9570" s="13"/>
      <c r="J9570" s="13"/>
      <c r="K9570" s="13"/>
      <c r="L9570" s="13"/>
      <c r="M9570" s="13"/>
      <c r="N9570" s="13"/>
      <c r="O9570" s="13"/>
      <c r="P9570" s="13"/>
      <c r="Q9570" s="13"/>
      <c r="R9570" s="13"/>
      <c r="S9570" s="13"/>
      <c r="T9570" s="13"/>
      <c r="U9570" s="13"/>
      <c r="V9570" s="13"/>
      <c r="W9570" s="13"/>
      <c r="X9570" s="13"/>
      <c r="Y9570" s="13"/>
      <c r="Z9570" s="13"/>
      <c r="AA9570" s="13"/>
      <c r="AB9570" s="13"/>
      <c r="AC9570" s="13"/>
      <c r="AD9570" s="13"/>
      <c r="AE9570" s="13"/>
      <c r="AF9570" s="13"/>
      <c r="AG9570" s="13"/>
      <c r="AH9570" s="13"/>
      <c r="AI9570" s="13"/>
      <c r="AJ9570" s="13"/>
      <c r="AK9570" s="13"/>
      <c r="AL9570" s="13"/>
      <c r="AM9570" s="13"/>
      <c r="AN9570" s="13"/>
      <c r="AO9570" s="13"/>
      <c r="AP9570" s="13"/>
      <c r="AQ9570" s="13"/>
      <c r="AR9570" s="13"/>
      <c r="AS9570" s="13"/>
      <c r="AT9570" s="13"/>
      <c r="AU9570" s="13"/>
      <c r="AV9570" s="13"/>
      <c r="AW9570" s="13"/>
      <c r="AX9570" s="13"/>
      <c r="AY9570" s="13"/>
      <c r="AZ9570" s="12"/>
      <c r="BA9570" s="12"/>
      <c r="BB9570" s="12"/>
      <c r="BC9570" s="11"/>
      <c r="BD9570" s="11"/>
      <c r="BE9570" s="11"/>
      <c r="BF9570" s="11"/>
    </row>
    <row r="9571" spans="1:58" x14ac:dyDescent="0.25">
      <c r="A9571" s="13"/>
      <c r="B9571" s="13"/>
      <c r="C9571" s="13"/>
      <c r="D9571" s="13"/>
      <c r="E9571" s="13"/>
      <c r="F9571" s="13"/>
      <c r="G9571" s="13"/>
      <c r="H9571" s="13"/>
      <c r="I9571" s="13"/>
      <c r="J9571" s="13"/>
      <c r="K9571" s="13"/>
      <c r="L9571" s="13"/>
      <c r="M9571" s="13"/>
      <c r="N9571" s="13"/>
      <c r="O9571" s="13"/>
      <c r="P9571" s="13"/>
      <c r="Q9571" s="13"/>
      <c r="R9571" s="13"/>
      <c r="S9571" s="13"/>
      <c r="T9571" s="13"/>
      <c r="U9571" s="13"/>
      <c r="V9571" s="13"/>
      <c r="W9571" s="13"/>
      <c r="X9571" s="13"/>
      <c r="Y9571" s="13"/>
      <c r="Z9571" s="13"/>
      <c r="AA9571" s="13"/>
      <c r="AB9571" s="13"/>
      <c r="AC9571" s="13"/>
      <c r="AD9571" s="13"/>
      <c r="AE9571" s="13"/>
      <c r="AF9571" s="13"/>
      <c r="AG9571" s="13"/>
      <c r="AH9571" s="13"/>
      <c r="AI9571" s="13"/>
      <c r="AJ9571" s="13"/>
      <c r="AK9571" s="13"/>
      <c r="AL9571" s="13"/>
      <c r="AM9571" s="13"/>
      <c r="AN9571" s="13"/>
      <c r="AO9571" s="13"/>
      <c r="AP9571" s="13"/>
      <c r="AQ9571" s="13"/>
      <c r="AR9571" s="13"/>
      <c r="AS9571" s="13"/>
      <c r="AT9571" s="13"/>
      <c r="AU9571" s="13"/>
      <c r="AV9571" s="13"/>
      <c r="AW9571" s="13"/>
      <c r="AX9571" s="13"/>
      <c r="AY9571" s="13"/>
      <c r="AZ9571" s="12"/>
      <c r="BA9571" s="12"/>
      <c r="BB9571" s="12"/>
      <c r="BC9571" s="11"/>
      <c r="BD9571" s="11"/>
      <c r="BE9571" s="11"/>
      <c r="BF9571" s="11"/>
    </row>
    <row r="9572" spans="1:58" x14ac:dyDescent="0.25">
      <c r="A9572" s="13"/>
      <c r="B9572" s="13"/>
      <c r="C9572" s="13"/>
      <c r="D9572" s="13"/>
      <c r="E9572" s="13"/>
      <c r="F9572" s="13"/>
      <c r="G9572" s="13"/>
      <c r="H9572" s="13"/>
      <c r="I9572" s="13"/>
      <c r="J9572" s="13"/>
      <c r="K9572" s="13"/>
      <c r="L9572" s="13"/>
      <c r="M9572" s="13"/>
      <c r="N9572" s="13"/>
      <c r="O9572" s="13"/>
      <c r="P9572" s="13"/>
      <c r="Q9572" s="13"/>
      <c r="R9572" s="13"/>
      <c r="S9572" s="13"/>
      <c r="T9572" s="13"/>
      <c r="U9572" s="13"/>
      <c r="V9572" s="13"/>
      <c r="W9572" s="13"/>
      <c r="X9572" s="13"/>
      <c r="Y9572" s="13"/>
      <c r="Z9572" s="13"/>
      <c r="AA9572" s="13"/>
      <c r="AB9572" s="13"/>
      <c r="AC9572" s="13"/>
      <c r="AD9572" s="13"/>
      <c r="AE9572" s="13"/>
      <c r="AF9572" s="13"/>
      <c r="AG9572" s="13"/>
      <c r="AH9572" s="13"/>
      <c r="AI9572" s="13"/>
      <c r="AJ9572" s="13"/>
      <c r="AK9572" s="13"/>
      <c r="AL9572" s="13"/>
      <c r="AM9572" s="13"/>
      <c r="AN9572" s="13"/>
      <c r="AO9572" s="13"/>
      <c r="AP9572" s="13"/>
      <c r="AQ9572" s="13"/>
      <c r="AR9572" s="13"/>
      <c r="AS9572" s="13"/>
      <c r="AT9572" s="13"/>
      <c r="AU9572" s="13"/>
      <c r="AV9572" s="13"/>
      <c r="AW9572" s="13"/>
      <c r="AX9572" s="13"/>
      <c r="AY9572" s="13"/>
      <c r="AZ9572" s="12"/>
      <c r="BA9572" s="12"/>
      <c r="BB9572" s="12"/>
      <c r="BC9572" s="11"/>
      <c r="BD9572" s="11"/>
      <c r="BE9572" s="11"/>
      <c r="BF9572" s="11"/>
    </row>
    <row r="9573" spans="1:58" x14ac:dyDescent="0.25">
      <c r="A9573" s="13"/>
      <c r="B9573" s="13"/>
      <c r="C9573" s="13"/>
      <c r="D9573" s="13"/>
      <c r="E9573" s="13"/>
      <c r="F9573" s="13"/>
      <c r="G9573" s="13"/>
      <c r="H9573" s="13"/>
      <c r="I9573" s="13"/>
      <c r="J9573" s="13"/>
      <c r="K9573" s="13"/>
      <c r="L9573" s="13"/>
      <c r="M9573" s="13"/>
      <c r="N9573" s="13"/>
      <c r="O9573" s="13"/>
      <c r="P9573" s="13"/>
      <c r="Q9573" s="13"/>
      <c r="R9573" s="13"/>
      <c r="S9573" s="13"/>
      <c r="T9573" s="13"/>
      <c r="U9573" s="13"/>
      <c r="V9573" s="13"/>
      <c r="W9573" s="13"/>
      <c r="X9573" s="13"/>
      <c r="Y9573" s="13"/>
      <c r="Z9573" s="13"/>
      <c r="AA9573" s="13"/>
      <c r="AB9573" s="13"/>
      <c r="AC9573" s="13"/>
      <c r="AD9573" s="13"/>
      <c r="AE9573" s="13"/>
      <c r="AF9573" s="13"/>
      <c r="AG9573" s="13"/>
      <c r="AH9573" s="13"/>
      <c r="AI9573" s="13"/>
      <c r="AJ9573" s="13"/>
      <c r="AK9573" s="13"/>
      <c r="AL9573" s="13"/>
      <c r="AM9573" s="13"/>
      <c r="AN9573" s="13"/>
      <c r="AO9573" s="13"/>
      <c r="AP9573" s="13"/>
      <c r="AQ9573" s="13"/>
      <c r="AR9573" s="13"/>
      <c r="AS9573" s="13"/>
      <c r="AT9573" s="13"/>
      <c r="AU9573" s="13"/>
      <c r="AV9573" s="13"/>
      <c r="AW9573" s="13"/>
      <c r="AX9573" s="13"/>
      <c r="AY9573" s="13"/>
      <c r="AZ9573" s="12"/>
      <c r="BA9573" s="12"/>
      <c r="BB9573" s="12"/>
      <c r="BC9573" s="11"/>
      <c r="BD9573" s="11"/>
      <c r="BE9573" s="11"/>
      <c r="BF9573" s="11"/>
    </row>
    <row r="9574" spans="1:58" x14ac:dyDescent="0.25">
      <c r="A9574" s="13"/>
      <c r="B9574" s="13"/>
      <c r="C9574" s="13"/>
      <c r="D9574" s="13"/>
      <c r="E9574" s="13"/>
      <c r="F9574" s="13"/>
      <c r="G9574" s="13"/>
      <c r="H9574" s="13"/>
      <c r="I9574" s="13"/>
      <c r="J9574" s="13"/>
      <c r="K9574" s="13"/>
      <c r="L9574" s="13"/>
      <c r="M9574" s="13"/>
      <c r="N9574" s="13"/>
      <c r="O9574" s="13"/>
      <c r="P9574" s="13"/>
      <c r="Q9574" s="13"/>
      <c r="R9574" s="13"/>
      <c r="S9574" s="13"/>
      <c r="T9574" s="13"/>
      <c r="U9574" s="13"/>
      <c r="V9574" s="13"/>
      <c r="W9574" s="13"/>
      <c r="X9574" s="13"/>
      <c r="Y9574" s="13"/>
      <c r="Z9574" s="13"/>
      <c r="AA9574" s="13"/>
      <c r="AB9574" s="13"/>
      <c r="AC9574" s="13"/>
      <c r="AD9574" s="13"/>
      <c r="AE9574" s="13"/>
      <c r="AF9574" s="13"/>
      <c r="AG9574" s="13"/>
      <c r="AH9574" s="13"/>
      <c r="AI9574" s="13"/>
      <c r="AJ9574" s="13"/>
      <c r="AK9574" s="13"/>
      <c r="AL9574" s="13"/>
      <c r="AM9574" s="13"/>
      <c r="AN9574" s="13"/>
      <c r="AO9574" s="13"/>
      <c r="AP9574" s="13"/>
      <c r="AQ9574" s="13"/>
      <c r="AR9574" s="13"/>
      <c r="AS9574" s="13"/>
      <c r="AT9574" s="13"/>
      <c r="AU9574" s="13"/>
      <c r="AV9574" s="13"/>
      <c r="AW9574" s="13"/>
      <c r="AX9574" s="13"/>
      <c r="AY9574" s="13"/>
      <c r="AZ9574" s="12"/>
      <c r="BA9574" s="12"/>
      <c r="BB9574" s="12"/>
      <c r="BC9574" s="11"/>
      <c r="BD9574" s="11"/>
      <c r="BE9574" s="11"/>
      <c r="BF9574" s="11"/>
    </row>
    <row r="9575" spans="1:58" x14ac:dyDescent="0.25">
      <c r="A9575" s="13"/>
      <c r="B9575" s="13"/>
      <c r="C9575" s="13"/>
      <c r="D9575" s="13"/>
      <c r="E9575" s="13"/>
      <c r="F9575" s="13"/>
      <c r="G9575" s="13"/>
      <c r="H9575" s="13"/>
      <c r="I9575" s="13"/>
      <c r="J9575" s="13"/>
      <c r="K9575" s="13"/>
      <c r="L9575" s="13"/>
      <c r="M9575" s="13"/>
      <c r="N9575" s="13"/>
      <c r="O9575" s="13"/>
      <c r="P9575" s="13"/>
      <c r="Q9575" s="13"/>
      <c r="R9575" s="13"/>
      <c r="S9575" s="13"/>
      <c r="T9575" s="13"/>
      <c r="U9575" s="13"/>
      <c r="V9575" s="13"/>
      <c r="W9575" s="13"/>
      <c r="X9575" s="13"/>
      <c r="Y9575" s="13"/>
      <c r="Z9575" s="13"/>
      <c r="AA9575" s="13"/>
      <c r="AB9575" s="13"/>
      <c r="AC9575" s="13"/>
      <c r="AD9575" s="13"/>
      <c r="AE9575" s="13"/>
      <c r="AF9575" s="13"/>
      <c r="AG9575" s="13"/>
      <c r="AH9575" s="13"/>
      <c r="AI9575" s="13"/>
      <c r="AJ9575" s="13"/>
      <c r="AK9575" s="13"/>
      <c r="AL9575" s="13"/>
      <c r="AM9575" s="13"/>
      <c r="AN9575" s="13"/>
      <c r="AO9575" s="13"/>
      <c r="AP9575" s="13"/>
      <c r="AQ9575" s="13"/>
      <c r="AR9575" s="13"/>
      <c r="AS9575" s="13"/>
      <c r="AT9575" s="13"/>
      <c r="AU9575" s="13"/>
      <c r="AV9575" s="13"/>
      <c r="AW9575" s="13"/>
      <c r="AX9575" s="13"/>
      <c r="AY9575" s="13"/>
      <c r="AZ9575" s="12"/>
      <c r="BA9575" s="12"/>
      <c r="BB9575" s="12"/>
      <c r="BC9575" s="11"/>
      <c r="BD9575" s="11"/>
      <c r="BE9575" s="11"/>
      <c r="BF9575" s="11"/>
    </row>
    <row r="9576" spans="1:58" x14ac:dyDescent="0.25">
      <c r="A9576" s="13"/>
      <c r="B9576" s="13"/>
      <c r="C9576" s="13"/>
      <c r="D9576" s="13"/>
      <c r="E9576" s="13"/>
      <c r="F9576" s="13"/>
      <c r="G9576" s="13"/>
      <c r="H9576" s="13"/>
      <c r="I9576" s="13"/>
      <c r="J9576" s="13"/>
      <c r="K9576" s="13"/>
      <c r="L9576" s="13"/>
      <c r="M9576" s="13"/>
      <c r="N9576" s="13"/>
      <c r="O9576" s="13"/>
      <c r="P9576" s="13"/>
      <c r="Q9576" s="13"/>
      <c r="R9576" s="13"/>
      <c r="S9576" s="13"/>
      <c r="T9576" s="13"/>
      <c r="U9576" s="13"/>
      <c r="V9576" s="13"/>
      <c r="W9576" s="13"/>
      <c r="X9576" s="13"/>
      <c r="Y9576" s="13"/>
      <c r="Z9576" s="13"/>
      <c r="AA9576" s="13"/>
      <c r="AB9576" s="13"/>
      <c r="AC9576" s="13"/>
      <c r="AD9576" s="13"/>
      <c r="AE9576" s="13"/>
      <c r="AF9576" s="13"/>
      <c r="AG9576" s="13"/>
      <c r="AH9576" s="13"/>
      <c r="AI9576" s="13"/>
      <c r="AJ9576" s="13"/>
      <c r="AK9576" s="13"/>
      <c r="AL9576" s="13"/>
      <c r="AM9576" s="13"/>
      <c r="AN9576" s="13"/>
      <c r="AO9576" s="13"/>
      <c r="AP9576" s="13"/>
      <c r="AQ9576" s="13"/>
      <c r="AR9576" s="13"/>
      <c r="AS9576" s="13"/>
      <c r="AT9576" s="13"/>
      <c r="AU9576" s="13"/>
      <c r="AV9576" s="13"/>
      <c r="AW9576" s="13"/>
      <c r="AX9576" s="13"/>
      <c r="AY9576" s="13"/>
      <c r="AZ9576" s="12"/>
      <c r="BA9576" s="12"/>
      <c r="BB9576" s="12"/>
      <c r="BC9576" s="11"/>
      <c r="BD9576" s="11"/>
      <c r="BE9576" s="11"/>
      <c r="BF9576" s="11"/>
    </row>
    <row r="9577" spans="1:58" x14ac:dyDescent="0.25">
      <c r="A9577" s="13"/>
      <c r="B9577" s="13"/>
      <c r="C9577" s="13"/>
      <c r="D9577" s="13"/>
      <c r="E9577" s="13"/>
      <c r="F9577" s="13"/>
      <c r="G9577" s="13"/>
      <c r="H9577" s="13"/>
      <c r="I9577" s="13"/>
      <c r="J9577" s="13"/>
      <c r="K9577" s="13"/>
      <c r="L9577" s="13"/>
      <c r="M9577" s="13"/>
      <c r="N9577" s="13"/>
      <c r="O9577" s="13"/>
      <c r="P9577" s="13"/>
      <c r="Q9577" s="13"/>
      <c r="R9577" s="13"/>
      <c r="S9577" s="13"/>
      <c r="T9577" s="13"/>
      <c r="U9577" s="13"/>
      <c r="V9577" s="13"/>
      <c r="W9577" s="13"/>
      <c r="X9577" s="13"/>
      <c r="Y9577" s="13"/>
      <c r="Z9577" s="13"/>
      <c r="AA9577" s="13"/>
      <c r="AB9577" s="13"/>
      <c r="AC9577" s="13"/>
      <c r="AD9577" s="13"/>
      <c r="AE9577" s="13"/>
      <c r="AF9577" s="13"/>
      <c r="AG9577" s="13"/>
      <c r="AH9577" s="13"/>
      <c r="AI9577" s="13"/>
      <c r="AJ9577" s="13"/>
      <c r="AK9577" s="13"/>
      <c r="AL9577" s="13"/>
      <c r="AM9577" s="13"/>
      <c r="AN9577" s="13"/>
      <c r="AO9577" s="13"/>
      <c r="AP9577" s="13"/>
      <c r="AQ9577" s="13"/>
      <c r="AR9577" s="13"/>
      <c r="AS9577" s="13"/>
      <c r="AT9577" s="13"/>
      <c r="AU9577" s="13"/>
      <c r="AV9577" s="13"/>
      <c r="AW9577" s="13"/>
      <c r="AX9577" s="13"/>
      <c r="AY9577" s="13"/>
      <c r="AZ9577" s="12"/>
      <c r="BA9577" s="12"/>
      <c r="BB9577" s="12"/>
      <c r="BC9577" s="11"/>
      <c r="BD9577" s="11"/>
      <c r="BE9577" s="11"/>
      <c r="BF9577" s="11"/>
    </row>
    <row r="9578" spans="1:58" x14ac:dyDescent="0.25">
      <c r="A9578" s="13"/>
      <c r="B9578" s="13"/>
      <c r="C9578" s="13"/>
      <c r="D9578" s="13"/>
      <c r="E9578" s="13"/>
      <c r="F9578" s="13"/>
      <c r="G9578" s="13"/>
      <c r="H9578" s="13"/>
      <c r="I9578" s="13"/>
      <c r="J9578" s="13"/>
      <c r="K9578" s="13"/>
      <c r="L9578" s="13"/>
      <c r="M9578" s="13"/>
      <c r="N9578" s="13"/>
      <c r="O9578" s="13"/>
      <c r="P9578" s="13"/>
      <c r="Q9578" s="13"/>
      <c r="R9578" s="13"/>
      <c r="S9578" s="13"/>
      <c r="T9578" s="13"/>
      <c r="U9578" s="13"/>
      <c r="V9578" s="13"/>
      <c r="W9578" s="13"/>
      <c r="X9578" s="13"/>
      <c r="Y9578" s="13"/>
      <c r="Z9578" s="13"/>
      <c r="AA9578" s="13"/>
      <c r="AB9578" s="13"/>
      <c r="AC9578" s="13"/>
      <c r="AD9578" s="13"/>
      <c r="AE9578" s="13"/>
      <c r="AF9578" s="13"/>
      <c r="AG9578" s="13"/>
      <c r="AH9578" s="13"/>
      <c r="AI9578" s="13"/>
      <c r="AJ9578" s="13"/>
      <c r="AK9578" s="13"/>
      <c r="AL9578" s="13"/>
      <c r="AM9578" s="13"/>
      <c r="AN9578" s="13"/>
      <c r="AO9578" s="13"/>
      <c r="AP9578" s="13"/>
      <c r="AQ9578" s="13"/>
      <c r="AR9578" s="13"/>
      <c r="AS9578" s="13"/>
      <c r="AT9578" s="13"/>
      <c r="AU9578" s="13"/>
      <c r="AV9578" s="13"/>
      <c r="AW9578" s="13"/>
      <c r="AX9578" s="13"/>
      <c r="AY9578" s="13"/>
      <c r="AZ9578" s="12"/>
      <c r="BA9578" s="12"/>
      <c r="BB9578" s="12"/>
      <c r="BC9578" s="11"/>
      <c r="BD9578" s="11"/>
      <c r="BE9578" s="11"/>
      <c r="BF9578" s="11"/>
    </row>
    <row r="9579" spans="1:58" x14ac:dyDescent="0.25">
      <c r="A9579" s="13"/>
      <c r="B9579" s="13"/>
      <c r="C9579" s="13"/>
      <c r="D9579" s="13"/>
      <c r="E9579" s="13"/>
      <c r="F9579" s="13"/>
      <c r="G9579" s="13"/>
      <c r="H9579" s="13"/>
      <c r="I9579" s="13"/>
      <c r="J9579" s="13"/>
      <c r="K9579" s="13"/>
      <c r="L9579" s="13"/>
      <c r="M9579" s="13"/>
      <c r="N9579" s="13"/>
      <c r="O9579" s="13"/>
      <c r="P9579" s="13"/>
      <c r="Q9579" s="13"/>
      <c r="R9579" s="13"/>
      <c r="S9579" s="13"/>
      <c r="T9579" s="13"/>
      <c r="U9579" s="13"/>
      <c r="V9579" s="13"/>
      <c r="W9579" s="13"/>
      <c r="X9579" s="13"/>
      <c r="Y9579" s="13"/>
      <c r="Z9579" s="13"/>
      <c r="AA9579" s="13"/>
      <c r="AB9579" s="13"/>
      <c r="AC9579" s="13"/>
      <c r="AD9579" s="13"/>
      <c r="AE9579" s="13"/>
      <c r="AF9579" s="13"/>
      <c r="AG9579" s="13"/>
      <c r="AH9579" s="13"/>
      <c r="AI9579" s="13"/>
      <c r="AJ9579" s="13"/>
      <c r="AK9579" s="13"/>
      <c r="AL9579" s="13"/>
      <c r="AM9579" s="13"/>
      <c r="AN9579" s="13"/>
      <c r="AO9579" s="13"/>
      <c r="AP9579" s="13"/>
      <c r="AQ9579" s="13"/>
      <c r="AR9579" s="13"/>
      <c r="AS9579" s="13"/>
      <c r="AT9579" s="13"/>
      <c r="AU9579" s="13"/>
      <c r="AV9579" s="13"/>
      <c r="AW9579" s="13"/>
      <c r="AX9579" s="13"/>
      <c r="AY9579" s="13"/>
      <c r="AZ9579" s="12"/>
      <c r="BA9579" s="12"/>
      <c r="BB9579" s="12"/>
      <c r="BC9579" s="11"/>
      <c r="BD9579" s="11"/>
      <c r="BE9579" s="11"/>
      <c r="BF9579" s="11"/>
    </row>
    <row r="9580" spans="1:58" x14ac:dyDescent="0.25">
      <c r="A9580" s="13"/>
      <c r="B9580" s="13"/>
      <c r="C9580" s="13"/>
      <c r="D9580" s="13"/>
      <c r="E9580" s="13"/>
      <c r="F9580" s="13"/>
      <c r="G9580" s="13"/>
      <c r="H9580" s="13"/>
      <c r="I9580" s="13"/>
      <c r="J9580" s="13"/>
      <c r="K9580" s="13"/>
      <c r="L9580" s="13"/>
      <c r="M9580" s="13"/>
      <c r="N9580" s="13"/>
      <c r="O9580" s="13"/>
      <c r="P9580" s="13"/>
      <c r="Q9580" s="13"/>
      <c r="R9580" s="13"/>
      <c r="S9580" s="13"/>
      <c r="T9580" s="13"/>
      <c r="U9580" s="13"/>
      <c r="V9580" s="13"/>
      <c r="W9580" s="13"/>
      <c r="X9580" s="13"/>
      <c r="Y9580" s="13"/>
      <c r="Z9580" s="13"/>
      <c r="AA9580" s="13"/>
      <c r="AB9580" s="13"/>
      <c r="AC9580" s="13"/>
      <c r="AD9580" s="13"/>
      <c r="AE9580" s="13"/>
      <c r="AF9580" s="13"/>
      <c r="AG9580" s="13"/>
      <c r="AH9580" s="13"/>
      <c r="AI9580" s="13"/>
      <c r="AJ9580" s="13"/>
      <c r="AK9580" s="13"/>
      <c r="AL9580" s="13"/>
      <c r="AM9580" s="13"/>
      <c r="AN9580" s="13"/>
      <c r="AO9580" s="13"/>
      <c r="AP9580" s="13"/>
      <c r="AQ9580" s="13"/>
      <c r="AR9580" s="13"/>
      <c r="AS9580" s="13"/>
      <c r="AT9580" s="13"/>
      <c r="AU9580" s="13"/>
      <c r="AV9580" s="13"/>
      <c r="AW9580" s="13"/>
      <c r="AX9580" s="13"/>
      <c r="AY9580" s="13"/>
      <c r="AZ9580" s="12"/>
      <c r="BA9580" s="12"/>
      <c r="BB9580" s="12"/>
      <c r="BC9580" s="11"/>
      <c r="BD9580" s="11"/>
      <c r="BE9580" s="11"/>
      <c r="BF9580" s="11"/>
    </row>
    <row r="9581" spans="1:58" x14ac:dyDescent="0.25">
      <c r="A9581" s="13"/>
      <c r="B9581" s="13"/>
      <c r="C9581" s="13"/>
      <c r="D9581" s="13"/>
      <c r="E9581" s="13"/>
      <c r="F9581" s="13"/>
      <c r="G9581" s="13"/>
      <c r="H9581" s="13"/>
      <c r="I9581" s="13"/>
      <c r="J9581" s="13"/>
      <c r="K9581" s="13"/>
      <c r="L9581" s="13"/>
      <c r="M9581" s="13"/>
      <c r="N9581" s="13"/>
      <c r="O9581" s="13"/>
      <c r="P9581" s="13"/>
      <c r="Q9581" s="13"/>
      <c r="R9581" s="13"/>
      <c r="S9581" s="13"/>
      <c r="T9581" s="13"/>
      <c r="U9581" s="13"/>
      <c r="V9581" s="13"/>
      <c r="W9581" s="13"/>
      <c r="X9581" s="13"/>
      <c r="Y9581" s="13"/>
      <c r="Z9581" s="13"/>
      <c r="AA9581" s="13"/>
      <c r="AB9581" s="13"/>
      <c r="AC9581" s="13"/>
      <c r="AD9581" s="13"/>
      <c r="AE9581" s="13"/>
      <c r="AF9581" s="13"/>
      <c r="AG9581" s="13"/>
      <c r="AH9581" s="13"/>
      <c r="AI9581" s="13"/>
      <c r="AJ9581" s="13"/>
      <c r="AK9581" s="13"/>
      <c r="AL9581" s="13"/>
      <c r="AM9581" s="13"/>
      <c r="AN9581" s="13"/>
      <c r="AO9581" s="13"/>
      <c r="AP9581" s="13"/>
      <c r="AQ9581" s="13"/>
      <c r="AR9581" s="13"/>
      <c r="AS9581" s="13"/>
      <c r="AT9581" s="13"/>
      <c r="AU9581" s="13"/>
      <c r="AV9581" s="13"/>
      <c r="AW9581" s="13"/>
      <c r="AX9581" s="13"/>
      <c r="AY9581" s="13"/>
      <c r="AZ9581" s="12"/>
      <c r="BA9581" s="12"/>
      <c r="BB9581" s="12"/>
      <c r="BC9581" s="11"/>
      <c r="BD9581" s="11"/>
      <c r="BE9581" s="11"/>
      <c r="BF9581" s="11"/>
    </row>
    <row r="9582" spans="1:58" x14ac:dyDescent="0.25">
      <c r="A9582" s="13"/>
      <c r="B9582" s="13"/>
      <c r="C9582" s="13"/>
      <c r="D9582" s="13"/>
      <c r="E9582" s="13"/>
      <c r="F9582" s="13"/>
      <c r="G9582" s="13"/>
      <c r="H9582" s="13"/>
      <c r="I9582" s="13"/>
      <c r="J9582" s="13"/>
      <c r="K9582" s="13"/>
      <c r="L9582" s="13"/>
      <c r="M9582" s="13"/>
      <c r="N9582" s="13"/>
      <c r="O9582" s="13"/>
      <c r="P9582" s="13"/>
      <c r="Q9582" s="13"/>
      <c r="R9582" s="13"/>
      <c r="S9582" s="13"/>
      <c r="T9582" s="13"/>
      <c r="U9582" s="13"/>
      <c r="V9582" s="13"/>
      <c r="W9582" s="13"/>
      <c r="X9582" s="13"/>
      <c r="Y9582" s="13"/>
      <c r="Z9582" s="13"/>
      <c r="AA9582" s="13"/>
      <c r="AB9582" s="13"/>
      <c r="AC9582" s="13"/>
      <c r="AD9582" s="13"/>
      <c r="AE9582" s="13"/>
      <c r="AF9582" s="13"/>
      <c r="AG9582" s="13"/>
      <c r="AH9582" s="13"/>
      <c r="AI9582" s="13"/>
      <c r="AJ9582" s="13"/>
      <c r="AK9582" s="13"/>
      <c r="AL9582" s="13"/>
      <c r="AM9582" s="13"/>
      <c r="AN9582" s="13"/>
      <c r="AO9582" s="13"/>
      <c r="AP9582" s="13"/>
      <c r="AQ9582" s="13"/>
      <c r="AR9582" s="13"/>
      <c r="AS9582" s="13"/>
      <c r="AT9582" s="13"/>
      <c r="AU9582" s="13"/>
      <c r="AV9582" s="13"/>
      <c r="AW9582" s="13"/>
      <c r="AX9582" s="13"/>
      <c r="AY9582" s="13"/>
      <c r="AZ9582" s="12"/>
      <c r="BA9582" s="12"/>
      <c r="BB9582" s="12"/>
      <c r="BC9582" s="11"/>
      <c r="BD9582" s="11"/>
      <c r="BE9582" s="11"/>
      <c r="BF9582" s="11"/>
    </row>
    <row r="9583" spans="1:58" x14ac:dyDescent="0.25">
      <c r="A9583" s="13"/>
      <c r="B9583" s="13"/>
      <c r="C9583" s="13"/>
      <c r="D9583" s="13"/>
      <c r="E9583" s="13"/>
      <c r="F9583" s="13"/>
      <c r="G9583" s="13"/>
      <c r="H9583" s="13"/>
      <c r="I9583" s="13"/>
      <c r="J9583" s="13"/>
      <c r="K9583" s="13"/>
      <c r="L9583" s="13"/>
      <c r="M9583" s="13"/>
      <c r="N9583" s="13"/>
      <c r="O9583" s="13"/>
      <c r="P9583" s="13"/>
      <c r="Q9583" s="13"/>
      <c r="R9583" s="13"/>
      <c r="S9583" s="13"/>
      <c r="T9583" s="13"/>
      <c r="U9583" s="13"/>
      <c r="V9583" s="13"/>
      <c r="W9583" s="13"/>
      <c r="X9583" s="13"/>
      <c r="Y9583" s="13"/>
      <c r="Z9583" s="13"/>
      <c r="AA9583" s="13"/>
      <c r="AB9583" s="13"/>
      <c r="AC9583" s="13"/>
      <c r="AD9583" s="13"/>
      <c r="AE9583" s="13"/>
      <c r="AF9583" s="13"/>
      <c r="AG9583" s="13"/>
      <c r="AH9583" s="13"/>
      <c r="AI9583" s="13"/>
      <c r="AJ9583" s="13"/>
      <c r="AK9583" s="13"/>
      <c r="AL9583" s="13"/>
      <c r="AM9583" s="13"/>
      <c r="AN9583" s="13"/>
      <c r="AO9583" s="13"/>
      <c r="AP9583" s="13"/>
      <c r="AQ9583" s="13"/>
      <c r="AR9583" s="13"/>
      <c r="AS9583" s="13"/>
      <c r="AT9583" s="13"/>
      <c r="AU9583" s="13"/>
      <c r="AV9583" s="13"/>
      <c r="AW9583" s="13"/>
      <c r="AX9583" s="13"/>
      <c r="AY9583" s="13"/>
      <c r="AZ9583" s="12"/>
      <c r="BA9583" s="12"/>
      <c r="BB9583" s="12"/>
      <c r="BC9583" s="11"/>
      <c r="BD9583" s="11"/>
      <c r="BE9583" s="11"/>
      <c r="BF9583" s="11"/>
    </row>
    <row r="9584" spans="1:58" x14ac:dyDescent="0.25">
      <c r="A9584" s="13"/>
      <c r="B9584" s="13"/>
      <c r="C9584" s="13"/>
      <c r="D9584" s="13"/>
      <c r="E9584" s="13"/>
      <c r="F9584" s="13"/>
      <c r="G9584" s="13"/>
      <c r="H9584" s="13"/>
      <c r="I9584" s="13"/>
      <c r="J9584" s="13"/>
      <c r="K9584" s="13"/>
      <c r="L9584" s="13"/>
      <c r="M9584" s="13"/>
      <c r="N9584" s="13"/>
      <c r="O9584" s="13"/>
      <c r="P9584" s="13"/>
      <c r="Q9584" s="13"/>
      <c r="R9584" s="13"/>
      <c r="S9584" s="13"/>
      <c r="T9584" s="13"/>
      <c r="U9584" s="13"/>
      <c r="V9584" s="13"/>
      <c r="W9584" s="13"/>
      <c r="X9584" s="13"/>
      <c r="Y9584" s="13"/>
      <c r="Z9584" s="13"/>
      <c r="AA9584" s="13"/>
      <c r="AB9584" s="13"/>
      <c r="AC9584" s="13"/>
      <c r="AD9584" s="13"/>
      <c r="AE9584" s="13"/>
      <c r="AF9584" s="13"/>
      <c r="AG9584" s="13"/>
      <c r="AH9584" s="13"/>
      <c r="AI9584" s="13"/>
      <c r="AJ9584" s="13"/>
      <c r="AK9584" s="13"/>
      <c r="AL9584" s="13"/>
      <c r="AM9584" s="13"/>
      <c r="AN9584" s="13"/>
      <c r="AO9584" s="13"/>
      <c r="AP9584" s="13"/>
      <c r="AQ9584" s="13"/>
      <c r="AR9584" s="13"/>
      <c r="AS9584" s="13"/>
      <c r="AT9584" s="13"/>
      <c r="AU9584" s="13"/>
      <c r="AV9584" s="13"/>
      <c r="AW9584" s="13"/>
      <c r="AX9584" s="13"/>
      <c r="AY9584" s="13"/>
      <c r="AZ9584" s="12"/>
      <c r="BA9584" s="12"/>
      <c r="BB9584" s="12"/>
      <c r="BC9584" s="11"/>
      <c r="BD9584" s="11"/>
      <c r="BE9584" s="11"/>
      <c r="BF9584" s="11"/>
    </row>
    <row r="9585" spans="1:58" x14ac:dyDescent="0.25">
      <c r="A9585" s="13"/>
      <c r="B9585" s="13"/>
      <c r="C9585" s="13"/>
      <c r="D9585" s="13"/>
      <c r="E9585" s="13"/>
      <c r="F9585" s="13"/>
      <c r="G9585" s="13"/>
      <c r="H9585" s="13"/>
      <c r="I9585" s="13"/>
      <c r="J9585" s="13"/>
      <c r="K9585" s="13"/>
      <c r="L9585" s="13"/>
      <c r="M9585" s="13"/>
      <c r="N9585" s="13"/>
      <c r="O9585" s="13"/>
      <c r="P9585" s="13"/>
      <c r="Q9585" s="13"/>
      <c r="R9585" s="13"/>
      <c r="S9585" s="13"/>
      <c r="T9585" s="13"/>
      <c r="U9585" s="13"/>
      <c r="V9585" s="13"/>
      <c r="W9585" s="13"/>
      <c r="X9585" s="13"/>
      <c r="Y9585" s="13"/>
      <c r="Z9585" s="13"/>
      <c r="AA9585" s="13"/>
      <c r="AB9585" s="13"/>
      <c r="AC9585" s="13"/>
      <c r="AD9585" s="13"/>
      <c r="AE9585" s="13"/>
      <c r="AF9585" s="13"/>
      <c r="AG9585" s="13"/>
      <c r="AH9585" s="13"/>
      <c r="AI9585" s="13"/>
      <c r="AJ9585" s="13"/>
      <c r="AK9585" s="13"/>
      <c r="AL9585" s="13"/>
      <c r="AM9585" s="13"/>
      <c r="AN9585" s="13"/>
      <c r="AO9585" s="13"/>
      <c r="AP9585" s="13"/>
      <c r="AQ9585" s="13"/>
      <c r="AR9585" s="13"/>
      <c r="AS9585" s="13"/>
      <c r="AT9585" s="13"/>
      <c r="AU9585" s="13"/>
      <c r="AV9585" s="13"/>
      <c r="AW9585" s="13"/>
      <c r="AX9585" s="13"/>
      <c r="AY9585" s="13"/>
      <c r="AZ9585" s="12"/>
      <c r="BA9585" s="12"/>
      <c r="BB9585" s="12"/>
      <c r="BC9585" s="11"/>
      <c r="BD9585" s="11"/>
      <c r="BE9585" s="11"/>
      <c r="BF9585" s="11"/>
    </row>
    <row r="9586" spans="1:58" x14ac:dyDescent="0.25">
      <c r="A9586" s="13"/>
      <c r="B9586" s="13"/>
      <c r="C9586" s="13"/>
      <c r="D9586" s="13"/>
      <c r="E9586" s="13"/>
      <c r="F9586" s="13"/>
      <c r="G9586" s="13"/>
      <c r="H9586" s="13"/>
      <c r="I9586" s="13"/>
      <c r="J9586" s="13"/>
      <c r="K9586" s="13"/>
      <c r="L9586" s="13"/>
      <c r="M9586" s="13"/>
      <c r="N9586" s="13"/>
      <c r="O9586" s="13"/>
      <c r="P9586" s="13"/>
      <c r="Q9586" s="13"/>
      <c r="R9586" s="13"/>
      <c r="S9586" s="13"/>
      <c r="T9586" s="13"/>
      <c r="U9586" s="13"/>
      <c r="V9586" s="13"/>
      <c r="W9586" s="13"/>
      <c r="X9586" s="13"/>
      <c r="Y9586" s="13"/>
      <c r="Z9586" s="13"/>
      <c r="AA9586" s="13"/>
      <c r="AB9586" s="13"/>
      <c r="AC9586" s="13"/>
      <c r="AD9586" s="13"/>
      <c r="AE9586" s="13"/>
      <c r="AF9586" s="13"/>
      <c r="AG9586" s="13"/>
      <c r="AH9586" s="13"/>
      <c r="AI9586" s="13"/>
      <c r="AJ9586" s="13"/>
      <c r="AK9586" s="13"/>
      <c r="AL9586" s="13"/>
      <c r="AM9586" s="13"/>
      <c r="AN9586" s="13"/>
      <c r="AO9586" s="13"/>
      <c r="AP9586" s="13"/>
      <c r="AQ9586" s="13"/>
      <c r="AR9586" s="13"/>
      <c r="AS9586" s="13"/>
      <c r="AT9586" s="13"/>
      <c r="AU9586" s="13"/>
      <c r="AV9586" s="13"/>
      <c r="AW9586" s="13"/>
      <c r="AX9586" s="13"/>
      <c r="AY9586" s="13"/>
      <c r="AZ9586" s="12"/>
      <c r="BA9586" s="12"/>
      <c r="BB9586" s="12"/>
      <c r="BC9586" s="11"/>
      <c r="BD9586" s="11"/>
      <c r="BE9586" s="11"/>
      <c r="BF9586" s="11"/>
    </row>
    <row r="9587" spans="1:58" x14ac:dyDescent="0.25">
      <c r="A9587" s="13"/>
      <c r="B9587" s="13"/>
      <c r="C9587" s="13"/>
      <c r="D9587" s="13"/>
      <c r="E9587" s="13"/>
      <c r="F9587" s="13"/>
      <c r="G9587" s="13"/>
      <c r="H9587" s="13"/>
      <c r="I9587" s="13"/>
      <c r="J9587" s="13"/>
      <c r="K9587" s="13"/>
      <c r="L9587" s="13"/>
      <c r="M9587" s="13"/>
      <c r="N9587" s="13"/>
      <c r="O9587" s="13"/>
      <c r="P9587" s="13"/>
      <c r="Q9587" s="13"/>
      <c r="R9587" s="13"/>
      <c r="S9587" s="13"/>
      <c r="T9587" s="13"/>
      <c r="U9587" s="13"/>
      <c r="V9587" s="13"/>
      <c r="W9587" s="13"/>
      <c r="X9587" s="13"/>
      <c r="Y9587" s="13"/>
      <c r="Z9587" s="13"/>
      <c r="AA9587" s="13"/>
      <c r="AB9587" s="13"/>
      <c r="AC9587" s="13"/>
      <c r="AD9587" s="13"/>
      <c r="AE9587" s="13"/>
      <c r="AF9587" s="13"/>
      <c r="AG9587" s="13"/>
      <c r="AH9587" s="13"/>
      <c r="AI9587" s="13"/>
      <c r="AJ9587" s="13"/>
      <c r="AK9587" s="13"/>
      <c r="AL9587" s="13"/>
      <c r="AM9587" s="13"/>
      <c r="AN9587" s="13"/>
      <c r="AO9587" s="13"/>
      <c r="AP9587" s="13"/>
      <c r="AQ9587" s="13"/>
      <c r="AR9587" s="13"/>
      <c r="AS9587" s="13"/>
      <c r="AT9587" s="13"/>
      <c r="AU9587" s="13"/>
      <c r="AV9587" s="13"/>
      <c r="AW9587" s="13"/>
      <c r="AX9587" s="13"/>
      <c r="AY9587" s="13"/>
      <c r="AZ9587" s="12"/>
      <c r="BA9587" s="12"/>
      <c r="BB9587" s="12"/>
      <c r="BC9587" s="11"/>
      <c r="BD9587" s="11"/>
      <c r="BE9587" s="11"/>
      <c r="BF9587" s="11"/>
    </row>
    <row r="9588" spans="1:58" x14ac:dyDescent="0.25">
      <c r="A9588" s="13"/>
      <c r="B9588" s="13"/>
      <c r="C9588" s="13"/>
      <c r="D9588" s="13"/>
      <c r="E9588" s="13"/>
      <c r="F9588" s="13"/>
      <c r="G9588" s="13"/>
      <c r="H9588" s="13"/>
      <c r="I9588" s="13"/>
      <c r="J9588" s="13"/>
      <c r="K9588" s="13"/>
      <c r="L9588" s="13"/>
      <c r="M9588" s="13"/>
      <c r="N9588" s="13"/>
      <c r="O9588" s="13"/>
      <c r="P9588" s="13"/>
      <c r="Q9588" s="13"/>
      <c r="R9588" s="13"/>
      <c r="S9588" s="13"/>
      <c r="T9588" s="13"/>
      <c r="U9588" s="13"/>
      <c r="V9588" s="13"/>
      <c r="W9588" s="13"/>
      <c r="X9588" s="13"/>
      <c r="Y9588" s="13"/>
      <c r="Z9588" s="13"/>
      <c r="AA9588" s="13"/>
      <c r="AB9588" s="13"/>
      <c r="AC9588" s="13"/>
      <c r="AD9588" s="13"/>
      <c r="AE9588" s="13"/>
      <c r="AF9588" s="13"/>
      <c r="AG9588" s="13"/>
      <c r="AH9588" s="13"/>
      <c r="AI9588" s="13"/>
      <c r="AJ9588" s="13"/>
      <c r="AK9588" s="13"/>
      <c r="AL9588" s="13"/>
      <c r="AM9588" s="13"/>
      <c r="AN9588" s="13"/>
      <c r="AO9588" s="13"/>
      <c r="AP9588" s="13"/>
      <c r="AQ9588" s="13"/>
      <c r="AR9588" s="13"/>
      <c r="AS9588" s="13"/>
      <c r="AT9588" s="13"/>
      <c r="AU9588" s="13"/>
      <c r="AV9588" s="13"/>
      <c r="AW9588" s="13"/>
      <c r="AX9588" s="13"/>
      <c r="AY9588" s="13"/>
      <c r="AZ9588" s="12"/>
      <c r="BA9588" s="12"/>
      <c r="BB9588" s="12"/>
      <c r="BC9588" s="11"/>
      <c r="BD9588" s="11"/>
      <c r="BE9588" s="11"/>
      <c r="BF9588" s="11"/>
    </row>
    <row r="9589" spans="1:58" x14ac:dyDescent="0.25">
      <c r="A9589" s="13"/>
      <c r="B9589" s="13"/>
      <c r="C9589" s="13"/>
      <c r="D9589" s="13"/>
      <c r="E9589" s="13"/>
      <c r="F9589" s="13"/>
      <c r="G9589" s="13"/>
      <c r="H9589" s="13"/>
      <c r="I9589" s="13"/>
      <c r="J9589" s="13"/>
      <c r="K9589" s="13"/>
      <c r="L9589" s="13"/>
      <c r="M9589" s="13"/>
      <c r="N9589" s="13"/>
      <c r="O9589" s="13"/>
      <c r="P9589" s="13"/>
      <c r="Q9589" s="13"/>
      <c r="R9589" s="13"/>
      <c r="S9589" s="13"/>
      <c r="T9589" s="13"/>
      <c r="U9589" s="13"/>
      <c r="V9589" s="13"/>
      <c r="W9589" s="13"/>
      <c r="X9589" s="13"/>
      <c r="Y9589" s="13"/>
      <c r="Z9589" s="13"/>
      <c r="AA9589" s="13"/>
      <c r="AB9589" s="13"/>
      <c r="AC9589" s="13"/>
      <c r="AD9589" s="13"/>
      <c r="AE9589" s="13"/>
      <c r="AF9589" s="13"/>
      <c r="AG9589" s="13"/>
      <c r="AH9589" s="13"/>
      <c r="AI9589" s="13"/>
      <c r="AJ9589" s="13"/>
      <c r="AK9589" s="13"/>
      <c r="AL9589" s="13"/>
      <c r="AM9589" s="13"/>
      <c r="AN9589" s="13"/>
      <c r="AO9589" s="13"/>
      <c r="AP9589" s="13"/>
      <c r="AQ9589" s="13"/>
      <c r="AR9589" s="13"/>
      <c r="AS9589" s="13"/>
      <c r="AT9589" s="13"/>
      <c r="AU9589" s="13"/>
      <c r="AV9589" s="13"/>
      <c r="AW9589" s="13"/>
      <c r="AX9589" s="13"/>
      <c r="AY9589" s="13"/>
      <c r="AZ9589" s="12"/>
      <c r="BA9589" s="12"/>
      <c r="BB9589" s="12"/>
      <c r="BC9589" s="11"/>
      <c r="BD9589" s="11"/>
      <c r="BE9589" s="11"/>
      <c r="BF9589" s="11"/>
    </row>
    <row r="9590" spans="1:58" x14ac:dyDescent="0.25">
      <c r="A9590" s="13"/>
      <c r="B9590" s="13"/>
      <c r="C9590" s="13"/>
      <c r="D9590" s="13"/>
      <c r="E9590" s="13"/>
      <c r="F9590" s="13"/>
      <c r="G9590" s="13"/>
      <c r="H9590" s="13"/>
      <c r="I9590" s="13"/>
      <c r="J9590" s="13"/>
      <c r="K9590" s="13"/>
      <c r="L9590" s="13"/>
      <c r="M9590" s="13"/>
      <c r="N9590" s="13"/>
      <c r="O9590" s="13"/>
      <c r="P9590" s="13"/>
      <c r="Q9590" s="13"/>
      <c r="R9590" s="13"/>
      <c r="S9590" s="13"/>
      <c r="T9590" s="13"/>
      <c r="U9590" s="13"/>
      <c r="V9590" s="13"/>
      <c r="W9590" s="13"/>
      <c r="X9590" s="13"/>
      <c r="Y9590" s="13"/>
      <c r="Z9590" s="13"/>
      <c r="AA9590" s="13"/>
      <c r="AB9590" s="13"/>
      <c r="AC9590" s="13"/>
      <c r="AD9590" s="13"/>
      <c r="AE9590" s="13"/>
      <c r="AF9590" s="13"/>
      <c r="AG9590" s="13"/>
      <c r="AH9590" s="13"/>
      <c r="AI9590" s="13"/>
      <c r="AJ9590" s="13"/>
      <c r="AK9590" s="13"/>
      <c r="AL9590" s="13"/>
      <c r="AM9590" s="13"/>
      <c r="AN9590" s="13"/>
      <c r="AO9590" s="13"/>
      <c r="AP9590" s="13"/>
      <c r="AQ9590" s="13"/>
      <c r="AR9590" s="13"/>
      <c r="AS9590" s="13"/>
      <c r="AT9590" s="13"/>
      <c r="AU9590" s="13"/>
      <c r="AV9590" s="13"/>
      <c r="AW9590" s="13"/>
      <c r="AX9590" s="13"/>
      <c r="AY9590" s="13"/>
      <c r="AZ9590" s="12"/>
      <c r="BA9590" s="12"/>
      <c r="BB9590" s="12"/>
      <c r="BC9590" s="11"/>
      <c r="BD9590" s="11"/>
      <c r="BE9590" s="11"/>
      <c r="BF9590" s="11"/>
    </row>
    <row r="9591" spans="1:58" x14ac:dyDescent="0.25">
      <c r="A9591" s="13"/>
      <c r="B9591" s="13"/>
      <c r="C9591" s="13"/>
      <c r="D9591" s="13"/>
      <c r="E9591" s="13"/>
      <c r="F9591" s="13"/>
      <c r="G9591" s="13"/>
      <c r="H9591" s="13"/>
      <c r="I9591" s="13"/>
      <c r="J9591" s="13"/>
      <c r="K9591" s="13"/>
      <c r="L9591" s="13"/>
      <c r="M9591" s="13"/>
      <c r="N9591" s="13"/>
      <c r="O9591" s="13"/>
      <c r="P9591" s="13"/>
      <c r="Q9591" s="13"/>
      <c r="R9591" s="13"/>
      <c r="S9591" s="13"/>
      <c r="T9591" s="13"/>
      <c r="U9591" s="13"/>
      <c r="V9591" s="13"/>
      <c r="W9591" s="13"/>
      <c r="X9591" s="13"/>
      <c r="Y9591" s="13"/>
      <c r="Z9591" s="13"/>
      <c r="AA9591" s="13"/>
      <c r="AB9591" s="13"/>
      <c r="AC9591" s="13"/>
      <c r="AD9591" s="13"/>
      <c r="AE9591" s="13"/>
      <c r="AF9591" s="13"/>
      <c r="AG9591" s="13"/>
      <c r="AH9591" s="13"/>
      <c r="AI9591" s="13"/>
      <c r="AJ9591" s="13"/>
      <c r="AK9591" s="13"/>
      <c r="AL9591" s="13"/>
      <c r="AM9591" s="13"/>
      <c r="AN9591" s="13"/>
      <c r="AO9591" s="13"/>
      <c r="AP9591" s="13"/>
      <c r="AQ9591" s="13"/>
      <c r="AR9591" s="13"/>
      <c r="AS9591" s="13"/>
      <c r="AT9591" s="13"/>
      <c r="AU9591" s="13"/>
      <c r="AV9591" s="13"/>
      <c r="AW9591" s="13"/>
      <c r="AX9591" s="13"/>
      <c r="AY9591" s="13"/>
      <c r="AZ9591" s="12"/>
      <c r="BA9591" s="12"/>
      <c r="BB9591" s="12"/>
      <c r="BC9591" s="11"/>
      <c r="BD9591" s="11"/>
      <c r="BE9591" s="11"/>
      <c r="BF9591" s="11"/>
    </row>
    <row r="9592" spans="1:58" x14ac:dyDescent="0.25">
      <c r="A9592" s="13"/>
      <c r="B9592" s="13"/>
      <c r="C9592" s="13"/>
      <c r="D9592" s="13"/>
      <c r="E9592" s="13"/>
      <c r="F9592" s="13"/>
      <c r="G9592" s="13"/>
      <c r="H9592" s="13"/>
      <c r="I9592" s="13"/>
      <c r="J9592" s="13"/>
      <c r="K9592" s="13"/>
      <c r="L9592" s="13"/>
      <c r="M9592" s="13"/>
      <c r="N9592" s="13"/>
      <c r="O9592" s="13"/>
      <c r="P9592" s="13"/>
      <c r="Q9592" s="13"/>
      <c r="R9592" s="13"/>
      <c r="S9592" s="13"/>
      <c r="T9592" s="13"/>
      <c r="U9592" s="13"/>
      <c r="V9592" s="13"/>
      <c r="W9592" s="13"/>
      <c r="X9592" s="13"/>
      <c r="Y9592" s="13"/>
      <c r="Z9592" s="13"/>
      <c r="AA9592" s="13"/>
      <c r="AB9592" s="13"/>
      <c r="AC9592" s="13"/>
      <c r="AD9592" s="13"/>
      <c r="AE9592" s="13"/>
      <c r="AF9592" s="13"/>
      <c r="AG9592" s="13"/>
      <c r="AH9592" s="13"/>
      <c r="AI9592" s="13"/>
      <c r="AJ9592" s="13"/>
      <c r="AK9592" s="13"/>
      <c r="AL9592" s="13"/>
      <c r="AM9592" s="13"/>
      <c r="AN9592" s="13"/>
      <c r="AO9592" s="13"/>
      <c r="AP9592" s="13"/>
      <c r="AQ9592" s="13"/>
      <c r="AR9592" s="13"/>
      <c r="AS9592" s="13"/>
      <c r="AT9592" s="13"/>
      <c r="AU9592" s="13"/>
      <c r="AV9592" s="13"/>
      <c r="AW9592" s="13"/>
      <c r="AX9592" s="13"/>
      <c r="AY9592" s="13"/>
      <c r="AZ9592" s="12"/>
      <c r="BA9592" s="12"/>
      <c r="BB9592" s="12"/>
      <c r="BC9592" s="11"/>
      <c r="BD9592" s="11"/>
      <c r="BE9592" s="11"/>
      <c r="BF9592" s="11"/>
    </row>
    <row r="9593" spans="1:58" x14ac:dyDescent="0.25">
      <c r="A9593" s="13"/>
      <c r="B9593" s="13"/>
      <c r="C9593" s="13"/>
      <c r="D9593" s="13"/>
      <c r="E9593" s="13"/>
      <c r="F9593" s="13"/>
      <c r="G9593" s="13"/>
      <c r="H9593" s="13"/>
      <c r="I9593" s="13"/>
      <c r="J9593" s="13"/>
      <c r="K9593" s="13"/>
      <c r="L9593" s="13"/>
      <c r="M9593" s="13"/>
      <c r="N9593" s="13"/>
      <c r="O9593" s="13"/>
      <c r="P9593" s="13"/>
      <c r="Q9593" s="13"/>
      <c r="R9593" s="13"/>
      <c r="S9593" s="13"/>
      <c r="T9593" s="13"/>
      <c r="U9593" s="13"/>
      <c r="V9593" s="13"/>
      <c r="W9593" s="13"/>
      <c r="X9593" s="13"/>
      <c r="Y9593" s="13"/>
      <c r="Z9593" s="13"/>
      <c r="AA9593" s="13"/>
      <c r="AB9593" s="13"/>
      <c r="AC9593" s="13"/>
      <c r="AD9593" s="13"/>
      <c r="AE9593" s="13"/>
      <c r="AF9593" s="13"/>
      <c r="AG9593" s="13"/>
      <c r="AH9593" s="13"/>
      <c r="AI9593" s="13"/>
      <c r="AJ9593" s="13"/>
      <c r="AK9593" s="13"/>
      <c r="AL9593" s="13"/>
      <c r="AM9593" s="13"/>
      <c r="AN9593" s="13"/>
      <c r="AO9593" s="13"/>
      <c r="AP9593" s="13"/>
      <c r="AQ9593" s="13"/>
      <c r="AR9593" s="13"/>
      <c r="AS9593" s="13"/>
      <c r="AT9593" s="13"/>
      <c r="AU9593" s="13"/>
      <c r="AV9593" s="13"/>
      <c r="AW9593" s="13"/>
      <c r="AX9593" s="13"/>
      <c r="AY9593" s="13"/>
      <c r="AZ9593" s="12"/>
      <c r="BA9593" s="12"/>
      <c r="BB9593" s="12"/>
      <c r="BC9593" s="11"/>
      <c r="BD9593" s="11"/>
      <c r="BE9593" s="11"/>
      <c r="BF9593" s="11"/>
    </row>
    <row r="9594" spans="1:58" x14ac:dyDescent="0.25">
      <c r="A9594" s="13"/>
      <c r="B9594" s="13"/>
      <c r="C9594" s="13"/>
      <c r="D9594" s="13"/>
      <c r="E9594" s="13"/>
      <c r="F9594" s="13"/>
      <c r="G9594" s="13"/>
      <c r="H9594" s="13"/>
      <c r="I9594" s="13"/>
      <c r="J9594" s="13"/>
      <c r="K9594" s="13"/>
      <c r="L9594" s="13"/>
      <c r="M9594" s="13"/>
      <c r="N9594" s="13"/>
      <c r="O9594" s="13"/>
      <c r="P9594" s="13"/>
      <c r="Q9594" s="13"/>
      <c r="R9594" s="13"/>
      <c r="S9594" s="13"/>
      <c r="T9594" s="13"/>
      <c r="U9594" s="13"/>
      <c r="V9594" s="13"/>
      <c r="W9594" s="13"/>
      <c r="X9594" s="13"/>
      <c r="Y9594" s="13"/>
      <c r="Z9594" s="13"/>
      <c r="AA9594" s="13"/>
      <c r="AB9594" s="13"/>
      <c r="AC9594" s="13"/>
      <c r="AD9594" s="13"/>
      <c r="AE9594" s="13"/>
      <c r="AF9594" s="13"/>
      <c r="AG9594" s="13"/>
      <c r="AH9594" s="13"/>
      <c r="AI9594" s="13"/>
      <c r="AJ9594" s="13"/>
      <c r="AK9594" s="13"/>
      <c r="AL9594" s="13"/>
      <c r="AM9594" s="13"/>
      <c r="AN9594" s="13"/>
      <c r="AO9594" s="13"/>
      <c r="AP9594" s="13"/>
      <c r="AQ9594" s="13"/>
      <c r="AR9594" s="13"/>
      <c r="AS9594" s="13"/>
      <c r="AT9594" s="13"/>
      <c r="AU9594" s="13"/>
      <c r="AV9594" s="13"/>
      <c r="AW9594" s="13"/>
      <c r="AX9594" s="13"/>
      <c r="AY9594" s="13"/>
      <c r="AZ9594" s="12"/>
      <c r="BA9594" s="12"/>
      <c r="BB9594" s="12"/>
      <c r="BC9594" s="11"/>
      <c r="BD9594" s="11"/>
      <c r="BE9594" s="11"/>
      <c r="BF9594" s="11"/>
    </row>
    <row r="9595" spans="1:58" x14ac:dyDescent="0.25">
      <c r="A9595" s="13"/>
      <c r="B9595" s="13"/>
      <c r="C9595" s="13"/>
      <c r="D9595" s="13"/>
      <c r="E9595" s="13"/>
      <c r="F9595" s="13"/>
      <c r="G9595" s="13"/>
      <c r="H9595" s="13"/>
      <c r="I9595" s="13"/>
      <c r="J9595" s="13"/>
      <c r="K9595" s="13"/>
      <c r="L9595" s="13"/>
      <c r="M9595" s="13"/>
      <c r="N9595" s="13"/>
      <c r="O9595" s="13"/>
      <c r="P9595" s="13"/>
      <c r="Q9595" s="13"/>
      <c r="R9595" s="13"/>
      <c r="S9595" s="13"/>
      <c r="T9595" s="13"/>
      <c r="U9595" s="13"/>
      <c r="V9595" s="13"/>
      <c r="W9595" s="13"/>
      <c r="X9595" s="13"/>
      <c r="Y9595" s="13"/>
      <c r="Z9595" s="13"/>
      <c r="AA9595" s="13"/>
      <c r="AB9595" s="13"/>
      <c r="AC9595" s="13"/>
      <c r="AD9595" s="13"/>
      <c r="AE9595" s="13"/>
      <c r="AF9595" s="13"/>
      <c r="AG9595" s="13"/>
      <c r="AH9595" s="13"/>
      <c r="AI9595" s="13"/>
      <c r="AJ9595" s="13"/>
      <c r="AK9595" s="13"/>
      <c r="AL9595" s="13"/>
      <c r="AM9595" s="13"/>
      <c r="AN9595" s="13"/>
      <c r="AO9595" s="13"/>
      <c r="AP9595" s="13"/>
      <c r="AQ9595" s="13"/>
      <c r="AR9595" s="13"/>
      <c r="AS9595" s="13"/>
      <c r="AT9595" s="13"/>
      <c r="AU9595" s="13"/>
      <c r="AV9595" s="13"/>
      <c r="AW9595" s="13"/>
      <c r="AX9595" s="13"/>
      <c r="AY9595" s="13"/>
      <c r="AZ9595" s="12"/>
      <c r="BA9595" s="12"/>
      <c r="BB9595" s="12"/>
      <c r="BC9595" s="11"/>
      <c r="BD9595" s="11"/>
      <c r="BE9595" s="11"/>
      <c r="BF9595" s="11"/>
    </row>
    <row r="9596" spans="1:58" x14ac:dyDescent="0.25">
      <c r="A9596" s="13"/>
      <c r="B9596" s="13"/>
      <c r="C9596" s="13"/>
      <c r="D9596" s="13"/>
      <c r="E9596" s="13"/>
      <c r="F9596" s="13"/>
      <c r="G9596" s="13"/>
      <c r="H9596" s="13"/>
      <c r="I9596" s="13"/>
      <c r="J9596" s="13"/>
      <c r="K9596" s="13"/>
      <c r="L9596" s="13"/>
      <c r="M9596" s="13"/>
      <c r="N9596" s="13"/>
      <c r="O9596" s="13"/>
      <c r="P9596" s="13"/>
      <c r="Q9596" s="13"/>
      <c r="R9596" s="13"/>
      <c r="S9596" s="13"/>
      <c r="T9596" s="13"/>
      <c r="U9596" s="13"/>
      <c r="V9596" s="13"/>
      <c r="W9596" s="13"/>
      <c r="X9596" s="13"/>
      <c r="Y9596" s="13"/>
      <c r="Z9596" s="13"/>
      <c r="AA9596" s="13"/>
      <c r="AB9596" s="13"/>
      <c r="AC9596" s="13"/>
      <c r="AD9596" s="13"/>
      <c r="AE9596" s="13"/>
      <c r="AF9596" s="13"/>
      <c r="AG9596" s="13"/>
      <c r="AH9596" s="13"/>
      <c r="AI9596" s="13"/>
      <c r="AJ9596" s="13"/>
      <c r="AK9596" s="13"/>
      <c r="AL9596" s="13"/>
      <c r="AM9596" s="13"/>
      <c r="AN9596" s="13"/>
      <c r="AO9596" s="13"/>
      <c r="AP9596" s="13"/>
      <c r="AQ9596" s="13"/>
      <c r="AR9596" s="13"/>
      <c r="AS9596" s="13"/>
      <c r="AT9596" s="13"/>
      <c r="AU9596" s="13"/>
      <c r="AV9596" s="13"/>
      <c r="AW9596" s="13"/>
      <c r="AX9596" s="13"/>
      <c r="AY9596" s="13"/>
      <c r="AZ9596" s="12"/>
      <c r="BA9596" s="12"/>
      <c r="BB9596" s="12"/>
      <c r="BC9596" s="11"/>
      <c r="BD9596" s="11"/>
      <c r="BE9596" s="11"/>
      <c r="BF9596" s="11"/>
    </row>
    <row r="9597" spans="1:58" x14ac:dyDescent="0.25">
      <c r="A9597" s="13"/>
      <c r="B9597" s="13"/>
      <c r="C9597" s="13"/>
      <c r="D9597" s="13"/>
      <c r="E9597" s="13"/>
      <c r="F9597" s="13"/>
      <c r="G9597" s="13"/>
      <c r="H9597" s="13"/>
      <c r="I9597" s="13"/>
      <c r="J9597" s="13"/>
      <c r="K9597" s="13"/>
      <c r="L9597" s="13"/>
      <c r="M9597" s="13"/>
      <c r="N9597" s="13"/>
      <c r="O9597" s="13"/>
      <c r="P9597" s="13"/>
      <c r="Q9597" s="13"/>
      <c r="R9597" s="13"/>
      <c r="S9597" s="13"/>
      <c r="T9597" s="13"/>
      <c r="U9597" s="13"/>
      <c r="V9597" s="13"/>
      <c r="W9597" s="13"/>
      <c r="X9597" s="13"/>
      <c r="Y9597" s="13"/>
      <c r="Z9597" s="13"/>
      <c r="AA9597" s="13"/>
      <c r="AB9597" s="13"/>
      <c r="AC9597" s="13"/>
      <c r="AD9597" s="13"/>
      <c r="AE9597" s="13"/>
      <c r="AF9597" s="13"/>
      <c r="AG9597" s="13"/>
      <c r="AH9597" s="13"/>
      <c r="AI9597" s="13"/>
      <c r="AJ9597" s="13"/>
      <c r="AK9597" s="13"/>
      <c r="AL9597" s="13"/>
      <c r="AM9597" s="13"/>
      <c r="AN9597" s="13"/>
      <c r="AO9597" s="13"/>
      <c r="AP9597" s="13"/>
      <c r="AQ9597" s="13"/>
      <c r="AR9597" s="13"/>
      <c r="AS9597" s="13"/>
      <c r="AT9597" s="13"/>
      <c r="AU9597" s="13"/>
      <c r="AV9597" s="13"/>
      <c r="AW9597" s="13"/>
      <c r="AX9597" s="13"/>
      <c r="AY9597" s="13"/>
      <c r="AZ9597" s="12"/>
      <c r="BA9597" s="12"/>
      <c r="BB9597" s="12"/>
      <c r="BC9597" s="11"/>
      <c r="BD9597" s="11"/>
      <c r="BE9597" s="11"/>
      <c r="BF9597" s="11"/>
    </row>
    <row r="9598" spans="1:58" x14ac:dyDescent="0.25">
      <c r="A9598" s="13"/>
      <c r="B9598" s="13"/>
      <c r="C9598" s="13"/>
      <c r="D9598" s="13"/>
      <c r="E9598" s="13"/>
      <c r="F9598" s="13"/>
      <c r="G9598" s="13"/>
      <c r="H9598" s="13"/>
      <c r="I9598" s="13"/>
      <c r="J9598" s="13"/>
      <c r="K9598" s="13"/>
      <c r="L9598" s="13"/>
      <c r="M9598" s="13"/>
      <c r="N9598" s="13"/>
      <c r="O9598" s="13"/>
      <c r="P9598" s="13"/>
      <c r="Q9598" s="13"/>
      <c r="R9598" s="13"/>
      <c r="S9598" s="13"/>
      <c r="T9598" s="13"/>
      <c r="U9598" s="13"/>
      <c r="V9598" s="13"/>
      <c r="W9598" s="13"/>
      <c r="X9598" s="13"/>
      <c r="Y9598" s="13"/>
      <c r="Z9598" s="13"/>
      <c r="AA9598" s="13"/>
      <c r="AB9598" s="13"/>
      <c r="AC9598" s="13"/>
      <c r="AD9598" s="13"/>
      <c r="AE9598" s="13"/>
      <c r="AF9598" s="13"/>
      <c r="AG9598" s="13"/>
      <c r="AH9598" s="13"/>
      <c r="AI9598" s="13"/>
      <c r="AJ9598" s="13"/>
      <c r="AK9598" s="13"/>
      <c r="AL9598" s="13"/>
      <c r="AM9598" s="13"/>
      <c r="AN9598" s="13"/>
      <c r="AO9598" s="13"/>
      <c r="AP9598" s="13"/>
      <c r="AQ9598" s="13"/>
      <c r="AR9598" s="13"/>
      <c r="AS9598" s="13"/>
      <c r="AT9598" s="13"/>
      <c r="AU9598" s="13"/>
      <c r="AV9598" s="13"/>
      <c r="AW9598" s="13"/>
      <c r="AX9598" s="13"/>
      <c r="AY9598" s="13"/>
      <c r="AZ9598" s="12"/>
      <c r="BA9598" s="12"/>
      <c r="BB9598" s="12"/>
      <c r="BC9598" s="11"/>
      <c r="BD9598" s="11"/>
      <c r="BE9598" s="11"/>
      <c r="BF9598" s="11"/>
    </row>
    <row r="9599" spans="1:58" x14ac:dyDescent="0.25">
      <c r="A9599" s="13"/>
      <c r="B9599" s="13"/>
      <c r="C9599" s="13"/>
      <c r="D9599" s="13"/>
      <c r="E9599" s="13"/>
      <c r="F9599" s="13"/>
      <c r="G9599" s="13"/>
      <c r="H9599" s="13"/>
      <c r="I9599" s="13"/>
      <c r="J9599" s="13"/>
      <c r="K9599" s="13"/>
      <c r="L9599" s="13"/>
      <c r="M9599" s="13"/>
      <c r="N9599" s="13"/>
      <c r="O9599" s="13"/>
      <c r="P9599" s="13"/>
      <c r="Q9599" s="13"/>
      <c r="R9599" s="13"/>
      <c r="S9599" s="13"/>
      <c r="T9599" s="13"/>
      <c r="U9599" s="13"/>
      <c r="V9599" s="13"/>
      <c r="W9599" s="13"/>
      <c r="X9599" s="13"/>
      <c r="Y9599" s="13"/>
      <c r="Z9599" s="13"/>
      <c r="AA9599" s="13"/>
      <c r="AB9599" s="13"/>
      <c r="AC9599" s="13"/>
      <c r="AD9599" s="13"/>
      <c r="AE9599" s="13"/>
      <c r="AF9599" s="13"/>
      <c r="AG9599" s="13"/>
      <c r="AH9599" s="13"/>
      <c r="AI9599" s="13"/>
      <c r="AJ9599" s="13"/>
      <c r="AK9599" s="13"/>
      <c r="AL9599" s="13"/>
      <c r="AM9599" s="13"/>
      <c r="AN9599" s="13"/>
      <c r="AO9599" s="13"/>
      <c r="AP9599" s="13"/>
      <c r="AQ9599" s="13"/>
      <c r="AR9599" s="13"/>
      <c r="AS9599" s="13"/>
      <c r="AT9599" s="13"/>
      <c r="AU9599" s="13"/>
      <c r="AV9599" s="13"/>
      <c r="AW9599" s="13"/>
      <c r="AX9599" s="13"/>
      <c r="AY9599" s="13"/>
      <c r="AZ9599" s="12"/>
      <c r="BA9599" s="12"/>
      <c r="BB9599" s="12"/>
      <c r="BC9599" s="11"/>
      <c r="BD9599" s="11"/>
      <c r="BE9599" s="11"/>
      <c r="BF9599" s="11"/>
    </row>
    <row r="9600" spans="1:58" x14ac:dyDescent="0.25">
      <c r="A9600" s="13"/>
      <c r="B9600" s="13"/>
      <c r="C9600" s="13"/>
      <c r="D9600" s="13"/>
      <c r="E9600" s="13"/>
      <c r="F9600" s="13"/>
      <c r="G9600" s="13"/>
      <c r="H9600" s="13"/>
      <c r="I9600" s="13"/>
      <c r="J9600" s="13"/>
      <c r="K9600" s="13"/>
      <c r="L9600" s="13"/>
      <c r="M9600" s="13"/>
      <c r="N9600" s="13"/>
      <c r="O9600" s="13"/>
      <c r="P9600" s="13"/>
      <c r="Q9600" s="13"/>
      <c r="R9600" s="13"/>
      <c r="S9600" s="13"/>
      <c r="T9600" s="13"/>
      <c r="U9600" s="13"/>
      <c r="V9600" s="13"/>
      <c r="W9600" s="13"/>
      <c r="X9600" s="13"/>
      <c r="Y9600" s="13"/>
      <c r="Z9600" s="13"/>
      <c r="AA9600" s="13"/>
      <c r="AB9600" s="13"/>
      <c r="AC9600" s="13"/>
      <c r="AD9600" s="13"/>
      <c r="AE9600" s="13"/>
      <c r="AF9600" s="13"/>
      <c r="AG9600" s="13"/>
      <c r="AH9600" s="13"/>
      <c r="AI9600" s="13"/>
      <c r="AJ9600" s="13"/>
      <c r="AK9600" s="13"/>
      <c r="AL9600" s="13"/>
      <c r="AM9600" s="13"/>
      <c r="AN9600" s="13"/>
      <c r="AO9600" s="13"/>
      <c r="AP9600" s="13"/>
      <c r="AQ9600" s="13"/>
      <c r="AR9600" s="13"/>
      <c r="AS9600" s="13"/>
      <c r="AT9600" s="13"/>
      <c r="AU9600" s="13"/>
      <c r="AV9600" s="13"/>
      <c r="AW9600" s="13"/>
      <c r="AX9600" s="13"/>
      <c r="AY9600" s="13"/>
      <c r="AZ9600" s="12"/>
      <c r="BA9600" s="12"/>
      <c r="BB9600" s="12"/>
      <c r="BC9600" s="11"/>
      <c r="BD9600" s="11"/>
      <c r="BE9600" s="11"/>
      <c r="BF9600" s="11"/>
    </row>
    <row r="9601" spans="1:58" x14ac:dyDescent="0.25">
      <c r="A9601" s="13"/>
      <c r="B9601" s="13"/>
      <c r="C9601" s="13"/>
      <c r="D9601" s="13"/>
      <c r="E9601" s="13"/>
      <c r="F9601" s="13"/>
      <c r="G9601" s="13"/>
      <c r="H9601" s="13"/>
      <c r="I9601" s="13"/>
      <c r="J9601" s="13"/>
      <c r="K9601" s="13"/>
      <c r="L9601" s="13"/>
      <c r="M9601" s="13"/>
      <c r="N9601" s="13"/>
      <c r="O9601" s="13"/>
      <c r="P9601" s="13"/>
      <c r="Q9601" s="13"/>
      <c r="R9601" s="13"/>
      <c r="S9601" s="13"/>
      <c r="T9601" s="13"/>
      <c r="U9601" s="13"/>
      <c r="V9601" s="13"/>
      <c r="W9601" s="13"/>
      <c r="X9601" s="13"/>
      <c r="Y9601" s="13"/>
      <c r="Z9601" s="13"/>
      <c r="AA9601" s="13"/>
      <c r="AB9601" s="13"/>
      <c r="AC9601" s="13"/>
      <c r="AD9601" s="13"/>
      <c r="AE9601" s="13"/>
      <c r="AF9601" s="13"/>
      <c r="AG9601" s="13"/>
      <c r="AH9601" s="13"/>
      <c r="AI9601" s="13"/>
      <c r="AJ9601" s="13"/>
      <c r="AK9601" s="13"/>
      <c r="AL9601" s="13"/>
      <c r="AM9601" s="13"/>
      <c r="AN9601" s="13"/>
      <c r="AO9601" s="13"/>
      <c r="AP9601" s="13"/>
      <c r="AQ9601" s="13"/>
      <c r="AR9601" s="13"/>
      <c r="AS9601" s="13"/>
      <c r="AT9601" s="13"/>
      <c r="AU9601" s="13"/>
      <c r="AV9601" s="13"/>
      <c r="AW9601" s="13"/>
      <c r="AX9601" s="13"/>
      <c r="AY9601" s="13"/>
      <c r="AZ9601" s="12"/>
      <c r="BA9601" s="12"/>
      <c r="BB9601" s="12"/>
      <c r="BC9601" s="11"/>
      <c r="BD9601" s="11"/>
      <c r="BE9601" s="11"/>
      <c r="BF9601" s="11"/>
    </row>
    <row r="9602" spans="1:58" x14ac:dyDescent="0.25">
      <c r="A9602" s="13"/>
      <c r="B9602" s="13"/>
      <c r="C9602" s="13"/>
      <c r="D9602" s="13"/>
      <c r="E9602" s="13"/>
      <c r="F9602" s="13"/>
      <c r="G9602" s="13"/>
      <c r="H9602" s="13"/>
      <c r="I9602" s="13"/>
      <c r="J9602" s="13"/>
      <c r="K9602" s="13"/>
      <c r="L9602" s="13"/>
      <c r="M9602" s="13"/>
      <c r="N9602" s="13"/>
      <c r="O9602" s="13"/>
      <c r="P9602" s="13"/>
      <c r="Q9602" s="13"/>
      <c r="R9602" s="13"/>
      <c r="S9602" s="13"/>
      <c r="T9602" s="13"/>
      <c r="U9602" s="13"/>
      <c r="V9602" s="13"/>
      <c r="W9602" s="13"/>
      <c r="X9602" s="13"/>
      <c r="Y9602" s="13"/>
      <c r="Z9602" s="13"/>
      <c r="AA9602" s="13"/>
      <c r="AB9602" s="13"/>
      <c r="AC9602" s="13"/>
      <c r="AD9602" s="13"/>
      <c r="AE9602" s="13"/>
      <c r="AF9602" s="13"/>
      <c r="AG9602" s="13"/>
      <c r="AH9602" s="13"/>
      <c r="AI9602" s="13"/>
      <c r="AJ9602" s="13"/>
      <c r="AK9602" s="13"/>
      <c r="AL9602" s="13"/>
      <c r="AM9602" s="13"/>
      <c r="AN9602" s="13"/>
      <c r="AO9602" s="13"/>
      <c r="AP9602" s="13"/>
      <c r="AQ9602" s="13"/>
      <c r="AR9602" s="13"/>
      <c r="AS9602" s="13"/>
      <c r="AT9602" s="13"/>
      <c r="AU9602" s="13"/>
      <c r="AV9602" s="13"/>
      <c r="AW9602" s="13"/>
      <c r="AX9602" s="13"/>
      <c r="AY9602" s="13"/>
      <c r="AZ9602" s="12"/>
      <c r="BA9602" s="12"/>
      <c r="BB9602" s="12"/>
      <c r="BC9602" s="11"/>
      <c r="BD9602" s="11"/>
      <c r="BE9602" s="11"/>
      <c r="BF9602" s="11"/>
    </row>
    <row r="9603" spans="1:58" x14ac:dyDescent="0.25">
      <c r="A9603" s="13"/>
      <c r="B9603" s="13"/>
      <c r="C9603" s="13"/>
      <c r="D9603" s="13"/>
      <c r="E9603" s="13"/>
      <c r="F9603" s="13"/>
      <c r="G9603" s="13"/>
      <c r="H9603" s="13"/>
      <c r="I9603" s="13"/>
      <c r="J9603" s="13"/>
      <c r="K9603" s="13"/>
      <c r="L9603" s="13"/>
      <c r="M9603" s="13"/>
      <c r="N9603" s="13"/>
      <c r="O9603" s="13"/>
      <c r="P9603" s="13"/>
      <c r="Q9603" s="13"/>
      <c r="R9603" s="13"/>
      <c r="S9603" s="13"/>
      <c r="T9603" s="13"/>
      <c r="U9603" s="13"/>
      <c r="V9603" s="13"/>
      <c r="W9603" s="13"/>
      <c r="X9603" s="13"/>
      <c r="Y9603" s="13"/>
      <c r="Z9603" s="13"/>
      <c r="AA9603" s="13"/>
      <c r="AB9603" s="13"/>
      <c r="AC9603" s="13"/>
      <c r="AD9603" s="13"/>
      <c r="AE9603" s="13"/>
      <c r="AF9603" s="13"/>
      <c r="AG9603" s="13"/>
      <c r="AH9603" s="13"/>
      <c r="AI9603" s="13"/>
      <c r="AJ9603" s="13"/>
      <c r="AK9603" s="13"/>
      <c r="AL9603" s="13"/>
      <c r="AM9603" s="13"/>
      <c r="AN9603" s="13"/>
      <c r="AO9603" s="13"/>
      <c r="AP9603" s="13"/>
      <c r="AQ9603" s="13"/>
      <c r="AR9603" s="13"/>
      <c r="AS9603" s="13"/>
      <c r="AT9603" s="13"/>
      <c r="AU9603" s="13"/>
      <c r="AV9603" s="13"/>
      <c r="AW9603" s="13"/>
      <c r="AX9603" s="13"/>
      <c r="AY9603" s="13"/>
      <c r="AZ9603" s="12"/>
      <c r="BA9603" s="12"/>
      <c r="BB9603" s="12"/>
      <c r="BC9603" s="11"/>
      <c r="BD9603" s="11"/>
      <c r="BE9603" s="11"/>
      <c r="BF9603" s="11"/>
    </row>
    <row r="9604" spans="1:58" x14ac:dyDescent="0.25">
      <c r="A9604" s="13"/>
      <c r="B9604" s="13"/>
      <c r="C9604" s="13"/>
      <c r="D9604" s="13"/>
      <c r="E9604" s="13"/>
      <c r="F9604" s="13"/>
      <c r="G9604" s="13"/>
      <c r="H9604" s="13"/>
      <c r="I9604" s="13"/>
      <c r="J9604" s="13"/>
      <c r="K9604" s="13"/>
      <c r="L9604" s="13"/>
      <c r="M9604" s="13"/>
      <c r="N9604" s="13"/>
      <c r="O9604" s="13"/>
      <c r="P9604" s="13"/>
      <c r="Q9604" s="13"/>
      <c r="R9604" s="13"/>
      <c r="S9604" s="13"/>
      <c r="T9604" s="13"/>
      <c r="U9604" s="13"/>
      <c r="V9604" s="13"/>
      <c r="W9604" s="13"/>
      <c r="X9604" s="13"/>
      <c r="Y9604" s="13"/>
      <c r="Z9604" s="13"/>
      <c r="AA9604" s="13"/>
      <c r="AB9604" s="13"/>
      <c r="AC9604" s="13"/>
      <c r="AD9604" s="13"/>
      <c r="AE9604" s="13"/>
      <c r="AF9604" s="13"/>
      <c r="AG9604" s="13"/>
      <c r="AH9604" s="13"/>
      <c r="AI9604" s="13"/>
      <c r="AJ9604" s="13"/>
      <c r="AK9604" s="13"/>
      <c r="AL9604" s="13"/>
      <c r="AM9604" s="13"/>
      <c r="AN9604" s="13"/>
      <c r="AO9604" s="13"/>
      <c r="AP9604" s="13"/>
      <c r="AQ9604" s="13"/>
      <c r="AR9604" s="13"/>
      <c r="AS9604" s="13"/>
      <c r="AT9604" s="13"/>
      <c r="AU9604" s="13"/>
      <c r="AV9604" s="13"/>
      <c r="AW9604" s="13"/>
      <c r="AX9604" s="13"/>
      <c r="AY9604" s="13"/>
      <c r="AZ9604" s="12"/>
      <c r="BA9604" s="12"/>
      <c r="BB9604" s="12"/>
      <c r="BC9604" s="11"/>
      <c r="BD9604" s="11"/>
      <c r="BE9604" s="11"/>
      <c r="BF9604" s="11"/>
    </row>
    <row r="9605" spans="1:58" x14ac:dyDescent="0.25">
      <c r="A9605" s="13"/>
      <c r="B9605" s="13"/>
      <c r="C9605" s="13"/>
      <c r="D9605" s="13"/>
      <c r="E9605" s="13"/>
      <c r="F9605" s="13"/>
      <c r="G9605" s="13"/>
      <c r="H9605" s="13"/>
      <c r="I9605" s="13"/>
      <c r="J9605" s="13"/>
      <c r="K9605" s="13"/>
      <c r="L9605" s="13"/>
      <c r="M9605" s="13"/>
      <c r="N9605" s="13"/>
      <c r="O9605" s="13"/>
      <c r="P9605" s="13"/>
      <c r="Q9605" s="13"/>
      <c r="R9605" s="13"/>
      <c r="S9605" s="13"/>
      <c r="T9605" s="13"/>
      <c r="U9605" s="13"/>
      <c r="V9605" s="13"/>
      <c r="W9605" s="13"/>
      <c r="X9605" s="13"/>
      <c r="Y9605" s="13"/>
      <c r="Z9605" s="13"/>
      <c r="AA9605" s="13"/>
      <c r="AB9605" s="13"/>
      <c r="AC9605" s="13"/>
      <c r="AD9605" s="13"/>
      <c r="AE9605" s="13"/>
      <c r="AF9605" s="13"/>
      <c r="AG9605" s="13"/>
      <c r="AH9605" s="13"/>
      <c r="AI9605" s="13"/>
      <c r="AJ9605" s="13"/>
      <c r="AK9605" s="13"/>
      <c r="AL9605" s="13"/>
      <c r="AM9605" s="13"/>
      <c r="AN9605" s="13"/>
      <c r="AO9605" s="13"/>
      <c r="AP9605" s="13"/>
      <c r="AQ9605" s="13"/>
      <c r="AR9605" s="13"/>
      <c r="AS9605" s="13"/>
      <c r="AT9605" s="13"/>
      <c r="AU9605" s="13"/>
      <c r="AV9605" s="13"/>
      <c r="AW9605" s="13"/>
      <c r="AX9605" s="13"/>
      <c r="AY9605" s="13"/>
      <c r="AZ9605" s="12"/>
      <c r="BA9605" s="12"/>
      <c r="BB9605" s="12"/>
      <c r="BC9605" s="11"/>
      <c r="BD9605" s="11"/>
      <c r="BE9605" s="11"/>
      <c r="BF9605" s="11"/>
    </row>
    <row r="9606" spans="1:58" x14ac:dyDescent="0.25">
      <c r="A9606" s="13"/>
      <c r="B9606" s="13"/>
      <c r="C9606" s="13"/>
      <c r="D9606" s="13"/>
      <c r="E9606" s="13"/>
      <c r="F9606" s="13"/>
      <c r="G9606" s="13"/>
      <c r="H9606" s="13"/>
      <c r="I9606" s="13"/>
      <c r="J9606" s="13"/>
      <c r="K9606" s="13"/>
      <c r="L9606" s="13"/>
      <c r="M9606" s="13"/>
      <c r="N9606" s="13"/>
      <c r="O9606" s="13"/>
      <c r="P9606" s="13"/>
      <c r="Q9606" s="13"/>
      <c r="R9606" s="13"/>
      <c r="S9606" s="13"/>
      <c r="T9606" s="13"/>
      <c r="U9606" s="13"/>
      <c r="V9606" s="13"/>
      <c r="W9606" s="13"/>
      <c r="X9606" s="13"/>
      <c r="Y9606" s="13"/>
      <c r="Z9606" s="13"/>
      <c r="AA9606" s="13"/>
      <c r="AB9606" s="13"/>
      <c r="AC9606" s="13"/>
      <c r="AD9606" s="13"/>
      <c r="AE9606" s="13"/>
      <c r="AF9606" s="13"/>
      <c r="AG9606" s="13"/>
      <c r="AH9606" s="13"/>
      <c r="AI9606" s="13"/>
      <c r="AJ9606" s="13"/>
      <c r="AK9606" s="13"/>
      <c r="AL9606" s="13"/>
      <c r="AM9606" s="13"/>
      <c r="AN9606" s="13"/>
      <c r="AO9606" s="13"/>
      <c r="AP9606" s="13"/>
      <c r="AQ9606" s="13"/>
      <c r="AR9606" s="13"/>
      <c r="AS9606" s="13"/>
      <c r="AT9606" s="13"/>
      <c r="AU9606" s="13"/>
      <c r="AV9606" s="13"/>
      <c r="AW9606" s="13"/>
      <c r="AX9606" s="13"/>
      <c r="AY9606" s="13"/>
      <c r="AZ9606" s="12"/>
      <c r="BA9606" s="12"/>
      <c r="BB9606" s="12"/>
      <c r="BC9606" s="11"/>
      <c r="BD9606" s="11"/>
      <c r="BE9606" s="11"/>
      <c r="BF9606" s="11"/>
    </row>
    <row r="9607" spans="1:58" x14ac:dyDescent="0.25">
      <c r="A9607" s="13"/>
      <c r="B9607" s="13"/>
      <c r="C9607" s="13"/>
      <c r="D9607" s="13"/>
      <c r="E9607" s="13"/>
      <c r="F9607" s="13"/>
      <c r="G9607" s="13"/>
      <c r="H9607" s="13"/>
      <c r="I9607" s="13"/>
      <c r="J9607" s="13"/>
      <c r="K9607" s="13"/>
      <c r="L9607" s="13"/>
      <c r="M9607" s="13"/>
      <c r="N9607" s="13"/>
      <c r="O9607" s="13"/>
      <c r="P9607" s="13"/>
      <c r="Q9607" s="13"/>
      <c r="R9607" s="13"/>
      <c r="S9607" s="13"/>
      <c r="T9607" s="13"/>
      <c r="U9607" s="13"/>
      <c r="V9607" s="13"/>
      <c r="W9607" s="13"/>
      <c r="X9607" s="13"/>
      <c r="Y9607" s="13"/>
      <c r="Z9607" s="13"/>
      <c r="AA9607" s="13"/>
      <c r="AB9607" s="13"/>
      <c r="AC9607" s="13"/>
      <c r="AD9607" s="13"/>
      <c r="AE9607" s="13"/>
      <c r="AF9607" s="13"/>
      <c r="AG9607" s="13"/>
      <c r="AH9607" s="13"/>
      <c r="AI9607" s="13"/>
      <c r="AJ9607" s="13"/>
      <c r="AK9607" s="13"/>
      <c r="AL9607" s="13"/>
      <c r="AM9607" s="13"/>
      <c r="AN9607" s="13"/>
      <c r="AO9607" s="13"/>
      <c r="AP9607" s="13"/>
      <c r="AQ9607" s="13"/>
      <c r="AR9607" s="13"/>
      <c r="AS9607" s="13"/>
      <c r="AT9607" s="13"/>
      <c r="AU9607" s="13"/>
      <c r="AV9607" s="13"/>
      <c r="AW9607" s="13"/>
      <c r="AX9607" s="13"/>
      <c r="AY9607" s="13"/>
      <c r="AZ9607" s="12"/>
      <c r="BA9607" s="12"/>
      <c r="BB9607" s="12"/>
      <c r="BC9607" s="11"/>
      <c r="BD9607" s="11"/>
      <c r="BE9607" s="11"/>
      <c r="BF9607" s="11"/>
    </row>
    <row r="9608" spans="1:58" x14ac:dyDescent="0.25">
      <c r="A9608" s="13"/>
      <c r="B9608" s="13"/>
      <c r="C9608" s="13"/>
      <c r="D9608" s="13"/>
      <c r="E9608" s="13"/>
      <c r="F9608" s="13"/>
      <c r="G9608" s="13"/>
      <c r="H9608" s="13"/>
      <c r="I9608" s="13"/>
      <c r="J9608" s="13"/>
      <c r="K9608" s="13"/>
      <c r="L9608" s="13"/>
      <c r="M9608" s="13"/>
      <c r="N9608" s="13"/>
      <c r="O9608" s="13"/>
      <c r="P9608" s="13"/>
      <c r="Q9608" s="13"/>
      <c r="R9608" s="13"/>
      <c r="S9608" s="13"/>
      <c r="T9608" s="13"/>
      <c r="U9608" s="13"/>
      <c r="V9608" s="13"/>
      <c r="W9608" s="13"/>
      <c r="X9608" s="13"/>
      <c r="Y9608" s="13"/>
      <c r="Z9608" s="13"/>
      <c r="AA9608" s="13"/>
      <c r="AB9608" s="13"/>
      <c r="AC9608" s="13"/>
      <c r="AD9608" s="13"/>
      <c r="AE9608" s="13"/>
      <c r="AF9608" s="13"/>
      <c r="AG9608" s="13"/>
      <c r="AH9608" s="13"/>
      <c r="AI9608" s="13"/>
      <c r="AJ9608" s="13"/>
      <c r="AK9608" s="13"/>
      <c r="AL9608" s="13"/>
      <c r="AM9608" s="13"/>
      <c r="AN9608" s="13"/>
      <c r="AO9608" s="13"/>
      <c r="AP9608" s="13"/>
      <c r="AQ9608" s="13"/>
      <c r="AR9608" s="13"/>
      <c r="AS9608" s="13"/>
      <c r="AT9608" s="13"/>
      <c r="AU9608" s="13"/>
      <c r="AV9608" s="13"/>
      <c r="AW9608" s="13"/>
      <c r="AX9608" s="13"/>
      <c r="AY9608" s="13"/>
      <c r="AZ9608" s="12"/>
      <c r="BA9608" s="12"/>
      <c r="BB9608" s="12"/>
      <c r="BC9608" s="11"/>
      <c r="BD9608" s="11"/>
      <c r="BE9608" s="11"/>
      <c r="BF9608" s="11"/>
    </row>
    <row r="9609" spans="1:58" x14ac:dyDescent="0.25">
      <c r="A9609" s="13"/>
      <c r="B9609" s="13"/>
      <c r="C9609" s="13"/>
      <c r="D9609" s="13"/>
      <c r="E9609" s="13"/>
      <c r="F9609" s="13"/>
      <c r="G9609" s="13"/>
      <c r="H9609" s="13"/>
      <c r="I9609" s="13"/>
      <c r="J9609" s="13"/>
      <c r="K9609" s="13"/>
      <c r="L9609" s="13"/>
      <c r="M9609" s="13"/>
      <c r="N9609" s="13"/>
      <c r="O9609" s="13"/>
      <c r="P9609" s="13"/>
      <c r="Q9609" s="13"/>
      <c r="R9609" s="13"/>
      <c r="S9609" s="13"/>
      <c r="T9609" s="13"/>
      <c r="U9609" s="13"/>
      <c r="V9609" s="13"/>
      <c r="W9609" s="13"/>
      <c r="X9609" s="13"/>
      <c r="Y9609" s="13"/>
      <c r="Z9609" s="13"/>
      <c r="AA9609" s="13"/>
      <c r="AB9609" s="13"/>
      <c r="AC9609" s="13"/>
      <c r="AD9609" s="13"/>
      <c r="AE9609" s="13"/>
      <c r="AF9609" s="13"/>
      <c r="AG9609" s="13"/>
      <c r="AH9609" s="13"/>
      <c r="AI9609" s="13"/>
      <c r="AJ9609" s="13"/>
      <c r="AK9609" s="13"/>
      <c r="AL9609" s="13"/>
      <c r="AM9609" s="13"/>
      <c r="AN9609" s="13"/>
      <c r="AO9609" s="13"/>
      <c r="AP9609" s="13"/>
      <c r="AQ9609" s="13"/>
      <c r="AR9609" s="13"/>
      <c r="AS9609" s="13"/>
      <c r="AT9609" s="13"/>
      <c r="AU9609" s="13"/>
      <c r="AV9609" s="13"/>
      <c r="AW9609" s="13"/>
      <c r="AX9609" s="13"/>
      <c r="AY9609" s="13"/>
      <c r="AZ9609" s="12"/>
      <c r="BA9609" s="12"/>
      <c r="BB9609" s="12"/>
      <c r="BC9609" s="11"/>
      <c r="BD9609" s="11"/>
      <c r="BE9609" s="11"/>
      <c r="BF9609" s="11"/>
    </row>
    <row r="9610" spans="1:58" x14ac:dyDescent="0.25">
      <c r="A9610" s="13"/>
      <c r="B9610" s="13"/>
      <c r="C9610" s="13"/>
      <c r="D9610" s="13"/>
      <c r="E9610" s="13"/>
      <c r="F9610" s="13"/>
      <c r="G9610" s="13"/>
      <c r="H9610" s="13"/>
      <c r="I9610" s="13"/>
      <c r="J9610" s="13"/>
      <c r="K9610" s="13"/>
      <c r="L9610" s="13"/>
      <c r="M9610" s="13"/>
      <c r="N9610" s="13"/>
      <c r="O9610" s="13"/>
      <c r="P9610" s="13"/>
      <c r="Q9610" s="13"/>
      <c r="R9610" s="13"/>
      <c r="S9610" s="13"/>
      <c r="T9610" s="13"/>
      <c r="U9610" s="13"/>
      <c r="V9610" s="13"/>
      <c r="W9610" s="13"/>
      <c r="X9610" s="13"/>
      <c r="Y9610" s="13"/>
      <c r="Z9610" s="13"/>
      <c r="AA9610" s="13"/>
      <c r="AB9610" s="13"/>
      <c r="AC9610" s="13"/>
      <c r="AD9610" s="13"/>
      <c r="AE9610" s="13"/>
      <c r="AF9610" s="13"/>
      <c r="AG9610" s="13"/>
      <c r="AH9610" s="13"/>
      <c r="AI9610" s="13"/>
      <c r="AJ9610" s="13"/>
      <c r="AK9610" s="13"/>
      <c r="AL9610" s="13"/>
      <c r="AM9610" s="13"/>
      <c r="AN9610" s="13"/>
      <c r="AO9610" s="13"/>
      <c r="AP9610" s="13"/>
      <c r="AQ9610" s="13"/>
      <c r="AR9610" s="13"/>
      <c r="AS9610" s="13"/>
      <c r="AT9610" s="13"/>
      <c r="AU9610" s="13"/>
      <c r="AV9610" s="13"/>
      <c r="AW9610" s="13"/>
      <c r="AX9610" s="13"/>
      <c r="AY9610" s="13"/>
      <c r="AZ9610" s="12"/>
      <c r="BA9610" s="12"/>
      <c r="BB9610" s="12"/>
      <c r="BC9610" s="11"/>
      <c r="BD9610" s="11"/>
      <c r="BE9610" s="11"/>
      <c r="BF9610" s="11"/>
    </row>
    <row r="9611" spans="1:58" x14ac:dyDescent="0.25">
      <c r="A9611" s="13"/>
      <c r="B9611" s="13"/>
      <c r="C9611" s="13"/>
      <c r="D9611" s="13"/>
      <c r="E9611" s="13"/>
      <c r="F9611" s="13"/>
      <c r="G9611" s="13"/>
      <c r="H9611" s="13"/>
      <c r="I9611" s="13"/>
      <c r="J9611" s="13"/>
      <c r="K9611" s="13"/>
      <c r="L9611" s="13"/>
      <c r="M9611" s="13"/>
      <c r="N9611" s="13"/>
      <c r="O9611" s="13"/>
      <c r="P9611" s="13"/>
      <c r="Q9611" s="13"/>
      <c r="R9611" s="13"/>
      <c r="S9611" s="13"/>
      <c r="T9611" s="13"/>
      <c r="U9611" s="13"/>
      <c r="V9611" s="13"/>
      <c r="W9611" s="13"/>
      <c r="X9611" s="13"/>
      <c r="Y9611" s="13"/>
      <c r="Z9611" s="13"/>
      <c r="AA9611" s="13"/>
      <c r="AB9611" s="13"/>
      <c r="AC9611" s="13"/>
      <c r="AD9611" s="13"/>
      <c r="AE9611" s="13"/>
      <c r="AF9611" s="13"/>
      <c r="AG9611" s="13"/>
      <c r="AH9611" s="13"/>
      <c r="AI9611" s="13"/>
      <c r="AJ9611" s="13"/>
      <c r="AK9611" s="13"/>
      <c r="AL9611" s="13"/>
      <c r="AM9611" s="13"/>
      <c r="AN9611" s="13"/>
      <c r="AO9611" s="13"/>
      <c r="AP9611" s="13"/>
      <c r="AQ9611" s="13"/>
      <c r="AR9611" s="13"/>
      <c r="AS9611" s="13"/>
      <c r="AT9611" s="13"/>
      <c r="AU9611" s="13"/>
      <c r="AV9611" s="13"/>
      <c r="AW9611" s="13"/>
      <c r="AX9611" s="13"/>
      <c r="AY9611" s="13"/>
      <c r="AZ9611" s="12"/>
      <c r="BA9611" s="12"/>
      <c r="BB9611" s="12"/>
      <c r="BC9611" s="11"/>
      <c r="BD9611" s="11"/>
      <c r="BE9611" s="11"/>
      <c r="BF9611" s="11"/>
    </row>
    <row r="9612" spans="1:58" x14ac:dyDescent="0.25">
      <c r="A9612" s="13"/>
      <c r="B9612" s="13"/>
      <c r="C9612" s="13"/>
      <c r="D9612" s="13"/>
      <c r="E9612" s="13"/>
      <c r="F9612" s="13"/>
      <c r="G9612" s="13"/>
      <c r="H9612" s="13"/>
      <c r="I9612" s="13"/>
      <c r="J9612" s="13"/>
      <c r="K9612" s="13"/>
      <c r="L9612" s="13"/>
      <c r="M9612" s="13"/>
      <c r="N9612" s="13"/>
      <c r="O9612" s="13"/>
      <c r="P9612" s="13"/>
      <c r="Q9612" s="13"/>
      <c r="R9612" s="13"/>
      <c r="S9612" s="13"/>
      <c r="T9612" s="13"/>
      <c r="U9612" s="13"/>
      <c r="V9612" s="13"/>
      <c r="W9612" s="13"/>
      <c r="X9612" s="13"/>
      <c r="Y9612" s="13"/>
      <c r="Z9612" s="13"/>
      <c r="AA9612" s="13"/>
      <c r="AB9612" s="13"/>
      <c r="AC9612" s="13"/>
      <c r="AD9612" s="13"/>
      <c r="AE9612" s="13"/>
      <c r="AF9612" s="13"/>
      <c r="AG9612" s="13"/>
      <c r="AH9612" s="13"/>
      <c r="AI9612" s="13"/>
      <c r="AJ9612" s="13"/>
      <c r="AK9612" s="13"/>
      <c r="AL9612" s="13"/>
      <c r="AM9612" s="13"/>
      <c r="AN9612" s="13"/>
      <c r="AO9612" s="13"/>
      <c r="AP9612" s="13"/>
      <c r="AQ9612" s="13"/>
      <c r="AR9612" s="13"/>
      <c r="AS9612" s="13"/>
      <c r="AT9612" s="13"/>
      <c r="AU9612" s="13"/>
      <c r="AV9612" s="13"/>
      <c r="AW9612" s="13"/>
      <c r="AX9612" s="13"/>
      <c r="AY9612" s="13"/>
      <c r="AZ9612" s="12"/>
      <c r="BA9612" s="12"/>
      <c r="BB9612" s="12"/>
      <c r="BC9612" s="11"/>
      <c r="BD9612" s="11"/>
      <c r="BE9612" s="11"/>
      <c r="BF9612" s="11"/>
    </row>
    <row r="9613" spans="1:58" x14ac:dyDescent="0.25">
      <c r="A9613" s="13"/>
      <c r="B9613" s="13"/>
      <c r="C9613" s="13"/>
      <c r="D9613" s="13"/>
      <c r="E9613" s="13"/>
      <c r="F9613" s="13"/>
      <c r="G9613" s="13"/>
      <c r="H9613" s="13"/>
      <c r="I9613" s="13"/>
      <c r="J9613" s="13"/>
      <c r="K9613" s="13"/>
      <c r="L9613" s="13"/>
      <c r="M9613" s="13"/>
      <c r="N9613" s="13"/>
      <c r="O9613" s="13"/>
      <c r="P9613" s="13"/>
      <c r="Q9613" s="13"/>
      <c r="R9613" s="13"/>
      <c r="S9613" s="13"/>
      <c r="T9613" s="13"/>
      <c r="U9613" s="13"/>
      <c r="V9613" s="13"/>
      <c r="W9613" s="13"/>
      <c r="X9613" s="13"/>
      <c r="Y9613" s="13"/>
      <c r="Z9613" s="13"/>
      <c r="AA9613" s="13"/>
      <c r="AB9613" s="13"/>
      <c r="AC9613" s="13"/>
      <c r="AD9613" s="13"/>
      <c r="AE9613" s="13"/>
      <c r="AF9613" s="13"/>
      <c r="AG9613" s="13"/>
      <c r="AH9613" s="13"/>
      <c r="AI9613" s="13"/>
      <c r="AJ9613" s="13"/>
      <c r="AK9613" s="13"/>
      <c r="AL9613" s="13"/>
      <c r="AM9613" s="13"/>
      <c r="AN9613" s="13"/>
      <c r="AO9613" s="13"/>
      <c r="AP9613" s="13"/>
      <c r="AQ9613" s="13"/>
      <c r="AR9613" s="13"/>
      <c r="AS9613" s="13"/>
      <c r="AT9613" s="13"/>
      <c r="AU9613" s="13"/>
      <c r="AV9613" s="13"/>
      <c r="AW9613" s="13"/>
      <c r="AX9613" s="13"/>
      <c r="AY9613" s="13"/>
      <c r="AZ9613" s="12"/>
      <c r="BA9613" s="12"/>
      <c r="BB9613" s="12"/>
      <c r="BC9613" s="11"/>
      <c r="BD9613" s="11"/>
      <c r="BE9613" s="11"/>
      <c r="BF9613" s="11"/>
    </row>
    <row r="9614" spans="1:58" x14ac:dyDescent="0.25">
      <c r="A9614" s="13"/>
      <c r="B9614" s="13"/>
      <c r="C9614" s="13"/>
      <c r="D9614" s="13"/>
      <c r="E9614" s="13"/>
      <c r="F9614" s="13"/>
      <c r="G9614" s="13"/>
      <c r="H9614" s="13"/>
      <c r="I9614" s="13"/>
      <c r="J9614" s="13"/>
      <c r="K9614" s="13"/>
      <c r="L9614" s="13"/>
      <c r="M9614" s="13"/>
      <c r="N9614" s="13"/>
      <c r="O9614" s="13"/>
      <c r="P9614" s="13"/>
      <c r="Q9614" s="13"/>
      <c r="R9614" s="13"/>
      <c r="S9614" s="13"/>
      <c r="T9614" s="13"/>
      <c r="U9614" s="13"/>
      <c r="V9614" s="13"/>
      <c r="W9614" s="13"/>
      <c r="X9614" s="13"/>
      <c r="Y9614" s="13"/>
      <c r="Z9614" s="13"/>
      <c r="AA9614" s="13"/>
      <c r="AB9614" s="13"/>
      <c r="AC9614" s="13"/>
      <c r="AD9614" s="13"/>
      <c r="AE9614" s="13"/>
      <c r="AF9614" s="13"/>
      <c r="AG9614" s="13"/>
      <c r="AH9614" s="13"/>
      <c r="AI9614" s="13"/>
      <c r="AJ9614" s="13"/>
      <c r="AK9614" s="13"/>
      <c r="AL9614" s="13"/>
      <c r="AM9614" s="13"/>
      <c r="AN9614" s="13"/>
      <c r="AO9614" s="13"/>
      <c r="AP9614" s="13"/>
      <c r="AQ9614" s="13"/>
      <c r="AR9614" s="13"/>
      <c r="AS9614" s="13"/>
      <c r="AT9614" s="13"/>
      <c r="AU9614" s="13"/>
      <c r="AV9614" s="13"/>
      <c r="AW9614" s="13"/>
      <c r="AX9614" s="13"/>
      <c r="AY9614" s="13"/>
      <c r="AZ9614" s="12"/>
      <c r="BA9614" s="12"/>
      <c r="BB9614" s="12"/>
      <c r="BC9614" s="11"/>
      <c r="BD9614" s="11"/>
      <c r="BE9614" s="11"/>
      <c r="BF9614" s="11"/>
    </row>
    <row r="9615" spans="1:58" x14ac:dyDescent="0.25">
      <c r="A9615" s="13"/>
      <c r="B9615" s="13"/>
      <c r="C9615" s="13"/>
      <c r="D9615" s="13"/>
      <c r="E9615" s="13"/>
      <c r="F9615" s="13"/>
      <c r="G9615" s="13"/>
      <c r="H9615" s="13"/>
      <c r="I9615" s="13"/>
      <c r="J9615" s="13"/>
      <c r="K9615" s="13"/>
      <c r="L9615" s="13"/>
      <c r="M9615" s="13"/>
      <c r="N9615" s="13"/>
      <c r="O9615" s="13"/>
      <c r="P9615" s="13"/>
      <c r="Q9615" s="13"/>
      <c r="R9615" s="13"/>
      <c r="S9615" s="13"/>
      <c r="T9615" s="13"/>
      <c r="U9615" s="13"/>
      <c r="V9615" s="13"/>
      <c r="W9615" s="13"/>
      <c r="X9615" s="13"/>
      <c r="Y9615" s="13"/>
      <c r="Z9615" s="13"/>
      <c r="AA9615" s="13"/>
      <c r="AB9615" s="13"/>
      <c r="AC9615" s="13"/>
      <c r="AD9615" s="13"/>
      <c r="AE9615" s="13"/>
      <c r="AF9615" s="13"/>
      <c r="AG9615" s="13"/>
      <c r="AH9615" s="13"/>
      <c r="AI9615" s="13"/>
      <c r="AJ9615" s="13"/>
      <c r="AK9615" s="13"/>
      <c r="AL9615" s="13"/>
      <c r="AM9615" s="13"/>
      <c r="AN9615" s="13"/>
      <c r="AO9615" s="13"/>
      <c r="AP9615" s="13"/>
      <c r="AQ9615" s="13"/>
      <c r="AR9615" s="13"/>
      <c r="AS9615" s="13"/>
      <c r="AT9615" s="13"/>
      <c r="AU9615" s="13"/>
      <c r="AV9615" s="13"/>
      <c r="AW9615" s="13"/>
      <c r="AX9615" s="13"/>
      <c r="AY9615" s="13"/>
      <c r="AZ9615" s="12"/>
      <c r="BA9615" s="12"/>
      <c r="BB9615" s="12"/>
      <c r="BC9615" s="11"/>
      <c r="BD9615" s="11"/>
      <c r="BE9615" s="11"/>
      <c r="BF9615" s="11"/>
    </row>
    <row r="9616" spans="1:58" x14ac:dyDescent="0.25">
      <c r="A9616" s="13"/>
      <c r="B9616" s="13"/>
      <c r="C9616" s="13"/>
      <c r="D9616" s="13"/>
      <c r="E9616" s="13"/>
      <c r="F9616" s="13"/>
      <c r="G9616" s="13"/>
      <c r="H9616" s="13"/>
      <c r="I9616" s="13"/>
      <c r="J9616" s="13"/>
      <c r="K9616" s="13"/>
      <c r="L9616" s="13"/>
      <c r="M9616" s="13"/>
      <c r="N9616" s="13"/>
      <c r="O9616" s="13"/>
      <c r="P9616" s="13"/>
      <c r="Q9616" s="13"/>
      <c r="R9616" s="13"/>
      <c r="S9616" s="13"/>
      <c r="T9616" s="13"/>
      <c r="U9616" s="13"/>
      <c r="V9616" s="13"/>
      <c r="W9616" s="13"/>
      <c r="X9616" s="13"/>
      <c r="Y9616" s="13"/>
      <c r="Z9616" s="13"/>
      <c r="AA9616" s="13"/>
      <c r="AB9616" s="13"/>
      <c r="AC9616" s="13"/>
      <c r="AD9616" s="13"/>
      <c r="AE9616" s="13"/>
      <c r="AF9616" s="13"/>
      <c r="AG9616" s="13"/>
      <c r="AH9616" s="13"/>
      <c r="AI9616" s="13"/>
      <c r="AJ9616" s="13"/>
      <c r="AK9616" s="13"/>
      <c r="AL9616" s="13"/>
      <c r="AM9616" s="13"/>
      <c r="AN9616" s="13"/>
      <c r="AO9616" s="13"/>
      <c r="AP9616" s="13"/>
      <c r="AQ9616" s="13"/>
      <c r="AR9616" s="13"/>
      <c r="AS9616" s="13"/>
      <c r="AT9616" s="13"/>
      <c r="AU9616" s="13"/>
      <c r="AV9616" s="13"/>
      <c r="AW9616" s="13"/>
      <c r="AX9616" s="13"/>
      <c r="AY9616" s="13"/>
      <c r="AZ9616" s="12"/>
      <c r="BA9616" s="12"/>
      <c r="BB9616" s="12"/>
      <c r="BC9616" s="11"/>
      <c r="BD9616" s="11"/>
      <c r="BE9616" s="11"/>
      <c r="BF9616" s="11"/>
    </row>
    <row r="9617" spans="1:58" x14ac:dyDescent="0.25">
      <c r="A9617" s="13"/>
      <c r="B9617" s="13"/>
      <c r="C9617" s="13"/>
      <c r="D9617" s="13"/>
      <c r="E9617" s="13"/>
      <c r="F9617" s="13"/>
      <c r="G9617" s="13"/>
      <c r="H9617" s="13"/>
      <c r="I9617" s="13"/>
      <c r="J9617" s="13"/>
      <c r="K9617" s="13"/>
      <c r="L9617" s="13"/>
      <c r="M9617" s="13"/>
      <c r="N9617" s="13"/>
      <c r="O9617" s="13"/>
      <c r="P9617" s="13"/>
      <c r="Q9617" s="13"/>
      <c r="R9617" s="13"/>
      <c r="S9617" s="13"/>
      <c r="T9617" s="13"/>
      <c r="U9617" s="13"/>
      <c r="V9617" s="13"/>
      <c r="W9617" s="13"/>
      <c r="X9617" s="13"/>
      <c r="Y9617" s="13"/>
      <c r="Z9617" s="13"/>
      <c r="AA9617" s="13"/>
      <c r="AB9617" s="13"/>
      <c r="AC9617" s="13"/>
      <c r="AD9617" s="13"/>
      <c r="AE9617" s="13"/>
      <c r="AF9617" s="13"/>
      <c r="AG9617" s="13"/>
      <c r="AH9617" s="13"/>
      <c r="AI9617" s="13"/>
      <c r="AJ9617" s="13"/>
      <c r="AK9617" s="13"/>
      <c r="AL9617" s="13"/>
      <c r="AM9617" s="13"/>
      <c r="AN9617" s="13"/>
      <c r="AO9617" s="13"/>
      <c r="AP9617" s="13"/>
      <c r="AQ9617" s="13"/>
      <c r="AR9617" s="13"/>
      <c r="AS9617" s="13"/>
      <c r="AT9617" s="13"/>
      <c r="AU9617" s="13"/>
      <c r="AV9617" s="13"/>
      <c r="AW9617" s="13"/>
      <c r="AX9617" s="13"/>
      <c r="AY9617" s="13"/>
      <c r="AZ9617" s="12"/>
      <c r="BA9617" s="12"/>
      <c r="BB9617" s="12"/>
      <c r="BC9617" s="11"/>
      <c r="BD9617" s="11"/>
      <c r="BE9617" s="11"/>
      <c r="BF9617" s="11"/>
    </row>
    <row r="9618" spans="1:58" x14ac:dyDescent="0.25">
      <c r="A9618" s="13"/>
      <c r="B9618" s="13"/>
      <c r="C9618" s="13"/>
      <c r="D9618" s="13"/>
      <c r="E9618" s="13"/>
      <c r="F9618" s="13"/>
      <c r="G9618" s="13"/>
      <c r="H9618" s="13"/>
      <c r="I9618" s="13"/>
      <c r="J9618" s="13"/>
      <c r="K9618" s="13"/>
      <c r="L9618" s="13"/>
      <c r="M9618" s="13"/>
      <c r="N9618" s="13"/>
      <c r="O9618" s="13"/>
      <c r="P9618" s="13"/>
      <c r="Q9618" s="13"/>
      <c r="R9618" s="13"/>
      <c r="S9618" s="13"/>
      <c r="T9618" s="13"/>
      <c r="U9618" s="13"/>
      <c r="V9618" s="13"/>
      <c r="W9618" s="13"/>
      <c r="X9618" s="13"/>
      <c r="Y9618" s="13"/>
      <c r="Z9618" s="13"/>
      <c r="AA9618" s="13"/>
      <c r="AB9618" s="13"/>
      <c r="AC9618" s="13"/>
      <c r="AD9618" s="13"/>
      <c r="AE9618" s="13"/>
      <c r="AF9618" s="13"/>
      <c r="AG9618" s="13"/>
      <c r="AH9618" s="13"/>
      <c r="AI9618" s="13"/>
      <c r="AJ9618" s="13"/>
      <c r="AK9618" s="13"/>
      <c r="AL9618" s="13"/>
      <c r="AM9618" s="13"/>
      <c r="AN9618" s="13"/>
      <c r="AO9618" s="13"/>
      <c r="AP9618" s="13"/>
      <c r="AQ9618" s="13"/>
      <c r="AR9618" s="13"/>
      <c r="AS9618" s="13"/>
      <c r="AT9618" s="13"/>
      <c r="AU9618" s="13"/>
      <c r="AV9618" s="13"/>
      <c r="AW9618" s="13"/>
      <c r="AX9618" s="13"/>
      <c r="AY9618" s="13"/>
      <c r="AZ9618" s="12"/>
      <c r="BA9618" s="12"/>
      <c r="BB9618" s="12"/>
      <c r="BC9618" s="11"/>
      <c r="BD9618" s="11"/>
      <c r="BE9618" s="11"/>
      <c r="BF9618" s="11"/>
    </row>
    <row r="9619" spans="1:58" x14ac:dyDescent="0.25">
      <c r="A9619" s="13"/>
      <c r="B9619" s="13"/>
      <c r="C9619" s="13"/>
      <c r="D9619" s="13"/>
      <c r="E9619" s="13"/>
      <c r="F9619" s="13"/>
      <c r="G9619" s="13"/>
      <c r="H9619" s="13"/>
      <c r="I9619" s="13"/>
      <c r="J9619" s="13"/>
      <c r="K9619" s="13"/>
      <c r="L9619" s="13"/>
      <c r="M9619" s="13"/>
      <c r="N9619" s="13"/>
      <c r="O9619" s="13"/>
      <c r="P9619" s="13"/>
      <c r="Q9619" s="13"/>
      <c r="R9619" s="13"/>
      <c r="S9619" s="13"/>
      <c r="T9619" s="13"/>
      <c r="U9619" s="13"/>
      <c r="V9619" s="13"/>
      <c r="W9619" s="13"/>
      <c r="X9619" s="13"/>
      <c r="Y9619" s="13"/>
      <c r="Z9619" s="13"/>
      <c r="AA9619" s="13"/>
      <c r="AB9619" s="13"/>
      <c r="AC9619" s="13"/>
      <c r="AD9619" s="13"/>
      <c r="AE9619" s="13"/>
      <c r="AF9619" s="13"/>
      <c r="AG9619" s="13"/>
      <c r="AH9619" s="13"/>
      <c r="AI9619" s="13"/>
      <c r="AJ9619" s="13"/>
      <c r="AK9619" s="13"/>
      <c r="AL9619" s="13"/>
      <c r="AM9619" s="13"/>
      <c r="AN9619" s="13"/>
      <c r="AO9619" s="13"/>
      <c r="AP9619" s="13"/>
      <c r="AQ9619" s="13"/>
      <c r="AR9619" s="13"/>
      <c r="AS9619" s="13"/>
      <c r="AT9619" s="13"/>
      <c r="AU9619" s="13"/>
      <c r="AV9619" s="13"/>
      <c r="AW9619" s="13"/>
      <c r="AX9619" s="13"/>
      <c r="AY9619" s="13"/>
      <c r="AZ9619" s="12"/>
      <c r="BA9619" s="12"/>
      <c r="BB9619" s="12"/>
      <c r="BC9619" s="11"/>
      <c r="BD9619" s="11"/>
      <c r="BE9619" s="11"/>
      <c r="BF9619" s="11"/>
    </row>
    <row r="9620" spans="1:58" x14ac:dyDescent="0.25">
      <c r="A9620" s="13"/>
      <c r="B9620" s="13"/>
      <c r="C9620" s="13"/>
      <c r="D9620" s="13"/>
      <c r="E9620" s="13"/>
      <c r="F9620" s="13"/>
      <c r="G9620" s="13"/>
      <c r="H9620" s="13"/>
      <c r="I9620" s="13"/>
      <c r="J9620" s="13"/>
      <c r="K9620" s="13"/>
      <c r="L9620" s="13"/>
      <c r="M9620" s="13"/>
      <c r="N9620" s="13"/>
      <c r="O9620" s="13"/>
      <c r="P9620" s="13"/>
      <c r="Q9620" s="13"/>
      <c r="R9620" s="13"/>
      <c r="S9620" s="13"/>
      <c r="T9620" s="13"/>
      <c r="U9620" s="13"/>
      <c r="V9620" s="13"/>
      <c r="W9620" s="13"/>
      <c r="X9620" s="13"/>
      <c r="Y9620" s="13"/>
      <c r="Z9620" s="13"/>
      <c r="AA9620" s="13"/>
      <c r="AB9620" s="13"/>
      <c r="AC9620" s="13"/>
      <c r="AD9620" s="13"/>
      <c r="AE9620" s="13"/>
      <c r="AF9620" s="13"/>
      <c r="AG9620" s="13"/>
      <c r="AH9620" s="13"/>
      <c r="AI9620" s="13"/>
      <c r="AJ9620" s="13"/>
      <c r="AK9620" s="13"/>
      <c r="AL9620" s="13"/>
      <c r="AM9620" s="13"/>
      <c r="AN9620" s="13"/>
      <c r="AO9620" s="13"/>
      <c r="AP9620" s="13"/>
      <c r="AQ9620" s="13"/>
      <c r="AR9620" s="13"/>
      <c r="AS9620" s="13"/>
      <c r="AT9620" s="13"/>
      <c r="AU9620" s="13"/>
      <c r="AV9620" s="13"/>
      <c r="AW9620" s="13"/>
      <c r="AX9620" s="13"/>
      <c r="AY9620" s="13"/>
      <c r="AZ9620" s="12"/>
      <c r="BA9620" s="12"/>
      <c r="BB9620" s="12"/>
      <c r="BC9620" s="11"/>
      <c r="BD9620" s="11"/>
      <c r="BE9620" s="11"/>
      <c r="BF9620" s="11"/>
    </row>
    <row r="9621" spans="1:58" x14ac:dyDescent="0.25">
      <c r="A9621" s="13"/>
      <c r="B9621" s="13"/>
      <c r="C9621" s="13"/>
      <c r="D9621" s="13"/>
      <c r="E9621" s="13"/>
      <c r="F9621" s="13"/>
      <c r="G9621" s="13"/>
      <c r="H9621" s="13"/>
      <c r="I9621" s="13"/>
      <c r="J9621" s="13"/>
      <c r="K9621" s="13"/>
      <c r="L9621" s="13"/>
      <c r="M9621" s="13"/>
      <c r="N9621" s="13"/>
      <c r="O9621" s="13"/>
      <c r="P9621" s="13"/>
      <c r="Q9621" s="13"/>
      <c r="R9621" s="13"/>
      <c r="S9621" s="13"/>
      <c r="T9621" s="13"/>
      <c r="U9621" s="13"/>
      <c r="V9621" s="13"/>
      <c r="W9621" s="13"/>
      <c r="X9621" s="13"/>
      <c r="Y9621" s="13"/>
      <c r="Z9621" s="13"/>
      <c r="AA9621" s="13"/>
      <c r="AB9621" s="13"/>
      <c r="AC9621" s="13"/>
      <c r="AD9621" s="13"/>
      <c r="AE9621" s="13"/>
      <c r="AF9621" s="13"/>
      <c r="AG9621" s="13"/>
      <c r="AH9621" s="13"/>
      <c r="AI9621" s="13"/>
      <c r="AJ9621" s="13"/>
      <c r="AK9621" s="13"/>
      <c r="AL9621" s="13"/>
      <c r="AM9621" s="13"/>
      <c r="AN9621" s="13"/>
      <c r="AO9621" s="13"/>
      <c r="AP9621" s="13"/>
      <c r="AQ9621" s="13"/>
      <c r="AR9621" s="13"/>
      <c r="AS9621" s="13"/>
      <c r="AT9621" s="13"/>
      <c r="AU9621" s="13"/>
      <c r="AV9621" s="13"/>
      <c r="AW9621" s="13"/>
      <c r="AX9621" s="13"/>
      <c r="AY9621" s="13"/>
      <c r="AZ9621" s="12"/>
      <c r="BA9621" s="12"/>
      <c r="BB9621" s="12"/>
      <c r="BC9621" s="11"/>
      <c r="BD9621" s="11"/>
      <c r="BE9621" s="11"/>
      <c r="BF9621" s="11"/>
    </row>
    <row r="9622" spans="1:58" x14ac:dyDescent="0.25">
      <c r="A9622" s="13"/>
      <c r="B9622" s="13"/>
      <c r="C9622" s="13"/>
      <c r="D9622" s="13"/>
      <c r="E9622" s="13"/>
      <c r="F9622" s="13"/>
      <c r="G9622" s="13"/>
      <c r="H9622" s="13"/>
      <c r="I9622" s="13"/>
      <c r="J9622" s="13"/>
      <c r="K9622" s="13"/>
      <c r="L9622" s="13"/>
      <c r="M9622" s="13"/>
      <c r="N9622" s="13"/>
      <c r="O9622" s="13"/>
      <c r="P9622" s="13"/>
      <c r="Q9622" s="13"/>
      <c r="R9622" s="13"/>
      <c r="S9622" s="13"/>
      <c r="T9622" s="13"/>
      <c r="U9622" s="13"/>
      <c r="V9622" s="13"/>
      <c r="W9622" s="13"/>
      <c r="X9622" s="13"/>
      <c r="Y9622" s="13"/>
      <c r="Z9622" s="13"/>
      <c r="AA9622" s="13"/>
      <c r="AB9622" s="13"/>
      <c r="AC9622" s="13"/>
      <c r="AD9622" s="13"/>
      <c r="AE9622" s="13"/>
      <c r="AF9622" s="13"/>
      <c r="AG9622" s="13"/>
      <c r="AH9622" s="13"/>
      <c r="AI9622" s="13"/>
      <c r="AJ9622" s="13"/>
      <c r="AK9622" s="13"/>
      <c r="AL9622" s="13"/>
      <c r="AM9622" s="13"/>
      <c r="AN9622" s="13"/>
      <c r="AO9622" s="13"/>
      <c r="AP9622" s="13"/>
      <c r="AQ9622" s="13"/>
      <c r="AR9622" s="13"/>
      <c r="AS9622" s="13"/>
      <c r="AT9622" s="13"/>
      <c r="AU9622" s="13"/>
      <c r="AV9622" s="13"/>
      <c r="AW9622" s="13"/>
      <c r="AX9622" s="13"/>
      <c r="AY9622" s="13"/>
      <c r="AZ9622" s="12"/>
      <c r="BA9622" s="12"/>
      <c r="BB9622" s="12"/>
      <c r="BC9622" s="11"/>
      <c r="BD9622" s="11"/>
      <c r="BE9622" s="11"/>
      <c r="BF9622" s="11"/>
    </row>
    <row r="9623" spans="1:58" x14ac:dyDescent="0.25">
      <c r="A9623" s="13"/>
      <c r="B9623" s="13"/>
      <c r="C9623" s="13"/>
      <c r="D9623" s="13"/>
      <c r="E9623" s="13"/>
      <c r="F9623" s="13"/>
      <c r="G9623" s="13"/>
      <c r="H9623" s="13"/>
      <c r="I9623" s="13"/>
      <c r="J9623" s="13"/>
      <c r="K9623" s="13"/>
      <c r="L9623" s="13"/>
      <c r="M9623" s="13"/>
      <c r="N9623" s="13"/>
      <c r="O9623" s="13"/>
      <c r="P9623" s="13"/>
      <c r="Q9623" s="13"/>
      <c r="R9623" s="13"/>
      <c r="S9623" s="13"/>
      <c r="T9623" s="13"/>
      <c r="U9623" s="13"/>
      <c r="V9623" s="13"/>
      <c r="W9623" s="13"/>
      <c r="X9623" s="13"/>
      <c r="Y9623" s="13"/>
      <c r="Z9623" s="13"/>
      <c r="AA9623" s="13"/>
      <c r="AB9623" s="13"/>
      <c r="AC9623" s="13"/>
      <c r="AD9623" s="13"/>
      <c r="AE9623" s="13"/>
      <c r="AF9623" s="13"/>
      <c r="AG9623" s="13"/>
      <c r="AH9623" s="13"/>
      <c r="AI9623" s="13"/>
      <c r="AJ9623" s="13"/>
      <c r="AK9623" s="13"/>
      <c r="AL9623" s="13"/>
      <c r="AM9623" s="13"/>
      <c r="AN9623" s="13"/>
      <c r="AO9623" s="13"/>
      <c r="AP9623" s="13"/>
      <c r="AQ9623" s="13"/>
      <c r="AR9623" s="13"/>
      <c r="AS9623" s="13"/>
      <c r="AT9623" s="13"/>
      <c r="AU9623" s="13"/>
      <c r="AV9623" s="13"/>
      <c r="AW9623" s="13"/>
      <c r="AX9623" s="13"/>
      <c r="AY9623" s="13"/>
      <c r="AZ9623" s="12"/>
      <c r="BA9623" s="12"/>
      <c r="BB9623" s="12"/>
      <c r="BC9623" s="11"/>
      <c r="BD9623" s="11"/>
      <c r="BE9623" s="11"/>
      <c r="BF9623" s="11"/>
    </row>
    <row r="9624" spans="1:58" x14ac:dyDescent="0.25">
      <c r="A9624" s="13"/>
      <c r="B9624" s="13"/>
      <c r="C9624" s="13"/>
      <c r="D9624" s="13"/>
      <c r="E9624" s="13"/>
      <c r="F9624" s="13"/>
      <c r="G9624" s="13"/>
      <c r="H9624" s="13"/>
      <c r="I9624" s="13"/>
      <c r="J9624" s="13"/>
      <c r="K9624" s="13"/>
      <c r="L9624" s="13"/>
      <c r="M9624" s="13"/>
      <c r="N9624" s="13"/>
      <c r="O9624" s="13"/>
      <c r="P9624" s="13"/>
      <c r="Q9624" s="13"/>
      <c r="R9624" s="13"/>
      <c r="S9624" s="13"/>
      <c r="T9624" s="13"/>
      <c r="U9624" s="13"/>
      <c r="V9624" s="13"/>
      <c r="W9624" s="13"/>
      <c r="X9624" s="13"/>
      <c r="Y9624" s="13"/>
      <c r="Z9624" s="13"/>
      <c r="AA9624" s="13"/>
      <c r="AB9624" s="13"/>
      <c r="AC9624" s="13"/>
      <c r="AD9624" s="13"/>
      <c r="AE9624" s="13"/>
      <c r="AF9624" s="13"/>
      <c r="AG9624" s="13"/>
      <c r="AH9624" s="13"/>
      <c r="AI9624" s="13"/>
      <c r="AJ9624" s="13"/>
      <c r="AK9624" s="13"/>
      <c r="AL9624" s="13"/>
      <c r="AM9624" s="13"/>
      <c r="AN9624" s="13"/>
      <c r="AO9624" s="13"/>
      <c r="AP9624" s="13"/>
      <c r="AQ9624" s="13"/>
      <c r="AR9624" s="13"/>
      <c r="AS9624" s="13"/>
      <c r="AT9624" s="13"/>
      <c r="AU9624" s="13"/>
      <c r="AV9624" s="13"/>
      <c r="AW9624" s="13"/>
      <c r="AX9624" s="13"/>
      <c r="AY9624" s="13"/>
      <c r="AZ9624" s="12"/>
      <c r="BA9624" s="12"/>
      <c r="BB9624" s="12"/>
      <c r="BC9624" s="11"/>
      <c r="BD9624" s="11"/>
      <c r="BE9624" s="11"/>
      <c r="BF9624" s="11"/>
    </row>
    <row r="9625" spans="1:58" x14ac:dyDescent="0.25">
      <c r="A9625" s="13"/>
      <c r="B9625" s="13"/>
      <c r="C9625" s="13"/>
      <c r="D9625" s="13"/>
      <c r="E9625" s="13"/>
      <c r="F9625" s="13"/>
      <c r="G9625" s="13"/>
      <c r="H9625" s="13"/>
      <c r="I9625" s="13"/>
      <c r="J9625" s="13"/>
      <c r="K9625" s="13"/>
      <c r="L9625" s="13"/>
      <c r="M9625" s="13"/>
      <c r="N9625" s="13"/>
      <c r="O9625" s="13"/>
      <c r="P9625" s="13"/>
      <c r="Q9625" s="13"/>
      <c r="R9625" s="13"/>
      <c r="S9625" s="13"/>
      <c r="T9625" s="13"/>
      <c r="U9625" s="13"/>
      <c r="V9625" s="13"/>
      <c r="W9625" s="13"/>
      <c r="X9625" s="13"/>
      <c r="Y9625" s="13"/>
      <c r="Z9625" s="13"/>
      <c r="AA9625" s="13"/>
      <c r="AB9625" s="13"/>
      <c r="AC9625" s="13"/>
      <c r="AD9625" s="13"/>
      <c r="AE9625" s="13"/>
      <c r="AF9625" s="13"/>
      <c r="AG9625" s="13"/>
      <c r="AH9625" s="13"/>
      <c r="AI9625" s="13"/>
      <c r="AJ9625" s="13"/>
      <c r="AK9625" s="13"/>
      <c r="AL9625" s="13"/>
      <c r="AM9625" s="13"/>
      <c r="AN9625" s="13"/>
      <c r="AO9625" s="13"/>
      <c r="AP9625" s="13"/>
      <c r="AQ9625" s="13"/>
      <c r="AR9625" s="13"/>
      <c r="AS9625" s="13"/>
      <c r="AT9625" s="13"/>
      <c r="AU9625" s="13"/>
      <c r="AV9625" s="13"/>
      <c r="AW9625" s="13"/>
      <c r="AX9625" s="13"/>
      <c r="AY9625" s="13"/>
      <c r="AZ9625" s="12"/>
      <c r="BA9625" s="12"/>
      <c r="BB9625" s="12"/>
      <c r="BC9625" s="11"/>
      <c r="BD9625" s="11"/>
      <c r="BE9625" s="11"/>
      <c r="BF9625" s="11"/>
    </row>
    <row r="9626" spans="1:58" x14ac:dyDescent="0.25">
      <c r="A9626" s="13"/>
      <c r="B9626" s="13"/>
      <c r="C9626" s="13"/>
      <c r="D9626" s="13"/>
      <c r="E9626" s="13"/>
      <c r="F9626" s="13"/>
      <c r="G9626" s="13"/>
      <c r="H9626" s="13"/>
      <c r="I9626" s="13"/>
      <c r="J9626" s="13"/>
      <c r="K9626" s="13"/>
      <c r="L9626" s="13"/>
      <c r="M9626" s="13"/>
      <c r="N9626" s="13"/>
      <c r="O9626" s="13"/>
      <c r="P9626" s="13"/>
      <c r="Q9626" s="13"/>
      <c r="R9626" s="13"/>
      <c r="S9626" s="13"/>
      <c r="T9626" s="13"/>
      <c r="U9626" s="13"/>
      <c r="V9626" s="13"/>
      <c r="W9626" s="13"/>
      <c r="X9626" s="13"/>
      <c r="Y9626" s="13"/>
      <c r="Z9626" s="13"/>
      <c r="AA9626" s="13"/>
      <c r="AB9626" s="13"/>
      <c r="AC9626" s="13"/>
      <c r="AD9626" s="13"/>
      <c r="AE9626" s="13"/>
      <c r="AF9626" s="13"/>
      <c r="AG9626" s="13"/>
      <c r="AH9626" s="13"/>
      <c r="AI9626" s="13"/>
      <c r="AJ9626" s="13"/>
      <c r="AK9626" s="13"/>
      <c r="AL9626" s="13"/>
      <c r="AM9626" s="13"/>
      <c r="AN9626" s="13"/>
      <c r="AO9626" s="13"/>
      <c r="AP9626" s="13"/>
      <c r="AQ9626" s="13"/>
      <c r="AR9626" s="13"/>
      <c r="AS9626" s="13"/>
      <c r="AT9626" s="13"/>
      <c r="AU9626" s="13"/>
      <c r="AV9626" s="13"/>
      <c r="AW9626" s="13"/>
      <c r="AX9626" s="13"/>
      <c r="AY9626" s="13"/>
      <c r="AZ9626" s="12"/>
      <c r="BA9626" s="12"/>
      <c r="BB9626" s="12"/>
      <c r="BC9626" s="11"/>
      <c r="BD9626" s="11"/>
      <c r="BE9626" s="11"/>
      <c r="BF9626" s="11"/>
    </row>
    <row r="9627" spans="1:58" x14ac:dyDescent="0.25">
      <c r="A9627" s="13"/>
      <c r="B9627" s="13"/>
      <c r="C9627" s="13"/>
      <c r="D9627" s="13"/>
      <c r="E9627" s="13"/>
      <c r="F9627" s="13"/>
      <c r="G9627" s="13"/>
      <c r="H9627" s="13"/>
      <c r="I9627" s="13"/>
      <c r="J9627" s="13"/>
      <c r="K9627" s="13"/>
      <c r="L9627" s="13"/>
      <c r="M9627" s="13"/>
      <c r="N9627" s="13"/>
      <c r="O9627" s="13"/>
      <c r="P9627" s="13"/>
      <c r="Q9627" s="13"/>
      <c r="R9627" s="13"/>
      <c r="S9627" s="13"/>
      <c r="T9627" s="13"/>
      <c r="U9627" s="13"/>
      <c r="V9627" s="13"/>
      <c r="W9627" s="13"/>
      <c r="X9627" s="13"/>
      <c r="Y9627" s="13"/>
      <c r="Z9627" s="13"/>
      <c r="AA9627" s="13"/>
      <c r="AB9627" s="13"/>
      <c r="AC9627" s="13"/>
      <c r="AD9627" s="13"/>
      <c r="AE9627" s="13"/>
      <c r="AF9627" s="13"/>
      <c r="AG9627" s="13"/>
      <c r="AH9627" s="13"/>
      <c r="AI9627" s="13"/>
      <c r="AJ9627" s="13"/>
      <c r="AK9627" s="13"/>
      <c r="AL9627" s="13"/>
      <c r="AM9627" s="13"/>
      <c r="AN9627" s="13"/>
      <c r="AO9627" s="13"/>
      <c r="AP9627" s="13"/>
      <c r="AQ9627" s="13"/>
      <c r="AR9627" s="13"/>
      <c r="AS9627" s="13"/>
      <c r="AT9627" s="13"/>
      <c r="AU9627" s="13"/>
      <c r="AV9627" s="13"/>
      <c r="AW9627" s="13"/>
      <c r="AX9627" s="13"/>
      <c r="AY9627" s="13"/>
      <c r="AZ9627" s="12"/>
      <c r="BA9627" s="12"/>
      <c r="BB9627" s="12"/>
      <c r="BC9627" s="11"/>
      <c r="BD9627" s="11"/>
      <c r="BE9627" s="11"/>
      <c r="BF9627" s="11"/>
    </row>
    <row r="9628" spans="1:58" x14ac:dyDescent="0.25">
      <c r="A9628" s="13"/>
      <c r="B9628" s="13"/>
      <c r="C9628" s="13"/>
      <c r="D9628" s="13"/>
      <c r="E9628" s="13"/>
      <c r="F9628" s="13"/>
      <c r="G9628" s="13"/>
      <c r="H9628" s="13"/>
      <c r="I9628" s="13"/>
      <c r="J9628" s="13"/>
      <c r="K9628" s="13"/>
      <c r="L9628" s="13"/>
      <c r="M9628" s="13"/>
      <c r="N9628" s="13"/>
      <c r="O9628" s="13"/>
      <c r="P9628" s="13"/>
      <c r="Q9628" s="13"/>
      <c r="R9628" s="13"/>
      <c r="S9628" s="13"/>
      <c r="T9628" s="13"/>
      <c r="U9628" s="13"/>
      <c r="V9628" s="13"/>
      <c r="W9628" s="13"/>
      <c r="X9628" s="13"/>
      <c r="Y9628" s="13"/>
      <c r="Z9628" s="13"/>
      <c r="AA9628" s="13"/>
      <c r="AB9628" s="13"/>
      <c r="AC9628" s="13"/>
      <c r="AD9628" s="13"/>
      <c r="AE9628" s="13"/>
      <c r="AF9628" s="13"/>
      <c r="AG9628" s="13"/>
      <c r="AH9628" s="13"/>
      <c r="AI9628" s="13"/>
      <c r="AJ9628" s="13"/>
      <c r="AK9628" s="13"/>
      <c r="AL9628" s="13"/>
      <c r="AM9628" s="13"/>
      <c r="AN9628" s="13"/>
      <c r="AO9628" s="13"/>
      <c r="AP9628" s="13"/>
      <c r="AQ9628" s="13"/>
      <c r="AR9628" s="13"/>
      <c r="AS9628" s="13"/>
      <c r="AT9628" s="13"/>
      <c r="AU9628" s="13"/>
      <c r="AV9628" s="13"/>
      <c r="AW9628" s="13"/>
      <c r="AX9628" s="13"/>
      <c r="AY9628" s="13"/>
      <c r="AZ9628" s="12"/>
      <c r="BA9628" s="12"/>
      <c r="BB9628" s="12"/>
      <c r="BC9628" s="11"/>
      <c r="BD9628" s="11"/>
      <c r="BE9628" s="11"/>
      <c r="BF9628" s="11"/>
    </row>
    <row r="9629" spans="1:58" x14ac:dyDescent="0.25">
      <c r="A9629" s="13"/>
      <c r="B9629" s="13"/>
      <c r="C9629" s="13"/>
      <c r="D9629" s="13"/>
      <c r="E9629" s="13"/>
      <c r="F9629" s="13"/>
      <c r="G9629" s="13"/>
      <c r="H9629" s="13"/>
      <c r="I9629" s="13"/>
      <c r="J9629" s="13"/>
      <c r="K9629" s="13"/>
      <c r="L9629" s="13"/>
      <c r="M9629" s="13"/>
      <c r="N9629" s="13"/>
      <c r="O9629" s="13"/>
      <c r="P9629" s="13"/>
      <c r="Q9629" s="13"/>
      <c r="R9629" s="13"/>
      <c r="S9629" s="13"/>
      <c r="T9629" s="13"/>
      <c r="U9629" s="13"/>
      <c r="V9629" s="13"/>
      <c r="W9629" s="13"/>
      <c r="X9629" s="13"/>
      <c r="Y9629" s="13"/>
      <c r="Z9629" s="13"/>
      <c r="AA9629" s="13"/>
      <c r="AB9629" s="13"/>
      <c r="AC9629" s="13"/>
      <c r="AD9629" s="13"/>
      <c r="AE9629" s="13"/>
      <c r="AF9629" s="13"/>
      <c r="AG9629" s="13"/>
      <c r="AH9629" s="13"/>
      <c r="AI9629" s="13"/>
      <c r="AJ9629" s="13"/>
      <c r="AK9629" s="13"/>
      <c r="AL9629" s="13"/>
      <c r="AM9629" s="13"/>
      <c r="AN9629" s="13"/>
      <c r="AO9629" s="13"/>
      <c r="AP9629" s="13"/>
      <c r="AQ9629" s="13"/>
      <c r="AR9629" s="13"/>
      <c r="AS9629" s="13"/>
      <c r="AT9629" s="13"/>
      <c r="AU9629" s="13"/>
      <c r="AV9629" s="13"/>
      <c r="AW9629" s="13"/>
      <c r="AX9629" s="13"/>
      <c r="AY9629" s="13"/>
      <c r="AZ9629" s="12"/>
      <c r="BA9629" s="12"/>
      <c r="BB9629" s="12"/>
      <c r="BC9629" s="11"/>
      <c r="BD9629" s="11"/>
      <c r="BE9629" s="11"/>
      <c r="BF9629" s="11"/>
    </row>
    <row r="9630" spans="1:58" x14ac:dyDescent="0.25">
      <c r="A9630" s="13"/>
      <c r="B9630" s="13"/>
      <c r="C9630" s="13"/>
      <c r="D9630" s="13"/>
      <c r="E9630" s="13"/>
      <c r="F9630" s="13"/>
      <c r="G9630" s="13"/>
      <c r="H9630" s="13"/>
      <c r="I9630" s="13"/>
      <c r="J9630" s="13"/>
      <c r="K9630" s="13"/>
      <c r="L9630" s="13"/>
      <c r="M9630" s="13"/>
      <c r="N9630" s="13"/>
      <c r="O9630" s="13"/>
      <c r="P9630" s="13"/>
      <c r="Q9630" s="13"/>
      <c r="R9630" s="13"/>
      <c r="S9630" s="13"/>
      <c r="T9630" s="13"/>
      <c r="U9630" s="13"/>
      <c r="V9630" s="13"/>
      <c r="W9630" s="13"/>
      <c r="X9630" s="13"/>
      <c r="Y9630" s="13"/>
      <c r="Z9630" s="13"/>
      <c r="AA9630" s="13"/>
      <c r="AB9630" s="13"/>
      <c r="AC9630" s="13"/>
      <c r="AD9630" s="13"/>
      <c r="AE9630" s="13"/>
      <c r="AF9630" s="13"/>
      <c r="AG9630" s="13"/>
      <c r="AH9630" s="13"/>
      <c r="AI9630" s="13"/>
      <c r="AJ9630" s="13"/>
      <c r="AK9630" s="13"/>
      <c r="AL9630" s="13"/>
      <c r="AM9630" s="13"/>
      <c r="AN9630" s="13"/>
      <c r="AO9630" s="13"/>
      <c r="AP9630" s="13"/>
      <c r="AQ9630" s="13"/>
      <c r="AR9630" s="13"/>
      <c r="AS9630" s="13"/>
      <c r="AT9630" s="13"/>
      <c r="AU9630" s="13"/>
      <c r="AV9630" s="13"/>
      <c r="AW9630" s="13"/>
      <c r="AX9630" s="13"/>
      <c r="AY9630" s="13"/>
      <c r="AZ9630" s="12"/>
      <c r="BA9630" s="12"/>
      <c r="BB9630" s="12"/>
      <c r="BC9630" s="11"/>
      <c r="BD9630" s="11"/>
      <c r="BE9630" s="11"/>
      <c r="BF9630" s="11"/>
    </row>
    <row r="9631" spans="1:58" x14ac:dyDescent="0.25">
      <c r="A9631" s="13"/>
      <c r="B9631" s="13"/>
      <c r="C9631" s="13"/>
      <c r="D9631" s="13"/>
      <c r="E9631" s="13"/>
      <c r="F9631" s="13"/>
      <c r="G9631" s="13"/>
      <c r="H9631" s="13"/>
      <c r="I9631" s="13"/>
      <c r="J9631" s="13"/>
      <c r="K9631" s="13"/>
      <c r="L9631" s="13"/>
      <c r="M9631" s="13"/>
      <c r="N9631" s="13"/>
      <c r="O9631" s="13"/>
      <c r="P9631" s="13"/>
      <c r="Q9631" s="13"/>
      <c r="R9631" s="13"/>
      <c r="S9631" s="13"/>
      <c r="T9631" s="13"/>
      <c r="U9631" s="13"/>
      <c r="V9631" s="13"/>
      <c r="W9631" s="13"/>
      <c r="X9631" s="13"/>
      <c r="Y9631" s="13"/>
      <c r="Z9631" s="13"/>
      <c r="AA9631" s="13"/>
      <c r="AB9631" s="13"/>
      <c r="AC9631" s="13"/>
      <c r="AD9631" s="13"/>
      <c r="AE9631" s="13"/>
      <c r="AF9631" s="13"/>
      <c r="AG9631" s="13"/>
      <c r="AH9631" s="13"/>
      <c r="AI9631" s="13"/>
      <c r="AJ9631" s="13"/>
      <c r="AK9631" s="13"/>
      <c r="AL9631" s="13"/>
      <c r="AM9631" s="13"/>
      <c r="AN9631" s="13"/>
      <c r="AO9631" s="13"/>
      <c r="AP9631" s="13"/>
      <c r="AQ9631" s="13"/>
      <c r="AR9631" s="13"/>
      <c r="AS9631" s="13"/>
      <c r="AT9631" s="13"/>
      <c r="AU9631" s="13"/>
      <c r="AV9631" s="13"/>
      <c r="AW9631" s="13"/>
      <c r="AX9631" s="13"/>
      <c r="AY9631" s="13"/>
      <c r="AZ9631" s="12"/>
      <c r="BA9631" s="12"/>
      <c r="BB9631" s="12"/>
      <c r="BC9631" s="11"/>
      <c r="BD9631" s="11"/>
      <c r="BE9631" s="11"/>
      <c r="BF9631" s="11"/>
    </row>
    <row r="9632" spans="1:58" x14ac:dyDescent="0.25">
      <c r="A9632" s="13"/>
      <c r="B9632" s="13"/>
      <c r="C9632" s="13"/>
      <c r="D9632" s="13"/>
      <c r="E9632" s="13"/>
      <c r="F9632" s="13"/>
      <c r="G9632" s="13"/>
      <c r="H9632" s="13"/>
      <c r="I9632" s="13"/>
      <c r="J9632" s="13"/>
      <c r="K9632" s="13"/>
      <c r="L9632" s="13"/>
      <c r="M9632" s="13"/>
      <c r="N9632" s="13"/>
      <c r="O9632" s="13"/>
      <c r="P9632" s="13"/>
      <c r="Q9632" s="13"/>
      <c r="R9632" s="13"/>
      <c r="S9632" s="13"/>
      <c r="T9632" s="13"/>
      <c r="U9632" s="13"/>
      <c r="V9632" s="13"/>
      <c r="W9632" s="13"/>
      <c r="X9632" s="13"/>
      <c r="Y9632" s="13"/>
      <c r="Z9632" s="13"/>
      <c r="AA9632" s="13"/>
      <c r="AB9632" s="13"/>
      <c r="AC9632" s="13"/>
      <c r="AD9632" s="13"/>
      <c r="AE9632" s="13"/>
      <c r="AF9632" s="13"/>
      <c r="AG9632" s="13"/>
      <c r="AH9632" s="13"/>
      <c r="AI9632" s="13"/>
      <c r="AJ9632" s="13"/>
      <c r="AK9632" s="13"/>
      <c r="AL9632" s="13"/>
      <c r="AM9632" s="13"/>
      <c r="AN9632" s="13"/>
      <c r="AO9632" s="13"/>
      <c r="AP9632" s="13"/>
      <c r="AQ9632" s="13"/>
      <c r="AR9632" s="13"/>
      <c r="AS9632" s="13"/>
      <c r="AT9632" s="13"/>
      <c r="AU9632" s="13"/>
      <c r="AV9632" s="13"/>
      <c r="AW9632" s="13"/>
      <c r="AX9632" s="13"/>
      <c r="AY9632" s="13"/>
      <c r="AZ9632" s="12"/>
      <c r="BA9632" s="12"/>
      <c r="BB9632" s="12"/>
      <c r="BC9632" s="11"/>
      <c r="BD9632" s="11"/>
      <c r="BE9632" s="11"/>
      <c r="BF9632" s="11"/>
    </row>
    <row r="9633" spans="1:58" x14ac:dyDescent="0.25">
      <c r="A9633" s="13"/>
      <c r="B9633" s="13"/>
      <c r="C9633" s="13"/>
      <c r="D9633" s="13"/>
      <c r="E9633" s="13"/>
      <c r="F9633" s="13"/>
      <c r="G9633" s="13"/>
      <c r="H9633" s="13"/>
      <c r="I9633" s="13"/>
      <c r="J9633" s="13"/>
      <c r="K9633" s="13"/>
      <c r="L9633" s="13"/>
      <c r="M9633" s="13"/>
      <c r="N9633" s="13"/>
      <c r="O9633" s="13"/>
      <c r="P9633" s="13"/>
      <c r="Q9633" s="13"/>
      <c r="R9633" s="13"/>
      <c r="S9633" s="13"/>
      <c r="T9633" s="13"/>
      <c r="U9633" s="13"/>
      <c r="V9633" s="13"/>
      <c r="W9633" s="13"/>
      <c r="X9633" s="13"/>
      <c r="Y9633" s="13"/>
      <c r="Z9633" s="13"/>
      <c r="AA9633" s="13"/>
      <c r="AB9633" s="13"/>
      <c r="AC9633" s="13"/>
      <c r="AD9633" s="13"/>
      <c r="AE9633" s="13"/>
      <c r="AF9633" s="13"/>
      <c r="AG9633" s="13"/>
      <c r="AH9633" s="13"/>
      <c r="AI9633" s="13"/>
      <c r="AJ9633" s="13"/>
      <c r="AK9633" s="13"/>
      <c r="AL9633" s="13"/>
      <c r="AM9633" s="13"/>
      <c r="AN9633" s="13"/>
      <c r="AO9633" s="13"/>
      <c r="AP9633" s="13"/>
      <c r="AQ9633" s="13"/>
      <c r="AR9633" s="13"/>
      <c r="AS9633" s="13"/>
      <c r="AT9633" s="13"/>
      <c r="AU9633" s="13"/>
      <c r="AV9633" s="13"/>
      <c r="AW9633" s="13"/>
      <c r="AX9633" s="13"/>
      <c r="AY9633" s="13"/>
      <c r="AZ9633" s="12"/>
      <c r="BA9633" s="12"/>
      <c r="BB9633" s="12"/>
      <c r="BC9633" s="11"/>
      <c r="BD9633" s="11"/>
      <c r="BE9633" s="11"/>
      <c r="BF9633" s="11"/>
    </row>
    <row r="9634" spans="1:58" x14ac:dyDescent="0.25">
      <c r="A9634" s="13"/>
      <c r="B9634" s="13"/>
      <c r="C9634" s="13"/>
      <c r="D9634" s="13"/>
      <c r="E9634" s="13"/>
      <c r="F9634" s="13"/>
      <c r="G9634" s="13"/>
      <c r="H9634" s="13"/>
      <c r="I9634" s="13"/>
      <c r="J9634" s="13"/>
      <c r="K9634" s="13"/>
      <c r="L9634" s="13"/>
      <c r="M9634" s="13"/>
      <c r="N9634" s="13"/>
      <c r="O9634" s="13"/>
      <c r="P9634" s="13"/>
      <c r="Q9634" s="13"/>
      <c r="R9634" s="13"/>
      <c r="S9634" s="13"/>
      <c r="T9634" s="13"/>
      <c r="U9634" s="13"/>
      <c r="V9634" s="13"/>
      <c r="W9634" s="13"/>
      <c r="X9634" s="13"/>
      <c r="Y9634" s="13"/>
      <c r="Z9634" s="13"/>
      <c r="AA9634" s="13"/>
      <c r="AB9634" s="13"/>
      <c r="AC9634" s="13"/>
      <c r="AD9634" s="13"/>
      <c r="AE9634" s="13"/>
      <c r="AF9634" s="13"/>
      <c r="AG9634" s="13"/>
      <c r="AH9634" s="13"/>
      <c r="AI9634" s="13"/>
      <c r="AJ9634" s="13"/>
      <c r="AK9634" s="13"/>
      <c r="AL9634" s="13"/>
      <c r="AM9634" s="13"/>
      <c r="AN9634" s="13"/>
      <c r="AO9634" s="13"/>
      <c r="AP9634" s="13"/>
      <c r="AQ9634" s="13"/>
      <c r="AR9634" s="13"/>
      <c r="AS9634" s="13"/>
      <c r="AT9634" s="13"/>
      <c r="AU9634" s="13"/>
      <c r="AV9634" s="13"/>
      <c r="AW9634" s="13"/>
      <c r="AX9634" s="13"/>
      <c r="AY9634" s="13"/>
      <c r="AZ9634" s="12"/>
      <c r="BA9634" s="12"/>
      <c r="BB9634" s="12"/>
      <c r="BC9634" s="11"/>
      <c r="BD9634" s="11"/>
      <c r="BE9634" s="11"/>
      <c r="BF9634" s="11"/>
    </row>
    <row r="9635" spans="1:58" x14ac:dyDescent="0.25">
      <c r="A9635" s="13"/>
      <c r="B9635" s="13"/>
      <c r="C9635" s="13"/>
      <c r="D9635" s="13"/>
      <c r="E9635" s="13"/>
      <c r="F9635" s="13"/>
      <c r="G9635" s="13"/>
      <c r="H9635" s="13"/>
      <c r="I9635" s="13"/>
      <c r="J9635" s="13"/>
      <c r="K9635" s="13"/>
      <c r="L9635" s="13"/>
      <c r="M9635" s="13"/>
      <c r="N9635" s="13"/>
      <c r="O9635" s="13"/>
      <c r="P9635" s="13"/>
      <c r="Q9635" s="13"/>
      <c r="R9635" s="13"/>
      <c r="S9635" s="13"/>
      <c r="T9635" s="13"/>
      <c r="U9635" s="13"/>
      <c r="V9635" s="13"/>
      <c r="W9635" s="13"/>
      <c r="X9635" s="13"/>
      <c r="Y9635" s="13"/>
      <c r="Z9635" s="13"/>
      <c r="AA9635" s="13"/>
      <c r="AB9635" s="13"/>
      <c r="AC9635" s="13"/>
      <c r="AD9635" s="13"/>
      <c r="AE9635" s="13"/>
      <c r="AF9635" s="13"/>
      <c r="AG9635" s="13"/>
      <c r="AH9635" s="13"/>
      <c r="AI9635" s="13"/>
      <c r="AJ9635" s="13"/>
      <c r="AK9635" s="13"/>
      <c r="AL9635" s="13"/>
      <c r="AM9635" s="13"/>
      <c r="AN9635" s="13"/>
      <c r="AO9635" s="13"/>
      <c r="AP9635" s="13"/>
      <c r="AQ9635" s="13"/>
      <c r="AR9635" s="13"/>
      <c r="AS9635" s="13"/>
      <c r="AT9635" s="13"/>
      <c r="AU9635" s="13"/>
      <c r="AV9635" s="13"/>
      <c r="AW9635" s="13"/>
      <c r="AX9635" s="13"/>
      <c r="AY9635" s="13"/>
      <c r="AZ9635" s="12"/>
      <c r="BA9635" s="12"/>
      <c r="BB9635" s="12"/>
      <c r="BC9635" s="11"/>
      <c r="BD9635" s="11"/>
      <c r="BE9635" s="11"/>
      <c r="BF9635" s="11"/>
    </row>
    <row r="9636" spans="1:58" x14ac:dyDescent="0.25">
      <c r="A9636" s="13"/>
      <c r="B9636" s="13"/>
      <c r="C9636" s="13"/>
      <c r="D9636" s="13"/>
      <c r="E9636" s="13"/>
      <c r="F9636" s="13"/>
      <c r="G9636" s="13"/>
      <c r="H9636" s="13"/>
      <c r="I9636" s="13"/>
      <c r="J9636" s="13"/>
      <c r="K9636" s="13"/>
      <c r="L9636" s="13"/>
      <c r="M9636" s="13"/>
      <c r="N9636" s="13"/>
      <c r="O9636" s="13"/>
      <c r="P9636" s="13"/>
      <c r="Q9636" s="13"/>
      <c r="R9636" s="13"/>
      <c r="S9636" s="13"/>
      <c r="T9636" s="13"/>
      <c r="U9636" s="13"/>
      <c r="V9636" s="13"/>
      <c r="W9636" s="13"/>
      <c r="X9636" s="13"/>
      <c r="Y9636" s="13"/>
      <c r="Z9636" s="13"/>
      <c r="AA9636" s="13"/>
      <c r="AB9636" s="13"/>
      <c r="AC9636" s="13"/>
      <c r="AD9636" s="13"/>
      <c r="AE9636" s="13"/>
      <c r="AF9636" s="13"/>
      <c r="AG9636" s="13"/>
      <c r="AH9636" s="13"/>
      <c r="AI9636" s="13"/>
      <c r="AJ9636" s="13"/>
      <c r="AK9636" s="13"/>
      <c r="AL9636" s="13"/>
      <c r="AM9636" s="13"/>
      <c r="AN9636" s="13"/>
      <c r="AO9636" s="13"/>
      <c r="AP9636" s="13"/>
      <c r="AQ9636" s="13"/>
      <c r="AR9636" s="13"/>
      <c r="AS9636" s="13"/>
      <c r="AT9636" s="13"/>
      <c r="AU9636" s="13"/>
      <c r="AV9636" s="13"/>
      <c r="AW9636" s="13"/>
      <c r="AX9636" s="13"/>
      <c r="AY9636" s="13"/>
      <c r="AZ9636" s="12"/>
      <c r="BA9636" s="12"/>
      <c r="BB9636" s="12"/>
      <c r="BC9636" s="11"/>
      <c r="BD9636" s="11"/>
      <c r="BE9636" s="11"/>
      <c r="BF9636" s="11"/>
    </row>
    <row r="9637" spans="1:58" x14ac:dyDescent="0.25">
      <c r="A9637" s="13"/>
      <c r="B9637" s="13"/>
      <c r="C9637" s="13"/>
      <c r="D9637" s="13"/>
      <c r="E9637" s="13"/>
      <c r="F9637" s="13"/>
      <c r="G9637" s="13"/>
      <c r="H9637" s="13"/>
      <c r="I9637" s="13"/>
      <c r="J9637" s="13"/>
      <c r="K9637" s="13"/>
      <c r="L9637" s="13"/>
      <c r="M9637" s="13"/>
      <c r="N9637" s="13"/>
      <c r="O9637" s="13"/>
      <c r="P9637" s="13"/>
      <c r="Q9637" s="13"/>
      <c r="R9637" s="13"/>
      <c r="S9637" s="13"/>
      <c r="T9637" s="13"/>
      <c r="U9637" s="13"/>
      <c r="V9637" s="13"/>
      <c r="W9637" s="13"/>
      <c r="X9637" s="13"/>
      <c r="Y9637" s="13"/>
      <c r="Z9637" s="13"/>
      <c r="AA9637" s="13"/>
      <c r="AB9637" s="13"/>
      <c r="AC9637" s="13"/>
      <c r="AD9637" s="13"/>
      <c r="AE9637" s="13"/>
      <c r="AF9637" s="13"/>
      <c r="AG9637" s="13"/>
      <c r="AH9637" s="13"/>
      <c r="AI9637" s="13"/>
      <c r="AJ9637" s="13"/>
      <c r="AK9637" s="13"/>
      <c r="AL9637" s="13"/>
      <c r="AM9637" s="13"/>
      <c r="AN9637" s="13"/>
      <c r="AO9637" s="13"/>
      <c r="AP9637" s="13"/>
      <c r="AQ9637" s="13"/>
      <c r="AR9637" s="13"/>
      <c r="AS9637" s="13"/>
      <c r="AT9637" s="13"/>
      <c r="AU9637" s="13"/>
      <c r="AV9637" s="13"/>
      <c r="AW9637" s="13"/>
      <c r="AX9637" s="13"/>
      <c r="AY9637" s="13"/>
      <c r="AZ9637" s="12"/>
      <c r="BA9637" s="12"/>
      <c r="BB9637" s="12"/>
      <c r="BC9637" s="11"/>
      <c r="BD9637" s="11"/>
      <c r="BE9637" s="11"/>
      <c r="BF9637" s="11"/>
    </row>
    <row r="9638" spans="1:58" x14ac:dyDescent="0.25">
      <c r="A9638" s="13"/>
      <c r="B9638" s="13"/>
      <c r="C9638" s="13"/>
      <c r="D9638" s="13"/>
      <c r="E9638" s="13"/>
      <c r="F9638" s="13"/>
      <c r="G9638" s="13"/>
      <c r="H9638" s="13"/>
      <c r="I9638" s="13"/>
      <c r="J9638" s="13"/>
      <c r="K9638" s="13"/>
      <c r="L9638" s="13"/>
      <c r="M9638" s="13"/>
      <c r="N9638" s="13"/>
      <c r="O9638" s="13"/>
      <c r="P9638" s="13"/>
      <c r="Q9638" s="13"/>
      <c r="R9638" s="13"/>
      <c r="S9638" s="13"/>
      <c r="T9638" s="13"/>
      <c r="U9638" s="13"/>
      <c r="V9638" s="13"/>
      <c r="W9638" s="13"/>
      <c r="X9638" s="13"/>
      <c r="Y9638" s="13"/>
      <c r="Z9638" s="13"/>
      <c r="AA9638" s="13"/>
      <c r="AB9638" s="13"/>
      <c r="AC9638" s="13"/>
      <c r="AD9638" s="13"/>
      <c r="AE9638" s="13"/>
      <c r="AF9638" s="13"/>
      <c r="AG9638" s="13"/>
      <c r="AH9638" s="13"/>
      <c r="AI9638" s="13"/>
      <c r="AJ9638" s="13"/>
      <c r="AK9638" s="13"/>
      <c r="AL9638" s="13"/>
      <c r="AM9638" s="13"/>
      <c r="AN9638" s="13"/>
      <c r="AO9638" s="13"/>
      <c r="AP9638" s="13"/>
      <c r="AQ9638" s="13"/>
      <c r="AR9638" s="13"/>
      <c r="AS9638" s="13"/>
      <c r="AT9638" s="13"/>
      <c r="AU9638" s="13"/>
      <c r="AV9638" s="13"/>
      <c r="AW9638" s="13"/>
      <c r="AX9638" s="13"/>
      <c r="AY9638" s="13"/>
      <c r="AZ9638" s="12"/>
      <c r="BA9638" s="12"/>
      <c r="BB9638" s="12"/>
      <c r="BC9638" s="11"/>
      <c r="BD9638" s="11"/>
      <c r="BE9638" s="11"/>
      <c r="BF9638" s="11"/>
    </row>
    <row r="9639" spans="1:58" x14ac:dyDescent="0.25">
      <c r="A9639" s="13"/>
      <c r="B9639" s="13"/>
      <c r="C9639" s="13"/>
      <c r="D9639" s="13"/>
      <c r="E9639" s="13"/>
      <c r="F9639" s="13"/>
      <c r="G9639" s="13"/>
      <c r="H9639" s="13"/>
      <c r="I9639" s="13"/>
      <c r="J9639" s="13"/>
      <c r="K9639" s="13"/>
      <c r="L9639" s="13"/>
      <c r="M9639" s="13"/>
      <c r="N9639" s="13"/>
      <c r="O9639" s="13"/>
      <c r="P9639" s="13"/>
      <c r="Q9639" s="13"/>
      <c r="R9639" s="13"/>
      <c r="S9639" s="13"/>
      <c r="T9639" s="13"/>
      <c r="U9639" s="13"/>
      <c r="V9639" s="13"/>
      <c r="W9639" s="13"/>
      <c r="X9639" s="13"/>
      <c r="Y9639" s="13"/>
      <c r="Z9639" s="13"/>
      <c r="AA9639" s="13"/>
      <c r="AB9639" s="13"/>
      <c r="AC9639" s="13"/>
      <c r="AD9639" s="13"/>
      <c r="AE9639" s="13"/>
      <c r="AF9639" s="13"/>
      <c r="AG9639" s="13"/>
      <c r="AH9639" s="13"/>
      <c r="AI9639" s="13"/>
      <c r="AJ9639" s="13"/>
      <c r="AK9639" s="13"/>
      <c r="AL9639" s="13"/>
      <c r="AM9639" s="13"/>
      <c r="AN9639" s="13"/>
      <c r="AO9639" s="13"/>
      <c r="AP9639" s="13"/>
      <c r="AQ9639" s="13"/>
      <c r="AR9639" s="13"/>
      <c r="AS9639" s="13"/>
      <c r="AT9639" s="13"/>
      <c r="AU9639" s="13"/>
      <c r="AV9639" s="13"/>
      <c r="AW9639" s="13"/>
      <c r="AX9639" s="13"/>
      <c r="AY9639" s="13"/>
      <c r="AZ9639" s="12"/>
      <c r="BA9639" s="12"/>
      <c r="BB9639" s="12"/>
      <c r="BC9639" s="11"/>
      <c r="BD9639" s="11"/>
      <c r="BE9639" s="11"/>
      <c r="BF9639" s="11"/>
    </row>
    <row r="9640" spans="1:58" x14ac:dyDescent="0.25">
      <c r="A9640" s="13"/>
      <c r="B9640" s="13"/>
      <c r="C9640" s="13"/>
      <c r="D9640" s="13"/>
      <c r="E9640" s="13"/>
      <c r="F9640" s="13"/>
      <c r="G9640" s="13"/>
      <c r="H9640" s="13"/>
      <c r="I9640" s="13"/>
      <c r="J9640" s="13"/>
      <c r="K9640" s="13"/>
      <c r="L9640" s="13"/>
      <c r="M9640" s="13"/>
      <c r="N9640" s="13"/>
      <c r="O9640" s="13"/>
      <c r="P9640" s="13"/>
      <c r="Q9640" s="13"/>
      <c r="R9640" s="13"/>
      <c r="S9640" s="13"/>
      <c r="T9640" s="13"/>
      <c r="U9640" s="13"/>
      <c r="V9640" s="13"/>
      <c r="W9640" s="13"/>
      <c r="X9640" s="13"/>
      <c r="Y9640" s="13"/>
      <c r="Z9640" s="13"/>
      <c r="AA9640" s="13"/>
      <c r="AB9640" s="13"/>
      <c r="AC9640" s="13"/>
      <c r="AD9640" s="13"/>
      <c r="AE9640" s="13"/>
      <c r="AF9640" s="13"/>
      <c r="AG9640" s="13"/>
      <c r="AH9640" s="13"/>
      <c r="AI9640" s="13"/>
      <c r="AJ9640" s="13"/>
      <c r="AK9640" s="13"/>
      <c r="AL9640" s="13"/>
      <c r="AM9640" s="13"/>
      <c r="AN9640" s="13"/>
      <c r="AO9640" s="13"/>
      <c r="AP9640" s="13"/>
      <c r="AQ9640" s="13"/>
      <c r="AR9640" s="13"/>
      <c r="AS9640" s="13"/>
      <c r="AT9640" s="13"/>
      <c r="AU9640" s="13"/>
      <c r="AV9640" s="13"/>
      <c r="AW9640" s="13"/>
      <c r="AX9640" s="13"/>
      <c r="AY9640" s="13"/>
      <c r="AZ9640" s="12"/>
      <c r="BA9640" s="12"/>
      <c r="BB9640" s="12"/>
      <c r="BC9640" s="11"/>
      <c r="BD9640" s="11"/>
      <c r="BE9640" s="11"/>
      <c r="BF9640" s="11"/>
    </row>
    <row r="9641" spans="1:58" x14ac:dyDescent="0.25">
      <c r="A9641" s="13"/>
      <c r="B9641" s="13"/>
      <c r="C9641" s="13"/>
      <c r="D9641" s="13"/>
      <c r="E9641" s="13"/>
      <c r="F9641" s="13"/>
      <c r="G9641" s="13"/>
      <c r="H9641" s="13"/>
      <c r="I9641" s="13"/>
      <c r="J9641" s="13"/>
      <c r="K9641" s="13"/>
      <c r="L9641" s="13"/>
      <c r="M9641" s="13"/>
      <c r="N9641" s="13"/>
      <c r="O9641" s="13"/>
      <c r="P9641" s="13"/>
      <c r="Q9641" s="13"/>
      <c r="R9641" s="13"/>
      <c r="S9641" s="13"/>
      <c r="T9641" s="13"/>
      <c r="U9641" s="13"/>
      <c r="V9641" s="13"/>
      <c r="W9641" s="13"/>
      <c r="X9641" s="13"/>
      <c r="Y9641" s="13"/>
      <c r="Z9641" s="13"/>
      <c r="AA9641" s="13"/>
      <c r="AB9641" s="13"/>
      <c r="AC9641" s="13"/>
      <c r="AD9641" s="13"/>
      <c r="AE9641" s="13"/>
      <c r="AF9641" s="13"/>
      <c r="AG9641" s="13"/>
      <c r="AH9641" s="13"/>
      <c r="AI9641" s="13"/>
      <c r="AJ9641" s="13"/>
      <c r="AK9641" s="13"/>
      <c r="AL9641" s="13"/>
      <c r="AM9641" s="13"/>
      <c r="AN9641" s="13"/>
      <c r="AO9641" s="13"/>
      <c r="AP9641" s="13"/>
      <c r="AQ9641" s="13"/>
      <c r="AR9641" s="13"/>
      <c r="AS9641" s="13"/>
      <c r="AT9641" s="13"/>
      <c r="AU9641" s="13"/>
      <c r="AV9641" s="13"/>
      <c r="AW9641" s="13"/>
      <c r="AX9641" s="13"/>
      <c r="AY9641" s="13"/>
      <c r="AZ9641" s="12"/>
      <c r="BA9641" s="12"/>
      <c r="BB9641" s="12"/>
      <c r="BC9641" s="11"/>
      <c r="BD9641" s="11"/>
      <c r="BE9641" s="11"/>
      <c r="BF9641" s="11"/>
    </row>
    <row r="9642" spans="1:58" x14ac:dyDescent="0.25">
      <c r="A9642" s="13"/>
      <c r="B9642" s="13"/>
      <c r="C9642" s="13"/>
      <c r="D9642" s="13"/>
      <c r="E9642" s="13"/>
      <c r="F9642" s="13"/>
      <c r="G9642" s="13"/>
      <c r="H9642" s="13"/>
      <c r="I9642" s="13"/>
      <c r="J9642" s="13"/>
      <c r="K9642" s="13"/>
      <c r="L9642" s="13"/>
      <c r="M9642" s="13"/>
      <c r="N9642" s="13"/>
      <c r="O9642" s="13"/>
      <c r="P9642" s="13"/>
      <c r="Q9642" s="13"/>
      <c r="R9642" s="13"/>
      <c r="S9642" s="13"/>
      <c r="T9642" s="13"/>
      <c r="U9642" s="13"/>
      <c r="V9642" s="13"/>
      <c r="W9642" s="13"/>
      <c r="X9642" s="13"/>
      <c r="Y9642" s="13"/>
      <c r="Z9642" s="13"/>
      <c r="AA9642" s="13"/>
      <c r="AB9642" s="13"/>
      <c r="AC9642" s="13"/>
      <c r="AD9642" s="13"/>
      <c r="AE9642" s="13"/>
      <c r="AF9642" s="13"/>
      <c r="AG9642" s="13"/>
      <c r="AH9642" s="13"/>
      <c r="AI9642" s="13"/>
      <c r="AJ9642" s="13"/>
      <c r="AK9642" s="13"/>
      <c r="AL9642" s="13"/>
      <c r="AM9642" s="13"/>
      <c r="AN9642" s="13"/>
      <c r="AO9642" s="13"/>
      <c r="AP9642" s="13"/>
      <c r="AQ9642" s="13"/>
      <c r="AR9642" s="13"/>
      <c r="AS9642" s="13"/>
      <c r="AT9642" s="13"/>
      <c r="AU9642" s="13"/>
      <c r="AV9642" s="13"/>
      <c r="AW9642" s="13"/>
      <c r="AX9642" s="13"/>
      <c r="AY9642" s="13"/>
      <c r="AZ9642" s="12"/>
      <c r="BA9642" s="12"/>
      <c r="BB9642" s="12"/>
      <c r="BC9642" s="11"/>
      <c r="BD9642" s="11"/>
      <c r="BE9642" s="11"/>
      <c r="BF9642" s="11"/>
    </row>
    <row r="9643" spans="1:58" x14ac:dyDescent="0.25">
      <c r="A9643" s="13"/>
      <c r="B9643" s="13"/>
      <c r="C9643" s="13"/>
      <c r="D9643" s="13"/>
      <c r="E9643" s="13"/>
      <c r="F9643" s="13"/>
      <c r="G9643" s="13"/>
      <c r="H9643" s="13"/>
      <c r="I9643" s="13"/>
      <c r="J9643" s="13"/>
      <c r="K9643" s="13"/>
      <c r="L9643" s="13"/>
      <c r="M9643" s="13"/>
      <c r="N9643" s="13"/>
      <c r="O9643" s="13"/>
      <c r="P9643" s="13"/>
      <c r="Q9643" s="13"/>
      <c r="R9643" s="13"/>
      <c r="S9643" s="13"/>
      <c r="T9643" s="13"/>
      <c r="U9643" s="13"/>
      <c r="V9643" s="13"/>
      <c r="W9643" s="13"/>
      <c r="X9643" s="13"/>
      <c r="Y9643" s="13"/>
      <c r="Z9643" s="13"/>
      <c r="AA9643" s="13"/>
      <c r="AB9643" s="13"/>
      <c r="AC9643" s="13"/>
      <c r="AD9643" s="13"/>
      <c r="AE9643" s="13"/>
      <c r="AF9643" s="13"/>
      <c r="AG9643" s="13"/>
      <c r="AH9643" s="13"/>
      <c r="AI9643" s="13"/>
      <c r="AJ9643" s="13"/>
      <c r="AK9643" s="13"/>
      <c r="AL9643" s="13"/>
      <c r="AM9643" s="13"/>
      <c r="AN9643" s="13"/>
      <c r="AO9643" s="13"/>
      <c r="AP9643" s="13"/>
      <c r="AQ9643" s="13"/>
      <c r="AR9643" s="13"/>
      <c r="AS9643" s="13"/>
      <c r="AT9643" s="13"/>
      <c r="AU9643" s="13"/>
      <c r="AV9643" s="13"/>
      <c r="AW9643" s="13"/>
      <c r="AX9643" s="13"/>
      <c r="AY9643" s="13"/>
      <c r="AZ9643" s="12"/>
      <c r="BA9643" s="12"/>
      <c r="BB9643" s="12"/>
      <c r="BC9643" s="11"/>
      <c r="BD9643" s="11"/>
      <c r="BE9643" s="11"/>
      <c r="BF9643" s="11"/>
    </row>
    <row r="9644" spans="1:58" x14ac:dyDescent="0.25">
      <c r="A9644" s="13"/>
      <c r="B9644" s="13"/>
      <c r="C9644" s="13"/>
      <c r="D9644" s="13"/>
      <c r="E9644" s="13"/>
      <c r="F9644" s="13"/>
      <c r="G9644" s="13"/>
      <c r="H9644" s="13"/>
      <c r="I9644" s="13"/>
      <c r="J9644" s="13"/>
      <c r="K9644" s="13"/>
      <c r="L9644" s="13"/>
      <c r="M9644" s="13"/>
      <c r="N9644" s="13"/>
      <c r="O9644" s="13"/>
      <c r="P9644" s="13"/>
      <c r="Q9644" s="13"/>
      <c r="R9644" s="13"/>
      <c r="S9644" s="13"/>
      <c r="T9644" s="13"/>
      <c r="U9644" s="13"/>
      <c r="V9644" s="13"/>
      <c r="W9644" s="13"/>
      <c r="X9644" s="13"/>
      <c r="Y9644" s="13"/>
      <c r="Z9644" s="13"/>
      <c r="AA9644" s="13"/>
      <c r="AB9644" s="13"/>
      <c r="AC9644" s="13"/>
      <c r="AD9644" s="13"/>
      <c r="AE9644" s="13"/>
      <c r="AF9644" s="13"/>
      <c r="AG9644" s="13"/>
      <c r="AH9644" s="13"/>
      <c r="AI9644" s="13"/>
      <c r="AJ9644" s="13"/>
      <c r="AK9644" s="13"/>
      <c r="AL9644" s="13"/>
      <c r="AM9644" s="13"/>
      <c r="AN9644" s="13"/>
      <c r="AO9644" s="13"/>
      <c r="AP9644" s="13"/>
      <c r="AQ9644" s="13"/>
      <c r="AR9644" s="13"/>
      <c r="AS9644" s="13"/>
      <c r="AT9644" s="13"/>
      <c r="AU9644" s="13"/>
      <c r="AV9644" s="13"/>
      <c r="AW9644" s="13"/>
      <c r="AX9644" s="13"/>
      <c r="AY9644" s="13"/>
      <c r="AZ9644" s="12"/>
      <c r="BA9644" s="12"/>
      <c r="BB9644" s="12"/>
      <c r="BC9644" s="11"/>
      <c r="BD9644" s="11"/>
      <c r="BE9644" s="11"/>
      <c r="BF9644" s="11"/>
    </row>
    <row r="9645" spans="1:58" x14ac:dyDescent="0.25">
      <c r="A9645" s="13"/>
      <c r="B9645" s="13"/>
      <c r="C9645" s="13"/>
      <c r="D9645" s="13"/>
      <c r="E9645" s="13"/>
      <c r="F9645" s="13"/>
      <c r="G9645" s="13"/>
      <c r="H9645" s="13"/>
      <c r="I9645" s="13"/>
      <c r="J9645" s="13"/>
      <c r="K9645" s="13"/>
      <c r="L9645" s="13"/>
      <c r="M9645" s="13"/>
      <c r="N9645" s="13"/>
      <c r="O9645" s="13"/>
      <c r="P9645" s="13"/>
      <c r="Q9645" s="13"/>
      <c r="R9645" s="13"/>
      <c r="S9645" s="13"/>
      <c r="T9645" s="13"/>
      <c r="U9645" s="13"/>
      <c r="V9645" s="13"/>
      <c r="W9645" s="13"/>
      <c r="X9645" s="13"/>
      <c r="Y9645" s="13"/>
      <c r="Z9645" s="13"/>
      <c r="AA9645" s="13"/>
      <c r="AB9645" s="13"/>
      <c r="AC9645" s="13"/>
      <c r="AD9645" s="13"/>
      <c r="AE9645" s="13"/>
      <c r="AF9645" s="13"/>
      <c r="AG9645" s="13"/>
      <c r="AH9645" s="13"/>
      <c r="AI9645" s="13"/>
      <c r="AJ9645" s="13"/>
      <c r="AK9645" s="13"/>
      <c r="AL9645" s="13"/>
      <c r="AM9645" s="13"/>
      <c r="AN9645" s="13"/>
      <c r="AO9645" s="13"/>
      <c r="AP9645" s="13"/>
      <c r="AQ9645" s="13"/>
      <c r="AR9645" s="13"/>
      <c r="AS9645" s="13"/>
      <c r="AT9645" s="13"/>
      <c r="AU9645" s="13"/>
      <c r="AV9645" s="13"/>
      <c r="AW9645" s="13"/>
      <c r="AX9645" s="13"/>
      <c r="AY9645" s="13"/>
      <c r="AZ9645" s="12"/>
      <c r="BA9645" s="12"/>
      <c r="BB9645" s="12"/>
      <c r="BC9645" s="11"/>
      <c r="BD9645" s="11"/>
      <c r="BE9645" s="11"/>
      <c r="BF9645" s="11"/>
    </row>
    <row r="9646" spans="1:58" x14ac:dyDescent="0.25">
      <c r="A9646" s="13"/>
      <c r="B9646" s="13"/>
      <c r="C9646" s="13"/>
      <c r="D9646" s="13"/>
      <c r="E9646" s="13"/>
      <c r="F9646" s="13"/>
      <c r="G9646" s="13"/>
      <c r="H9646" s="13"/>
      <c r="I9646" s="13"/>
      <c r="J9646" s="13"/>
      <c r="K9646" s="13"/>
      <c r="L9646" s="13"/>
      <c r="M9646" s="13"/>
      <c r="N9646" s="13"/>
      <c r="O9646" s="13"/>
      <c r="P9646" s="13"/>
      <c r="Q9646" s="13"/>
      <c r="R9646" s="13"/>
      <c r="S9646" s="13"/>
      <c r="T9646" s="13"/>
      <c r="U9646" s="13"/>
      <c r="V9646" s="13"/>
      <c r="W9646" s="13"/>
      <c r="X9646" s="13"/>
      <c r="Y9646" s="13"/>
      <c r="Z9646" s="13"/>
      <c r="AA9646" s="13"/>
      <c r="AB9646" s="13"/>
      <c r="AC9646" s="13"/>
      <c r="AD9646" s="13"/>
      <c r="AE9646" s="13"/>
      <c r="AF9646" s="13"/>
      <c r="AG9646" s="13"/>
      <c r="AH9646" s="13"/>
      <c r="AI9646" s="13"/>
      <c r="AJ9646" s="13"/>
      <c r="AK9646" s="13"/>
      <c r="AL9646" s="13"/>
      <c r="AM9646" s="13"/>
      <c r="AN9646" s="13"/>
      <c r="AO9646" s="13"/>
      <c r="AP9646" s="13"/>
      <c r="AQ9646" s="13"/>
      <c r="AR9646" s="13"/>
      <c r="AS9646" s="13"/>
      <c r="AT9646" s="13"/>
      <c r="AU9646" s="13"/>
      <c r="AV9646" s="13"/>
      <c r="AW9646" s="13"/>
      <c r="AX9646" s="13"/>
      <c r="AY9646" s="13"/>
      <c r="AZ9646" s="12"/>
      <c r="BA9646" s="12"/>
      <c r="BB9646" s="12"/>
      <c r="BC9646" s="11"/>
      <c r="BD9646" s="11"/>
      <c r="BE9646" s="11"/>
      <c r="BF9646" s="11"/>
    </row>
    <row r="9647" spans="1:58" x14ac:dyDescent="0.25">
      <c r="A9647" s="13"/>
      <c r="B9647" s="13"/>
      <c r="C9647" s="13"/>
      <c r="D9647" s="13"/>
      <c r="E9647" s="13"/>
      <c r="F9647" s="13"/>
      <c r="G9647" s="13"/>
      <c r="H9647" s="13"/>
      <c r="I9647" s="13"/>
      <c r="J9647" s="13"/>
      <c r="K9647" s="13"/>
      <c r="L9647" s="13"/>
      <c r="M9647" s="13"/>
      <c r="N9647" s="13"/>
      <c r="O9647" s="13"/>
      <c r="P9647" s="13"/>
      <c r="Q9647" s="13"/>
      <c r="R9647" s="13"/>
      <c r="S9647" s="13"/>
      <c r="T9647" s="13"/>
      <c r="U9647" s="13"/>
      <c r="V9647" s="13"/>
      <c r="W9647" s="13"/>
      <c r="X9647" s="13"/>
      <c r="Y9647" s="13"/>
      <c r="Z9647" s="13"/>
      <c r="AA9647" s="13"/>
      <c r="AB9647" s="13"/>
      <c r="AC9647" s="13"/>
      <c r="AD9647" s="13"/>
      <c r="AE9647" s="13"/>
      <c r="AF9647" s="13"/>
      <c r="AG9647" s="13"/>
      <c r="AH9647" s="13"/>
      <c r="AI9647" s="13"/>
      <c r="AJ9647" s="13"/>
      <c r="AK9647" s="13"/>
      <c r="AL9647" s="13"/>
      <c r="AM9647" s="13"/>
      <c r="AN9647" s="13"/>
      <c r="AO9647" s="13"/>
      <c r="AP9647" s="13"/>
      <c r="AQ9647" s="13"/>
      <c r="AR9647" s="13"/>
      <c r="AS9647" s="13"/>
      <c r="AT9647" s="13"/>
      <c r="AU9647" s="13"/>
      <c r="AV9647" s="13"/>
      <c r="AW9647" s="13"/>
      <c r="AX9647" s="13"/>
      <c r="AY9647" s="13"/>
      <c r="AZ9647" s="12"/>
      <c r="BA9647" s="12"/>
      <c r="BB9647" s="12"/>
      <c r="BC9647" s="11"/>
      <c r="BD9647" s="11"/>
      <c r="BE9647" s="11"/>
      <c r="BF9647" s="11"/>
    </row>
    <row r="9648" spans="1:58" x14ac:dyDescent="0.25">
      <c r="A9648" s="13"/>
      <c r="B9648" s="13"/>
      <c r="C9648" s="13"/>
      <c r="D9648" s="13"/>
      <c r="E9648" s="13"/>
      <c r="F9648" s="13"/>
      <c r="G9648" s="13"/>
      <c r="H9648" s="13"/>
      <c r="I9648" s="13"/>
      <c r="J9648" s="13"/>
      <c r="K9648" s="13"/>
      <c r="L9648" s="13"/>
      <c r="M9648" s="13"/>
      <c r="N9648" s="13"/>
      <c r="O9648" s="13"/>
      <c r="P9648" s="13"/>
      <c r="Q9648" s="13"/>
      <c r="R9648" s="13"/>
      <c r="S9648" s="13"/>
      <c r="T9648" s="13"/>
      <c r="U9648" s="13"/>
      <c r="V9648" s="13"/>
      <c r="W9648" s="13"/>
      <c r="X9648" s="13"/>
      <c r="Y9648" s="13"/>
      <c r="Z9648" s="13"/>
      <c r="AA9648" s="13"/>
      <c r="AB9648" s="13"/>
      <c r="AC9648" s="13"/>
      <c r="AD9648" s="13"/>
      <c r="AE9648" s="13"/>
      <c r="AF9648" s="13"/>
      <c r="AG9648" s="13"/>
      <c r="AH9648" s="13"/>
      <c r="AI9648" s="13"/>
      <c r="AJ9648" s="13"/>
      <c r="AK9648" s="13"/>
      <c r="AL9648" s="13"/>
      <c r="AM9648" s="13"/>
      <c r="AN9648" s="13"/>
      <c r="AO9648" s="13"/>
      <c r="AP9648" s="13"/>
      <c r="AQ9648" s="13"/>
      <c r="AR9648" s="13"/>
      <c r="AS9648" s="13"/>
      <c r="AT9648" s="13"/>
      <c r="AU9648" s="13"/>
      <c r="AV9648" s="13"/>
      <c r="AW9648" s="13"/>
      <c r="AX9648" s="13"/>
      <c r="AY9648" s="13"/>
      <c r="AZ9648" s="12"/>
      <c r="BA9648" s="12"/>
      <c r="BB9648" s="12"/>
      <c r="BC9648" s="11"/>
      <c r="BD9648" s="11"/>
      <c r="BE9648" s="11"/>
      <c r="BF9648" s="11"/>
    </row>
    <row r="9649" spans="1:58" x14ac:dyDescent="0.25">
      <c r="A9649" s="13"/>
      <c r="B9649" s="13"/>
      <c r="C9649" s="13"/>
      <c r="D9649" s="13"/>
      <c r="E9649" s="13"/>
      <c r="F9649" s="13"/>
      <c r="G9649" s="13"/>
      <c r="H9649" s="13"/>
      <c r="I9649" s="13"/>
      <c r="J9649" s="13"/>
      <c r="K9649" s="13"/>
      <c r="L9649" s="13"/>
      <c r="M9649" s="13"/>
      <c r="N9649" s="13"/>
      <c r="O9649" s="13"/>
      <c r="P9649" s="13"/>
      <c r="Q9649" s="13"/>
      <c r="R9649" s="13"/>
      <c r="S9649" s="13"/>
      <c r="T9649" s="13"/>
      <c r="U9649" s="13"/>
      <c r="V9649" s="13"/>
      <c r="W9649" s="13"/>
      <c r="X9649" s="13"/>
      <c r="Y9649" s="13"/>
      <c r="Z9649" s="13"/>
      <c r="AA9649" s="13"/>
      <c r="AB9649" s="13"/>
      <c r="AC9649" s="13"/>
      <c r="AD9649" s="13"/>
      <c r="AE9649" s="13"/>
      <c r="AF9649" s="13"/>
      <c r="AG9649" s="13"/>
      <c r="AH9649" s="13"/>
      <c r="AI9649" s="13"/>
      <c r="AJ9649" s="13"/>
      <c r="AK9649" s="13"/>
      <c r="AL9649" s="13"/>
      <c r="AM9649" s="13"/>
      <c r="AN9649" s="13"/>
      <c r="AO9649" s="13"/>
      <c r="AP9649" s="13"/>
      <c r="AQ9649" s="13"/>
      <c r="AR9649" s="13"/>
      <c r="AS9649" s="13"/>
      <c r="AT9649" s="13"/>
      <c r="AU9649" s="13"/>
      <c r="AV9649" s="13"/>
      <c r="AW9649" s="13"/>
      <c r="AX9649" s="13"/>
      <c r="AY9649" s="13"/>
      <c r="AZ9649" s="12"/>
      <c r="BA9649" s="12"/>
      <c r="BB9649" s="12"/>
      <c r="BC9649" s="11"/>
      <c r="BD9649" s="11"/>
      <c r="BE9649" s="11"/>
      <c r="BF9649" s="11"/>
    </row>
    <row r="9650" spans="1:58" x14ac:dyDescent="0.25">
      <c r="A9650" s="13"/>
      <c r="B9650" s="13"/>
      <c r="C9650" s="13"/>
      <c r="D9650" s="13"/>
      <c r="E9650" s="13"/>
      <c r="F9650" s="13"/>
      <c r="G9650" s="13"/>
      <c r="H9650" s="13"/>
      <c r="I9650" s="13"/>
      <c r="J9650" s="13"/>
      <c r="K9650" s="13"/>
      <c r="L9650" s="13"/>
      <c r="M9650" s="13"/>
      <c r="N9650" s="13"/>
      <c r="O9650" s="13"/>
      <c r="P9650" s="13"/>
      <c r="Q9650" s="13"/>
      <c r="R9650" s="13"/>
      <c r="S9650" s="13"/>
      <c r="T9650" s="13"/>
      <c r="U9650" s="13"/>
      <c r="V9650" s="13"/>
      <c r="W9650" s="13"/>
      <c r="X9650" s="13"/>
      <c r="Y9650" s="13"/>
      <c r="Z9650" s="13"/>
      <c r="AA9650" s="13"/>
      <c r="AB9650" s="13"/>
      <c r="AC9650" s="13"/>
      <c r="AD9650" s="13"/>
      <c r="AE9650" s="13"/>
      <c r="AF9650" s="13"/>
      <c r="AG9650" s="13"/>
      <c r="AH9650" s="13"/>
      <c r="AI9650" s="13"/>
      <c r="AJ9650" s="13"/>
      <c r="AK9650" s="13"/>
      <c r="AL9650" s="13"/>
      <c r="AM9650" s="13"/>
      <c r="AN9650" s="13"/>
      <c r="AO9650" s="13"/>
      <c r="AP9650" s="13"/>
      <c r="AQ9650" s="13"/>
      <c r="AR9650" s="13"/>
      <c r="AS9650" s="13"/>
      <c r="AT9650" s="13"/>
      <c r="AU9650" s="13"/>
      <c r="AV9650" s="13"/>
      <c r="AW9650" s="13"/>
      <c r="AX9650" s="13"/>
      <c r="AY9650" s="13"/>
      <c r="AZ9650" s="12"/>
      <c r="BA9650" s="12"/>
      <c r="BB9650" s="12"/>
      <c r="BC9650" s="11"/>
      <c r="BD9650" s="11"/>
      <c r="BE9650" s="11"/>
      <c r="BF9650" s="11"/>
    </row>
    <row r="9651" spans="1:58" x14ac:dyDescent="0.25">
      <c r="A9651" s="13"/>
      <c r="B9651" s="13"/>
      <c r="C9651" s="13"/>
      <c r="D9651" s="13"/>
      <c r="E9651" s="13"/>
      <c r="F9651" s="13"/>
      <c r="G9651" s="13"/>
      <c r="H9651" s="13"/>
      <c r="I9651" s="13"/>
      <c r="J9651" s="13"/>
      <c r="K9651" s="13"/>
      <c r="L9651" s="13"/>
      <c r="M9651" s="13"/>
      <c r="N9651" s="13"/>
      <c r="O9651" s="13"/>
      <c r="P9651" s="13"/>
      <c r="Q9651" s="13"/>
      <c r="R9651" s="13"/>
      <c r="S9651" s="13"/>
      <c r="T9651" s="13"/>
      <c r="U9651" s="13"/>
      <c r="V9651" s="13"/>
      <c r="W9651" s="13"/>
      <c r="X9651" s="13"/>
      <c r="Y9651" s="13"/>
      <c r="Z9651" s="13"/>
      <c r="AA9651" s="13"/>
      <c r="AB9651" s="13"/>
      <c r="AC9651" s="13"/>
      <c r="AD9651" s="13"/>
      <c r="AE9651" s="13"/>
      <c r="AF9651" s="13"/>
      <c r="AG9651" s="13"/>
      <c r="AH9651" s="13"/>
      <c r="AI9651" s="13"/>
      <c r="AJ9651" s="13"/>
      <c r="AK9651" s="13"/>
      <c r="AL9651" s="13"/>
      <c r="AM9651" s="13"/>
      <c r="AN9651" s="13"/>
      <c r="AO9651" s="13"/>
      <c r="AP9651" s="13"/>
      <c r="AQ9651" s="13"/>
      <c r="AR9651" s="13"/>
      <c r="AS9651" s="13"/>
      <c r="AT9651" s="13"/>
      <c r="AU9651" s="13"/>
      <c r="AV9651" s="13"/>
      <c r="AW9651" s="13"/>
      <c r="AX9651" s="13"/>
      <c r="AY9651" s="13"/>
      <c r="AZ9651" s="12"/>
      <c r="BA9651" s="12"/>
      <c r="BB9651" s="12"/>
      <c r="BC9651" s="11"/>
      <c r="BD9651" s="11"/>
      <c r="BE9651" s="11"/>
      <c r="BF9651" s="11"/>
    </row>
    <row r="9652" spans="1:58" x14ac:dyDescent="0.25">
      <c r="A9652" s="13"/>
      <c r="B9652" s="13"/>
      <c r="C9652" s="13"/>
      <c r="D9652" s="13"/>
      <c r="E9652" s="13"/>
      <c r="F9652" s="13"/>
      <c r="G9652" s="13"/>
      <c r="H9652" s="13"/>
      <c r="I9652" s="13"/>
      <c r="J9652" s="13"/>
      <c r="K9652" s="13"/>
      <c r="L9652" s="13"/>
      <c r="M9652" s="13"/>
      <c r="N9652" s="13"/>
      <c r="O9652" s="13"/>
      <c r="P9652" s="13"/>
      <c r="Q9652" s="13"/>
      <c r="R9652" s="13"/>
      <c r="S9652" s="13"/>
      <c r="T9652" s="13"/>
      <c r="U9652" s="13"/>
      <c r="V9652" s="13"/>
      <c r="W9652" s="13"/>
      <c r="X9652" s="13"/>
      <c r="Y9652" s="13"/>
      <c r="Z9652" s="13"/>
      <c r="AA9652" s="13"/>
      <c r="AB9652" s="13"/>
      <c r="AC9652" s="13"/>
      <c r="AD9652" s="13"/>
      <c r="AE9652" s="13"/>
      <c r="AF9652" s="13"/>
      <c r="AG9652" s="13"/>
      <c r="AH9652" s="13"/>
      <c r="AI9652" s="13"/>
      <c r="AJ9652" s="13"/>
      <c r="AK9652" s="13"/>
      <c r="AL9652" s="13"/>
      <c r="AM9652" s="13"/>
      <c r="AN9652" s="13"/>
      <c r="AO9652" s="13"/>
      <c r="AP9652" s="13"/>
      <c r="AQ9652" s="13"/>
      <c r="AR9652" s="13"/>
      <c r="AS9652" s="13"/>
      <c r="AT9652" s="13"/>
      <c r="AU9652" s="13"/>
      <c r="AV9652" s="13"/>
      <c r="AW9652" s="13"/>
      <c r="AX9652" s="13"/>
      <c r="AY9652" s="13"/>
      <c r="AZ9652" s="12"/>
      <c r="BA9652" s="12"/>
      <c r="BB9652" s="12"/>
      <c r="BC9652" s="11"/>
      <c r="BD9652" s="11"/>
      <c r="BE9652" s="11"/>
      <c r="BF9652" s="11"/>
    </row>
    <row r="9653" spans="1:58" x14ac:dyDescent="0.25">
      <c r="A9653" s="13"/>
      <c r="B9653" s="13"/>
      <c r="C9653" s="13"/>
      <c r="D9653" s="13"/>
      <c r="E9653" s="13"/>
      <c r="F9653" s="13"/>
      <c r="G9653" s="13"/>
      <c r="H9653" s="13"/>
      <c r="I9653" s="13"/>
      <c r="J9653" s="13"/>
      <c r="K9653" s="13"/>
      <c r="L9653" s="13"/>
      <c r="M9653" s="13"/>
      <c r="N9653" s="13"/>
      <c r="O9653" s="13"/>
      <c r="P9653" s="13"/>
      <c r="Q9653" s="13"/>
      <c r="R9653" s="13"/>
      <c r="S9653" s="13"/>
      <c r="T9653" s="13"/>
      <c r="U9653" s="13"/>
      <c r="V9653" s="13"/>
      <c r="W9653" s="13"/>
      <c r="X9653" s="13"/>
      <c r="Y9653" s="13"/>
      <c r="Z9653" s="13"/>
      <c r="AA9653" s="13"/>
      <c r="AB9653" s="13"/>
      <c r="AC9653" s="13"/>
      <c r="AD9653" s="13"/>
      <c r="AE9653" s="13"/>
      <c r="AF9653" s="13"/>
      <c r="AG9653" s="13"/>
      <c r="AH9653" s="13"/>
      <c r="AI9653" s="13"/>
      <c r="AJ9653" s="13"/>
      <c r="AK9653" s="13"/>
      <c r="AL9653" s="13"/>
      <c r="AM9653" s="13"/>
      <c r="AN9653" s="13"/>
      <c r="AO9653" s="13"/>
      <c r="AP9653" s="13"/>
      <c r="AQ9653" s="13"/>
      <c r="AR9653" s="13"/>
      <c r="AS9653" s="13"/>
      <c r="AT9653" s="13"/>
      <c r="AU9653" s="13"/>
      <c r="AV9653" s="13"/>
      <c r="AW9653" s="13"/>
      <c r="AX9653" s="13"/>
      <c r="AY9653" s="13"/>
      <c r="AZ9653" s="12"/>
      <c r="BA9653" s="12"/>
      <c r="BB9653" s="12"/>
      <c r="BC9653" s="11"/>
      <c r="BD9653" s="11"/>
      <c r="BE9653" s="11"/>
      <c r="BF9653" s="11"/>
    </row>
    <row r="9654" spans="1:58" x14ac:dyDescent="0.25">
      <c r="A9654" s="13"/>
      <c r="B9654" s="13"/>
      <c r="C9654" s="13"/>
      <c r="D9654" s="13"/>
      <c r="E9654" s="13"/>
      <c r="F9654" s="13"/>
      <c r="G9654" s="13"/>
      <c r="H9654" s="13"/>
      <c r="I9654" s="13"/>
      <c r="J9654" s="13"/>
      <c r="K9654" s="13"/>
      <c r="L9654" s="13"/>
      <c r="M9654" s="13"/>
      <c r="N9654" s="13"/>
      <c r="O9654" s="13"/>
      <c r="P9654" s="13"/>
      <c r="Q9654" s="13"/>
      <c r="R9654" s="13"/>
      <c r="S9654" s="13"/>
      <c r="T9654" s="13"/>
      <c r="U9654" s="13"/>
      <c r="V9654" s="13"/>
      <c r="W9654" s="13"/>
      <c r="X9654" s="13"/>
      <c r="Y9654" s="13"/>
      <c r="Z9654" s="13"/>
      <c r="AA9654" s="13"/>
      <c r="AB9654" s="13"/>
      <c r="AC9654" s="13"/>
      <c r="AD9654" s="13"/>
      <c r="AE9654" s="13"/>
      <c r="AF9654" s="13"/>
      <c r="AG9654" s="13"/>
      <c r="AH9654" s="13"/>
      <c r="AI9654" s="13"/>
      <c r="AJ9654" s="13"/>
      <c r="AK9654" s="13"/>
      <c r="AL9654" s="13"/>
      <c r="AM9654" s="13"/>
      <c r="AN9654" s="13"/>
      <c r="AO9654" s="13"/>
      <c r="AP9654" s="13"/>
      <c r="AQ9654" s="13"/>
      <c r="AR9654" s="13"/>
      <c r="AS9654" s="13"/>
      <c r="AT9654" s="13"/>
      <c r="AU9654" s="13"/>
      <c r="AV9654" s="13"/>
      <c r="AW9654" s="13"/>
      <c r="AX9654" s="13"/>
      <c r="AY9654" s="13"/>
      <c r="AZ9654" s="12"/>
      <c r="BA9654" s="12"/>
      <c r="BB9654" s="12"/>
      <c r="BC9654" s="11"/>
      <c r="BD9654" s="11"/>
      <c r="BE9654" s="11"/>
      <c r="BF9654" s="11"/>
    </row>
    <row r="9655" spans="1:58" x14ac:dyDescent="0.25">
      <c r="A9655" s="13"/>
      <c r="B9655" s="13"/>
      <c r="C9655" s="13"/>
      <c r="D9655" s="13"/>
      <c r="E9655" s="13"/>
      <c r="F9655" s="13"/>
      <c r="G9655" s="13"/>
      <c r="H9655" s="13"/>
      <c r="I9655" s="13"/>
      <c r="J9655" s="13"/>
      <c r="K9655" s="13"/>
      <c r="L9655" s="13"/>
      <c r="M9655" s="13"/>
      <c r="N9655" s="13"/>
      <c r="O9655" s="13"/>
      <c r="P9655" s="13"/>
      <c r="Q9655" s="13"/>
      <c r="R9655" s="13"/>
      <c r="S9655" s="13"/>
      <c r="T9655" s="13"/>
      <c r="U9655" s="13"/>
      <c r="V9655" s="13"/>
      <c r="W9655" s="13"/>
      <c r="X9655" s="13"/>
      <c r="Y9655" s="13"/>
      <c r="Z9655" s="13"/>
      <c r="AA9655" s="13"/>
      <c r="AB9655" s="13"/>
      <c r="AC9655" s="13"/>
      <c r="AD9655" s="13"/>
      <c r="AE9655" s="13"/>
      <c r="AF9655" s="13"/>
      <c r="AG9655" s="13"/>
      <c r="AH9655" s="13"/>
      <c r="AI9655" s="13"/>
      <c r="AJ9655" s="13"/>
      <c r="AK9655" s="13"/>
      <c r="AL9655" s="13"/>
      <c r="AM9655" s="13"/>
      <c r="AN9655" s="13"/>
      <c r="AO9655" s="13"/>
      <c r="AP9655" s="13"/>
      <c r="AQ9655" s="13"/>
      <c r="AR9655" s="13"/>
      <c r="AS9655" s="13"/>
      <c r="AT9655" s="13"/>
      <c r="AU9655" s="13"/>
      <c r="AV9655" s="13"/>
      <c r="AW9655" s="13"/>
      <c r="AX9655" s="13"/>
      <c r="AY9655" s="13"/>
      <c r="AZ9655" s="12"/>
      <c r="BA9655" s="12"/>
      <c r="BB9655" s="12"/>
      <c r="BC9655" s="11"/>
      <c r="BD9655" s="11"/>
      <c r="BE9655" s="11"/>
      <c r="BF9655" s="11"/>
    </row>
    <row r="9656" spans="1:58" x14ac:dyDescent="0.25">
      <c r="A9656" s="13"/>
      <c r="B9656" s="13"/>
      <c r="C9656" s="13"/>
      <c r="D9656" s="13"/>
      <c r="E9656" s="13"/>
      <c r="F9656" s="13"/>
      <c r="G9656" s="13"/>
      <c r="H9656" s="13"/>
      <c r="I9656" s="13"/>
      <c r="J9656" s="13"/>
      <c r="K9656" s="13"/>
      <c r="L9656" s="13"/>
      <c r="M9656" s="13"/>
      <c r="N9656" s="13"/>
      <c r="O9656" s="13"/>
      <c r="P9656" s="13"/>
      <c r="Q9656" s="13"/>
      <c r="R9656" s="13"/>
      <c r="S9656" s="13"/>
      <c r="T9656" s="13"/>
      <c r="U9656" s="13"/>
      <c r="V9656" s="13"/>
      <c r="W9656" s="13"/>
      <c r="X9656" s="13"/>
      <c r="Y9656" s="13"/>
      <c r="Z9656" s="13"/>
      <c r="AA9656" s="13"/>
      <c r="AB9656" s="13"/>
      <c r="AC9656" s="13"/>
      <c r="AD9656" s="13"/>
      <c r="AE9656" s="13"/>
      <c r="AF9656" s="13"/>
      <c r="AG9656" s="13"/>
      <c r="AH9656" s="13"/>
      <c r="AI9656" s="13"/>
      <c r="AJ9656" s="13"/>
      <c r="AK9656" s="13"/>
      <c r="AL9656" s="13"/>
      <c r="AM9656" s="13"/>
      <c r="AN9656" s="13"/>
      <c r="AO9656" s="13"/>
      <c r="AP9656" s="13"/>
      <c r="AQ9656" s="13"/>
      <c r="AR9656" s="13"/>
      <c r="AS9656" s="13"/>
      <c r="AT9656" s="13"/>
      <c r="AU9656" s="13"/>
      <c r="AV9656" s="13"/>
      <c r="AW9656" s="13"/>
      <c r="AX9656" s="13"/>
      <c r="AY9656" s="13"/>
      <c r="AZ9656" s="12"/>
      <c r="BA9656" s="12"/>
      <c r="BB9656" s="12"/>
      <c r="BC9656" s="11"/>
      <c r="BD9656" s="11"/>
      <c r="BE9656" s="11"/>
      <c r="BF9656" s="11"/>
    </row>
    <row r="9657" spans="1:58" x14ac:dyDescent="0.25">
      <c r="A9657" s="13"/>
      <c r="B9657" s="13"/>
      <c r="C9657" s="13"/>
      <c r="D9657" s="13"/>
      <c r="E9657" s="13"/>
      <c r="F9657" s="13"/>
      <c r="G9657" s="13"/>
      <c r="H9657" s="13"/>
      <c r="I9657" s="13"/>
      <c r="J9657" s="13"/>
      <c r="K9657" s="13"/>
      <c r="L9657" s="13"/>
      <c r="M9657" s="13"/>
      <c r="N9657" s="13"/>
      <c r="O9657" s="13"/>
      <c r="P9657" s="13"/>
      <c r="Q9657" s="13"/>
      <c r="R9657" s="13"/>
      <c r="S9657" s="13"/>
      <c r="T9657" s="13"/>
      <c r="U9657" s="13"/>
      <c r="V9657" s="13"/>
      <c r="W9657" s="13"/>
      <c r="X9657" s="13"/>
      <c r="Y9657" s="13"/>
      <c r="Z9657" s="13"/>
      <c r="AA9657" s="13"/>
      <c r="AB9657" s="13"/>
      <c r="AC9657" s="13"/>
      <c r="AD9657" s="13"/>
      <c r="AE9657" s="13"/>
      <c r="AF9657" s="13"/>
      <c r="AG9657" s="13"/>
      <c r="AH9657" s="13"/>
      <c r="AI9657" s="13"/>
      <c r="AJ9657" s="13"/>
      <c r="AK9657" s="13"/>
      <c r="AL9657" s="13"/>
      <c r="AM9657" s="13"/>
      <c r="AN9657" s="13"/>
      <c r="AO9657" s="13"/>
      <c r="AP9657" s="13"/>
      <c r="AQ9657" s="13"/>
      <c r="AR9657" s="13"/>
      <c r="AS9657" s="13"/>
      <c r="AT9657" s="13"/>
      <c r="AU9657" s="13"/>
      <c r="AV9657" s="13"/>
      <c r="AW9657" s="13"/>
      <c r="AX9657" s="13"/>
      <c r="AY9657" s="13"/>
      <c r="AZ9657" s="12"/>
      <c r="BA9657" s="12"/>
      <c r="BB9657" s="12"/>
      <c r="BC9657" s="11"/>
      <c r="BD9657" s="11"/>
      <c r="BE9657" s="11"/>
      <c r="BF9657" s="11"/>
    </row>
    <row r="9658" spans="1:58" x14ac:dyDescent="0.25">
      <c r="A9658" s="13"/>
      <c r="B9658" s="13"/>
      <c r="C9658" s="13"/>
      <c r="D9658" s="13"/>
      <c r="E9658" s="13"/>
      <c r="F9658" s="13"/>
      <c r="G9658" s="13"/>
      <c r="H9658" s="13"/>
      <c r="I9658" s="13"/>
      <c r="J9658" s="13"/>
      <c r="K9658" s="13"/>
      <c r="L9658" s="13"/>
      <c r="M9658" s="13"/>
      <c r="N9658" s="13"/>
      <c r="O9658" s="13"/>
      <c r="P9658" s="13"/>
      <c r="Q9658" s="13"/>
      <c r="R9658" s="13"/>
      <c r="S9658" s="13"/>
      <c r="T9658" s="13"/>
      <c r="U9658" s="13"/>
      <c r="V9658" s="13"/>
      <c r="W9658" s="13"/>
      <c r="X9658" s="13"/>
      <c r="Y9658" s="13"/>
      <c r="Z9658" s="13"/>
      <c r="AA9658" s="13"/>
      <c r="AB9658" s="13"/>
      <c r="AC9658" s="13"/>
      <c r="AD9658" s="13"/>
      <c r="AE9658" s="13"/>
      <c r="AF9658" s="13"/>
      <c r="AG9658" s="13"/>
      <c r="AH9658" s="13"/>
      <c r="AI9658" s="13"/>
      <c r="AJ9658" s="13"/>
      <c r="AK9658" s="13"/>
      <c r="AL9658" s="13"/>
      <c r="AM9658" s="13"/>
      <c r="AN9658" s="13"/>
      <c r="AO9658" s="13"/>
      <c r="AP9658" s="13"/>
      <c r="AQ9658" s="13"/>
      <c r="AR9658" s="13"/>
      <c r="AS9658" s="13"/>
      <c r="AT9658" s="13"/>
      <c r="AU9658" s="13"/>
      <c r="AV9658" s="13"/>
      <c r="AW9658" s="13"/>
      <c r="AX9658" s="13"/>
      <c r="AY9658" s="13"/>
      <c r="AZ9658" s="12"/>
      <c r="BA9658" s="12"/>
      <c r="BB9658" s="12"/>
      <c r="BC9658" s="11"/>
      <c r="BD9658" s="11"/>
      <c r="BE9658" s="11"/>
      <c r="BF9658" s="11"/>
    </row>
    <row r="9659" spans="1:58" x14ac:dyDescent="0.25">
      <c r="A9659" s="13"/>
      <c r="B9659" s="13"/>
      <c r="C9659" s="13"/>
      <c r="D9659" s="13"/>
      <c r="E9659" s="13"/>
      <c r="F9659" s="13"/>
      <c r="G9659" s="13"/>
      <c r="H9659" s="13"/>
      <c r="I9659" s="13"/>
      <c r="J9659" s="13"/>
      <c r="K9659" s="13"/>
      <c r="L9659" s="13"/>
      <c r="M9659" s="13"/>
      <c r="N9659" s="13"/>
      <c r="O9659" s="13"/>
      <c r="P9659" s="13"/>
      <c r="Q9659" s="13"/>
      <c r="R9659" s="13"/>
      <c r="S9659" s="13"/>
      <c r="T9659" s="13"/>
      <c r="U9659" s="13"/>
      <c r="V9659" s="13"/>
      <c r="W9659" s="13"/>
      <c r="X9659" s="13"/>
      <c r="Y9659" s="13"/>
      <c r="Z9659" s="13"/>
      <c r="AA9659" s="13"/>
      <c r="AB9659" s="13"/>
      <c r="AC9659" s="13"/>
      <c r="AD9659" s="13"/>
      <c r="AE9659" s="13"/>
      <c r="AF9659" s="13"/>
      <c r="AG9659" s="13"/>
      <c r="AH9659" s="13"/>
      <c r="AI9659" s="13"/>
      <c r="AJ9659" s="13"/>
      <c r="AK9659" s="13"/>
      <c r="AL9659" s="13"/>
      <c r="AM9659" s="13"/>
      <c r="AN9659" s="13"/>
      <c r="AO9659" s="13"/>
      <c r="AP9659" s="13"/>
      <c r="AQ9659" s="13"/>
      <c r="AR9659" s="13"/>
      <c r="AS9659" s="13"/>
      <c r="AT9659" s="13"/>
      <c r="AU9659" s="13"/>
      <c r="AV9659" s="13"/>
      <c r="AW9659" s="13"/>
      <c r="AX9659" s="13"/>
      <c r="AY9659" s="13"/>
      <c r="AZ9659" s="12"/>
      <c r="BA9659" s="12"/>
      <c r="BB9659" s="12"/>
      <c r="BC9659" s="11"/>
      <c r="BD9659" s="11"/>
      <c r="BE9659" s="11"/>
      <c r="BF9659" s="11"/>
    </row>
    <row r="9660" spans="1:58" x14ac:dyDescent="0.25">
      <c r="A9660" s="13"/>
      <c r="B9660" s="13"/>
      <c r="C9660" s="13"/>
      <c r="D9660" s="13"/>
      <c r="E9660" s="13"/>
      <c r="F9660" s="13"/>
      <c r="G9660" s="13"/>
      <c r="H9660" s="13"/>
      <c r="I9660" s="13"/>
      <c r="J9660" s="13"/>
      <c r="K9660" s="13"/>
      <c r="L9660" s="13"/>
      <c r="M9660" s="13"/>
      <c r="N9660" s="13"/>
      <c r="O9660" s="13"/>
      <c r="P9660" s="13"/>
      <c r="Q9660" s="13"/>
      <c r="R9660" s="13"/>
      <c r="S9660" s="13"/>
      <c r="T9660" s="13"/>
      <c r="U9660" s="13"/>
      <c r="V9660" s="13"/>
      <c r="W9660" s="13"/>
      <c r="X9660" s="13"/>
      <c r="Y9660" s="13"/>
      <c r="Z9660" s="13"/>
      <c r="AA9660" s="13"/>
      <c r="AB9660" s="13"/>
      <c r="AC9660" s="13"/>
      <c r="AD9660" s="13"/>
      <c r="AE9660" s="13"/>
      <c r="AF9660" s="13"/>
      <c r="AG9660" s="13"/>
      <c r="AH9660" s="13"/>
      <c r="AI9660" s="13"/>
      <c r="AJ9660" s="13"/>
      <c r="AK9660" s="13"/>
      <c r="AL9660" s="13"/>
      <c r="AM9660" s="13"/>
      <c r="AN9660" s="13"/>
      <c r="AO9660" s="13"/>
      <c r="AP9660" s="13"/>
      <c r="AQ9660" s="13"/>
      <c r="AR9660" s="13"/>
      <c r="AS9660" s="13"/>
      <c r="AT9660" s="13"/>
      <c r="AU9660" s="13"/>
      <c r="AV9660" s="13"/>
      <c r="AW9660" s="13"/>
      <c r="AX9660" s="13"/>
      <c r="AY9660" s="13"/>
      <c r="AZ9660" s="12"/>
      <c r="BA9660" s="12"/>
      <c r="BB9660" s="12"/>
      <c r="BC9660" s="11"/>
      <c r="BD9660" s="11"/>
      <c r="BE9660" s="11"/>
      <c r="BF9660" s="11"/>
    </row>
    <row r="9661" spans="1:58" x14ac:dyDescent="0.25">
      <c r="A9661" s="13"/>
      <c r="B9661" s="13"/>
      <c r="C9661" s="13"/>
      <c r="D9661" s="13"/>
      <c r="E9661" s="13"/>
      <c r="F9661" s="13"/>
      <c r="G9661" s="13"/>
      <c r="H9661" s="13"/>
      <c r="I9661" s="13"/>
      <c r="J9661" s="13"/>
      <c r="K9661" s="13"/>
      <c r="L9661" s="13"/>
      <c r="M9661" s="13"/>
      <c r="N9661" s="13"/>
      <c r="O9661" s="13"/>
      <c r="P9661" s="13"/>
      <c r="Q9661" s="13"/>
      <c r="R9661" s="13"/>
      <c r="S9661" s="13"/>
      <c r="T9661" s="13"/>
      <c r="U9661" s="13"/>
      <c r="V9661" s="13"/>
      <c r="W9661" s="13"/>
      <c r="X9661" s="13"/>
      <c r="Y9661" s="13"/>
      <c r="Z9661" s="13"/>
      <c r="AA9661" s="13"/>
      <c r="AB9661" s="13"/>
      <c r="AC9661" s="13"/>
      <c r="AD9661" s="13"/>
      <c r="AE9661" s="13"/>
      <c r="AF9661" s="13"/>
      <c r="AG9661" s="13"/>
      <c r="AH9661" s="13"/>
      <c r="AI9661" s="13"/>
      <c r="AJ9661" s="13"/>
      <c r="AK9661" s="13"/>
      <c r="AL9661" s="13"/>
      <c r="AM9661" s="13"/>
      <c r="AN9661" s="13"/>
      <c r="AO9661" s="13"/>
      <c r="AP9661" s="13"/>
      <c r="AQ9661" s="13"/>
      <c r="AR9661" s="13"/>
      <c r="AS9661" s="13"/>
      <c r="AT9661" s="13"/>
      <c r="AU9661" s="13"/>
      <c r="AV9661" s="13"/>
      <c r="AW9661" s="13"/>
      <c r="AX9661" s="13"/>
      <c r="AY9661" s="13"/>
      <c r="AZ9661" s="12"/>
      <c r="BA9661" s="12"/>
      <c r="BB9661" s="12"/>
      <c r="BC9661" s="11"/>
      <c r="BD9661" s="11"/>
      <c r="BE9661" s="11"/>
      <c r="BF9661" s="11"/>
    </row>
    <row r="9662" spans="1:58" x14ac:dyDescent="0.25">
      <c r="A9662" s="13"/>
      <c r="B9662" s="13"/>
      <c r="C9662" s="13"/>
      <c r="D9662" s="13"/>
      <c r="E9662" s="13"/>
      <c r="F9662" s="13"/>
      <c r="G9662" s="13"/>
      <c r="H9662" s="13"/>
      <c r="I9662" s="13"/>
      <c r="J9662" s="13"/>
      <c r="K9662" s="13"/>
      <c r="L9662" s="13"/>
      <c r="M9662" s="13"/>
      <c r="N9662" s="13"/>
      <c r="O9662" s="13"/>
      <c r="P9662" s="13"/>
      <c r="Q9662" s="13"/>
      <c r="R9662" s="13"/>
      <c r="S9662" s="13"/>
      <c r="T9662" s="13"/>
      <c r="U9662" s="13"/>
      <c r="V9662" s="13"/>
      <c r="W9662" s="13"/>
      <c r="X9662" s="13"/>
      <c r="Y9662" s="13"/>
      <c r="Z9662" s="13"/>
      <c r="AA9662" s="13"/>
      <c r="AB9662" s="13"/>
      <c r="AC9662" s="13"/>
      <c r="AD9662" s="13"/>
      <c r="AE9662" s="13"/>
      <c r="AF9662" s="13"/>
      <c r="AG9662" s="13"/>
      <c r="AH9662" s="13"/>
      <c r="AI9662" s="13"/>
      <c r="AJ9662" s="13"/>
      <c r="AK9662" s="13"/>
      <c r="AL9662" s="13"/>
      <c r="AM9662" s="13"/>
      <c r="AN9662" s="13"/>
      <c r="AO9662" s="13"/>
      <c r="AP9662" s="13"/>
      <c r="AQ9662" s="13"/>
      <c r="AR9662" s="13"/>
      <c r="AS9662" s="13"/>
      <c r="AT9662" s="13"/>
      <c r="AU9662" s="13"/>
      <c r="AV9662" s="13"/>
      <c r="AW9662" s="13"/>
      <c r="AX9662" s="13"/>
      <c r="AY9662" s="13"/>
      <c r="AZ9662" s="12"/>
      <c r="BA9662" s="12"/>
      <c r="BB9662" s="12"/>
      <c r="BC9662" s="11"/>
      <c r="BD9662" s="11"/>
      <c r="BE9662" s="11"/>
      <c r="BF9662" s="11"/>
    </row>
    <row r="9663" spans="1:58" x14ac:dyDescent="0.25">
      <c r="A9663" s="13"/>
      <c r="B9663" s="13"/>
      <c r="C9663" s="13"/>
      <c r="D9663" s="13"/>
      <c r="E9663" s="13"/>
      <c r="F9663" s="13"/>
      <c r="G9663" s="13"/>
      <c r="H9663" s="13"/>
      <c r="I9663" s="13"/>
      <c r="J9663" s="13"/>
      <c r="K9663" s="13"/>
      <c r="L9663" s="13"/>
      <c r="M9663" s="13"/>
      <c r="N9663" s="13"/>
      <c r="O9663" s="13"/>
      <c r="P9663" s="13"/>
      <c r="Q9663" s="13"/>
      <c r="R9663" s="13"/>
      <c r="S9663" s="13"/>
      <c r="T9663" s="13"/>
      <c r="U9663" s="13"/>
      <c r="V9663" s="13"/>
      <c r="W9663" s="13"/>
      <c r="X9663" s="13"/>
      <c r="Y9663" s="13"/>
      <c r="Z9663" s="13"/>
      <c r="AA9663" s="13"/>
      <c r="AB9663" s="13"/>
      <c r="AC9663" s="13"/>
      <c r="AD9663" s="13"/>
      <c r="AE9663" s="13"/>
      <c r="AF9663" s="13"/>
      <c r="AG9663" s="13"/>
      <c r="AH9663" s="13"/>
      <c r="AI9663" s="13"/>
      <c r="AJ9663" s="13"/>
      <c r="AK9663" s="13"/>
      <c r="AL9663" s="13"/>
      <c r="AM9663" s="13"/>
      <c r="AN9663" s="13"/>
      <c r="AO9663" s="13"/>
      <c r="AP9663" s="13"/>
      <c r="AQ9663" s="13"/>
      <c r="AR9663" s="13"/>
      <c r="AS9663" s="13"/>
      <c r="AT9663" s="13"/>
      <c r="AU9663" s="13"/>
      <c r="AV9663" s="13"/>
      <c r="AW9663" s="13"/>
      <c r="AX9663" s="13"/>
      <c r="AY9663" s="13"/>
      <c r="AZ9663" s="12"/>
      <c r="BA9663" s="12"/>
      <c r="BB9663" s="12"/>
      <c r="BC9663" s="11"/>
      <c r="BD9663" s="11"/>
      <c r="BE9663" s="11"/>
      <c r="BF9663" s="11"/>
    </row>
    <row r="9664" spans="1:58" x14ac:dyDescent="0.25">
      <c r="A9664" s="13"/>
      <c r="B9664" s="13"/>
      <c r="C9664" s="13"/>
      <c r="D9664" s="13"/>
      <c r="E9664" s="13"/>
      <c r="F9664" s="13"/>
      <c r="G9664" s="13"/>
      <c r="H9664" s="13"/>
      <c r="I9664" s="13"/>
      <c r="J9664" s="13"/>
      <c r="K9664" s="13"/>
      <c r="L9664" s="13"/>
      <c r="M9664" s="13"/>
      <c r="N9664" s="13"/>
      <c r="O9664" s="13"/>
      <c r="P9664" s="13"/>
      <c r="Q9664" s="13"/>
      <c r="R9664" s="13"/>
      <c r="S9664" s="13"/>
      <c r="T9664" s="13"/>
      <c r="U9664" s="13"/>
      <c r="V9664" s="13"/>
      <c r="W9664" s="13"/>
      <c r="X9664" s="13"/>
      <c r="Y9664" s="13"/>
      <c r="Z9664" s="13"/>
      <c r="AA9664" s="13"/>
      <c r="AB9664" s="13"/>
      <c r="AC9664" s="13"/>
      <c r="AD9664" s="13"/>
      <c r="AE9664" s="13"/>
      <c r="AF9664" s="13"/>
      <c r="AG9664" s="13"/>
      <c r="AH9664" s="13"/>
      <c r="AI9664" s="13"/>
      <c r="AJ9664" s="13"/>
      <c r="AK9664" s="13"/>
      <c r="AL9664" s="13"/>
      <c r="AM9664" s="13"/>
      <c r="AN9664" s="13"/>
      <c r="AO9664" s="13"/>
      <c r="AP9664" s="13"/>
      <c r="AQ9664" s="13"/>
      <c r="AR9664" s="13"/>
      <c r="AS9664" s="13"/>
      <c r="AT9664" s="13"/>
      <c r="AU9664" s="13"/>
      <c r="AV9664" s="13"/>
      <c r="AW9664" s="13"/>
      <c r="AX9664" s="13"/>
      <c r="AY9664" s="13"/>
      <c r="AZ9664" s="12"/>
      <c r="BA9664" s="12"/>
      <c r="BB9664" s="12"/>
      <c r="BC9664" s="11"/>
      <c r="BD9664" s="11"/>
      <c r="BE9664" s="11"/>
      <c r="BF9664" s="11"/>
    </row>
    <row r="9665" spans="1:58" x14ac:dyDescent="0.25">
      <c r="A9665" s="13"/>
      <c r="B9665" s="13"/>
      <c r="C9665" s="13"/>
      <c r="D9665" s="13"/>
      <c r="E9665" s="13"/>
      <c r="F9665" s="13"/>
      <c r="G9665" s="13"/>
      <c r="H9665" s="13"/>
      <c r="I9665" s="13"/>
      <c r="J9665" s="13"/>
      <c r="K9665" s="13"/>
      <c r="L9665" s="13"/>
      <c r="M9665" s="13"/>
      <c r="N9665" s="13"/>
      <c r="O9665" s="13"/>
      <c r="P9665" s="13"/>
      <c r="Q9665" s="13"/>
      <c r="R9665" s="13"/>
      <c r="S9665" s="13"/>
      <c r="T9665" s="13"/>
      <c r="U9665" s="13"/>
      <c r="V9665" s="13"/>
      <c r="W9665" s="13"/>
      <c r="X9665" s="13"/>
      <c r="Y9665" s="13"/>
      <c r="Z9665" s="13"/>
      <c r="AA9665" s="13"/>
      <c r="AB9665" s="13"/>
      <c r="AC9665" s="13"/>
      <c r="AD9665" s="13"/>
      <c r="AE9665" s="13"/>
      <c r="AF9665" s="13"/>
      <c r="AG9665" s="13"/>
      <c r="AH9665" s="13"/>
      <c r="AI9665" s="13"/>
      <c r="AJ9665" s="13"/>
      <c r="AK9665" s="13"/>
      <c r="AL9665" s="13"/>
      <c r="AM9665" s="13"/>
      <c r="AN9665" s="13"/>
      <c r="AO9665" s="13"/>
      <c r="AP9665" s="13"/>
      <c r="AQ9665" s="13"/>
      <c r="AR9665" s="13"/>
      <c r="AS9665" s="13"/>
      <c r="AT9665" s="13"/>
      <c r="AU9665" s="13"/>
      <c r="AV9665" s="13"/>
      <c r="AW9665" s="13"/>
      <c r="AX9665" s="13"/>
      <c r="AY9665" s="13"/>
      <c r="AZ9665" s="12"/>
      <c r="BA9665" s="12"/>
      <c r="BB9665" s="12"/>
      <c r="BC9665" s="11"/>
      <c r="BD9665" s="11"/>
      <c r="BE9665" s="11"/>
      <c r="BF9665" s="11"/>
    </row>
    <row r="9666" spans="1:58" x14ac:dyDescent="0.25">
      <c r="A9666" s="13"/>
      <c r="B9666" s="13"/>
      <c r="C9666" s="13"/>
      <c r="D9666" s="13"/>
      <c r="E9666" s="13"/>
      <c r="F9666" s="13"/>
      <c r="G9666" s="13"/>
      <c r="H9666" s="13"/>
      <c r="I9666" s="13"/>
      <c r="J9666" s="13"/>
      <c r="K9666" s="13"/>
      <c r="L9666" s="13"/>
      <c r="M9666" s="13"/>
      <c r="N9666" s="13"/>
      <c r="O9666" s="13"/>
      <c r="P9666" s="13"/>
      <c r="Q9666" s="13"/>
      <c r="R9666" s="13"/>
      <c r="S9666" s="13"/>
      <c r="T9666" s="13"/>
      <c r="U9666" s="13"/>
      <c r="V9666" s="13"/>
      <c r="W9666" s="13"/>
      <c r="X9666" s="13"/>
      <c r="Y9666" s="13"/>
      <c r="Z9666" s="13"/>
      <c r="AA9666" s="13"/>
      <c r="AB9666" s="13"/>
      <c r="AC9666" s="13"/>
      <c r="AD9666" s="13"/>
      <c r="AE9666" s="13"/>
      <c r="AF9666" s="13"/>
      <c r="AG9666" s="13"/>
      <c r="AH9666" s="13"/>
      <c r="AI9666" s="13"/>
      <c r="AJ9666" s="13"/>
      <c r="AK9666" s="13"/>
      <c r="AL9666" s="13"/>
      <c r="AM9666" s="13"/>
      <c r="AN9666" s="13"/>
      <c r="AO9666" s="13"/>
      <c r="AP9666" s="13"/>
      <c r="AQ9666" s="13"/>
      <c r="AR9666" s="13"/>
      <c r="AS9666" s="13"/>
      <c r="AT9666" s="13"/>
      <c r="AU9666" s="13"/>
      <c r="AV9666" s="13"/>
      <c r="AW9666" s="13"/>
      <c r="AX9666" s="13"/>
      <c r="AY9666" s="13"/>
      <c r="AZ9666" s="12"/>
      <c r="BA9666" s="12"/>
      <c r="BB9666" s="12"/>
      <c r="BC9666" s="11"/>
      <c r="BD9666" s="11"/>
      <c r="BE9666" s="11"/>
      <c r="BF9666" s="11"/>
    </row>
    <row r="9667" spans="1:58" x14ac:dyDescent="0.25">
      <c r="A9667" s="13"/>
      <c r="B9667" s="13"/>
      <c r="C9667" s="13"/>
      <c r="D9667" s="13"/>
      <c r="E9667" s="13"/>
      <c r="F9667" s="13"/>
      <c r="G9667" s="13"/>
      <c r="H9667" s="13"/>
      <c r="I9667" s="13"/>
      <c r="J9667" s="13"/>
      <c r="K9667" s="13"/>
      <c r="L9667" s="13"/>
      <c r="M9667" s="13"/>
      <c r="N9667" s="13"/>
      <c r="O9667" s="13"/>
      <c r="P9667" s="13"/>
      <c r="Q9667" s="13"/>
      <c r="R9667" s="13"/>
      <c r="S9667" s="13"/>
      <c r="T9667" s="13"/>
      <c r="U9667" s="13"/>
      <c r="V9667" s="13"/>
      <c r="W9667" s="13"/>
      <c r="X9667" s="13"/>
      <c r="Y9667" s="13"/>
      <c r="Z9667" s="13"/>
      <c r="AA9667" s="13"/>
      <c r="AB9667" s="13"/>
      <c r="AC9667" s="13"/>
      <c r="AD9667" s="13"/>
      <c r="AE9667" s="13"/>
      <c r="AF9667" s="13"/>
      <c r="AG9667" s="13"/>
      <c r="AH9667" s="13"/>
      <c r="AI9667" s="13"/>
      <c r="AJ9667" s="13"/>
      <c r="AK9667" s="13"/>
      <c r="AL9667" s="13"/>
      <c r="AM9667" s="13"/>
      <c r="AN9667" s="13"/>
      <c r="AO9667" s="13"/>
      <c r="AP9667" s="13"/>
      <c r="AQ9667" s="13"/>
      <c r="AR9667" s="13"/>
      <c r="AS9667" s="13"/>
      <c r="AT9667" s="13"/>
      <c r="AU9667" s="13"/>
      <c r="AV9667" s="13"/>
      <c r="AW9667" s="13"/>
      <c r="AX9667" s="13"/>
      <c r="AY9667" s="13"/>
      <c r="AZ9667" s="12"/>
      <c r="BA9667" s="12"/>
      <c r="BB9667" s="12"/>
      <c r="BC9667" s="11"/>
      <c r="BD9667" s="11"/>
      <c r="BE9667" s="11"/>
      <c r="BF9667" s="11"/>
    </row>
    <row r="9668" spans="1:58" x14ac:dyDescent="0.25">
      <c r="A9668" s="13"/>
      <c r="B9668" s="13"/>
      <c r="C9668" s="13"/>
      <c r="D9668" s="13"/>
      <c r="E9668" s="13"/>
      <c r="F9668" s="13"/>
      <c r="G9668" s="13"/>
      <c r="H9668" s="13"/>
      <c r="I9668" s="13"/>
      <c r="J9668" s="13"/>
      <c r="K9668" s="13"/>
      <c r="L9668" s="13"/>
      <c r="M9668" s="13"/>
      <c r="N9668" s="13"/>
      <c r="O9668" s="13"/>
      <c r="P9668" s="13"/>
      <c r="Q9668" s="13"/>
      <c r="R9668" s="13"/>
      <c r="S9668" s="13"/>
      <c r="T9668" s="13"/>
      <c r="U9668" s="13"/>
      <c r="V9668" s="13"/>
      <c r="W9668" s="13"/>
      <c r="X9668" s="13"/>
      <c r="Y9668" s="13"/>
      <c r="Z9668" s="13"/>
      <c r="AA9668" s="13"/>
      <c r="AB9668" s="13"/>
      <c r="AC9668" s="13"/>
      <c r="AD9668" s="13"/>
      <c r="AE9668" s="13"/>
      <c r="AF9668" s="13"/>
      <c r="AG9668" s="13"/>
      <c r="AH9668" s="13"/>
      <c r="AI9668" s="13"/>
      <c r="AJ9668" s="13"/>
      <c r="AK9668" s="13"/>
      <c r="AL9668" s="13"/>
      <c r="AM9668" s="13"/>
      <c r="AN9668" s="13"/>
      <c r="AO9668" s="13"/>
      <c r="AP9668" s="13"/>
      <c r="AQ9668" s="13"/>
      <c r="AR9668" s="13"/>
      <c r="AS9668" s="13"/>
      <c r="AT9668" s="13"/>
      <c r="AU9668" s="13"/>
      <c r="AV9668" s="13"/>
      <c r="AW9668" s="13"/>
      <c r="AX9668" s="13"/>
      <c r="AY9668" s="13"/>
      <c r="AZ9668" s="12"/>
      <c r="BA9668" s="12"/>
      <c r="BB9668" s="12"/>
      <c r="BC9668" s="11"/>
      <c r="BD9668" s="11"/>
      <c r="BE9668" s="11"/>
      <c r="BF9668" s="11"/>
    </row>
    <row r="9669" spans="1:58" x14ac:dyDescent="0.25">
      <c r="A9669" s="13"/>
      <c r="B9669" s="13"/>
      <c r="C9669" s="13"/>
      <c r="D9669" s="13"/>
      <c r="E9669" s="13"/>
      <c r="F9669" s="13"/>
      <c r="G9669" s="13"/>
      <c r="H9669" s="13"/>
      <c r="I9669" s="13"/>
      <c r="J9669" s="13"/>
      <c r="K9669" s="13"/>
      <c r="L9669" s="13"/>
      <c r="M9669" s="13"/>
      <c r="N9669" s="13"/>
      <c r="O9669" s="13"/>
      <c r="P9669" s="13"/>
      <c r="Q9669" s="13"/>
      <c r="R9669" s="13"/>
      <c r="S9669" s="13"/>
      <c r="T9669" s="13"/>
      <c r="U9669" s="13"/>
      <c r="V9669" s="13"/>
      <c r="W9669" s="13"/>
      <c r="X9669" s="13"/>
      <c r="Y9669" s="13"/>
      <c r="Z9669" s="13"/>
      <c r="AA9669" s="13"/>
      <c r="AB9669" s="13"/>
      <c r="AC9669" s="13"/>
      <c r="AD9669" s="13"/>
      <c r="AE9669" s="13"/>
      <c r="AF9669" s="13"/>
      <c r="AG9669" s="13"/>
      <c r="AH9669" s="13"/>
      <c r="AI9669" s="13"/>
      <c r="AJ9669" s="13"/>
      <c r="AK9669" s="13"/>
      <c r="AL9669" s="13"/>
      <c r="AM9669" s="13"/>
      <c r="AN9669" s="13"/>
      <c r="AO9669" s="13"/>
      <c r="AP9669" s="13"/>
      <c r="AQ9669" s="13"/>
      <c r="AR9669" s="13"/>
      <c r="AS9669" s="13"/>
      <c r="AT9669" s="13"/>
      <c r="AU9669" s="13"/>
      <c r="AV9669" s="13"/>
      <c r="AW9669" s="13"/>
      <c r="AX9669" s="13"/>
      <c r="AY9669" s="13"/>
      <c r="AZ9669" s="12"/>
      <c r="BA9669" s="12"/>
      <c r="BB9669" s="12"/>
      <c r="BC9669" s="11"/>
      <c r="BD9669" s="11"/>
      <c r="BE9669" s="11"/>
      <c r="BF9669" s="11"/>
    </row>
    <row r="9670" spans="1:58" x14ac:dyDescent="0.25">
      <c r="A9670" s="13"/>
      <c r="B9670" s="13"/>
      <c r="C9670" s="13"/>
      <c r="D9670" s="13"/>
      <c r="E9670" s="13"/>
      <c r="F9670" s="13"/>
      <c r="G9670" s="13"/>
      <c r="H9670" s="13"/>
      <c r="I9670" s="13"/>
      <c r="J9670" s="13"/>
      <c r="K9670" s="13"/>
      <c r="L9670" s="13"/>
      <c r="M9670" s="13"/>
      <c r="N9670" s="13"/>
      <c r="O9670" s="13"/>
      <c r="P9670" s="13"/>
      <c r="Q9670" s="13"/>
      <c r="R9670" s="13"/>
      <c r="S9670" s="13"/>
      <c r="T9670" s="13"/>
      <c r="U9670" s="13"/>
      <c r="V9670" s="13"/>
      <c r="W9670" s="13"/>
      <c r="X9670" s="13"/>
      <c r="Y9670" s="13"/>
      <c r="Z9670" s="13"/>
      <c r="AA9670" s="13"/>
      <c r="AB9670" s="13"/>
      <c r="AC9670" s="13"/>
      <c r="AD9670" s="13"/>
      <c r="AE9670" s="13"/>
      <c r="AF9670" s="13"/>
      <c r="AG9670" s="13"/>
      <c r="AH9670" s="13"/>
      <c r="AI9670" s="13"/>
      <c r="AJ9670" s="13"/>
      <c r="AK9670" s="13"/>
      <c r="AL9670" s="13"/>
      <c r="AM9670" s="13"/>
      <c r="AN9670" s="13"/>
      <c r="AO9670" s="13"/>
      <c r="AP9670" s="13"/>
      <c r="AQ9670" s="13"/>
      <c r="AR9670" s="13"/>
      <c r="AS9670" s="13"/>
      <c r="AT9670" s="13"/>
      <c r="AU9670" s="13"/>
      <c r="AV9670" s="13"/>
      <c r="AW9670" s="13"/>
      <c r="AX9670" s="13"/>
      <c r="AY9670" s="13"/>
      <c r="AZ9670" s="12"/>
      <c r="BA9670" s="12"/>
      <c r="BB9670" s="12"/>
      <c r="BC9670" s="11"/>
      <c r="BD9670" s="11"/>
      <c r="BE9670" s="11"/>
      <c r="BF9670" s="11"/>
    </row>
    <row r="9671" spans="1:58" x14ac:dyDescent="0.25">
      <c r="A9671" s="13"/>
      <c r="B9671" s="13"/>
      <c r="C9671" s="13"/>
      <c r="D9671" s="13"/>
      <c r="E9671" s="13"/>
      <c r="F9671" s="13"/>
      <c r="G9671" s="13"/>
      <c r="H9671" s="13"/>
      <c r="I9671" s="13"/>
      <c r="J9671" s="13"/>
      <c r="K9671" s="13"/>
      <c r="L9671" s="13"/>
      <c r="M9671" s="13"/>
      <c r="N9671" s="13"/>
      <c r="O9671" s="13"/>
      <c r="P9671" s="13"/>
      <c r="Q9671" s="13"/>
      <c r="R9671" s="13"/>
      <c r="S9671" s="13"/>
      <c r="T9671" s="13"/>
      <c r="U9671" s="13"/>
      <c r="V9671" s="13"/>
      <c r="W9671" s="13"/>
      <c r="X9671" s="13"/>
      <c r="Y9671" s="13"/>
      <c r="Z9671" s="13"/>
      <c r="AA9671" s="13"/>
      <c r="AB9671" s="13"/>
      <c r="AC9671" s="13"/>
      <c r="AD9671" s="13"/>
      <c r="AE9671" s="13"/>
      <c r="AF9671" s="13"/>
      <c r="AG9671" s="13"/>
      <c r="AH9671" s="13"/>
      <c r="AI9671" s="13"/>
      <c r="AJ9671" s="13"/>
      <c r="AK9671" s="13"/>
      <c r="AL9671" s="13"/>
      <c r="AM9671" s="13"/>
      <c r="AN9671" s="13"/>
      <c r="AO9671" s="13"/>
      <c r="AP9671" s="13"/>
      <c r="AQ9671" s="13"/>
      <c r="AR9671" s="13"/>
      <c r="AS9671" s="13"/>
      <c r="AT9671" s="13"/>
      <c r="AU9671" s="13"/>
      <c r="AV9671" s="13"/>
      <c r="AW9671" s="13"/>
      <c r="AX9671" s="13"/>
      <c r="AY9671" s="13"/>
      <c r="AZ9671" s="12"/>
      <c r="BA9671" s="12"/>
      <c r="BB9671" s="12"/>
      <c r="BC9671" s="11"/>
      <c r="BD9671" s="11"/>
      <c r="BE9671" s="11"/>
      <c r="BF9671" s="11"/>
    </row>
    <row r="9672" spans="1:58" x14ac:dyDescent="0.25">
      <c r="A9672" s="13"/>
      <c r="B9672" s="13"/>
      <c r="C9672" s="13"/>
      <c r="D9672" s="13"/>
      <c r="E9672" s="13"/>
      <c r="F9672" s="13"/>
      <c r="G9672" s="13"/>
      <c r="H9672" s="13"/>
      <c r="I9672" s="13"/>
      <c r="J9672" s="13"/>
      <c r="K9672" s="13"/>
      <c r="L9672" s="13"/>
      <c r="M9672" s="13"/>
      <c r="N9672" s="13"/>
      <c r="O9672" s="13"/>
      <c r="P9672" s="13"/>
      <c r="Q9672" s="13"/>
      <c r="R9672" s="13"/>
      <c r="S9672" s="13"/>
      <c r="T9672" s="13"/>
      <c r="U9672" s="13"/>
      <c r="V9672" s="13"/>
      <c r="W9672" s="13"/>
      <c r="X9672" s="13"/>
      <c r="Y9672" s="13"/>
      <c r="Z9672" s="13"/>
      <c r="AA9672" s="13"/>
      <c r="AB9672" s="13"/>
      <c r="AC9672" s="13"/>
      <c r="AD9672" s="13"/>
      <c r="AE9672" s="13"/>
      <c r="AF9672" s="13"/>
      <c r="AG9672" s="13"/>
      <c r="AH9672" s="13"/>
      <c r="AI9672" s="13"/>
      <c r="AJ9672" s="13"/>
      <c r="AK9672" s="13"/>
      <c r="AL9672" s="13"/>
      <c r="AM9672" s="13"/>
      <c r="AN9672" s="13"/>
      <c r="AO9672" s="13"/>
      <c r="AP9672" s="13"/>
      <c r="AQ9672" s="13"/>
      <c r="AR9672" s="13"/>
      <c r="AS9672" s="13"/>
      <c r="AT9672" s="13"/>
      <c r="AU9672" s="13"/>
      <c r="AV9672" s="13"/>
      <c r="AW9672" s="13"/>
      <c r="AX9672" s="13"/>
      <c r="AY9672" s="13"/>
      <c r="AZ9672" s="12"/>
      <c r="BA9672" s="12"/>
      <c r="BB9672" s="12"/>
      <c r="BC9672" s="11"/>
      <c r="BD9672" s="11"/>
      <c r="BE9672" s="11"/>
      <c r="BF9672" s="11"/>
    </row>
    <row r="9673" spans="1:58" x14ac:dyDescent="0.25">
      <c r="A9673" s="13"/>
      <c r="B9673" s="13"/>
      <c r="C9673" s="13"/>
      <c r="D9673" s="13"/>
      <c r="E9673" s="13"/>
      <c r="F9673" s="13"/>
      <c r="G9673" s="13"/>
      <c r="H9673" s="13"/>
      <c r="I9673" s="13"/>
      <c r="J9673" s="13"/>
      <c r="K9673" s="13"/>
      <c r="L9673" s="13"/>
      <c r="M9673" s="13"/>
      <c r="N9673" s="13"/>
      <c r="O9673" s="13"/>
      <c r="P9673" s="13"/>
      <c r="Q9673" s="13"/>
      <c r="R9673" s="13"/>
      <c r="S9673" s="13"/>
      <c r="T9673" s="13"/>
      <c r="U9673" s="13"/>
      <c r="V9673" s="13"/>
      <c r="W9673" s="13"/>
      <c r="X9673" s="13"/>
      <c r="Y9673" s="13"/>
      <c r="Z9673" s="13"/>
      <c r="AA9673" s="13"/>
      <c r="AB9673" s="13"/>
      <c r="AC9673" s="13"/>
      <c r="AD9673" s="13"/>
      <c r="AE9673" s="13"/>
      <c r="AF9673" s="13"/>
      <c r="AG9673" s="13"/>
      <c r="AH9673" s="13"/>
      <c r="AI9673" s="13"/>
      <c r="AJ9673" s="13"/>
      <c r="AK9673" s="13"/>
      <c r="AL9673" s="13"/>
      <c r="AM9673" s="13"/>
      <c r="AN9673" s="13"/>
      <c r="AO9673" s="13"/>
      <c r="AP9673" s="13"/>
      <c r="AQ9673" s="13"/>
      <c r="AR9673" s="13"/>
      <c r="AS9673" s="13"/>
      <c r="AT9673" s="13"/>
      <c r="AU9673" s="13"/>
      <c r="AV9673" s="13"/>
      <c r="AW9673" s="13"/>
      <c r="AX9673" s="13"/>
      <c r="AY9673" s="13"/>
      <c r="AZ9673" s="12"/>
      <c r="BA9673" s="12"/>
      <c r="BB9673" s="12"/>
      <c r="BC9673" s="11"/>
      <c r="BD9673" s="11"/>
      <c r="BE9673" s="11"/>
      <c r="BF9673" s="11"/>
    </row>
    <row r="9674" spans="1:58" x14ac:dyDescent="0.25">
      <c r="A9674" s="13"/>
      <c r="B9674" s="13"/>
      <c r="C9674" s="13"/>
      <c r="D9674" s="13"/>
      <c r="E9674" s="13"/>
      <c r="F9674" s="13"/>
      <c r="G9674" s="13"/>
      <c r="H9674" s="13"/>
      <c r="I9674" s="13"/>
      <c r="J9674" s="13"/>
      <c r="K9674" s="13"/>
      <c r="L9674" s="13"/>
      <c r="M9674" s="13"/>
      <c r="N9674" s="13"/>
      <c r="O9674" s="13"/>
      <c r="P9674" s="13"/>
      <c r="Q9674" s="13"/>
      <c r="R9674" s="13"/>
      <c r="S9674" s="13"/>
      <c r="T9674" s="13"/>
      <c r="U9674" s="13"/>
      <c r="V9674" s="13"/>
      <c r="W9674" s="13"/>
      <c r="X9674" s="13"/>
      <c r="Y9674" s="13"/>
      <c r="Z9674" s="13"/>
      <c r="AA9674" s="13"/>
      <c r="AB9674" s="13"/>
      <c r="AC9674" s="13"/>
      <c r="AD9674" s="13"/>
      <c r="AE9674" s="13"/>
      <c r="AF9674" s="13"/>
      <c r="AG9674" s="13"/>
      <c r="AH9674" s="13"/>
      <c r="AI9674" s="13"/>
      <c r="AJ9674" s="13"/>
      <c r="AK9674" s="13"/>
      <c r="AL9674" s="13"/>
      <c r="AM9674" s="13"/>
      <c r="AN9674" s="13"/>
      <c r="AO9674" s="13"/>
      <c r="AP9674" s="13"/>
      <c r="AQ9674" s="13"/>
      <c r="AR9674" s="13"/>
      <c r="AS9674" s="13"/>
      <c r="AT9674" s="13"/>
      <c r="AU9674" s="13"/>
      <c r="AV9674" s="13"/>
      <c r="AW9674" s="13"/>
      <c r="AX9674" s="13"/>
      <c r="AY9674" s="13"/>
      <c r="AZ9674" s="12"/>
      <c r="BA9674" s="12"/>
      <c r="BB9674" s="12"/>
      <c r="BC9674" s="11"/>
      <c r="BD9674" s="11"/>
      <c r="BE9674" s="11"/>
      <c r="BF9674" s="11"/>
    </row>
    <row r="9675" spans="1:58" x14ac:dyDescent="0.25">
      <c r="A9675" s="13"/>
      <c r="B9675" s="13"/>
      <c r="C9675" s="13"/>
      <c r="D9675" s="13"/>
      <c r="E9675" s="13"/>
      <c r="F9675" s="13"/>
      <c r="G9675" s="13"/>
      <c r="H9675" s="13"/>
      <c r="I9675" s="13"/>
      <c r="J9675" s="13"/>
      <c r="K9675" s="13"/>
      <c r="L9675" s="13"/>
      <c r="M9675" s="13"/>
      <c r="N9675" s="13"/>
      <c r="O9675" s="13"/>
      <c r="P9675" s="13"/>
      <c r="Q9675" s="13"/>
      <c r="R9675" s="13"/>
      <c r="S9675" s="13"/>
      <c r="T9675" s="13"/>
      <c r="U9675" s="13"/>
      <c r="V9675" s="13"/>
      <c r="W9675" s="13"/>
      <c r="X9675" s="13"/>
      <c r="Y9675" s="13"/>
      <c r="Z9675" s="13"/>
      <c r="AA9675" s="13"/>
      <c r="AB9675" s="13"/>
      <c r="AC9675" s="13"/>
      <c r="AD9675" s="13"/>
      <c r="AE9675" s="13"/>
      <c r="AF9675" s="13"/>
      <c r="AG9675" s="13"/>
      <c r="AH9675" s="13"/>
      <c r="AI9675" s="13"/>
      <c r="AJ9675" s="13"/>
      <c r="AK9675" s="13"/>
      <c r="AL9675" s="13"/>
      <c r="AM9675" s="13"/>
      <c r="AN9675" s="13"/>
      <c r="AO9675" s="13"/>
      <c r="AP9675" s="13"/>
      <c r="AQ9675" s="13"/>
      <c r="AR9675" s="13"/>
      <c r="AS9675" s="13"/>
      <c r="AT9675" s="13"/>
      <c r="AU9675" s="13"/>
      <c r="AV9675" s="13"/>
      <c r="AW9675" s="13"/>
      <c r="AX9675" s="13"/>
      <c r="AY9675" s="13"/>
      <c r="AZ9675" s="12"/>
      <c r="BA9675" s="12"/>
      <c r="BB9675" s="12"/>
      <c r="BC9675" s="11"/>
      <c r="BD9675" s="11"/>
      <c r="BE9675" s="11"/>
      <c r="BF9675" s="11"/>
    </row>
    <row r="9676" spans="1:58" x14ac:dyDescent="0.25">
      <c r="A9676" s="13"/>
      <c r="B9676" s="13"/>
      <c r="C9676" s="13"/>
      <c r="D9676" s="13"/>
      <c r="E9676" s="13"/>
      <c r="F9676" s="13"/>
      <c r="G9676" s="13"/>
      <c r="H9676" s="13"/>
      <c r="I9676" s="13"/>
      <c r="J9676" s="13"/>
      <c r="K9676" s="13"/>
      <c r="L9676" s="13"/>
      <c r="M9676" s="13"/>
      <c r="N9676" s="13"/>
      <c r="O9676" s="13"/>
      <c r="P9676" s="13"/>
      <c r="Q9676" s="13"/>
      <c r="R9676" s="13"/>
      <c r="S9676" s="13"/>
      <c r="T9676" s="13"/>
      <c r="U9676" s="13"/>
      <c r="V9676" s="13"/>
      <c r="W9676" s="13"/>
      <c r="X9676" s="13"/>
      <c r="Y9676" s="13"/>
      <c r="Z9676" s="13"/>
      <c r="AA9676" s="13"/>
      <c r="AB9676" s="13"/>
      <c r="AC9676" s="13"/>
      <c r="AD9676" s="13"/>
      <c r="AE9676" s="13"/>
      <c r="AF9676" s="13"/>
      <c r="AG9676" s="13"/>
      <c r="AH9676" s="13"/>
      <c r="AI9676" s="13"/>
      <c r="AJ9676" s="13"/>
      <c r="AK9676" s="13"/>
      <c r="AL9676" s="13"/>
      <c r="AM9676" s="13"/>
      <c r="AN9676" s="13"/>
      <c r="AO9676" s="13"/>
      <c r="AP9676" s="13"/>
      <c r="AQ9676" s="13"/>
      <c r="AR9676" s="13"/>
      <c r="AS9676" s="13"/>
      <c r="AT9676" s="13"/>
      <c r="AU9676" s="13"/>
      <c r="AV9676" s="13"/>
      <c r="AW9676" s="13"/>
      <c r="AX9676" s="13"/>
      <c r="AY9676" s="13"/>
      <c r="AZ9676" s="12"/>
      <c r="BA9676" s="12"/>
      <c r="BB9676" s="12"/>
      <c r="BC9676" s="11"/>
      <c r="BD9676" s="11"/>
      <c r="BE9676" s="11"/>
      <c r="BF9676" s="11"/>
    </row>
    <row r="9677" spans="1:58" x14ac:dyDescent="0.25">
      <c r="A9677" s="13"/>
      <c r="B9677" s="13"/>
      <c r="C9677" s="13"/>
      <c r="D9677" s="13"/>
      <c r="E9677" s="13"/>
      <c r="F9677" s="13"/>
      <c r="G9677" s="13"/>
      <c r="H9677" s="13"/>
      <c r="I9677" s="13"/>
      <c r="J9677" s="13"/>
      <c r="K9677" s="13"/>
      <c r="L9677" s="13"/>
      <c r="M9677" s="13"/>
      <c r="N9677" s="13"/>
      <c r="O9677" s="13"/>
      <c r="P9677" s="13"/>
      <c r="Q9677" s="13"/>
      <c r="R9677" s="13"/>
      <c r="S9677" s="13"/>
      <c r="T9677" s="13"/>
      <c r="U9677" s="13"/>
      <c r="V9677" s="13"/>
      <c r="W9677" s="13"/>
      <c r="X9677" s="13"/>
      <c r="Y9677" s="13"/>
      <c r="Z9677" s="13"/>
      <c r="AA9677" s="13"/>
      <c r="AB9677" s="13"/>
      <c r="AC9677" s="13"/>
      <c r="AD9677" s="13"/>
      <c r="AE9677" s="13"/>
      <c r="AF9677" s="13"/>
      <c r="AG9677" s="13"/>
      <c r="AH9677" s="13"/>
      <c r="AI9677" s="13"/>
      <c r="AJ9677" s="13"/>
      <c r="AK9677" s="13"/>
      <c r="AL9677" s="13"/>
      <c r="AM9677" s="13"/>
      <c r="AN9677" s="13"/>
      <c r="AO9677" s="13"/>
      <c r="AP9677" s="13"/>
      <c r="AQ9677" s="13"/>
      <c r="AR9677" s="13"/>
      <c r="AS9677" s="13"/>
      <c r="AT9677" s="13"/>
      <c r="AU9677" s="13"/>
      <c r="AV9677" s="13"/>
      <c r="AW9677" s="13"/>
      <c r="AX9677" s="13"/>
      <c r="AY9677" s="13"/>
      <c r="AZ9677" s="12"/>
      <c r="BA9677" s="12"/>
      <c r="BB9677" s="12"/>
      <c r="BC9677" s="11"/>
      <c r="BD9677" s="11"/>
      <c r="BE9677" s="11"/>
      <c r="BF9677" s="11"/>
    </row>
    <row r="9678" spans="1:58" x14ac:dyDescent="0.25">
      <c r="A9678" s="13"/>
      <c r="B9678" s="13"/>
      <c r="C9678" s="13"/>
      <c r="D9678" s="13"/>
      <c r="E9678" s="13"/>
      <c r="F9678" s="13"/>
      <c r="G9678" s="13"/>
      <c r="H9678" s="13"/>
      <c r="I9678" s="13"/>
      <c r="J9678" s="13"/>
      <c r="K9678" s="13"/>
      <c r="L9678" s="13"/>
      <c r="M9678" s="13"/>
      <c r="N9678" s="13"/>
      <c r="O9678" s="13"/>
      <c r="P9678" s="13"/>
      <c r="Q9678" s="13"/>
      <c r="R9678" s="13"/>
      <c r="S9678" s="13"/>
      <c r="T9678" s="13"/>
      <c r="U9678" s="13"/>
      <c r="V9678" s="13"/>
      <c r="W9678" s="13"/>
      <c r="X9678" s="13"/>
      <c r="Y9678" s="13"/>
      <c r="Z9678" s="13"/>
      <c r="AA9678" s="13"/>
      <c r="AB9678" s="13"/>
      <c r="AC9678" s="13"/>
      <c r="AD9678" s="13"/>
      <c r="AE9678" s="13"/>
      <c r="AF9678" s="13"/>
      <c r="AG9678" s="13"/>
      <c r="AH9678" s="13"/>
      <c r="AI9678" s="13"/>
      <c r="AJ9678" s="13"/>
      <c r="AK9678" s="13"/>
      <c r="AL9678" s="13"/>
      <c r="AM9678" s="13"/>
      <c r="AN9678" s="13"/>
      <c r="AO9678" s="13"/>
      <c r="AP9678" s="13"/>
      <c r="AQ9678" s="13"/>
      <c r="AR9678" s="13"/>
      <c r="AS9678" s="13"/>
      <c r="AT9678" s="13"/>
      <c r="AU9678" s="13"/>
      <c r="AV9678" s="13"/>
      <c r="AW9678" s="13"/>
      <c r="AX9678" s="13"/>
      <c r="AY9678" s="13"/>
      <c r="AZ9678" s="12"/>
      <c r="BA9678" s="12"/>
      <c r="BB9678" s="12"/>
      <c r="BC9678" s="11"/>
      <c r="BD9678" s="11"/>
      <c r="BE9678" s="11"/>
      <c r="BF9678" s="11"/>
    </row>
    <row r="9679" spans="1:58" x14ac:dyDescent="0.25">
      <c r="A9679" s="13"/>
      <c r="B9679" s="13"/>
      <c r="C9679" s="13"/>
      <c r="D9679" s="13"/>
      <c r="E9679" s="13"/>
      <c r="F9679" s="13"/>
      <c r="G9679" s="13"/>
      <c r="H9679" s="13"/>
      <c r="I9679" s="13"/>
      <c r="J9679" s="13"/>
      <c r="K9679" s="13"/>
      <c r="L9679" s="13"/>
      <c r="M9679" s="13"/>
      <c r="N9679" s="13"/>
      <c r="O9679" s="13"/>
      <c r="P9679" s="13"/>
      <c r="Q9679" s="13"/>
      <c r="R9679" s="13"/>
      <c r="S9679" s="13"/>
      <c r="T9679" s="13"/>
      <c r="U9679" s="13"/>
      <c r="V9679" s="13"/>
      <c r="W9679" s="13"/>
      <c r="X9679" s="13"/>
      <c r="Y9679" s="13"/>
      <c r="Z9679" s="13"/>
      <c r="AA9679" s="13"/>
      <c r="AB9679" s="13"/>
      <c r="AC9679" s="13"/>
      <c r="AD9679" s="13"/>
      <c r="AE9679" s="13"/>
      <c r="AF9679" s="13"/>
      <c r="AG9679" s="13"/>
      <c r="AH9679" s="13"/>
      <c r="AI9679" s="13"/>
      <c r="AJ9679" s="13"/>
      <c r="AK9679" s="13"/>
      <c r="AL9679" s="13"/>
      <c r="AM9679" s="13"/>
      <c r="AN9679" s="13"/>
      <c r="AO9679" s="13"/>
      <c r="AP9679" s="13"/>
      <c r="AQ9679" s="13"/>
      <c r="AR9679" s="13"/>
      <c r="AS9679" s="13"/>
      <c r="AT9679" s="13"/>
      <c r="AU9679" s="13"/>
      <c r="AV9679" s="13"/>
      <c r="AW9679" s="13"/>
      <c r="AX9679" s="13"/>
      <c r="AY9679" s="13"/>
      <c r="AZ9679" s="12"/>
      <c r="BA9679" s="12"/>
      <c r="BB9679" s="12"/>
      <c r="BC9679" s="11"/>
      <c r="BD9679" s="11"/>
      <c r="BE9679" s="11"/>
      <c r="BF9679" s="11"/>
    </row>
    <row r="9680" spans="1:58" x14ac:dyDescent="0.25">
      <c r="A9680" s="13"/>
      <c r="B9680" s="13"/>
      <c r="C9680" s="13"/>
      <c r="D9680" s="13"/>
      <c r="E9680" s="13"/>
      <c r="F9680" s="13"/>
      <c r="G9680" s="13"/>
      <c r="H9680" s="13"/>
      <c r="I9680" s="13"/>
      <c r="J9680" s="13"/>
      <c r="K9680" s="13"/>
      <c r="L9680" s="13"/>
      <c r="M9680" s="13"/>
      <c r="N9680" s="13"/>
      <c r="O9680" s="13"/>
      <c r="P9680" s="13"/>
      <c r="Q9680" s="13"/>
      <c r="R9680" s="13"/>
      <c r="S9680" s="13"/>
      <c r="T9680" s="13"/>
      <c r="U9680" s="13"/>
      <c r="V9680" s="13"/>
      <c r="W9680" s="13"/>
      <c r="X9680" s="13"/>
      <c r="Y9680" s="13"/>
      <c r="Z9680" s="13"/>
      <c r="AA9680" s="13"/>
      <c r="AB9680" s="13"/>
      <c r="AC9680" s="13"/>
      <c r="AD9680" s="13"/>
      <c r="AE9680" s="13"/>
      <c r="AF9680" s="13"/>
      <c r="AG9680" s="13"/>
      <c r="AH9680" s="13"/>
      <c r="AI9680" s="13"/>
      <c r="AJ9680" s="13"/>
      <c r="AK9680" s="13"/>
      <c r="AL9680" s="13"/>
      <c r="AM9680" s="13"/>
      <c r="AN9680" s="13"/>
      <c r="AO9680" s="13"/>
      <c r="AP9680" s="13"/>
      <c r="AQ9680" s="13"/>
      <c r="AR9680" s="13"/>
      <c r="AS9680" s="13"/>
      <c r="AT9680" s="13"/>
      <c r="AU9680" s="13"/>
      <c r="AV9680" s="13"/>
      <c r="AW9680" s="13"/>
      <c r="AX9680" s="13"/>
      <c r="AY9680" s="13"/>
      <c r="AZ9680" s="12"/>
      <c r="BA9680" s="12"/>
      <c r="BB9680" s="12"/>
      <c r="BC9680" s="11"/>
      <c r="BD9680" s="11"/>
      <c r="BE9680" s="11"/>
      <c r="BF9680" s="11"/>
    </row>
    <row r="9681" spans="1:58" x14ac:dyDescent="0.25">
      <c r="A9681" s="13"/>
      <c r="B9681" s="13"/>
      <c r="C9681" s="13"/>
      <c r="D9681" s="13"/>
      <c r="E9681" s="13"/>
      <c r="F9681" s="13"/>
      <c r="G9681" s="13"/>
      <c r="H9681" s="13"/>
      <c r="I9681" s="13"/>
      <c r="J9681" s="13"/>
      <c r="K9681" s="13"/>
      <c r="L9681" s="13"/>
      <c r="M9681" s="13"/>
      <c r="N9681" s="13"/>
      <c r="O9681" s="13"/>
      <c r="P9681" s="13"/>
      <c r="Q9681" s="13"/>
      <c r="R9681" s="13"/>
      <c r="S9681" s="13"/>
      <c r="T9681" s="13"/>
      <c r="U9681" s="13"/>
      <c r="V9681" s="13"/>
      <c r="W9681" s="13"/>
      <c r="X9681" s="13"/>
      <c r="Y9681" s="13"/>
      <c r="Z9681" s="13"/>
      <c r="AA9681" s="13"/>
      <c r="AB9681" s="13"/>
      <c r="AC9681" s="13"/>
      <c r="AD9681" s="13"/>
      <c r="AE9681" s="13"/>
      <c r="AF9681" s="13"/>
      <c r="AG9681" s="13"/>
      <c r="AH9681" s="13"/>
      <c r="AI9681" s="13"/>
      <c r="AJ9681" s="13"/>
      <c r="AK9681" s="13"/>
      <c r="AL9681" s="13"/>
      <c r="AM9681" s="13"/>
      <c r="AN9681" s="13"/>
      <c r="AO9681" s="13"/>
      <c r="AP9681" s="13"/>
      <c r="AQ9681" s="13"/>
      <c r="AR9681" s="13"/>
      <c r="AS9681" s="13"/>
      <c r="AT9681" s="13"/>
      <c r="AU9681" s="13"/>
      <c r="AV9681" s="13"/>
      <c r="AW9681" s="13"/>
      <c r="AX9681" s="13"/>
      <c r="AY9681" s="13"/>
      <c r="AZ9681" s="12"/>
      <c r="BA9681" s="12"/>
      <c r="BB9681" s="12"/>
      <c r="BC9681" s="11"/>
      <c r="BD9681" s="11"/>
      <c r="BE9681" s="11"/>
      <c r="BF9681" s="11"/>
    </row>
    <row r="9682" spans="1:58" x14ac:dyDescent="0.25">
      <c r="A9682" s="13"/>
      <c r="B9682" s="13"/>
      <c r="C9682" s="13"/>
      <c r="D9682" s="13"/>
      <c r="E9682" s="13"/>
      <c r="F9682" s="13"/>
      <c r="G9682" s="13"/>
      <c r="H9682" s="13"/>
      <c r="I9682" s="13"/>
      <c r="J9682" s="13"/>
      <c r="K9682" s="13"/>
      <c r="L9682" s="13"/>
      <c r="M9682" s="13"/>
      <c r="N9682" s="13"/>
      <c r="O9682" s="13"/>
      <c r="P9682" s="13"/>
      <c r="Q9682" s="13"/>
      <c r="R9682" s="13"/>
      <c r="S9682" s="13"/>
      <c r="T9682" s="13"/>
      <c r="U9682" s="13"/>
      <c r="V9682" s="13"/>
      <c r="W9682" s="13"/>
      <c r="X9682" s="13"/>
      <c r="Y9682" s="13"/>
      <c r="Z9682" s="13"/>
      <c r="AA9682" s="13"/>
      <c r="AB9682" s="13"/>
      <c r="AC9682" s="13"/>
      <c r="AD9682" s="13"/>
      <c r="AE9682" s="13"/>
      <c r="AF9682" s="13"/>
      <c r="AG9682" s="13"/>
      <c r="AH9682" s="13"/>
      <c r="AI9682" s="13"/>
      <c r="AJ9682" s="13"/>
      <c r="AK9682" s="13"/>
      <c r="AL9682" s="13"/>
      <c r="AM9682" s="13"/>
      <c r="AN9682" s="13"/>
      <c r="AO9682" s="13"/>
      <c r="AP9682" s="13"/>
      <c r="AQ9682" s="13"/>
      <c r="AR9682" s="13"/>
      <c r="AS9682" s="13"/>
      <c r="AT9682" s="13"/>
      <c r="AU9682" s="13"/>
      <c r="AV9682" s="13"/>
      <c r="AW9682" s="13"/>
      <c r="AX9682" s="13"/>
      <c r="AY9682" s="13"/>
      <c r="AZ9682" s="12"/>
      <c r="BA9682" s="12"/>
      <c r="BB9682" s="12"/>
      <c r="BC9682" s="11"/>
      <c r="BD9682" s="11"/>
      <c r="BE9682" s="11"/>
      <c r="BF9682" s="11"/>
    </row>
    <row r="9683" spans="1:58" x14ac:dyDescent="0.25">
      <c r="A9683" s="13"/>
      <c r="B9683" s="13"/>
      <c r="C9683" s="13"/>
      <c r="D9683" s="13"/>
      <c r="E9683" s="13"/>
      <c r="F9683" s="13"/>
      <c r="G9683" s="13"/>
      <c r="H9683" s="13"/>
      <c r="I9683" s="13"/>
      <c r="J9683" s="13"/>
      <c r="K9683" s="13"/>
      <c r="L9683" s="13"/>
      <c r="M9683" s="13"/>
      <c r="N9683" s="13"/>
      <c r="O9683" s="13"/>
      <c r="P9683" s="13"/>
      <c r="Q9683" s="13"/>
      <c r="R9683" s="13"/>
      <c r="S9683" s="13"/>
      <c r="T9683" s="13"/>
      <c r="U9683" s="13"/>
      <c r="V9683" s="13"/>
      <c r="W9683" s="13"/>
      <c r="X9683" s="13"/>
      <c r="Y9683" s="13"/>
      <c r="Z9683" s="13"/>
      <c r="AA9683" s="13"/>
      <c r="AB9683" s="13"/>
      <c r="AC9683" s="13"/>
      <c r="AD9683" s="13"/>
      <c r="AE9683" s="13"/>
      <c r="AF9683" s="13"/>
      <c r="AG9683" s="13"/>
      <c r="AH9683" s="13"/>
      <c r="AI9683" s="13"/>
      <c r="AJ9683" s="13"/>
      <c r="AK9683" s="13"/>
      <c r="AL9683" s="13"/>
      <c r="AM9683" s="13"/>
      <c r="AN9683" s="13"/>
      <c r="AO9683" s="13"/>
      <c r="AP9683" s="13"/>
      <c r="AQ9683" s="13"/>
      <c r="AR9683" s="13"/>
      <c r="AS9683" s="13"/>
      <c r="AT9683" s="13"/>
      <c r="AU9683" s="13"/>
      <c r="AV9683" s="13"/>
      <c r="AW9683" s="13"/>
      <c r="AX9683" s="13"/>
      <c r="AY9683" s="13"/>
      <c r="AZ9683" s="12"/>
      <c r="BA9683" s="12"/>
      <c r="BB9683" s="12"/>
      <c r="BC9683" s="11"/>
      <c r="BD9683" s="11"/>
      <c r="BE9683" s="11"/>
      <c r="BF9683" s="11"/>
    </row>
    <row r="9684" spans="1:58" x14ac:dyDescent="0.25">
      <c r="A9684" s="13"/>
      <c r="B9684" s="13"/>
      <c r="C9684" s="13"/>
      <c r="D9684" s="13"/>
      <c r="E9684" s="13"/>
      <c r="F9684" s="13"/>
      <c r="G9684" s="13"/>
      <c r="H9684" s="13"/>
      <c r="I9684" s="13"/>
      <c r="J9684" s="13"/>
      <c r="K9684" s="13"/>
      <c r="L9684" s="13"/>
      <c r="M9684" s="13"/>
      <c r="N9684" s="13"/>
      <c r="O9684" s="13"/>
      <c r="P9684" s="13"/>
      <c r="Q9684" s="13"/>
      <c r="R9684" s="13"/>
      <c r="S9684" s="13"/>
      <c r="T9684" s="13"/>
      <c r="U9684" s="13"/>
      <c r="V9684" s="13"/>
      <c r="W9684" s="13"/>
      <c r="X9684" s="13"/>
      <c r="Y9684" s="13"/>
      <c r="Z9684" s="13"/>
      <c r="AA9684" s="13"/>
      <c r="AB9684" s="13"/>
      <c r="AC9684" s="13"/>
      <c r="AD9684" s="13"/>
      <c r="AE9684" s="13"/>
      <c r="AF9684" s="13"/>
      <c r="AG9684" s="13"/>
      <c r="AH9684" s="13"/>
      <c r="AI9684" s="13"/>
      <c r="AJ9684" s="13"/>
      <c r="AK9684" s="13"/>
      <c r="AL9684" s="13"/>
      <c r="AM9684" s="13"/>
      <c r="AN9684" s="13"/>
      <c r="AO9684" s="13"/>
      <c r="AP9684" s="13"/>
      <c r="AQ9684" s="13"/>
      <c r="AR9684" s="13"/>
      <c r="AS9684" s="13"/>
      <c r="AT9684" s="13"/>
      <c r="AU9684" s="13"/>
      <c r="AV9684" s="13"/>
      <c r="AW9684" s="13"/>
      <c r="AX9684" s="13"/>
      <c r="AY9684" s="13"/>
      <c r="AZ9684" s="12"/>
      <c r="BA9684" s="12"/>
      <c r="BB9684" s="12"/>
      <c r="BC9684" s="11"/>
      <c r="BD9684" s="11"/>
      <c r="BE9684" s="11"/>
      <c r="BF9684" s="11"/>
    </row>
    <row r="9685" spans="1:58" x14ac:dyDescent="0.25">
      <c r="A9685" s="13"/>
      <c r="B9685" s="13"/>
      <c r="C9685" s="13"/>
      <c r="D9685" s="13"/>
      <c r="E9685" s="13"/>
      <c r="F9685" s="13"/>
      <c r="G9685" s="13"/>
      <c r="H9685" s="13"/>
      <c r="I9685" s="13"/>
      <c r="J9685" s="13"/>
      <c r="K9685" s="13"/>
      <c r="L9685" s="13"/>
      <c r="M9685" s="13"/>
      <c r="N9685" s="13"/>
      <c r="O9685" s="13"/>
      <c r="P9685" s="13"/>
      <c r="Q9685" s="13"/>
      <c r="R9685" s="13"/>
      <c r="S9685" s="13"/>
      <c r="T9685" s="13"/>
      <c r="U9685" s="13"/>
      <c r="V9685" s="13"/>
      <c r="W9685" s="13"/>
      <c r="X9685" s="13"/>
      <c r="Y9685" s="13"/>
      <c r="Z9685" s="13"/>
      <c r="AA9685" s="13"/>
      <c r="AB9685" s="13"/>
      <c r="AC9685" s="13"/>
      <c r="AD9685" s="13"/>
      <c r="AE9685" s="13"/>
      <c r="AF9685" s="13"/>
      <c r="AG9685" s="13"/>
      <c r="AH9685" s="13"/>
      <c r="AI9685" s="13"/>
      <c r="AJ9685" s="13"/>
      <c r="AK9685" s="13"/>
      <c r="AL9685" s="13"/>
      <c r="AM9685" s="13"/>
      <c r="AN9685" s="13"/>
      <c r="AO9685" s="13"/>
      <c r="AP9685" s="13"/>
      <c r="AQ9685" s="13"/>
      <c r="AR9685" s="13"/>
      <c r="AS9685" s="13"/>
      <c r="AT9685" s="13"/>
      <c r="AU9685" s="13"/>
      <c r="AV9685" s="13"/>
      <c r="AW9685" s="13"/>
      <c r="AX9685" s="13"/>
      <c r="AY9685" s="13"/>
      <c r="AZ9685" s="12"/>
      <c r="BA9685" s="12"/>
      <c r="BB9685" s="12"/>
      <c r="BC9685" s="11"/>
      <c r="BD9685" s="11"/>
      <c r="BE9685" s="11"/>
      <c r="BF9685" s="11"/>
    </row>
    <row r="9686" spans="1:58" x14ac:dyDescent="0.25">
      <c r="A9686" s="13"/>
      <c r="B9686" s="13"/>
      <c r="C9686" s="13"/>
      <c r="D9686" s="13"/>
      <c r="E9686" s="13"/>
      <c r="F9686" s="13"/>
      <c r="G9686" s="13"/>
      <c r="H9686" s="13"/>
      <c r="I9686" s="13"/>
      <c r="J9686" s="13"/>
      <c r="K9686" s="13"/>
      <c r="L9686" s="13"/>
      <c r="M9686" s="13"/>
      <c r="N9686" s="13"/>
      <c r="O9686" s="13"/>
      <c r="P9686" s="13"/>
      <c r="Q9686" s="13"/>
      <c r="R9686" s="13"/>
      <c r="S9686" s="13"/>
      <c r="T9686" s="13"/>
      <c r="U9686" s="13"/>
      <c r="V9686" s="13"/>
      <c r="W9686" s="13"/>
      <c r="X9686" s="13"/>
      <c r="Y9686" s="13"/>
      <c r="Z9686" s="13"/>
      <c r="AA9686" s="13"/>
      <c r="AB9686" s="13"/>
      <c r="AC9686" s="13"/>
      <c r="AD9686" s="13"/>
      <c r="AE9686" s="13"/>
      <c r="AF9686" s="13"/>
      <c r="AG9686" s="13"/>
      <c r="AH9686" s="13"/>
      <c r="AI9686" s="13"/>
      <c r="AJ9686" s="13"/>
      <c r="AK9686" s="13"/>
      <c r="AL9686" s="13"/>
      <c r="AM9686" s="13"/>
      <c r="AN9686" s="13"/>
      <c r="AO9686" s="13"/>
      <c r="AP9686" s="13"/>
      <c r="AQ9686" s="13"/>
      <c r="AR9686" s="13"/>
      <c r="AS9686" s="13"/>
      <c r="AT9686" s="13"/>
      <c r="AU9686" s="13"/>
      <c r="AV9686" s="13"/>
      <c r="AW9686" s="13"/>
      <c r="AX9686" s="13"/>
      <c r="AY9686" s="13"/>
      <c r="AZ9686" s="12"/>
      <c r="BA9686" s="12"/>
      <c r="BB9686" s="12"/>
      <c r="BC9686" s="11"/>
      <c r="BD9686" s="11"/>
      <c r="BE9686" s="11"/>
      <c r="BF9686" s="11"/>
    </row>
    <row r="9687" spans="1:58" x14ac:dyDescent="0.25">
      <c r="A9687" s="13"/>
      <c r="B9687" s="13"/>
      <c r="C9687" s="13"/>
      <c r="D9687" s="13"/>
      <c r="E9687" s="13"/>
      <c r="F9687" s="13"/>
      <c r="G9687" s="13"/>
      <c r="H9687" s="13"/>
      <c r="I9687" s="13"/>
      <c r="J9687" s="13"/>
      <c r="K9687" s="13"/>
      <c r="L9687" s="13"/>
      <c r="M9687" s="13"/>
      <c r="N9687" s="13"/>
      <c r="O9687" s="13"/>
      <c r="P9687" s="13"/>
      <c r="Q9687" s="13"/>
      <c r="R9687" s="13"/>
      <c r="S9687" s="13"/>
      <c r="T9687" s="13"/>
      <c r="U9687" s="13"/>
      <c r="V9687" s="13"/>
      <c r="W9687" s="13"/>
      <c r="X9687" s="13"/>
      <c r="Y9687" s="13"/>
      <c r="Z9687" s="13"/>
      <c r="AA9687" s="13"/>
      <c r="AB9687" s="13"/>
      <c r="AC9687" s="13"/>
      <c r="AD9687" s="13"/>
      <c r="AE9687" s="13"/>
      <c r="AF9687" s="13"/>
      <c r="AG9687" s="13"/>
      <c r="AH9687" s="13"/>
      <c r="AI9687" s="13"/>
      <c r="AJ9687" s="13"/>
      <c r="AK9687" s="13"/>
      <c r="AL9687" s="13"/>
      <c r="AM9687" s="13"/>
      <c r="AN9687" s="13"/>
      <c r="AO9687" s="13"/>
      <c r="AP9687" s="13"/>
      <c r="AQ9687" s="13"/>
      <c r="AR9687" s="13"/>
      <c r="AS9687" s="13"/>
      <c r="AT9687" s="13"/>
      <c r="AU9687" s="13"/>
      <c r="AV9687" s="13"/>
      <c r="AW9687" s="13"/>
      <c r="AX9687" s="13"/>
      <c r="AY9687" s="13"/>
      <c r="AZ9687" s="12"/>
      <c r="BA9687" s="12"/>
      <c r="BB9687" s="12"/>
      <c r="BC9687" s="11"/>
      <c r="BD9687" s="11"/>
      <c r="BE9687" s="11"/>
      <c r="BF9687" s="11"/>
    </row>
    <row r="9688" spans="1:58" x14ac:dyDescent="0.25">
      <c r="A9688" s="13"/>
      <c r="B9688" s="13"/>
      <c r="C9688" s="13"/>
      <c r="D9688" s="13"/>
      <c r="E9688" s="13"/>
      <c r="F9688" s="13"/>
      <c r="G9688" s="13"/>
      <c r="H9688" s="13"/>
      <c r="I9688" s="13"/>
      <c r="J9688" s="13"/>
      <c r="K9688" s="13"/>
      <c r="L9688" s="13"/>
      <c r="M9688" s="13"/>
      <c r="N9688" s="13"/>
      <c r="O9688" s="13"/>
      <c r="P9688" s="13"/>
      <c r="Q9688" s="13"/>
      <c r="R9688" s="13"/>
      <c r="S9688" s="13"/>
      <c r="T9688" s="13"/>
      <c r="U9688" s="13"/>
      <c r="V9688" s="13"/>
      <c r="W9688" s="13"/>
      <c r="X9688" s="13"/>
      <c r="Y9688" s="13"/>
      <c r="Z9688" s="13"/>
      <c r="AA9688" s="13"/>
      <c r="AB9688" s="13"/>
      <c r="AC9688" s="13"/>
      <c r="AD9688" s="13"/>
      <c r="AE9688" s="13"/>
      <c r="AF9688" s="13"/>
      <c r="AG9688" s="13"/>
      <c r="AH9688" s="13"/>
      <c r="AI9688" s="13"/>
      <c r="AJ9688" s="13"/>
      <c r="AK9688" s="13"/>
      <c r="AL9688" s="13"/>
      <c r="AM9688" s="13"/>
      <c r="AN9688" s="13"/>
      <c r="AO9688" s="13"/>
      <c r="AP9688" s="13"/>
      <c r="AQ9688" s="13"/>
      <c r="AR9688" s="13"/>
      <c r="AS9688" s="13"/>
      <c r="AT9688" s="13"/>
      <c r="AU9688" s="13"/>
      <c r="AV9688" s="13"/>
      <c r="AW9688" s="13"/>
      <c r="AX9688" s="13"/>
      <c r="AY9688" s="13"/>
      <c r="AZ9688" s="12"/>
      <c r="BA9688" s="12"/>
      <c r="BB9688" s="12"/>
      <c r="BC9688" s="11"/>
      <c r="BD9688" s="11"/>
      <c r="BE9688" s="11"/>
      <c r="BF9688" s="11"/>
    </row>
    <row r="9689" spans="1:58" x14ac:dyDescent="0.25">
      <c r="A9689" s="13"/>
      <c r="B9689" s="13"/>
      <c r="C9689" s="13"/>
      <c r="D9689" s="13"/>
      <c r="E9689" s="13"/>
      <c r="F9689" s="13"/>
      <c r="G9689" s="13"/>
      <c r="H9689" s="13"/>
      <c r="I9689" s="13"/>
      <c r="J9689" s="13"/>
      <c r="K9689" s="13"/>
      <c r="L9689" s="13"/>
      <c r="M9689" s="13"/>
      <c r="N9689" s="13"/>
      <c r="O9689" s="13"/>
      <c r="P9689" s="13"/>
      <c r="Q9689" s="13"/>
      <c r="R9689" s="13"/>
      <c r="S9689" s="13"/>
      <c r="T9689" s="13"/>
      <c r="U9689" s="13"/>
      <c r="V9689" s="13"/>
      <c r="W9689" s="13"/>
      <c r="X9689" s="13"/>
      <c r="Y9689" s="13"/>
      <c r="Z9689" s="13"/>
      <c r="AA9689" s="13"/>
      <c r="AB9689" s="13"/>
      <c r="AC9689" s="13"/>
      <c r="AD9689" s="13"/>
      <c r="AE9689" s="13"/>
      <c r="AF9689" s="13"/>
      <c r="AG9689" s="13"/>
      <c r="AH9689" s="13"/>
      <c r="AI9689" s="13"/>
      <c r="AJ9689" s="13"/>
      <c r="AK9689" s="13"/>
      <c r="AL9689" s="13"/>
      <c r="AM9689" s="13"/>
      <c r="AN9689" s="13"/>
      <c r="AO9689" s="13"/>
      <c r="AP9689" s="13"/>
      <c r="AQ9689" s="13"/>
      <c r="AR9689" s="13"/>
      <c r="AS9689" s="13"/>
      <c r="AT9689" s="13"/>
      <c r="AU9689" s="13"/>
      <c r="AV9689" s="13"/>
      <c r="AW9689" s="13"/>
      <c r="AX9689" s="13"/>
      <c r="AY9689" s="13"/>
      <c r="AZ9689" s="12"/>
      <c r="BA9689" s="12"/>
      <c r="BB9689" s="12"/>
      <c r="BC9689" s="11"/>
      <c r="BD9689" s="11"/>
      <c r="BE9689" s="11"/>
      <c r="BF9689" s="11"/>
    </row>
    <row r="9690" spans="1:58" x14ac:dyDescent="0.25">
      <c r="A9690" s="13"/>
      <c r="B9690" s="13"/>
      <c r="C9690" s="13"/>
      <c r="D9690" s="13"/>
      <c r="E9690" s="13"/>
      <c r="F9690" s="13"/>
      <c r="G9690" s="13"/>
      <c r="H9690" s="13"/>
      <c r="I9690" s="13"/>
      <c r="J9690" s="13"/>
      <c r="K9690" s="13"/>
      <c r="L9690" s="13"/>
      <c r="M9690" s="13"/>
      <c r="N9690" s="13"/>
      <c r="O9690" s="13"/>
      <c r="P9690" s="13"/>
      <c r="Q9690" s="13"/>
      <c r="R9690" s="13"/>
      <c r="S9690" s="13"/>
      <c r="T9690" s="13"/>
      <c r="U9690" s="13"/>
      <c r="V9690" s="13"/>
      <c r="W9690" s="13"/>
      <c r="X9690" s="13"/>
      <c r="Y9690" s="13"/>
      <c r="Z9690" s="13"/>
      <c r="AA9690" s="13"/>
      <c r="AB9690" s="13"/>
      <c r="AC9690" s="13"/>
      <c r="AD9690" s="13"/>
      <c r="AE9690" s="13"/>
      <c r="AF9690" s="13"/>
      <c r="AG9690" s="13"/>
      <c r="AH9690" s="13"/>
      <c r="AI9690" s="13"/>
      <c r="AJ9690" s="13"/>
      <c r="AK9690" s="13"/>
      <c r="AL9690" s="13"/>
      <c r="AM9690" s="13"/>
      <c r="AN9690" s="13"/>
      <c r="AO9690" s="13"/>
      <c r="AP9690" s="13"/>
      <c r="AQ9690" s="13"/>
      <c r="AR9690" s="13"/>
      <c r="AS9690" s="13"/>
      <c r="AT9690" s="13"/>
      <c r="AU9690" s="13"/>
      <c r="AV9690" s="13"/>
      <c r="AW9690" s="13"/>
      <c r="AX9690" s="13"/>
      <c r="AY9690" s="13"/>
      <c r="AZ9690" s="12"/>
      <c r="BA9690" s="12"/>
      <c r="BB9690" s="12"/>
      <c r="BC9690" s="11"/>
      <c r="BD9690" s="11"/>
      <c r="BE9690" s="11"/>
      <c r="BF9690" s="11"/>
    </row>
    <row r="9691" spans="1:58" x14ac:dyDescent="0.25">
      <c r="A9691" s="13"/>
      <c r="B9691" s="13"/>
      <c r="C9691" s="13"/>
      <c r="D9691" s="13"/>
      <c r="E9691" s="13"/>
      <c r="F9691" s="13"/>
      <c r="G9691" s="13"/>
      <c r="H9691" s="13"/>
      <c r="I9691" s="13"/>
      <c r="J9691" s="13"/>
      <c r="K9691" s="13"/>
      <c r="L9691" s="13"/>
      <c r="M9691" s="13"/>
      <c r="N9691" s="13"/>
      <c r="O9691" s="13"/>
      <c r="P9691" s="13"/>
      <c r="Q9691" s="13"/>
      <c r="R9691" s="13"/>
      <c r="S9691" s="13"/>
      <c r="T9691" s="13"/>
      <c r="U9691" s="13"/>
      <c r="V9691" s="13"/>
      <c r="W9691" s="13"/>
      <c r="X9691" s="13"/>
      <c r="Y9691" s="13"/>
      <c r="Z9691" s="13"/>
      <c r="AA9691" s="13"/>
      <c r="AB9691" s="13"/>
      <c r="AC9691" s="13"/>
      <c r="AD9691" s="13"/>
      <c r="AE9691" s="13"/>
      <c r="AF9691" s="13"/>
      <c r="AG9691" s="13"/>
      <c r="AH9691" s="13"/>
      <c r="AI9691" s="13"/>
      <c r="AJ9691" s="13"/>
      <c r="AK9691" s="13"/>
      <c r="AL9691" s="13"/>
      <c r="AM9691" s="13"/>
      <c r="AN9691" s="13"/>
      <c r="AO9691" s="13"/>
      <c r="AP9691" s="13"/>
      <c r="AQ9691" s="13"/>
      <c r="AR9691" s="13"/>
      <c r="AS9691" s="13"/>
      <c r="AT9691" s="13"/>
      <c r="AU9691" s="13"/>
      <c r="AV9691" s="13"/>
      <c r="AW9691" s="13"/>
      <c r="AX9691" s="13"/>
      <c r="AY9691" s="13"/>
      <c r="AZ9691" s="12"/>
      <c r="BA9691" s="12"/>
      <c r="BB9691" s="12"/>
      <c r="BC9691" s="11"/>
      <c r="BD9691" s="11"/>
      <c r="BE9691" s="11"/>
      <c r="BF9691" s="11"/>
    </row>
    <row r="9692" spans="1:58" x14ac:dyDescent="0.25">
      <c r="A9692" s="13"/>
      <c r="B9692" s="13"/>
      <c r="C9692" s="13"/>
      <c r="D9692" s="13"/>
      <c r="E9692" s="13"/>
      <c r="F9692" s="13"/>
      <c r="G9692" s="13"/>
      <c r="H9692" s="13"/>
      <c r="I9692" s="13"/>
      <c r="J9692" s="13"/>
      <c r="K9692" s="13"/>
      <c r="L9692" s="13"/>
      <c r="M9692" s="13"/>
      <c r="N9692" s="13"/>
      <c r="O9692" s="13"/>
      <c r="P9692" s="13"/>
      <c r="Q9692" s="13"/>
      <c r="R9692" s="13"/>
      <c r="S9692" s="13"/>
      <c r="T9692" s="13"/>
      <c r="U9692" s="13"/>
      <c r="V9692" s="13"/>
      <c r="W9692" s="13"/>
      <c r="X9692" s="13"/>
      <c r="Y9692" s="13"/>
      <c r="Z9692" s="13"/>
      <c r="AA9692" s="13"/>
      <c r="AB9692" s="13"/>
      <c r="AC9692" s="13"/>
      <c r="AD9692" s="13"/>
      <c r="AE9692" s="13"/>
      <c r="AF9692" s="13"/>
      <c r="AG9692" s="13"/>
      <c r="AH9692" s="13"/>
      <c r="AI9692" s="13"/>
      <c r="AJ9692" s="13"/>
      <c r="AK9692" s="13"/>
      <c r="AL9692" s="13"/>
      <c r="AM9692" s="13"/>
      <c r="AN9692" s="13"/>
      <c r="AO9692" s="13"/>
      <c r="AP9692" s="13"/>
      <c r="AQ9692" s="13"/>
      <c r="AR9692" s="13"/>
      <c r="AS9692" s="13"/>
      <c r="AT9692" s="13"/>
      <c r="AU9692" s="13"/>
      <c r="AV9692" s="13"/>
      <c r="AW9692" s="13"/>
      <c r="AX9692" s="13"/>
      <c r="AY9692" s="13"/>
      <c r="AZ9692" s="12"/>
      <c r="BA9692" s="12"/>
      <c r="BB9692" s="12"/>
      <c r="BC9692" s="11"/>
      <c r="BD9692" s="11"/>
      <c r="BE9692" s="11"/>
      <c r="BF9692" s="11"/>
    </row>
    <row r="9693" spans="1:58" x14ac:dyDescent="0.25">
      <c r="A9693" s="13"/>
      <c r="B9693" s="13"/>
      <c r="C9693" s="13"/>
      <c r="D9693" s="13"/>
      <c r="E9693" s="13"/>
      <c r="F9693" s="13"/>
      <c r="G9693" s="13"/>
      <c r="H9693" s="13"/>
      <c r="I9693" s="13"/>
      <c r="J9693" s="13"/>
      <c r="K9693" s="13"/>
      <c r="L9693" s="13"/>
      <c r="M9693" s="13"/>
      <c r="N9693" s="13"/>
      <c r="O9693" s="13"/>
      <c r="P9693" s="13"/>
      <c r="Q9693" s="13"/>
      <c r="R9693" s="13"/>
      <c r="S9693" s="13"/>
      <c r="T9693" s="13"/>
      <c r="U9693" s="13"/>
      <c r="V9693" s="13"/>
      <c r="W9693" s="13"/>
      <c r="X9693" s="13"/>
      <c r="Y9693" s="13"/>
      <c r="Z9693" s="13"/>
      <c r="AA9693" s="13"/>
      <c r="AB9693" s="13"/>
      <c r="AC9693" s="13"/>
      <c r="AD9693" s="13"/>
      <c r="AE9693" s="13"/>
      <c r="AF9693" s="13"/>
      <c r="AG9693" s="13"/>
      <c r="AH9693" s="13"/>
      <c r="AI9693" s="13"/>
      <c r="AJ9693" s="13"/>
      <c r="AK9693" s="13"/>
      <c r="AL9693" s="13"/>
      <c r="AM9693" s="13"/>
      <c r="AN9693" s="13"/>
      <c r="AO9693" s="13"/>
      <c r="AP9693" s="13"/>
      <c r="AQ9693" s="13"/>
      <c r="AR9693" s="13"/>
      <c r="AS9693" s="13"/>
      <c r="AT9693" s="13"/>
      <c r="AU9693" s="13"/>
      <c r="AV9693" s="13"/>
      <c r="AW9693" s="13"/>
      <c r="AX9693" s="13"/>
      <c r="AY9693" s="13"/>
      <c r="AZ9693" s="12"/>
      <c r="BA9693" s="12"/>
      <c r="BB9693" s="12"/>
      <c r="BC9693" s="11"/>
      <c r="BD9693" s="11"/>
      <c r="BE9693" s="11"/>
      <c r="BF9693" s="11"/>
    </row>
    <row r="9694" spans="1:58" x14ac:dyDescent="0.25">
      <c r="A9694" s="13"/>
      <c r="B9694" s="13"/>
      <c r="C9694" s="13"/>
      <c r="D9694" s="13"/>
      <c r="E9694" s="13"/>
      <c r="F9694" s="13"/>
      <c r="G9694" s="13"/>
      <c r="H9694" s="13"/>
      <c r="I9694" s="13"/>
      <c r="J9694" s="13"/>
      <c r="K9694" s="13"/>
      <c r="L9694" s="13"/>
      <c r="M9694" s="13"/>
      <c r="N9694" s="13"/>
      <c r="O9694" s="13"/>
      <c r="P9694" s="13"/>
      <c r="Q9694" s="13"/>
      <c r="R9694" s="13"/>
      <c r="S9694" s="13"/>
      <c r="T9694" s="13"/>
      <c r="U9694" s="13"/>
      <c r="V9694" s="13"/>
      <c r="W9694" s="13"/>
      <c r="X9694" s="13"/>
      <c r="Y9694" s="13"/>
      <c r="Z9694" s="13"/>
      <c r="AA9694" s="13"/>
      <c r="AB9694" s="13"/>
      <c r="AC9694" s="13"/>
      <c r="AD9694" s="13"/>
      <c r="AE9694" s="13"/>
      <c r="AF9694" s="13"/>
      <c r="AG9694" s="13"/>
      <c r="AH9694" s="13"/>
      <c r="AI9694" s="13"/>
      <c r="AJ9694" s="13"/>
      <c r="AK9694" s="13"/>
      <c r="AL9694" s="13"/>
      <c r="AM9694" s="13"/>
      <c r="AN9694" s="13"/>
      <c r="AO9694" s="13"/>
      <c r="AP9694" s="13"/>
      <c r="AQ9694" s="13"/>
      <c r="AR9694" s="13"/>
      <c r="AS9694" s="13"/>
      <c r="AT9694" s="13"/>
      <c r="AU9694" s="13"/>
      <c r="AV9694" s="13"/>
      <c r="AW9694" s="13"/>
      <c r="AX9694" s="13"/>
      <c r="AY9694" s="13"/>
      <c r="AZ9694" s="12"/>
      <c r="BA9694" s="12"/>
      <c r="BB9694" s="12"/>
      <c r="BC9694" s="11"/>
      <c r="BD9694" s="11"/>
      <c r="BE9694" s="11"/>
      <c r="BF9694" s="11"/>
    </row>
    <row r="9695" spans="1:58" x14ac:dyDescent="0.25">
      <c r="A9695" s="13"/>
      <c r="B9695" s="13"/>
      <c r="C9695" s="13"/>
      <c r="D9695" s="13"/>
      <c r="E9695" s="13"/>
      <c r="F9695" s="13"/>
      <c r="G9695" s="13"/>
      <c r="H9695" s="13"/>
      <c r="I9695" s="13"/>
      <c r="J9695" s="13"/>
      <c r="K9695" s="13"/>
      <c r="L9695" s="13"/>
      <c r="M9695" s="13"/>
      <c r="N9695" s="13"/>
      <c r="O9695" s="13"/>
      <c r="P9695" s="13"/>
      <c r="Q9695" s="13"/>
      <c r="R9695" s="13"/>
      <c r="S9695" s="13"/>
      <c r="T9695" s="13"/>
      <c r="U9695" s="13"/>
      <c r="V9695" s="13"/>
      <c r="W9695" s="13"/>
      <c r="X9695" s="13"/>
      <c r="Y9695" s="13"/>
      <c r="Z9695" s="13"/>
      <c r="AA9695" s="13"/>
      <c r="AB9695" s="13"/>
      <c r="AC9695" s="13"/>
      <c r="AD9695" s="13"/>
      <c r="AE9695" s="13"/>
      <c r="AF9695" s="13"/>
      <c r="AG9695" s="13"/>
      <c r="AH9695" s="13"/>
      <c r="AI9695" s="13"/>
      <c r="AJ9695" s="13"/>
      <c r="AK9695" s="13"/>
      <c r="AL9695" s="13"/>
      <c r="AM9695" s="13"/>
      <c r="AN9695" s="13"/>
      <c r="AO9695" s="13"/>
      <c r="AP9695" s="13"/>
      <c r="AQ9695" s="13"/>
      <c r="AR9695" s="13"/>
      <c r="AS9695" s="13"/>
      <c r="AT9695" s="13"/>
      <c r="AU9695" s="13"/>
      <c r="AV9695" s="13"/>
      <c r="AW9695" s="13"/>
      <c r="AX9695" s="13"/>
      <c r="AY9695" s="13"/>
      <c r="AZ9695" s="12"/>
      <c r="BA9695" s="12"/>
      <c r="BB9695" s="12"/>
      <c r="BC9695" s="11"/>
      <c r="BD9695" s="11"/>
      <c r="BE9695" s="11"/>
      <c r="BF9695" s="11"/>
    </row>
    <row r="9696" spans="1:58" x14ac:dyDescent="0.25">
      <c r="A9696" s="13"/>
      <c r="B9696" s="13"/>
      <c r="C9696" s="13"/>
      <c r="D9696" s="13"/>
      <c r="E9696" s="13"/>
      <c r="F9696" s="13"/>
      <c r="G9696" s="13"/>
      <c r="H9696" s="13"/>
      <c r="I9696" s="13"/>
      <c r="J9696" s="13"/>
      <c r="K9696" s="13"/>
      <c r="L9696" s="13"/>
      <c r="M9696" s="13"/>
      <c r="N9696" s="13"/>
      <c r="O9696" s="13"/>
      <c r="P9696" s="13"/>
      <c r="Q9696" s="13"/>
      <c r="R9696" s="13"/>
      <c r="S9696" s="13"/>
      <c r="T9696" s="13"/>
      <c r="U9696" s="13"/>
      <c r="V9696" s="13"/>
      <c r="W9696" s="13"/>
      <c r="X9696" s="13"/>
      <c r="Y9696" s="13"/>
      <c r="Z9696" s="13"/>
      <c r="AA9696" s="13"/>
      <c r="AB9696" s="13"/>
      <c r="AC9696" s="13"/>
      <c r="AD9696" s="13"/>
      <c r="AE9696" s="13"/>
      <c r="AF9696" s="13"/>
      <c r="AG9696" s="13"/>
      <c r="AH9696" s="13"/>
      <c r="AI9696" s="13"/>
      <c r="AJ9696" s="13"/>
      <c r="AK9696" s="13"/>
      <c r="AL9696" s="13"/>
      <c r="AM9696" s="13"/>
      <c r="AN9696" s="13"/>
      <c r="AO9696" s="13"/>
      <c r="AP9696" s="13"/>
      <c r="AQ9696" s="13"/>
      <c r="AR9696" s="13"/>
      <c r="AS9696" s="13"/>
      <c r="AT9696" s="13"/>
      <c r="AU9696" s="13"/>
      <c r="AV9696" s="13"/>
      <c r="AW9696" s="13"/>
      <c r="AX9696" s="13"/>
      <c r="AY9696" s="13"/>
      <c r="AZ9696" s="12"/>
      <c r="BA9696" s="12"/>
      <c r="BB9696" s="12"/>
      <c r="BC9696" s="11"/>
      <c r="BD9696" s="11"/>
      <c r="BE9696" s="11"/>
      <c r="BF9696" s="11"/>
    </row>
    <row r="9697" spans="1:58" x14ac:dyDescent="0.25">
      <c r="A9697" s="13"/>
      <c r="B9697" s="13"/>
      <c r="C9697" s="13"/>
      <c r="D9697" s="13"/>
      <c r="E9697" s="13"/>
      <c r="F9697" s="13"/>
      <c r="G9697" s="13"/>
      <c r="H9697" s="13"/>
      <c r="I9697" s="13"/>
      <c r="J9697" s="13"/>
      <c r="K9697" s="13"/>
      <c r="L9697" s="13"/>
      <c r="M9697" s="13"/>
      <c r="N9697" s="13"/>
      <c r="O9697" s="13"/>
      <c r="P9697" s="13"/>
      <c r="Q9697" s="13"/>
      <c r="R9697" s="13"/>
      <c r="S9697" s="13"/>
      <c r="T9697" s="13"/>
      <c r="U9697" s="13"/>
      <c r="V9697" s="13"/>
      <c r="W9697" s="13"/>
      <c r="X9697" s="13"/>
      <c r="Y9697" s="13"/>
      <c r="Z9697" s="13"/>
      <c r="AA9697" s="13"/>
      <c r="AB9697" s="13"/>
      <c r="AC9697" s="13"/>
      <c r="AD9697" s="13"/>
      <c r="AE9697" s="13"/>
      <c r="AF9697" s="13"/>
      <c r="AG9697" s="13"/>
      <c r="AH9697" s="13"/>
      <c r="AI9697" s="13"/>
      <c r="AJ9697" s="13"/>
      <c r="AK9697" s="13"/>
      <c r="AL9697" s="13"/>
      <c r="AM9697" s="13"/>
      <c r="AN9697" s="13"/>
      <c r="AO9697" s="13"/>
      <c r="AP9697" s="13"/>
      <c r="AQ9697" s="13"/>
      <c r="AR9697" s="13"/>
      <c r="AS9697" s="13"/>
      <c r="AT9697" s="13"/>
      <c r="AU9697" s="13"/>
      <c r="AV9697" s="13"/>
      <c r="AW9697" s="13"/>
      <c r="AX9697" s="13"/>
      <c r="AY9697" s="13"/>
      <c r="AZ9697" s="12"/>
      <c r="BA9697" s="12"/>
      <c r="BB9697" s="12"/>
      <c r="BC9697" s="11"/>
      <c r="BD9697" s="11"/>
      <c r="BE9697" s="11"/>
      <c r="BF9697" s="11"/>
    </row>
    <row r="9698" spans="1:58" x14ac:dyDescent="0.25">
      <c r="A9698" s="13"/>
      <c r="B9698" s="13"/>
      <c r="C9698" s="13"/>
      <c r="D9698" s="13"/>
      <c r="E9698" s="13"/>
      <c r="F9698" s="13"/>
      <c r="G9698" s="13"/>
      <c r="H9698" s="13"/>
      <c r="I9698" s="13"/>
      <c r="J9698" s="13"/>
      <c r="K9698" s="13"/>
      <c r="L9698" s="13"/>
      <c r="M9698" s="13"/>
      <c r="N9698" s="13"/>
      <c r="O9698" s="13"/>
      <c r="P9698" s="13"/>
      <c r="Q9698" s="13"/>
      <c r="R9698" s="13"/>
      <c r="S9698" s="13"/>
      <c r="T9698" s="13"/>
      <c r="U9698" s="13"/>
      <c r="V9698" s="13"/>
      <c r="W9698" s="13"/>
      <c r="X9698" s="13"/>
      <c r="Y9698" s="13"/>
      <c r="Z9698" s="13"/>
      <c r="AA9698" s="13"/>
      <c r="AB9698" s="13"/>
      <c r="AC9698" s="13"/>
      <c r="AD9698" s="13"/>
      <c r="AE9698" s="13"/>
      <c r="AF9698" s="13"/>
      <c r="AG9698" s="13"/>
      <c r="AH9698" s="13"/>
      <c r="AI9698" s="13"/>
      <c r="AJ9698" s="13"/>
      <c r="AK9698" s="13"/>
      <c r="AL9698" s="13"/>
      <c r="AM9698" s="13"/>
      <c r="AN9698" s="13"/>
      <c r="AO9698" s="13"/>
      <c r="AP9698" s="13"/>
      <c r="AQ9698" s="13"/>
      <c r="AR9698" s="13"/>
      <c r="AS9698" s="13"/>
      <c r="AT9698" s="13"/>
      <c r="AU9698" s="13"/>
      <c r="AV9698" s="13"/>
      <c r="AW9698" s="13"/>
      <c r="AX9698" s="13"/>
      <c r="AY9698" s="13"/>
      <c r="AZ9698" s="12"/>
      <c r="BA9698" s="12"/>
      <c r="BB9698" s="12"/>
      <c r="BC9698" s="11"/>
      <c r="BD9698" s="11"/>
      <c r="BE9698" s="11"/>
      <c r="BF9698" s="11"/>
    </row>
    <row r="9699" spans="1:58" x14ac:dyDescent="0.25">
      <c r="A9699" s="13"/>
      <c r="B9699" s="13"/>
      <c r="C9699" s="13"/>
      <c r="D9699" s="13"/>
      <c r="E9699" s="13"/>
      <c r="F9699" s="13"/>
      <c r="G9699" s="13"/>
      <c r="H9699" s="13"/>
      <c r="I9699" s="13"/>
      <c r="J9699" s="13"/>
      <c r="K9699" s="13"/>
      <c r="L9699" s="13"/>
      <c r="M9699" s="13"/>
      <c r="N9699" s="13"/>
      <c r="O9699" s="13"/>
      <c r="P9699" s="13"/>
      <c r="Q9699" s="13"/>
      <c r="R9699" s="13"/>
      <c r="S9699" s="13"/>
      <c r="T9699" s="13"/>
      <c r="U9699" s="13"/>
      <c r="V9699" s="13"/>
      <c r="W9699" s="13"/>
      <c r="X9699" s="13"/>
      <c r="Y9699" s="13"/>
      <c r="Z9699" s="13"/>
      <c r="AA9699" s="13"/>
      <c r="AB9699" s="13"/>
      <c r="AC9699" s="13"/>
      <c r="AD9699" s="13"/>
      <c r="AE9699" s="13"/>
      <c r="AF9699" s="13"/>
      <c r="AG9699" s="13"/>
      <c r="AH9699" s="13"/>
      <c r="AI9699" s="13"/>
      <c r="AJ9699" s="13"/>
      <c r="AK9699" s="13"/>
      <c r="AL9699" s="13"/>
      <c r="AM9699" s="13"/>
      <c r="AN9699" s="13"/>
      <c r="AO9699" s="13"/>
      <c r="AP9699" s="13"/>
      <c r="AQ9699" s="13"/>
      <c r="AR9699" s="13"/>
      <c r="AS9699" s="13"/>
      <c r="AT9699" s="13"/>
      <c r="AU9699" s="13"/>
      <c r="AV9699" s="13"/>
      <c r="AW9699" s="13"/>
      <c r="AX9699" s="13"/>
      <c r="AY9699" s="13"/>
      <c r="AZ9699" s="12"/>
      <c r="BA9699" s="12"/>
      <c r="BB9699" s="12"/>
      <c r="BC9699" s="11"/>
      <c r="BD9699" s="11"/>
      <c r="BE9699" s="11"/>
      <c r="BF9699" s="11"/>
    </row>
    <row r="9700" spans="1:58" x14ac:dyDescent="0.25">
      <c r="A9700" s="13"/>
      <c r="B9700" s="13"/>
      <c r="C9700" s="13"/>
      <c r="D9700" s="13"/>
      <c r="E9700" s="13"/>
      <c r="F9700" s="13"/>
      <c r="G9700" s="13"/>
      <c r="H9700" s="13"/>
      <c r="I9700" s="13"/>
      <c r="J9700" s="13"/>
      <c r="K9700" s="13"/>
      <c r="L9700" s="13"/>
      <c r="M9700" s="13"/>
      <c r="N9700" s="13"/>
      <c r="O9700" s="13"/>
      <c r="P9700" s="13"/>
      <c r="Q9700" s="13"/>
      <c r="R9700" s="13"/>
      <c r="S9700" s="13"/>
      <c r="T9700" s="13"/>
      <c r="U9700" s="13"/>
      <c r="V9700" s="13"/>
      <c r="W9700" s="13"/>
      <c r="X9700" s="13"/>
      <c r="Y9700" s="13"/>
      <c r="Z9700" s="13"/>
      <c r="AA9700" s="13"/>
      <c r="AB9700" s="13"/>
      <c r="AC9700" s="13"/>
      <c r="AD9700" s="13"/>
      <c r="AE9700" s="13"/>
      <c r="AF9700" s="13"/>
      <c r="AG9700" s="13"/>
      <c r="AH9700" s="13"/>
      <c r="AI9700" s="13"/>
      <c r="AJ9700" s="13"/>
      <c r="AK9700" s="13"/>
      <c r="AL9700" s="13"/>
      <c r="AM9700" s="13"/>
      <c r="AN9700" s="13"/>
      <c r="AO9700" s="13"/>
      <c r="AP9700" s="13"/>
      <c r="AQ9700" s="13"/>
      <c r="AR9700" s="13"/>
      <c r="AS9700" s="13"/>
      <c r="AT9700" s="13"/>
      <c r="AU9700" s="13"/>
      <c r="AV9700" s="13"/>
      <c r="AW9700" s="13"/>
      <c r="AX9700" s="13"/>
      <c r="AY9700" s="13"/>
      <c r="AZ9700" s="12"/>
      <c r="BA9700" s="12"/>
      <c r="BB9700" s="12"/>
      <c r="BC9700" s="11"/>
      <c r="BD9700" s="11"/>
      <c r="BE9700" s="11"/>
      <c r="BF9700" s="11"/>
    </row>
    <row r="9701" spans="1:58" x14ac:dyDescent="0.25">
      <c r="A9701" s="13"/>
      <c r="B9701" s="13"/>
      <c r="C9701" s="13"/>
      <c r="D9701" s="13"/>
      <c r="E9701" s="13"/>
      <c r="F9701" s="13"/>
      <c r="G9701" s="13"/>
      <c r="H9701" s="13"/>
      <c r="I9701" s="13"/>
      <c r="J9701" s="13"/>
      <c r="K9701" s="13"/>
      <c r="L9701" s="13"/>
      <c r="M9701" s="13"/>
      <c r="N9701" s="13"/>
      <c r="O9701" s="13"/>
      <c r="P9701" s="13"/>
      <c r="Q9701" s="13"/>
      <c r="R9701" s="13"/>
      <c r="S9701" s="13"/>
      <c r="T9701" s="13"/>
      <c r="U9701" s="13"/>
      <c r="V9701" s="13"/>
      <c r="W9701" s="13"/>
      <c r="X9701" s="13"/>
      <c r="Y9701" s="13"/>
      <c r="Z9701" s="13"/>
      <c r="AA9701" s="13"/>
      <c r="AB9701" s="13"/>
      <c r="AC9701" s="13"/>
      <c r="AD9701" s="13"/>
      <c r="AE9701" s="13"/>
      <c r="AF9701" s="13"/>
      <c r="AG9701" s="13"/>
      <c r="AH9701" s="13"/>
      <c r="AI9701" s="13"/>
      <c r="AJ9701" s="13"/>
      <c r="AK9701" s="13"/>
      <c r="AL9701" s="13"/>
      <c r="AM9701" s="13"/>
      <c r="AN9701" s="13"/>
      <c r="AO9701" s="13"/>
      <c r="AP9701" s="13"/>
      <c r="AQ9701" s="13"/>
      <c r="AR9701" s="13"/>
      <c r="AS9701" s="13"/>
      <c r="AT9701" s="13"/>
      <c r="AU9701" s="13"/>
      <c r="AV9701" s="13"/>
      <c r="AW9701" s="13"/>
      <c r="AX9701" s="13"/>
      <c r="AY9701" s="13"/>
      <c r="AZ9701" s="12"/>
      <c r="BA9701" s="12"/>
      <c r="BB9701" s="12"/>
      <c r="BC9701" s="11"/>
      <c r="BD9701" s="11"/>
      <c r="BE9701" s="11"/>
      <c r="BF9701" s="11"/>
    </row>
    <row r="9702" spans="1:58" x14ac:dyDescent="0.25">
      <c r="A9702" s="13"/>
      <c r="B9702" s="13"/>
      <c r="C9702" s="13"/>
      <c r="D9702" s="13"/>
      <c r="E9702" s="13"/>
      <c r="F9702" s="13"/>
      <c r="G9702" s="13"/>
      <c r="H9702" s="13"/>
      <c r="I9702" s="13"/>
      <c r="J9702" s="13"/>
      <c r="K9702" s="13"/>
      <c r="L9702" s="13"/>
      <c r="M9702" s="13"/>
      <c r="N9702" s="13"/>
      <c r="O9702" s="13"/>
      <c r="P9702" s="13"/>
      <c r="Q9702" s="13"/>
      <c r="R9702" s="13"/>
      <c r="S9702" s="13"/>
      <c r="T9702" s="13"/>
      <c r="U9702" s="13"/>
      <c r="V9702" s="13"/>
      <c r="W9702" s="13"/>
      <c r="X9702" s="13"/>
      <c r="Y9702" s="13"/>
      <c r="Z9702" s="13"/>
      <c r="AA9702" s="13"/>
      <c r="AB9702" s="13"/>
      <c r="AC9702" s="13"/>
      <c r="AD9702" s="13"/>
      <c r="AE9702" s="13"/>
      <c r="AF9702" s="13"/>
      <c r="AG9702" s="13"/>
      <c r="AH9702" s="13"/>
      <c r="AI9702" s="13"/>
      <c r="AJ9702" s="13"/>
      <c r="AK9702" s="13"/>
      <c r="AL9702" s="13"/>
      <c r="AM9702" s="13"/>
      <c r="AN9702" s="13"/>
      <c r="AO9702" s="13"/>
      <c r="AP9702" s="13"/>
      <c r="AQ9702" s="13"/>
      <c r="AR9702" s="13"/>
      <c r="AS9702" s="13"/>
      <c r="AT9702" s="13"/>
      <c r="AU9702" s="13"/>
      <c r="AV9702" s="13"/>
      <c r="AW9702" s="13"/>
      <c r="AX9702" s="13"/>
      <c r="AY9702" s="13"/>
      <c r="AZ9702" s="12"/>
      <c r="BA9702" s="12"/>
      <c r="BB9702" s="12"/>
      <c r="BC9702" s="11"/>
      <c r="BD9702" s="11"/>
      <c r="BE9702" s="11"/>
      <c r="BF9702" s="11"/>
    </row>
    <row r="9703" spans="1:58" x14ac:dyDescent="0.25">
      <c r="A9703" s="13"/>
      <c r="B9703" s="13"/>
      <c r="C9703" s="13"/>
      <c r="D9703" s="13"/>
      <c r="E9703" s="13"/>
      <c r="F9703" s="13"/>
      <c r="G9703" s="13"/>
      <c r="H9703" s="13"/>
      <c r="I9703" s="13"/>
      <c r="J9703" s="13"/>
      <c r="K9703" s="13"/>
      <c r="L9703" s="13"/>
      <c r="M9703" s="13"/>
      <c r="N9703" s="13"/>
      <c r="O9703" s="13"/>
      <c r="P9703" s="13"/>
      <c r="Q9703" s="13"/>
      <c r="R9703" s="13"/>
      <c r="S9703" s="13"/>
      <c r="T9703" s="13"/>
      <c r="U9703" s="13"/>
      <c r="V9703" s="13"/>
      <c r="W9703" s="13"/>
      <c r="X9703" s="13"/>
      <c r="Y9703" s="13"/>
      <c r="Z9703" s="13"/>
      <c r="AA9703" s="13"/>
      <c r="AB9703" s="13"/>
      <c r="AC9703" s="13"/>
      <c r="AD9703" s="13"/>
      <c r="AE9703" s="13"/>
      <c r="AF9703" s="13"/>
      <c r="AG9703" s="13"/>
      <c r="AH9703" s="13"/>
      <c r="AI9703" s="13"/>
      <c r="AJ9703" s="13"/>
      <c r="AK9703" s="13"/>
      <c r="AL9703" s="13"/>
      <c r="AM9703" s="13"/>
      <c r="AN9703" s="13"/>
      <c r="AO9703" s="13"/>
      <c r="AP9703" s="13"/>
      <c r="AQ9703" s="13"/>
      <c r="AR9703" s="13"/>
      <c r="AS9703" s="13"/>
      <c r="AT9703" s="13"/>
      <c r="AU9703" s="13"/>
      <c r="AV9703" s="13"/>
      <c r="AW9703" s="13"/>
      <c r="AX9703" s="13"/>
      <c r="AY9703" s="13"/>
      <c r="AZ9703" s="12"/>
      <c r="BA9703" s="12"/>
      <c r="BB9703" s="12"/>
      <c r="BC9703" s="11"/>
      <c r="BD9703" s="11"/>
      <c r="BE9703" s="11"/>
      <c r="BF9703" s="11"/>
    </row>
    <row r="9704" spans="1:58" x14ac:dyDescent="0.25">
      <c r="A9704" s="13"/>
      <c r="B9704" s="13"/>
      <c r="C9704" s="13"/>
      <c r="D9704" s="13"/>
      <c r="E9704" s="13"/>
      <c r="F9704" s="13"/>
      <c r="G9704" s="13"/>
      <c r="H9704" s="13"/>
      <c r="I9704" s="13"/>
      <c r="J9704" s="13"/>
      <c r="K9704" s="13"/>
      <c r="L9704" s="13"/>
      <c r="M9704" s="13"/>
      <c r="N9704" s="13"/>
      <c r="O9704" s="13"/>
      <c r="P9704" s="13"/>
      <c r="Q9704" s="13"/>
      <c r="R9704" s="13"/>
      <c r="S9704" s="13"/>
      <c r="T9704" s="13"/>
      <c r="U9704" s="13"/>
      <c r="V9704" s="13"/>
      <c r="W9704" s="13"/>
      <c r="X9704" s="13"/>
      <c r="Y9704" s="13"/>
      <c r="Z9704" s="13"/>
      <c r="AA9704" s="13"/>
      <c r="AB9704" s="13"/>
      <c r="AC9704" s="13"/>
      <c r="AD9704" s="13"/>
      <c r="AE9704" s="13"/>
      <c r="AF9704" s="13"/>
      <c r="AG9704" s="13"/>
      <c r="AH9704" s="13"/>
      <c r="AI9704" s="13"/>
      <c r="AJ9704" s="13"/>
      <c r="AK9704" s="13"/>
      <c r="AL9704" s="13"/>
      <c r="AM9704" s="13"/>
      <c r="AN9704" s="13"/>
      <c r="AO9704" s="13"/>
      <c r="AP9704" s="13"/>
      <c r="AQ9704" s="13"/>
      <c r="AR9704" s="13"/>
      <c r="AS9704" s="13"/>
      <c r="AT9704" s="13"/>
      <c r="AU9704" s="13"/>
      <c r="AV9704" s="13"/>
      <c r="AW9704" s="13"/>
      <c r="AX9704" s="13"/>
      <c r="AY9704" s="13"/>
      <c r="AZ9704" s="12"/>
      <c r="BA9704" s="12"/>
      <c r="BB9704" s="12"/>
      <c r="BC9704" s="11"/>
      <c r="BD9704" s="11"/>
      <c r="BE9704" s="11"/>
      <c r="BF9704" s="11"/>
    </row>
    <row r="9705" spans="1:58" x14ac:dyDescent="0.25">
      <c r="A9705" s="13"/>
      <c r="B9705" s="13"/>
      <c r="C9705" s="13"/>
      <c r="D9705" s="13"/>
      <c r="E9705" s="13"/>
      <c r="F9705" s="13"/>
      <c r="G9705" s="13"/>
      <c r="H9705" s="13"/>
      <c r="I9705" s="13"/>
      <c r="J9705" s="13"/>
      <c r="K9705" s="13"/>
      <c r="L9705" s="13"/>
      <c r="M9705" s="13"/>
      <c r="N9705" s="13"/>
      <c r="O9705" s="13"/>
      <c r="P9705" s="13"/>
      <c r="Q9705" s="13"/>
      <c r="R9705" s="13"/>
      <c r="S9705" s="13"/>
      <c r="T9705" s="13"/>
      <c r="U9705" s="13"/>
      <c r="V9705" s="13"/>
      <c r="W9705" s="13"/>
      <c r="X9705" s="13"/>
      <c r="Y9705" s="13"/>
      <c r="Z9705" s="13"/>
      <c r="AA9705" s="13"/>
      <c r="AB9705" s="13"/>
      <c r="AC9705" s="13"/>
      <c r="AD9705" s="13"/>
      <c r="AE9705" s="13"/>
      <c r="AF9705" s="13"/>
      <c r="AG9705" s="13"/>
      <c r="AH9705" s="13"/>
      <c r="AI9705" s="13"/>
      <c r="AJ9705" s="13"/>
      <c r="AK9705" s="13"/>
      <c r="AL9705" s="13"/>
      <c r="AM9705" s="13"/>
      <c r="AN9705" s="13"/>
      <c r="AO9705" s="13"/>
      <c r="AP9705" s="13"/>
      <c r="AQ9705" s="13"/>
      <c r="AR9705" s="13"/>
      <c r="AS9705" s="13"/>
      <c r="AT9705" s="13"/>
      <c r="AU9705" s="13"/>
      <c r="AV9705" s="13"/>
      <c r="AW9705" s="13"/>
      <c r="AX9705" s="13"/>
      <c r="AY9705" s="13"/>
      <c r="AZ9705" s="12"/>
      <c r="BA9705" s="12"/>
      <c r="BB9705" s="12"/>
      <c r="BC9705" s="11"/>
      <c r="BD9705" s="11"/>
      <c r="BE9705" s="11"/>
      <c r="BF9705" s="11"/>
    </row>
    <row r="9706" spans="1:58" x14ac:dyDescent="0.25">
      <c r="A9706" s="13"/>
      <c r="B9706" s="13"/>
      <c r="C9706" s="13"/>
      <c r="D9706" s="13"/>
      <c r="E9706" s="13"/>
      <c r="F9706" s="13"/>
      <c r="G9706" s="13"/>
      <c r="H9706" s="13"/>
      <c r="I9706" s="13"/>
      <c r="J9706" s="13"/>
      <c r="K9706" s="13"/>
      <c r="L9706" s="13"/>
      <c r="M9706" s="13"/>
      <c r="N9706" s="13"/>
      <c r="O9706" s="13"/>
      <c r="P9706" s="13"/>
      <c r="Q9706" s="13"/>
      <c r="R9706" s="13"/>
      <c r="S9706" s="13"/>
      <c r="T9706" s="13"/>
      <c r="U9706" s="13"/>
      <c r="V9706" s="13"/>
      <c r="W9706" s="13"/>
      <c r="X9706" s="13"/>
      <c r="Y9706" s="13"/>
      <c r="Z9706" s="13"/>
      <c r="AA9706" s="13"/>
      <c r="AB9706" s="13"/>
      <c r="AC9706" s="13"/>
      <c r="AD9706" s="13"/>
      <c r="AE9706" s="13"/>
      <c r="AF9706" s="13"/>
      <c r="AG9706" s="13"/>
      <c r="AH9706" s="13"/>
      <c r="AI9706" s="13"/>
      <c r="AJ9706" s="13"/>
      <c r="AK9706" s="13"/>
      <c r="AL9706" s="13"/>
      <c r="AM9706" s="13"/>
      <c r="AN9706" s="13"/>
      <c r="AO9706" s="13"/>
      <c r="AP9706" s="13"/>
      <c r="AQ9706" s="13"/>
      <c r="AR9706" s="13"/>
      <c r="AS9706" s="13"/>
      <c r="AT9706" s="13"/>
      <c r="AU9706" s="13"/>
      <c r="AV9706" s="13"/>
      <c r="AW9706" s="13"/>
      <c r="AX9706" s="13"/>
      <c r="AY9706" s="13"/>
      <c r="AZ9706" s="12"/>
      <c r="BA9706" s="12"/>
      <c r="BB9706" s="12"/>
      <c r="BC9706" s="11"/>
      <c r="BD9706" s="11"/>
      <c r="BE9706" s="11"/>
      <c r="BF9706" s="11"/>
    </row>
    <row r="9707" spans="1:58" x14ac:dyDescent="0.25">
      <c r="A9707" s="13"/>
      <c r="B9707" s="13"/>
      <c r="C9707" s="13"/>
      <c r="D9707" s="13"/>
      <c r="E9707" s="13"/>
      <c r="F9707" s="13"/>
      <c r="G9707" s="13"/>
      <c r="H9707" s="13"/>
      <c r="I9707" s="13"/>
      <c r="J9707" s="13"/>
      <c r="K9707" s="13"/>
      <c r="L9707" s="13"/>
      <c r="M9707" s="13"/>
      <c r="N9707" s="13"/>
      <c r="O9707" s="13"/>
      <c r="P9707" s="13"/>
      <c r="Q9707" s="13"/>
      <c r="R9707" s="13"/>
      <c r="S9707" s="13"/>
      <c r="T9707" s="13"/>
      <c r="U9707" s="13"/>
      <c r="V9707" s="13"/>
      <c r="W9707" s="13"/>
      <c r="X9707" s="13"/>
      <c r="Y9707" s="13"/>
      <c r="Z9707" s="13"/>
      <c r="AA9707" s="13"/>
      <c r="AB9707" s="13"/>
      <c r="AC9707" s="13"/>
      <c r="AD9707" s="13"/>
      <c r="AE9707" s="13"/>
      <c r="AF9707" s="13"/>
      <c r="AG9707" s="13"/>
      <c r="AH9707" s="13"/>
      <c r="AI9707" s="13"/>
      <c r="AJ9707" s="13"/>
      <c r="AK9707" s="13"/>
      <c r="AL9707" s="13"/>
      <c r="AM9707" s="13"/>
      <c r="AN9707" s="13"/>
      <c r="AO9707" s="13"/>
      <c r="AP9707" s="13"/>
      <c r="AQ9707" s="13"/>
      <c r="AR9707" s="13"/>
      <c r="AS9707" s="13"/>
      <c r="AT9707" s="13"/>
      <c r="AU9707" s="13"/>
      <c r="AV9707" s="13"/>
      <c r="AW9707" s="13"/>
      <c r="AX9707" s="13"/>
      <c r="AY9707" s="13"/>
      <c r="AZ9707" s="12"/>
      <c r="BA9707" s="12"/>
      <c r="BB9707" s="12"/>
      <c r="BC9707" s="11"/>
      <c r="BD9707" s="11"/>
      <c r="BE9707" s="11"/>
      <c r="BF9707" s="11"/>
    </row>
    <row r="9708" spans="1:58" x14ac:dyDescent="0.25">
      <c r="A9708" s="13"/>
      <c r="B9708" s="13"/>
      <c r="C9708" s="13"/>
      <c r="D9708" s="13"/>
      <c r="E9708" s="13"/>
      <c r="F9708" s="13"/>
      <c r="G9708" s="13"/>
      <c r="H9708" s="13"/>
      <c r="I9708" s="13"/>
      <c r="J9708" s="13"/>
      <c r="K9708" s="13"/>
      <c r="L9708" s="13"/>
      <c r="M9708" s="13"/>
      <c r="N9708" s="13"/>
      <c r="O9708" s="13"/>
      <c r="P9708" s="13"/>
      <c r="Q9708" s="13"/>
      <c r="R9708" s="13"/>
      <c r="S9708" s="13"/>
      <c r="T9708" s="13"/>
      <c r="U9708" s="13"/>
      <c r="V9708" s="13"/>
      <c r="W9708" s="13"/>
      <c r="X9708" s="13"/>
      <c r="Y9708" s="13"/>
      <c r="Z9708" s="13"/>
      <c r="AA9708" s="13"/>
      <c r="AB9708" s="13"/>
      <c r="AC9708" s="13"/>
      <c r="AD9708" s="13"/>
      <c r="AE9708" s="13"/>
      <c r="AF9708" s="13"/>
      <c r="AG9708" s="13"/>
      <c r="AH9708" s="13"/>
      <c r="AI9708" s="13"/>
      <c r="AJ9708" s="13"/>
      <c r="AK9708" s="13"/>
      <c r="AL9708" s="13"/>
      <c r="AM9708" s="13"/>
      <c r="AN9708" s="13"/>
      <c r="AO9708" s="13"/>
      <c r="AP9708" s="13"/>
      <c r="AQ9708" s="13"/>
      <c r="AR9708" s="13"/>
      <c r="AS9708" s="13"/>
      <c r="AT9708" s="13"/>
      <c r="AU9708" s="13"/>
      <c r="AV9708" s="13"/>
      <c r="AW9708" s="13"/>
      <c r="AX9708" s="13"/>
      <c r="AY9708" s="13"/>
      <c r="AZ9708" s="12"/>
      <c r="BA9708" s="12"/>
      <c r="BB9708" s="12"/>
      <c r="BC9708" s="11"/>
      <c r="BD9708" s="11"/>
      <c r="BE9708" s="11"/>
      <c r="BF9708" s="11"/>
    </row>
    <row r="9709" spans="1:58" x14ac:dyDescent="0.25">
      <c r="A9709" s="13"/>
      <c r="B9709" s="13"/>
      <c r="C9709" s="13"/>
      <c r="D9709" s="13"/>
      <c r="E9709" s="13"/>
      <c r="F9709" s="13"/>
      <c r="G9709" s="13"/>
      <c r="H9709" s="13"/>
      <c r="I9709" s="13"/>
      <c r="J9709" s="13"/>
      <c r="K9709" s="13"/>
      <c r="L9709" s="13"/>
      <c r="M9709" s="13"/>
      <c r="N9709" s="13"/>
      <c r="O9709" s="13"/>
      <c r="P9709" s="13"/>
      <c r="Q9709" s="13"/>
      <c r="R9709" s="13"/>
      <c r="S9709" s="13"/>
      <c r="T9709" s="13"/>
      <c r="U9709" s="13"/>
      <c r="V9709" s="13"/>
      <c r="W9709" s="13"/>
      <c r="X9709" s="13"/>
      <c r="Y9709" s="13"/>
      <c r="Z9709" s="13"/>
      <c r="AA9709" s="13"/>
      <c r="AB9709" s="13"/>
      <c r="AC9709" s="13"/>
      <c r="AD9709" s="13"/>
      <c r="AE9709" s="13"/>
      <c r="AF9709" s="13"/>
      <c r="AG9709" s="13"/>
      <c r="AH9709" s="13"/>
      <c r="AI9709" s="13"/>
      <c r="AJ9709" s="13"/>
      <c r="AK9709" s="13"/>
      <c r="AL9709" s="13"/>
      <c r="AM9709" s="13"/>
      <c r="AN9709" s="13"/>
      <c r="AO9709" s="13"/>
      <c r="AP9709" s="13"/>
      <c r="AQ9709" s="13"/>
      <c r="AR9709" s="13"/>
      <c r="AS9709" s="13"/>
      <c r="AT9709" s="13"/>
      <c r="AU9709" s="13"/>
      <c r="AV9709" s="13"/>
      <c r="AW9709" s="13"/>
      <c r="AX9709" s="13"/>
      <c r="AY9709" s="13"/>
      <c r="AZ9709" s="12"/>
      <c r="BA9709" s="12"/>
      <c r="BB9709" s="12"/>
      <c r="BC9709" s="11"/>
      <c r="BD9709" s="11"/>
      <c r="BE9709" s="11"/>
      <c r="BF9709" s="11"/>
    </row>
    <row r="9710" spans="1:58" x14ac:dyDescent="0.25">
      <c r="A9710" s="13"/>
      <c r="B9710" s="13"/>
      <c r="C9710" s="13"/>
      <c r="D9710" s="13"/>
      <c r="E9710" s="13"/>
      <c r="F9710" s="13"/>
      <c r="G9710" s="13"/>
      <c r="H9710" s="13"/>
      <c r="I9710" s="13"/>
      <c r="J9710" s="13"/>
      <c r="K9710" s="13"/>
      <c r="L9710" s="13"/>
      <c r="M9710" s="13"/>
      <c r="N9710" s="13"/>
      <c r="O9710" s="13"/>
      <c r="P9710" s="13"/>
      <c r="Q9710" s="13"/>
      <c r="R9710" s="13"/>
      <c r="S9710" s="13"/>
      <c r="T9710" s="13"/>
      <c r="U9710" s="13"/>
      <c r="V9710" s="13"/>
      <c r="W9710" s="13"/>
      <c r="X9710" s="13"/>
      <c r="Y9710" s="13"/>
      <c r="Z9710" s="13"/>
      <c r="AA9710" s="13"/>
      <c r="AB9710" s="13"/>
      <c r="AC9710" s="13"/>
      <c r="AD9710" s="13"/>
      <c r="AE9710" s="13"/>
      <c r="AF9710" s="13"/>
      <c r="AG9710" s="13"/>
      <c r="AH9710" s="13"/>
      <c r="AI9710" s="13"/>
      <c r="AJ9710" s="13"/>
      <c r="AK9710" s="13"/>
      <c r="AL9710" s="13"/>
      <c r="AM9710" s="13"/>
      <c r="AN9710" s="13"/>
      <c r="AO9710" s="13"/>
      <c r="AP9710" s="13"/>
      <c r="AQ9710" s="13"/>
      <c r="AR9710" s="13"/>
      <c r="AS9710" s="13"/>
      <c r="AT9710" s="13"/>
      <c r="AU9710" s="13"/>
      <c r="AV9710" s="13"/>
      <c r="AW9710" s="13"/>
      <c r="AX9710" s="13"/>
      <c r="AY9710" s="13"/>
      <c r="AZ9710" s="12"/>
      <c r="BA9710" s="12"/>
      <c r="BB9710" s="12"/>
      <c r="BC9710" s="11"/>
      <c r="BD9710" s="11"/>
      <c r="BE9710" s="11"/>
      <c r="BF9710" s="11"/>
    </row>
    <row r="9711" spans="1:58" x14ac:dyDescent="0.25">
      <c r="A9711" s="13"/>
      <c r="B9711" s="13"/>
      <c r="C9711" s="13"/>
      <c r="D9711" s="13"/>
      <c r="E9711" s="13"/>
      <c r="F9711" s="13"/>
      <c r="G9711" s="13"/>
      <c r="H9711" s="13"/>
      <c r="I9711" s="13"/>
      <c r="J9711" s="13"/>
      <c r="K9711" s="13"/>
      <c r="L9711" s="13"/>
      <c r="M9711" s="13"/>
      <c r="N9711" s="13"/>
      <c r="O9711" s="13"/>
      <c r="P9711" s="13"/>
      <c r="Q9711" s="13"/>
      <c r="R9711" s="13"/>
      <c r="S9711" s="13"/>
      <c r="T9711" s="13"/>
      <c r="U9711" s="13"/>
      <c r="V9711" s="13"/>
      <c r="W9711" s="13"/>
      <c r="X9711" s="13"/>
      <c r="Y9711" s="13"/>
      <c r="Z9711" s="13"/>
      <c r="AA9711" s="13"/>
      <c r="AB9711" s="13"/>
      <c r="AC9711" s="13"/>
      <c r="AD9711" s="13"/>
      <c r="AE9711" s="13"/>
      <c r="AF9711" s="13"/>
      <c r="AG9711" s="13"/>
      <c r="AH9711" s="13"/>
      <c r="AI9711" s="13"/>
      <c r="AJ9711" s="13"/>
      <c r="AK9711" s="13"/>
      <c r="AL9711" s="13"/>
      <c r="AM9711" s="13"/>
      <c r="AN9711" s="13"/>
      <c r="AO9711" s="13"/>
      <c r="AP9711" s="13"/>
      <c r="AQ9711" s="13"/>
      <c r="AR9711" s="13"/>
      <c r="AS9711" s="13"/>
      <c r="AT9711" s="13"/>
      <c r="AU9711" s="13"/>
      <c r="AV9711" s="13"/>
      <c r="AW9711" s="13"/>
      <c r="AX9711" s="13"/>
      <c r="AY9711" s="13"/>
      <c r="AZ9711" s="12"/>
      <c r="BA9711" s="12"/>
      <c r="BB9711" s="12"/>
      <c r="BC9711" s="11"/>
      <c r="BD9711" s="11"/>
      <c r="BE9711" s="11"/>
      <c r="BF9711" s="11"/>
    </row>
    <row r="9712" spans="1:58" x14ac:dyDescent="0.25">
      <c r="A9712" s="13"/>
      <c r="B9712" s="13"/>
      <c r="C9712" s="13"/>
      <c r="D9712" s="13"/>
      <c r="E9712" s="13"/>
      <c r="F9712" s="13"/>
      <c r="G9712" s="13"/>
      <c r="H9712" s="13"/>
      <c r="I9712" s="13"/>
      <c r="J9712" s="13"/>
      <c r="K9712" s="13"/>
      <c r="L9712" s="13"/>
      <c r="M9712" s="13"/>
      <c r="N9712" s="13"/>
      <c r="O9712" s="13"/>
      <c r="P9712" s="13"/>
      <c r="Q9712" s="13"/>
      <c r="R9712" s="13"/>
      <c r="S9712" s="13"/>
      <c r="T9712" s="13"/>
      <c r="U9712" s="13"/>
      <c r="V9712" s="13"/>
      <c r="W9712" s="13"/>
      <c r="X9712" s="13"/>
      <c r="Y9712" s="13"/>
      <c r="Z9712" s="13"/>
      <c r="AA9712" s="13"/>
      <c r="AB9712" s="13"/>
      <c r="AC9712" s="13"/>
      <c r="AD9712" s="13"/>
      <c r="AE9712" s="13"/>
      <c r="AF9712" s="13"/>
      <c r="AG9712" s="13"/>
      <c r="AH9712" s="13"/>
      <c r="AI9712" s="13"/>
      <c r="AJ9712" s="13"/>
      <c r="AK9712" s="13"/>
      <c r="AL9712" s="13"/>
      <c r="AM9712" s="13"/>
      <c r="AN9712" s="13"/>
      <c r="AO9712" s="13"/>
      <c r="AP9712" s="13"/>
      <c r="AQ9712" s="13"/>
      <c r="AR9712" s="13"/>
      <c r="AS9712" s="13"/>
      <c r="AT9712" s="13"/>
      <c r="AU9712" s="13"/>
      <c r="AV9712" s="13"/>
      <c r="AW9712" s="13"/>
      <c r="AX9712" s="13"/>
      <c r="AY9712" s="13"/>
      <c r="AZ9712" s="12"/>
      <c r="BA9712" s="12"/>
      <c r="BB9712" s="12"/>
      <c r="BC9712" s="11"/>
      <c r="BD9712" s="11"/>
      <c r="BE9712" s="11"/>
      <c r="BF9712" s="11"/>
    </row>
    <row r="9713" spans="1:58" x14ac:dyDescent="0.25">
      <c r="A9713" s="13"/>
      <c r="B9713" s="13"/>
      <c r="C9713" s="13"/>
      <c r="D9713" s="13"/>
      <c r="E9713" s="13"/>
      <c r="F9713" s="13"/>
      <c r="G9713" s="13"/>
      <c r="H9713" s="13"/>
      <c r="I9713" s="13"/>
      <c r="J9713" s="13"/>
      <c r="K9713" s="13"/>
      <c r="L9713" s="13"/>
      <c r="M9713" s="13"/>
      <c r="N9713" s="13"/>
      <c r="O9713" s="13"/>
      <c r="P9713" s="13"/>
      <c r="Q9713" s="13"/>
      <c r="R9713" s="13"/>
      <c r="S9713" s="13"/>
      <c r="T9713" s="13"/>
      <c r="U9713" s="13"/>
      <c r="V9713" s="13"/>
      <c r="W9713" s="13"/>
      <c r="X9713" s="13"/>
      <c r="Y9713" s="13"/>
      <c r="Z9713" s="13"/>
      <c r="AA9713" s="13"/>
      <c r="AB9713" s="13"/>
      <c r="AC9713" s="13"/>
      <c r="AD9713" s="13"/>
      <c r="AE9713" s="13"/>
      <c r="AF9713" s="13"/>
      <c r="AG9713" s="13"/>
      <c r="AH9713" s="13"/>
      <c r="AI9713" s="13"/>
      <c r="AJ9713" s="13"/>
      <c r="AK9713" s="13"/>
      <c r="AL9713" s="13"/>
      <c r="AM9713" s="13"/>
      <c r="AN9713" s="13"/>
      <c r="AO9713" s="13"/>
      <c r="AP9713" s="13"/>
      <c r="AQ9713" s="13"/>
      <c r="AR9713" s="13"/>
      <c r="AS9713" s="13"/>
      <c r="AT9713" s="13"/>
      <c r="AU9713" s="13"/>
      <c r="AV9713" s="13"/>
      <c r="AW9713" s="13"/>
      <c r="AX9713" s="13"/>
      <c r="AY9713" s="13"/>
      <c r="AZ9713" s="12"/>
      <c r="BA9713" s="12"/>
      <c r="BB9713" s="12"/>
      <c r="BC9713" s="11"/>
      <c r="BD9713" s="11"/>
      <c r="BE9713" s="11"/>
      <c r="BF9713" s="11"/>
    </row>
    <row r="9714" spans="1:58" x14ac:dyDescent="0.25">
      <c r="A9714" s="13"/>
      <c r="B9714" s="13"/>
      <c r="C9714" s="13"/>
      <c r="D9714" s="13"/>
      <c r="E9714" s="13"/>
      <c r="F9714" s="13"/>
      <c r="G9714" s="13"/>
      <c r="H9714" s="13"/>
      <c r="I9714" s="13"/>
      <c r="J9714" s="13"/>
      <c r="K9714" s="13"/>
      <c r="L9714" s="13"/>
      <c r="M9714" s="13"/>
      <c r="N9714" s="13"/>
      <c r="O9714" s="13"/>
      <c r="P9714" s="13"/>
      <c r="Q9714" s="13"/>
      <c r="R9714" s="13"/>
      <c r="S9714" s="13"/>
      <c r="T9714" s="13"/>
      <c r="U9714" s="13"/>
      <c r="V9714" s="13"/>
      <c r="W9714" s="13"/>
      <c r="X9714" s="13"/>
      <c r="Y9714" s="13"/>
      <c r="Z9714" s="13"/>
      <c r="AA9714" s="13"/>
      <c r="AB9714" s="13"/>
      <c r="AC9714" s="13"/>
      <c r="AD9714" s="13"/>
      <c r="AE9714" s="13"/>
      <c r="AF9714" s="13"/>
      <c r="AG9714" s="13"/>
      <c r="AH9714" s="13"/>
      <c r="AI9714" s="13"/>
      <c r="AJ9714" s="13"/>
      <c r="AK9714" s="13"/>
      <c r="AL9714" s="13"/>
      <c r="AM9714" s="13"/>
      <c r="AN9714" s="13"/>
      <c r="AO9714" s="13"/>
      <c r="AP9714" s="13"/>
      <c r="AQ9714" s="13"/>
      <c r="AR9714" s="13"/>
      <c r="AS9714" s="13"/>
      <c r="AT9714" s="13"/>
      <c r="AU9714" s="13"/>
      <c r="AV9714" s="13"/>
      <c r="AW9714" s="13"/>
      <c r="AX9714" s="13"/>
      <c r="AY9714" s="13"/>
      <c r="AZ9714" s="12"/>
      <c r="BA9714" s="12"/>
      <c r="BB9714" s="12"/>
      <c r="BC9714" s="11"/>
      <c r="BD9714" s="11"/>
      <c r="BE9714" s="11"/>
      <c r="BF9714" s="11"/>
    </row>
    <row r="9715" spans="1:58" x14ac:dyDescent="0.25">
      <c r="A9715" s="13"/>
      <c r="B9715" s="13"/>
      <c r="C9715" s="13"/>
      <c r="D9715" s="13"/>
      <c r="E9715" s="13"/>
      <c r="F9715" s="13"/>
      <c r="G9715" s="13"/>
      <c r="H9715" s="13"/>
      <c r="I9715" s="13"/>
      <c r="J9715" s="13"/>
      <c r="K9715" s="13"/>
      <c r="L9715" s="13"/>
      <c r="M9715" s="13"/>
      <c r="N9715" s="13"/>
      <c r="O9715" s="13"/>
      <c r="P9715" s="13"/>
      <c r="Q9715" s="13"/>
      <c r="R9715" s="13"/>
      <c r="S9715" s="13"/>
      <c r="T9715" s="13"/>
      <c r="U9715" s="13"/>
      <c r="V9715" s="13"/>
      <c r="W9715" s="13"/>
      <c r="X9715" s="13"/>
      <c r="Y9715" s="13"/>
      <c r="Z9715" s="13"/>
      <c r="AA9715" s="13"/>
      <c r="AB9715" s="13"/>
      <c r="AC9715" s="13"/>
      <c r="AD9715" s="13"/>
      <c r="AE9715" s="13"/>
      <c r="AF9715" s="13"/>
      <c r="AG9715" s="13"/>
      <c r="AH9715" s="13"/>
      <c r="AI9715" s="13"/>
      <c r="AJ9715" s="13"/>
      <c r="AK9715" s="13"/>
      <c r="AL9715" s="13"/>
      <c r="AM9715" s="13"/>
      <c r="AN9715" s="13"/>
      <c r="AO9715" s="13"/>
      <c r="AP9715" s="13"/>
      <c r="AQ9715" s="13"/>
      <c r="AR9715" s="13"/>
      <c r="AS9715" s="13"/>
      <c r="AT9715" s="13"/>
      <c r="AU9715" s="13"/>
      <c r="AV9715" s="13"/>
      <c r="AW9715" s="13"/>
      <c r="AX9715" s="13"/>
      <c r="AY9715" s="13"/>
      <c r="AZ9715" s="12"/>
      <c r="BA9715" s="12"/>
      <c r="BB9715" s="12"/>
      <c r="BC9715" s="11"/>
      <c r="BD9715" s="11"/>
      <c r="BE9715" s="11"/>
      <c r="BF9715" s="11"/>
    </row>
    <row r="9716" spans="1:58" x14ac:dyDescent="0.25">
      <c r="A9716" s="13"/>
      <c r="B9716" s="13"/>
      <c r="C9716" s="13"/>
      <c r="D9716" s="13"/>
      <c r="E9716" s="13"/>
      <c r="F9716" s="13"/>
      <c r="G9716" s="13"/>
      <c r="H9716" s="13"/>
      <c r="I9716" s="13"/>
      <c r="J9716" s="13"/>
      <c r="K9716" s="13"/>
      <c r="L9716" s="13"/>
      <c r="M9716" s="13"/>
      <c r="N9716" s="13"/>
      <c r="O9716" s="13"/>
      <c r="P9716" s="13"/>
      <c r="Q9716" s="13"/>
      <c r="R9716" s="13"/>
      <c r="S9716" s="13"/>
      <c r="T9716" s="13"/>
      <c r="U9716" s="13"/>
      <c r="V9716" s="13"/>
      <c r="W9716" s="13"/>
      <c r="X9716" s="13"/>
      <c r="Y9716" s="13"/>
      <c r="Z9716" s="13"/>
      <c r="AA9716" s="13"/>
      <c r="AB9716" s="13"/>
      <c r="AC9716" s="13"/>
      <c r="AD9716" s="13"/>
      <c r="AE9716" s="13"/>
      <c r="AF9716" s="13"/>
      <c r="AG9716" s="13"/>
      <c r="AH9716" s="13"/>
      <c r="AI9716" s="13"/>
      <c r="AJ9716" s="13"/>
      <c r="AK9716" s="13"/>
      <c r="AL9716" s="13"/>
      <c r="AM9716" s="13"/>
      <c r="AN9716" s="13"/>
      <c r="AO9716" s="13"/>
      <c r="AP9716" s="13"/>
      <c r="AQ9716" s="13"/>
      <c r="AR9716" s="13"/>
      <c r="AS9716" s="13"/>
      <c r="AT9716" s="13"/>
      <c r="AU9716" s="13"/>
      <c r="AV9716" s="13"/>
      <c r="AW9716" s="13"/>
      <c r="AX9716" s="13"/>
      <c r="AY9716" s="13"/>
      <c r="AZ9716" s="12"/>
      <c r="BA9716" s="12"/>
      <c r="BB9716" s="12"/>
      <c r="BC9716" s="11"/>
      <c r="BD9716" s="11"/>
      <c r="BE9716" s="11"/>
      <c r="BF9716" s="11"/>
    </row>
    <row r="9717" spans="1:58" x14ac:dyDescent="0.25">
      <c r="A9717" s="13"/>
      <c r="B9717" s="13"/>
      <c r="C9717" s="13"/>
      <c r="D9717" s="13"/>
      <c r="E9717" s="13"/>
      <c r="F9717" s="13"/>
      <c r="G9717" s="13"/>
      <c r="H9717" s="13"/>
      <c r="I9717" s="13"/>
      <c r="J9717" s="13"/>
      <c r="K9717" s="13"/>
      <c r="L9717" s="13"/>
      <c r="M9717" s="13"/>
      <c r="N9717" s="13"/>
      <c r="O9717" s="13"/>
      <c r="P9717" s="13"/>
      <c r="Q9717" s="13"/>
      <c r="R9717" s="13"/>
      <c r="S9717" s="13"/>
      <c r="T9717" s="13"/>
      <c r="U9717" s="13"/>
      <c r="V9717" s="13"/>
      <c r="W9717" s="13"/>
      <c r="X9717" s="13"/>
      <c r="Y9717" s="13"/>
      <c r="Z9717" s="13"/>
      <c r="AA9717" s="13"/>
      <c r="AB9717" s="13"/>
      <c r="AC9717" s="13"/>
      <c r="AD9717" s="13"/>
      <c r="AE9717" s="13"/>
      <c r="AF9717" s="13"/>
      <c r="AG9717" s="13"/>
      <c r="AH9717" s="13"/>
      <c r="AI9717" s="13"/>
      <c r="AJ9717" s="13"/>
      <c r="AK9717" s="13"/>
      <c r="AL9717" s="13"/>
      <c r="AM9717" s="13"/>
      <c r="AN9717" s="13"/>
      <c r="AO9717" s="13"/>
      <c r="AP9717" s="13"/>
      <c r="AQ9717" s="13"/>
      <c r="AR9717" s="13"/>
      <c r="AS9717" s="13"/>
      <c r="AT9717" s="13"/>
      <c r="AU9717" s="13"/>
      <c r="AV9717" s="13"/>
      <c r="AW9717" s="13"/>
      <c r="AX9717" s="13"/>
      <c r="AY9717" s="13"/>
      <c r="AZ9717" s="12"/>
      <c r="BA9717" s="12"/>
      <c r="BB9717" s="12"/>
      <c r="BC9717" s="11"/>
      <c r="BD9717" s="11"/>
      <c r="BE9717" s="11"/>
      <c r="BF9717" s="11"/>
    </row>
    <row r="9718" spans="1:58" x14ac:dyDescent="0.25">
      <c r="A9718" s="13"/>
      <c r="B9718" s="13"/>
      <c r="C9718" s="13"/>
      <c r="D9718" s="13"/>
      <c r="E9718" s="13"/>
      <c r="F9718" s="13"/>
      <c r="G9718" s="13"/>
      <c r="H9718" s="13"/>
      <c r="I9718" s="13"/>
      <c r="J9718" s="13"/>
      <c r="K9718" s="13"/>
      <c r="L9718" s="13"/>
      <c r="M9718" s="13"/>
      <c r="N9718" s="13"/>
      <c r="O9718" s="13"/>
      <c r="P9718" s="13"/>
      <c r="Q9718" s="13"/>
      <c r="R9718" s="13"/>
      <c r="S9718" s="13"/>
      <c r="T9718" s="13"/>
      <c r="U9718" s="13"/>
      <c r="V9718" s="13"/>
      <c r="W9718" s="13"/>
      <c r="X9718" s="13"/>
      <c r="Y9718" s="13"/>
      <c r="Z9718" s="13"/>
      <c r="AA9718" s="13"/>
      <c r="AB9718" s="13"/>
      <c r="AC9718" s="13"/>
      <c r="AD9718" s="13"/>
      <c r="AE9718" s="13"/>
      <c r="AF9718" s="13"/>
      <c r="AG9718" s="13"/>
      <c r="AH9718" s="13"/>
      <c r="AI9718" s="13"/>
      <c r="AJ9718" s="13"/>
      <c r="AK9718" s="13"/>
      <c r="AL9718" s="13"/>
      <c r="AM9718" s="13"/>
      <c r="AN9718" s="13"/>
      <c r="AO9718" s="13"/>
      <c r="AP9718" s="13"/>
      <c r="AQ9718" s="13"/>
      <c r="AR9718" s="13"/>
      <c r="AS9718" s="13"/>
      <c r="AT9718" s="13"/>
      <c r="AU9718" s="13"/>
      <c r="AV9718" s="13"/>
      <c r="AW9718" s="13"/>
      <c r="AX9718" s="13"/>
      <c r="AY9718" s="13"/>
      <c r="AZ9718" s="12"/>
      <c r="BA9718" s="12"/>
      <c r="BB9718" s="12"/>
      <c r="BC9718" s="11"/>
      <c r="BD9718" s="11"/>
      <c r="BE9718" s="11"/>
      <c r="BF9718" s="11"/>
    </row>
    <row r="9719" spans="1:58" x14ac:dyDescent="0.25">
      <c r="A9719" s="13"/>
      <c r="B9719" s="13"/>
      <c r="C9719" s="13"/>
      <c r="D9719" s="13"/>
      <c r="E9719" s="13"/>
      <c r="F9719" s="13"/>
      <c r="G9719" s="13"/>
      <c r="H9719" s="13"/>
      <c r="I9719" s="13"/>
      <c r="J9719" s="13"/>
      <c r="K9719" s="13"/>
      <c r="L9719" s="13"/>
      <c r="M9719" s="13"/>
      <c r="N9719" s="13"/>
      <c r="O9719" s="13"/>
      <c r="P9719" s="13"/>
      <c r="Q9719" s="13"/>
      <c r="R9719" s="13"/>
      <c r="S9719" s="13"/>
      <c r="T9719" s="13"/>
      <c r="U9719" s="13"/>
      <c r="V9719" s="13"/>
      <c r="W9719" s="13"/>
      <c r="X9719" s="13"/>
      <c r="Y9719" s="13"/>
      <c r="Z9719" s="13"/>
      <c r="AA9719" s="13"/>
      <c r="AB9719" s="13"/>
      <c r="AC9719" s="13"/>
      <c r="AD9719" s="13"/>
      <c r="AE9719" s="13"/>
      <c r="AF9719" s="13"/>
      <c r="AG9719" s="13"/>
      <c r="AH9719" s="13"/>
      <c r="AI9719" s="13"/>
      <c r="AJ9719" s="13"/>
      <c r="AK9719" s="13"/>
      <c r="AL9719" s="13"/>
      <c r="AM9719" s="13"/>
      <c r="AN9719" s="13"/>
      <c r="AO9719" s="13"/>
      <c r="AP9719" s="13"/>
      <c r="AQ9719" s="13"/>
      <c r="AR9719" s="13"/>
      <c r="AS9719" s="13"/>
      <c r="AT9719" s="13"/>
      <c r="AU9719" s="13"/>
      <c r="AV9719" s="13"/>
      <c r="AW9719" s="13"/>
      <c r="AX9719" s="13"/>
      <c r="AY9719" s="13"/>
      <c r="AZ9719" s="12"/>
      <c r="BA9719" s="12"/>
      <c r="BB9719" s="12"/>
      <c r="BC9719" s="11"/>
      <c r="BD9719" s="11"/>
      <c r="BE9719" s="11"/>
      <c r="BF9719" s="11"/>
    </row>
    <row r="9720" spans="1:58" x14ac:dyDescent="0.25">
      <c r="A9720" s="13"/>
      <c r="B9720" s="13"/>
      <c r="C9720" s="13"/>
      <c r="D9720" s="13"/>
      <c r="E9720" s="13"/>
      <c r="F9720" s="13"/>
      <c r="G9720" s="13"/>
      <c r="H9720" s="13"/>
      <c r="I9720" s="13"/>
      <c r="J9720" s="13"/>
      <c r="K9720" s="13"/>
      <c r="L9720" s="13"/>
      <c r="M9720" s="13"/>
      <c r="N9720" s="13"/>
      <c r="O9720" s="13"/>
      <c r="P9720" s="13"/>
      <c r="Q9720" s="13"/>
      <c r="R9720" s="13"/>
      <c r="S9720" s="13"/>
      <c r="T9720" s="13"/>
      <c r="U9720" s="13"/>
      <c r="V9720" s="13"/>
      <c r="W9720" s="13"/>
      <c r="X9720" s="13"/>
      <c r="Y9720" s="13"/>
      <c r="Z9720" s="13"/>
      <c r="AA9720" s="13"/>
      <c r="AB9720" s="13"/>
      <c r="AC9720" s="13"/>
      <c r="AD9720" s="13"/>
      <c r="AE9720" s="13"/>
      <c r="AF9720" s="13"/>
      <c r="AG9720" s="13"/>
      <c r="AH9720" s="13"/>
      <c r="AI9720" s="13"/>
      <c r="AJ9720" s="13"/>
      <c r="AK9720" s="13"/>
      <c r="AL9720" s="13"/>
      <c r="AM9720" s="13"/>
      <c r="AN9720" s="13"/>
      <c r="AO9720" s="13"/>
      <c r="AP9720" s="13"/>
      <c r="AQ9720" s="13"/>
      <c r="AR9720" s="13"/>
      <c r="AS9720" s="13"/>
      <c r="AT9720" s="13"/>
      <c r="AU9720" s="13"/>
      <c r="AV9720" s="13"/>
      <c r="AW9720" s="13"/>
      <c r="AX9720" s="13"/>
      <c r="AY9720" s="13"/>
      <c r="AZ9720" s="12"/>
      <c r="BA9720" s="12"/>
      <c r="BB9720" s="12"/>
      <c r="BC9720" s="11"/>
      <c r="BD9720" s="11"/>
      <c r="BE9720" s="11"/>
      <c r="BF9720" s="11"/>
    </row>
    <row r="9721" spans="1:58" x14ac:dyDescent="0.25">
      <c r="A9721" s="13"/>
      <c r="B9721" s="13"/>
      <c r="C9721" s="13"/>
      <c r="D9721" s="13"/>
      <c r="E9721" s="13"/>
      <c r="F9721" s="13"/>
      <c r="G9721" s="13"/>
      <c r="H9721" s="13"/>
      <c r="I9721" s="13"/>
      <c r="J9721" s="13"/>
      <c r="K9721" s="13"/>
      <c r="L9721" s="13"/>
      <c r="M9721" s="13"/>
      <c r="N9721" s="13"/>
      <c r="O9721" s="13"/>
      <c r="P9721" s="13"/>
      <c r="Q9721" s="13"/>
      <c r="R9721" s="13"/>
      <c r="S9721" s="13"/>
      <c r="T9721" s="13"/>
      <c r="U9721" s="13"/>
      <c r="V9721" s="13"/>
      <c r="W9721" s="13"/>
      <c r="X9721" s="13"/>
      <c r="Y9721" s="13"/>
      <c r="Z9721" s="13"/>
      <c r="AA9721" s="13"/>
      <c r="AB9721" s="13"/>
      <c r="AC9721" s="13"/>
      <c r="AD9721" s="13"/>
      <c r="AE9721" s="13"/>
      <c r="AF9721" s="13"/>
      <c r="AG9721" s="13"/>
      <c r="AH9721" s="13"/>
      <c r="AI9721" s="13"/>
      <c r="AJ9721" s="13"/>
      <c r="AK9721" s="13"/>
      <c r="AL9721" s="13"/>
      <c r="AM9721" s="13"/>
      <c r="AN9721" s="13"/>
      <c r="AO9721" s="13"/>
      <c r="AP9721" s="13"/>
      <c r="AQ9721" s="13"/>
      <c r="AR9721" s="13"/>
      <c r="AS9721" s="13"/>
      <c r="AT9721" s="13"/>
      <c r="AU9721" s="13"/>
      <c r="AV9721" s="13"/>
      <c r="AW9721" s="13"/>
      <c r="AX9721" s="13"/>
      <c r="AY9721" s="13"/>
      <c r="AZ9721" s="12"/>
      <c r="BA9721" s="12"/>
      <c r="BB9721" s="12"/>
      <c r="BC9721" s="11"/>
      <c r="BD9721" s="11"/>
      <c r="BE9721" s="11"/>
      <c r="BF9721" s="11"/>
    </row>
    <row r="9722" spans="1:58" x14ac:dyDescent="0.25">
      <c r="A9722" s="13"/>
      <c r="B9722" s="13"/>
      <c r="C9722" s="13"/>
      <c r="D9722" s="13"/>
      <c r="E9722" s="13"/>
      <c r="F9722" s="13"/>
      <c r="G9722" s="13"/>
      <c r="H9722" s="13"/>
      <c r="I9722" s="13"/>
      <c r="J9722" s="13"/>
      <c r="K9722" s="13"/>
      <c r="L9722" s="13"/>
      <c r="M9722" s="13"/>
      <c r="N9722" s="13"/>
      <c r="O9722" s="13"/>
      <c r="P9722" s="13"/>
      <c r="Q9722" s="13"/>
      <c r="R9722" s="13"/>
      <c r="S9722" s="13"/>
      <c r="T9722" s="13"/>
      <c r="U9722" s="13"/>
      <c r="V9722" s="13"/>
      <c r="W9722" s="13"/>
      <c r="X9722" s="13"/>
      <c r="Y9722" s="13"/>
      <c r="Z9722" s="13"/>
      <c r="AA9722" s="13"/>
      <c r="AB9722" s="13"/>
      <c r="AC9722" s="13"/>
      <c r="AD9722" s="13"/>
      <c r="AE9722" s="13"/>
      <c r="AF9722" s="13"/>
      <c r="AG9722" s="13"/>
      <c r="AH9722" s="13"/>
      <c r="AI9722" s="13"/>
      <c r="AJ9722" s="13"/>
      <c r="AK9722" s="13"/>
      <c r="AL9722" s="13"/>
      <c r="AM9722" s="13"/>
      <c r="AN9722" s="13"/>
      <c r="AO9722" s="13"/>
      <c r="AP9722" s="13"/>
      <c r="AQ9722" s="13"/>
      <c r="AR9722" s="13"/>
      <c r="AS9722" s="13"/>
      <c r="AT9722" s="13"/>
      <c r="AU9722" s="13"/>
      <c r="AV9722" s="13"/>
      <c r="AW9722" s="13"/>
      <c r="AX9722" s="13"/>
      <c r="AY9722" s="13"/>
      <c r="AZ9722" s="12"/>
      <c r="BA9722" s="12"/>
      <c r="BB9722" s="12"/>
      <c r="BC9722" s="11"/>
      <c r="BD9722" s="11"/>
      <c r="BE9722" s="11"/>
      <c r="BF9722" s="11"/>
    </row>
    <row r="9723" spans="1:58" x14ac:dyDescent="0.25">
      <c r="A9723" s="13"/>
      <c r="B9723" s="13"/>
      <c r="C9723" s="13"/>
      <c r="D9723" s="13"/>
      <c r="E9723" s="13"/>
      <c r="F9723" s="13"/>
      <c r="G9723" s="13"/>
      <c r="H9723" s="13"/>
      <c r="I9723" s="13"/>
      <c r="J9723" s="13"/>
      <c r="K9723" s="13"/>
      <c r="L9723" s="13"/>
      <c r="M9723" s="13"/>
      <c r="N9723" s="13"/>
      <c r="O9723" s="13"/>
      <c r="P9723" s="13"/>
      <c r="Q9723" s="13"/>
      <c r="R9723" s="13"/>
      <c r="S9723" s="13"/>
      <c r="T9723" s="13"/>
      <c r="U9723" s="13"/>
      <c r="V9723" s="13"/>
      <c r="W9723" s="13"/>
      <c r="X9723" s="13"/>
      <c r="Y9723" s="13"/>
      <c r="Z9723" s="13"/>
      <c r="AA9723" s="13"/>
      <c r="AB9723" s="13"/>
      <c r="AC9723" s="13"/>
      <c r="AD9723" s="13"/>
      <c r="AE9723" s="13"/>
      <c r="AF9723" s="13"/>
      <c r="AG9723" s="13"/>
      <c r="AH9723" s="13"/>
      <c r="AI9723" s="13"/>
      <c r="AJ9723" s="13"/>
      <c r="AK9723" s="13"/>
      <c r="AL9723" s="13"/>
      <c r="AM9723" s="13"/>
      <c r="AN9723" s="13"/>
      <c r="AO9723" s="13"/>
      <c r="AP9723" s="13"/>
      <c r="AQ9723" s="13"/>
      <c r="AR9723" s="13"/>
      <c r="AS9723" s="13"/>
      <c r="AT9723" s="13"/>
      <c r="AU9723" s="13"/>
      <c r="AV9723" s="13"/>
      <c r="AW9723" s="13"/>
      <c r="AX9723" s="13"/>
      <c r="AY9723" s="13"/>
      <c r="AZ9723" s="12"/>
      <c r="BA9723" s="12"/>
      <c r="BB9723" s="12"/>
      <c r="BC9723" s="11"/>
      <c r="BD9723" s="11"/>
      <c r="BE9723" s="11"/>
      <c r="BF9723" s="11"/>
    </row>
    <row r="9724" spans="1:58" x14ac:dyDescent="0.25">
      <c r="A9724" s="13"/>
      <c r="B9724" s="13"/>
      <c r="C9724" s="13"/>
      <c r="D9724" s="13"/>
      <c r="E9724" s="13"/>
      <c r="F9724" s="13"/>
      <c r="G9724" s="13"/>
      <c r="H9724" s="13"/>
      <c r="I9724" s="13"/>
      <c r="J9724" s="13"/>
      <c r="K9724" s="13"/>
      <c r="L9724" s="13"/>
      <c r="M9724" s="13"/>
      <c r="N9724" s="13"/>
      <c r="O9724" s="13"/>
      <c r="P9724" s="13"/>
      <c r="Q9724" s="13"/>
      <c r="R9724" s="13"/>
      <c r="S9724" s="13"/>
      <c r="T9724" s="13"/>
      <c r="U9724" s="13"/>
      <c r="V9724" s="13"/>
      <c r="W9724" s="13"/>
      <c r="X9724" s="13"/>
      <c r="Y9724" s="13"/>
      <c r="Z9724" s="13"/>
      <c r="AA9724" s="13"/>
      <c r="AB9724" s="13"/>
      <c r="AC9724" s="13"/>
      <c r="AD9724" s="13"/>
      <c r="AE9724" s="13"/>
      <c r="AF9724" s="13"/>
      <c r="AG9724" s="13"/>
      <c r="AH9724" s="13"/>
      <c r="AI9724" s="13"/>
      <c r="AJ9724" s="13"/>
      <c r="AK9724" s="13"/>
      <c r="AL9724" s="13"/>
      <c r="AM9724" s="13"/>
      <c r="AN9724" s="13"/>
      <c r="AO9724" s="13"/>
      <c r="AP9724" s="13"/>
      <c r="AQ9724" s="13"/>
      <c r="AR9724" s="13"/>
      <c r="AS9724" s="13"/>
      <c r="AT9724" s="13"/>
      <c r="AU9724" s="13"/>
      <c r="AV9724" s="13"/>
      <c r="AW9724" s="13"/>
      <c r="AX9724" s="13"/>
      <c r="AY9724" s="13"/>
      <c r="AZ9724" s="12"/>
      <c r="BA9724" s="12"/>
      <c r="BB9724" s="12"/>
      <c r="BC9724" s="11"/>
      <c r="BD9724" s="11"/>
      <c r="BE9724" s="11"/>
      <c r="BF9724" s="11"/>
    </row>
    <row r="9725" spans="1:58" x14ac:dyDescent="0.25">
      <c r="A9725" s="13"/>
      <c r="B9725" s="13"/>
      <c r="C9725" s="13"/>
      <c r="D9725" s="13"/>
      <c r="E9725" s="13"/>
      <c r="F9725" s="13"/>
      <c r="G9725" s="13"/>
      <c r="H9725" s="13"/>
      <c r="I9725" s="13"/>
      <c r="J9725" s="13"/>
      <c r="K9725" s="13"/>
      <c r="L9725" s="13"/>
      <c r="M9725" s="13"/>
      <c r="N9725" s="13"/>
      <c r="O9725" s="13"/>
      <c r="P9725" s="13"/>
      <c r="Q9725" s="13"/>
      <c r="R9725" s="13"/>
      <c r="S9725" s="13"/>
      <c r="T9725" s="13"/>
      <c r="U9725" s="13"/>
      <c r="V9725" s="13"/>
      <c r="W9725" s="13"/>
      <c r="X9725" s="13"/>
      <c r="Y9725" s="13"/>
      <c r="Z9725" s="13"/>
      <c r="AA9725" s="13"/>
      <c r="AB9725" s="13"/>
      <c r="AC9725" s="13"/>
      <c r="AD9725" s="13"/>
      <c r="AE9725" s="13"/>
      <c r="AF9725" s="13"/>
      <c r="AG9725" s="13"/>
      <c r="AH9725" s="13"/>
      <c r="AI9725" s="13"/>
      <c r="AJ9725" s="13"/>
      <c r="AK9725" s="13"/>
      <c r="AL9725" s="13"/>
      <c r="AM9725" s="13"/>
      <c r="AN9725" s="13"/>
      <c r="AO9725" s="13"/>
      <c r="AP9725" s="13"/>
      <c r="AQ9725" s="13"/>
      <c r="AR9725" s="13"/>
      <c r="AS9725" s="13"/>
      <c r="AT9725" s="13"/>
      <c r="AU9725" s="13"/>
      <c r="AV9725" s="13"/>
      <c r="AW9725" s="13"/>
      <c r="AX9725" s="13"/>
      <c r="AY9725" s="13"/>
      <c r="AZ9725" s="12"/>
      <c r="BA9725" s="12"/>
      <c r="BB9725" s="12"/>
      <c r="BC9725" s="11"/>
      <c r="BD9725" s="11"/>
      <c r="BE9725" s="11"/>
      <c r="BF9725" s="11"/>
    </row>
    <row r="9726" spans="1:58" x14ac:dyDescent="0.25">
      <c r="A9726" s="13"/>
      <c r="B9726" s="13"/>
      <c r="C9726" s="13"/>
      <c r="D9726" s="13"/>
      <c r="E9726" s="13"/>
      <c r="F9726" s="13"/>
      <c r="G9726" s="13"/>
      <c r="H9726" s="13"/>
      <c r="I9726" s="13"/>
      <c r="J9726" s="13"/>
      <c r="K9726" s="13"/>
      <c r="L9726" s="13"/>
      <c r="M9726" s="13"/>
      <c r="N9726" s="13"/>
      <c r="O9726" s="13"/>
      <c r="P9726" s="13"/>
      <c r="Q9726" s="13"/>
      <c r="R9726" s="13"/>
      <c r="S9726" s="13"/>
      <c r="T9726" s="13"/>
      <c r="U9726" s="13"/>
      <c r="V9726" s="13"/>
      <c r="W9726" s="13"/>
      <c r="X9726" s="13"/>
      <c r="Y9726" s="13"/>
      <c r="Z9726" s="13"/>
      <c r="AA9726" s="13"/>
      <c r="AB9726" s="13"/>
      <c r="AC9726" s="13"/>
      <c r="AD9726" s="13"/>
      <c r="AE9726" s="13"/>
      <c r="AF9726" s="13"/>
      <c r="AG9726" s="13"/>
      <c r="AH9726" s="13"/>
      <c r="AI9726" s="13"/>
      <c r="AJ9726" s="13"/>
      <c r="AK9726" s="13"/>
      <c r="AL9726" s="13"/>
      <c r="AM9726" s="13"/>
      <c r="AN9726" s="13"/>
      <c r="AO9726" s="13"/>
      <c r="AP9726" s="13"/>
      <c r="AQ9726" s="13"/>
      <c r="AR9726" s="13"/>
      <c r="AS9726" s="13"/>
      <c r="AT9726" s="13"/>
      <c r="AU9726" s="13"/>
      <c r="AV9726" s="13"/>
      <c r="AW9726" s="13"/>
      <c r="AX9726" s="13"/>
      <c r="AY9726" s="13"/>
      <c r="AZ9726" s="12"/>
      <c r="BA9726" s="12"/>
      <c r="BB9726" s="12"/>
      <c r="BC9726" s="11"/>
      <c r="BD9726" s="11"/>
      <c r="BE9726" s="11"/>
      <c r="BF9726" s="11"/>
    </row>
    <row r="9727" spans="1:58" x14ac:dyDescent="0.25">
      <c r="A9727" s="13"/>
      <c r="B9727" s="13"/>
      <c r="C9727" s="13"/>
      <c r="D9727" s="13"/>
      <c r="E9727" s="13"/>
      <c r="F9727" s="13"/>
      <c r="G9727" s="13"/>
      <c r="H9727" s="13"/>
      <c r="I9727" s="13"/>
      <c r="J9727" s="13"/>
      <c r="K9727" s="13"/>
      <c r="L9727" s="13"/>
      <c r="M9727" s="13"/>
      <c r="N9727" s="13"/>
      <c r="O9727" s="13"/>
      <c r="P9727" s="13"/>
      <c r="Q9727" s="13"/>
      <c r="R9727" s="13"/>
      <c r="S9727" s="13"/>
      <c r="T9727" s="13"/>
      <c r="U9727" s="13"/>
      <c r="V9727" s="13"/>
      <c r="W9727" s="13"/>
      <c r="X9727" s="13"/>
      <c r="Y9727" s="13"/>
      <c r="Z9727" s="13"/>
      <c r="AA9727" s="13"/>
      <c r="AB9727" s="13"/>
      <c r="AC9727" s="13"/>
      <c r="AD9727" s="13"/>
      <c r="AE9727" s="13"/>
      <c r="AF9727" s="13"/>
      <c r="AG9727" s="13"/>
      <c r="AH9727" s="13"/>
      <c r="AI9727" s="13"/>
      <c r="AJ9727" s="13"/>
      <c r="AK9727" s="13"/>
      <c r="AL9727" s="13"/>
      <c r="AM9727" s="13"/>
      <c r="AN9727" s="13"/>
      <c r="AO9727" s="13"/>
      <c r="AP9727" s="13"/>
      <c r="AQ9727" s="13"/>
      <c r="AR9727" s="13"/>
      <c r="AS9727" s="13"/>
      <c r="AT9727" s="13"/>
      <c r="AU9727" s="13"/>
      <c r="AV9727" s="13"/>
      <c r="AW9727" s="13"/>
      <c r="AX9727" s="13"/>
      <c r="AY9727" s="13"/>
      <c r="AZ9727" s="12"/>
      <c r="BA9727" s="12"/>
      <c r="BB9727" s="12"/>
      <c r="BC9727" s="11"/>
      <c r="BD9727" s="11"/>
      <c r="BE9727" s="11"/>
      <c r="BF9727" s="11"/>
    </row>
    <row r="9728" spans="1:58" x14ac:dyDescent="0.25">
      <c r="A9728" s="13"/>
      <c r="B9728" s="13"/>
      <c r="C9728" s="13"/>
      <c r="D9728" s="13"/>
      <c r="E9728" s="13"/>
      <c r="F9728" s="13"/>
      <c r="G9728" s="13"/>
      <c r="H9728" s="13"/>
      <c r="I9728" s="13"/>
      <c r="J9728" s="13"/>
      <c r="K9728" s="13"/>
      <c r="L9728" s="13"/>
      <c r="M9728" s="13"/>
      <c r="N9728" s="13"/>
      <c r="O9728" s="13"/>
      <c r="P9728" s="13"/>
      <c r="Q9728" s="13"/>
      <c r="R9728" s="13"/>
      <c r="S9728" s="13"/>
      <c r="T9728" s="13"/>
      <c r="U9728" s="13"/>
      <c r="V9728" s="13"/>
      <c r="W9728" s="13"/>
      <c r="X9728" s="13"/>
      <c r="Y9728" s="13"/>
      <c r="Z9728" s="13"/>
      <c r="AA9728" s="13"/>
      <c r="AB9728" s="13"/>
      <c r="AC9728" s="13"/>
      <c r="AD9728" s="13"/>
      <c r="AE9728" s="13"/>
      <c r="AF9728" s="13"/>
      <c r="AG9728" s="13"/>
      <c r="AH9728" s="13"/>
      <c r="AI9728" s="13"/>
      <c r="AJ9728" s="13"/>
      <c r="AK9728" s="13"/>
      <c r="AL9728" s="13"/>
      <c r="AM9728" s="13"/>
      <c r="AN9728" s="13"/>
      <c r="AO9728" s="13"/>
      <c r="AP9728" s="13"/>
      <c r="AQ9728" s="13"/>
      <c r="AR9728" s="13"/>
      <c r="AS9728" s="13"/>
      <c r="AT9728" s="13"/>
      <c r="AU9728" s="13"/>
      <c r="AV9728" s="13"/>
      <c r="AW9728" s="13"/>
      <c r="AX9728" s="13"/>
      <c r="AY9728" s="13"/>
      <c r="AZ9728" s="12"/>
      <c r="BA9728" s="12"/>
      <c r="BB9728" s="12"/>
      <c r="BC9728" s="11"/>
      <c r="BD9728" s="11"/>
      <c r="BE9728" s="11"/>
      <c r="BF9728" s="11"/>
    </row>
    <row r="9729" spans="1:58" x14ac:dyDescent="0.25">
      <c r="A9729" s="13"/>
      <c r="B9729" s="13"/>
      <c r="C9729" s="13"/>
      <c r="D9729" s="13"/>
      <c r="E9729" s="13"/>
      <c r="F9729" s="13"/>
      <c r="G9729" s="13"/>
      <c r="H9729" s="13"/>
      <c r="I9729" s="13"/>
      <c r="J9729" s="13"/>
      <c r="K9729" s="13"/>
      <c r="L9729" s="13"/>
      <c r="M9729" s="13"/>
      <c r="N9729" s="13"/>
      <c r="O9729" s="13"/>
      <c r="P9729" s="13"/>
      <c r="Q9729" s="13"/>
      <c r="R9729" s="13"/>
      <c r="S9729" s="13"/>
      <c r="T9729" s="13"/>
      <c r="U9729" s="13"/>
      <c r="V9729" s="13"/>
      <c r="W9729" s="13"/>
      <c r="X9729" s="13"/>
      <c r="Y9729" s="13"/>
      <c r="Z9729" s="13"/>
      <c r="AA9729" s="13"/>
      <c r="AB9729" s="13"/>
      <c r="AC9729" s="13"/>
      <c r="AD9729" s="13"/>
      <c r="AE9729" s="13"/>
      <c r="AF9729" s="13"/>
      <c r="AG9729" s="13"/>
      <c r="AH9729" s="13"/>
      <c r="AI9729" s="13"/>
      <c r="AJ9729" s="13"/>
      <c r="AK9729" s="13"/>
      <c r="AL9729" s="13"/>
      <c r="AM9729" s="13"/>
      <c r="AN9729" s="13"/>
      <c r="AO9729" s="13"/>
      <c r="AP9729" s="13"/>
      <c r="AQ9729" s="13"/>
      <c r="AR9729" s="13"/>
      <c r="AS9729" s="13"/>
      <c r="AT9729" s="13"/>
      <c r="AU9729" s="13"/>
      <c r="AV9729" s="13"/>
      <c r="AW9729" s="13"/>
      <c r="AX9729" s="13"/>
      <c r="AY9729" s="13"/>
      <c r="AZ9729" s="12"/>
      <c r="BA9729" s="12"/>
      <c r="BB9729" s="12"/>
      <c r="BC9729" s="11"/>
      <c r="BD9729" s="11"/>
      <c r="BE9729" s="11"/>
      <c r="BF9729" s="11"/>
    </row>
    <row r="9730" spans="1:58" x14ac:dyDescent="0.25">
      <c r="A9730" s="13"/>
      <c r="B9730" s="13"/>
      <c r="C9730" s="13"/>
      <c r="D9730" s="13"/>
      <c r="E9730" s="13"/>
      <c r="F9730" s="13"/>
      <c r="G9730" s="13"/>
      <c r="H9730" s="13"/>
      <c r="I9730" s="13"/>
      <c r="J9730" s="13"/>
      <c r="K9730" s="13"/>
      <c r="L9730" s="13"/>
      <c r="M9730" s="13"/>
      <c r="N9730" s="13"/>
      <c r="O9730" s="13"/>
      <c r="P9730" s="13"/>
      <c r="Q9730" s="13"/>
      <c r="R9730" s="13"/>
      <c r="S9730" s="13"/>
      <c r="T9730" s="13"/>
      <c r="U9730" s="13"/>
      <c r="V9730" s="13"/>
      <c r="W9730" s="13"/>
      <c r="X9730" s="13"/>
      <c r="Y9730" s="13"/>
      <c r="Z9730" s="13"/>
      <c r="AA9730" s="13"/>
      <c r="AB9730" s="13"/>
      <c r="AC9730" s="13"/>
      <c r="AD9730" s="13"/>
      <c r="AE9730" s="13"/>
      <c r="AF9730" s="13"/>
      <c r="AG9730" s="13"/>
      <c r="AH9730" s="13"/>
      <c r="AI9730" s="13"/>
      <c r="AJ9730" s="13"/>
      <c r="AK9730" s="13"/>
      <c r="AL9730" s="13"/>
      <c r="AM9730" s="13"/>
      <c r="AN9730" s="13"/>
      <c r="AO9730" s="13"/>
      <c r="AP9730" s="13"/>
      <c r="AQ9730" s="13"/>
      <c r="AR9730" s="13"/>
      <c r="AS9730" s="13"/>
      <c r="AT9730" s="13"/>
      <c r="AU9730" s="13"/>
      <c r="AV9730" s="13"/>
      <c r="AW9730" s="13"/>
      <c r="AX9730" s="13"/>
      <c r="AY9730" s="13"/>
      <c r="AZ9730" s="12"/>
      <c r="BA9730" s="12"/>
      <c r="BB9730" s="12"/>
      <c r="BC9730" s="11"/>
      <c r="BD9730" s="11"/>
      <c r="BE9730" s="11"/>
      <c r="BF9730" s="11"/>
    </row>
    <row r="9731" spans="1:58" x14ac:dyDescent="0.25">
      <c r="A9731" s="13"/>
      <c r="B9731" s="13"/>
      <c r="C9731" s="13"/>
      <c r="D9731" s="13"/>
      <c r="E9731" s="13"/>
      <c r="F9731" s="13"/>
      <c r="G9731" s="13"/>
      <c r="H9731" s="13"/>
      <c r="I9731" s="13"/>
      <c r="J9731" s="13"/>
      <c r="K9731" s="13"/>
      <c r="L9731" s="13"/>
      <c r="M9731" s="13"/>
      <c r="N9731" s="13"/>
      <c r="O9731" s="13"/>
      <c r="P9731" s="13"/>
      <c r="Q9731" s="13"/>
      <c r="R9731" s="13"/>
      <c r="S9731" s="13"/>
      <c r="T9731" s="13"/>
      <c r="U9731" s="13"/>
      <c r="V9731" s="13"/>
      <c r="W9731" s="13"/>
      <c r="X9731" s="13"/>
      <c r="Y9731" s="13"/>
      <c r="Z9731" s="13"/>
      <c r="AA9731" s="13"/>
      <c r="AB9731" s="13"/>
      <c r="AC9731" s="13"/>
      <c r="AD9731" s="13"/>
      <c r="AE9731" s="13"/>
      <c r="AF9731" s="13"/>
      <c r="AG9731" s="13"/>
      <c r="AH9731" s="13"/>
      <c r="AI9731" s="13"/>
      <c r="AJ9731" s="13"/>
      <c r="AK9731" s="13"/>
      <c r="AL9731" s="13"/>
      <c r="AM9731" s="13"/>
      <c r="AN9731" s="13"/>
      <c r="AO9731" s="13"/>
      <c r="AP9731" s="13"/>
      <c r="AQ9731" s="13"/>
      <c r="AR9731" s="13"/>
      <c r="AS9731" s="13"/>
      <c r="AT9731" s="13"/>
      <c r="AU9731" s="13"/>
      <c r="AV9731" s="13"/>
      <c r="AW9731" s="13"/>
      <c r="AX9731" s="13"/>
      <c r="AY9731" s="13"/>
      <c r="AZ9731" s="12"/>
      <c r="BA9731" s="12"/>
      <c r="BB9731" s="12"/>
      <c r="BC9731" s="11"/>
      <c r="BD9731" s="11"/>
      <c r="BE9731" s="11"/>
      <c r="BF9731" s="11"/>
    </row>
    <row r="9732" spans="1:58" x14ac:dyDescent="0.25">
      <c r="A9732" s="13"/>
      <c r="B9732" s="13"/>
      <c r="C9732" s="13"/>
      <c r="D9732" s="13"/>
      <c r="E9732" s="13"/>
      <c r="F9732" s="13"/>
      <c r="G9732" s="13"/>
      <c r="H9732" s="13"/>
      <c r="I9732" s="13"/>
      <c r="J9732" s="13"/>
      <c r="K9732" s="13"/>
      <c r="L9732" s="13"/>
      <c r="M9732" s="13"/>
      <c r="N9732" s="13"/>
      <c r="O9732" s="13"/>
      <c r="P9732" s="13"/>
      <c r="Q9732" s="13"/>
      <c r="R9732" s="13"/>
      <c r="S9732" s="13"/>
      <c r="T9732" s="13"/>
      <c r="U9732" s="13"/>
      <c r="V9732" s="13"/>
      <c r="W9732" s="13"/>
      <c r="X9732" s="13"/>
      <c r="Y9732" s="13"/>
      <c r="Z9732" s="13"/>
      <c r="AA9732" s="13"/>
      <c r="AB9732" s="13"/>
      <c r="AC9732" s="13"/>
      <c r="AD9732" s="13"/>
      <c r="AE9732" s="13"/>
      <c r="AF9732" s="13"/>
      <c r="AG9732" s="13"/>
      <c r="AH9732" s="13"/>
      <c r="AI9732" s="13"/>
      <c r="AJ9732" s="13"/>
      <c r="AK9732" s="13"/>
      <c r="AL9732" s="13"/>
      <c r="AM9732" s="13"/>
      <c r="AN9732" s="13"/>
      <c r="AO9732" s="13"/>
      <c r="AP9732" s="13"/>
      <c r="AQ9732" s="13"/>
      <c r="AR9732" s="13"/>
      <c r="AS9732" s="13"/>
      <c r="AT9732" s="13"/>
      <c r="AU9732" s="13"/>
      <c r="AV9732" s="13"/>
      <c r="AW9732" s="13"/>
      <c r="AX9732" s="13"/>
      <c r="AY9732" s="13"/>
      <c r="AZ9732" s="12"/>
      <c r="BA9732" s="12"/>
      <c r="BB9732" s="12"/>
      <c r="BC9732" s="11"/>
      <c r="BD9732" s="11"/>
      <c r="BE9732" s="11"/>
      <c r="BF9732" s="11"/>
    </row>
    <row r="9733" spans="1:58" x14ac:dyDescent="0.25">
      <c r="A9733" s="13"/>
      <c r="B9733" s="13"/>
      <c r="C9733" s="13"/>
      <c r="D9733" s="13"/>
      <c r="E9733" s="13"/>
      <c r="F9733" s="13"/>
      <c r="G9733" s="13"/>
      <c r="H9733" s="13"/>
      <c r="I9733" s="13"/>
      <c r="J9733" s="13"/>
      <c r="K9733" s="13"/>
      <c r="L9733" s="13"/>
      <c r="M9733" s="13"/>
      <c r="N9733" s="13"/>
      <c r="O9733" s="13"/>
      <c r="P9733" s="13"/>
      <c r="Q9733" s="13"/>
      <c r="R9733" s="13"/>
      <c r="S9733" s="13"/>
      <c r="T9733" s="13"/>
      <c r="U9733" s="13"/>
      <c r="V9733" s="13"/>
      <c r="W9733" s="13"/>
      <c r="X9733" s="13"/>
      <c r="Y9733" s="13"/>
      <c r="Z9733" s="13"/>
      <c r="AA9733" s="13"/>
      <c r="AB9733" s="13"/>
      <c r="AC9733" s="13"/>
      <c r="AD9733" s="13"/>
      <c r="AE9733" s="13"/>
      <c r="AF9733" s="13"/>
      <c r="AG9733" s="13"/>
      <c r="AH9733" s="13"/>
      <c r="AI9733" s="13"/>
      <c r="AJ9733" s="13"/>
      <c r="AK9733" s="13"/>
      <c r="AL9733" s="13"/>
      <c r="AM9733" s="13"/>
      <c r="AN9733" s="13"/>
      <c r="AO9733" s="13"/>
      <c r="AP9733" s="13"/>
      <c r="AQ9733" s="13"/>
      <c r="AR9733" s="13"/>
      <c r="AS9733" s="13"/>
      <c r="AT9733" s="13"/>
      <c r="AU9733" s="13"/>
      <c r="AV9733" s="13"/>
      <c r="AW9733" s="13"/>
      <c r="AX9733" s="13"/>
      <c r="AY9733" s="13"/>
      <c r="AZ9733" s="12"/>
      <c r="BA9733" s="12"/>
      <c r="BB9733" s="12"/>
      <c r="BC9733" s="11"/>
      <c r="BD9733" s="11"/>
      <c r="BE9733" s="11"/>
      <c r="BF9733" s="11"/>
    </row>
    <row r="9734" spans="1:58" x14ac:dyDescent="0.25">
      <c r="A9734" s="13"/>
      <c r="B9734" s="13"/>
      <c r="C9734" s="13"/>
      <c r="D9734" s="13"/>
      <c r="E9734" s="13"/>
      <c r="F9734" s="13"/>
      <c r="G9734" s="13"/>
      <c r="H9734" s="13"/>
      <c r="I9734" s="13"/>
      <c r="J9734" s="13"/>
      <c r="K9734" s="13"/>
      <c r="L9734" s="13"/>
      <c r="M9734" s="13"/>
      <c r="N9734" s="13"/>
      <c r="O9734" s="13"/>
      <c r="P9734" s="13"/>
      <c r="Q9734" s="13"/>
      <c r="R9734" s="13"/>
      <c r="S9734" s="13"/>
      <c r="T9734" s="13"/>
      <c r="U9734" s="13"/>
      <c r="V9734" s="13"/>
      <c r="W9734" s="13"/>
      <c r="X9734" s="13"/>
      <c r="Y9734" s="13"/>
      <c r="Z9734" s="13"/>
      <c r="AA9734" s="13"/>
      <c r="AB9734" s="13"/>
      <c r="AC9734" s="13"/>
      <c r="AD9734" s="13"/>
      <c r="AE9734" s="13"/>
      <c r="AF9734" s="13"/>
      <c r="AG9734" s="13"/>
      <c r="AH9734" s="13"/>
      <c r="AI9734" s="13"/>
      <c r="AJ9734" s="13"/>
      <c r="AK9734" s="13"/>
      <c r="AL9734" s="13"/>
      <c r="AM9734" s="13"/>
      <c r="AN9734" s="13"/>
      <c r="AO9734" s="13"/>
      <c r="AP9734" s="13"/>
      <c r="AQ9734" s="13"/>
      <c r="AR9734" s="13"/>
      <c r="AS9734" s="13"/>
      <c r="AT9734" s="13"/>
      <c r="AU9734" s="13"/>
      <c r="AV9734" s="13"/>
      <c r="AW9734" s="13"/>
      <c r="AX9734" s="13"/>
      <c r="AY9734" s="13"/>
      <c r="AZ9734" s="12"/>
      <c r="BA9734" s="12"/>
      <c r="BB9734" s="12"/>
      <c r="BC9734" s="11"/>
      <c r="BD9734" s="11"/>
      <c r="BE9734" s="11"/>
      <c r="BF9734" s="11"/>
    </row>
    <row r="9735" spans="1:58" x14ac:dyDescent="0.25">
      <c r="A9735" s="13"/>
      <c r="B9735" s="13"/>
      <c r="C9735" s="13"/>
      <c r="D9735" s="13"/>
      <c r="E9735" s="13"/>
      <c r="F9735" s="13"/>
      <c r="G9735" s="13"/>
      <c r="H9735" s="13"/>
      <c r="I9735" s="13"/>
      <c r="J9735" s="13"/>
      <c r="K9735" s="13"/>
      <c r="L9735" s="13"/>
      <c r="M9735" s="13"/>
      <c r="N9735" s="13"/>
      <c r="O9735" s="13"/>
      <c r="P9735" s="13"/>
      <c r="Q9735" s="13"/>
      <c r="R9735" s="13"/>
      <c r="S9735" s="13"/>
      <c r="T9735" s="13"/>
      <c r="U9735" s="13"/>
      <c r="V9735" s="13"/>
      <c r="W9735" s="13"/>
      <c r="X9735" s="13"/>
      <c r="Y9735" s="13"/>
      <c r="Z9735" s="13"/>
      <c r="AA9735" s="13"/>
      <c r="AB9735" s="13"/>
      <c r="AC9735" s="13"/>
      <c r="AD9735" s="13"/>
      <c r="AE9735" s="13"/>
      <c r="AF9735" s="13"/>
      <c r="AG9735" s="13"/>
      <c r="AH9735" s="13"/>
      <c r="AI9735" s="13"/>
      <c r="AJ9735" s="13"/>
      <c r="AK9735" s="13"/>
      <c r="AL9735" s="13"/>
      <c r="AM9735" s="13"/>
      <c r="AN9735" s="13"/>
      <c r="AO9735" s="13"/>
      <c r="AP9735" s="13"/>
      <c r="AQ9735" s="13"/>
      <c r="AR9735" s="13"/>
      <c r="AS9735" s="13"/>
      <c r="AT9735" s="13"/>
      <c r="AU9735" s="13"/>
      <c r="AV9735" s="13"/>
      <c r="AW9735" s="13"/>
      <c r="AX9735" s="13"/>
      <c r="AY9735" s="13"/>
      <c r="AZ9735" s="12"/>
      <c r="BA9735" s="12"/>
      <c r="BB9735" s="12"/>
      <c r="BC9735" s="11"/>
      <c r="BD9735" s="11"/>
      <c r="BE9735" s="11"/>
      <c r="BF9735" s="11"/>
    </row>
    <row r="9736" spans="1:58" x14ac:dyDescent="0.25">
      <c r="A9736" s="13"/>
      <c r="B9736" s="13"/>
      <c r="C9736" s="13"/>
      <c r="D9736" s="13"/>
      <c r="E9736" s="13"/>
      <c r="F9736" s="13"/>
      <c r="G9736" s="13"/>
      <c r="H9736" s="13"/>
      <c r="I9736" s="13"/>
      <c r="J9736" s="13"/>
      <c r="K9736" s="13"/>
      <c r="L9736" s="13"/>
      <c r="M9736" s="13"/>
      <c r="N9736" s="13"/>
      <c r="O9736" s="13"/>
      <c r="P9736" s="13"/>
      <c r="Q9736" s="13"/>
      <c r="R9736" s="13"/>
      <c r="S9736" s="13"/>
      <c r="T9736" s="13"/>
      <c r="U9736" s="13"/>
      <c r="V9736" s="13"/>
      <c r="W9736" s="13"/>
      <c r="X9736" s="13"/>
      <c r="Y9736" s="13"/>
      <c r="Z9736" s="13"/>
      <c r="AA9736" s="13"/>
      <c r="AB9736" s="13"/>
      <c r="AC9736" s="13"/>
      <c r="AD9736" s="13"/>
      <c r="AE9736" s="13"/>
      <c r="AF9736" s="13"/>
      <c r="AG9736" s="13"/>
      <c r="AH9736" s="13"/>
      <c r="AI9736" s="13"/>
      <c r="AJ9736" s="13"/>
      <c r="AK9736" s="13"/>
      <c r="AL9736" s="13"/>
      <c r="AM9736" s="13"/>
      <c r="AN9736" s="13"/>
      <c r="AO9736" s="13"/>
      <c r="AP9736" s="13"/>
      <c r="AQ9736" s="13"/>
      <c r="AR9736" s="13"/>
      <c r="AS9736" s="13"/>
      <c r="AT9736" s="13"/>
      <c r="AU9736" s="13"/>
      <c r="AV9736" s="13"/>
      <c r="AW9736" s="13"/>
      <c r="AX9736" s="13"/>
      <c r="AY9736" s="13"/>
      <c r="AZ9736" s="12"/>
      <c r="BA9736" s="12"/>
      <c r="BB9736" s="12"/>
      <c r="BC9736" s="11"/>
      <c r="BD9736" s="11"/>
      <c r="BE9736" s="11"/>
      <c r="BF9736" s="11"/>
    </row>
    <row r="9737" spans="1:58" x14ac:dyDescent="0.25">
      <c r="A9737" s="13"/>
      <c r="B9737" s="13"/>
      <c r="C9737" s="13"/>
      <c r="D9737" s="13"/>
      <c r="E9737" s="13"/>
      <c r="F9737" s="13"/>
      <c r="G9737" s="13"/>
      <c r="H9737" s="13"/>
      <c r="I9737" s="13"/>
      <c r="J9737" s="13"/>
      <c r="K9737" s="13"/>
      <c r="L9737" s="13"/>
      <c r="M9737" s="13"/>
      <c r="N9737" s="13"/>
      <c r="O9737" s="13"/>
      <c r="P9737" s="13"/>
      <c r="Q9737" s="13"/>
      <c r="R9737" s="13"/>
      <c r="S9737" s="13"/>
      <c r="T9737" s="13"/>
      <c r="U9737" s="13"/>
      <c r="V9737" s="13"/>
      <c r="W9737" s="13"/>
      <c r="X9737" s="13"/>
      <c r="Y9737" s="13"/>
      <c r="Z9737" s="13"/>
      <c r="AA9737" s="13"/>
      <c r="AB9737" s="13"/>
      <c r="AC9737" s="13"/>
      <c r="AD9737" s="13"/>
      <c r="AE9737" s="13"/>
      <c r="AF9737" s="13"/>
      <c r="AG9737" s="13"/>
      <c r="AH9737" s="13"/>
      <c r="AI9737" s="13"/>
      <c r="AJ9737" s="13"/>
      <c r="AK9737" s="13"/>
      <c r="AL9737" s="13"/>
      <c r="AM9737" s="13"/>
      <c r="AN9737" s="13"/>
      <c r="AO9737" s="13"/>
      <c r="AP9737" s="13"/>
      <c r="AQ9737" s="13"/>
      <c r="AR9737" s="13"/>
      <c r="AS9737" s="13"/>
      <c r="AT9737" s="13"/>
      <c r="AU9737" s="13"/>
      <c r="AV9737" s="13"/>
      <c r="AW9737" s="13"/>
      <c r="AX9737" s="13"/>
      <c r="AY9737" s="13"/>
      <c r="AZ9737" s="12"/>
      <c r="BA9737" s="12"/>
      <c r="BB9737" s="12"/>
      <c r="BC9737" s="11"/>
      <c r="BD9737" s="11"/>
      <c r="BE9737" s="11"/>
      <c r="BF9737" s="11"/>
    </row>
    <row r="9738" spans="1:58" x14ac:dyDescent="0.25">
      <c r="A9738" s="13"/>
      <c r="B9738" s="13"/>
      <c r="C9738" s="13"/>
      <c r="D9738" s="13"/>
      <c r="E9738" s="13"/>
      <c r="F9738" s="13"/>
      <c r="G9738" s="13"/>
      <c r="H9738" s="13"/>
      <c r="I9738" s="13"/>
      <c r="J9738" s="13"/>
      <c r="K9738" s="13"/>
      <c r="L9738" s="13"/>
      <c r="M9738" s="13"/>
      <c r="N9738" s="13"/>
      <c r="O9738" s="13"/>
      <c r="P9738" s="13"/>
      <c r="Q9738" s="13"/>
      <c r="R9738" s="13"/>
      <c r="S9738" s="13"/>
      <c r="T9738" s="13"/>
      <c r="U9738" s="13"/>
      <c r="V9738" s="13"/>
      <c r="W9738" s="13"/>
      <c r="X9738" s="13"/>
      <c r="Y9738" s="13"/>
      <c r="Z9738" s="13"/>
      <c r="AA9738" s="13"/>
      <c r="AB9738" s="13"/>
      <c r="AC9738" s="13"/>
      <c r="AD9738" s="13"/>
      <c r="AE9738" s="13"/>
      <c r="AF9738" s="13"/>
      <c r="AG9738" s="13"/>
      <c r="AH9738" s="13"/>
      <c r="AI9738" s="13"/>
      <c r="AJ9738" s="13"/>
      <c r="AK9738" s="13"/>
      <c r="AL9738" s="13"/>
      <c r="AM9738" s="13"/>
      <c r="AN9738" s="13"/>
      <c r="AO9738" s="13"/>
      <c r="AP9738" s="13"/>
      <c r="AQ9738" s="13"/>
      <c r="AR9738" s="13"/>
      <c r="AS9738" s="13"/>
      <c r="AT9738" s="13"/>
      <c r="AU9738" s="13"/>
      <c r="AV9738" s="13"/>
      <c r="AW9738" s="13"/>
      <c r="AX9738" s="13"/>
      <c r="AY9738" s="13"/>
      <c r="AZ9738" s="12"/>
      <c r="BA9738" s="12"/>
      <c r="BB9738" s="12"/>
      <c r="BC9738" s="11"/>
      <c r="BD9738" s="11"/>
      <c r="BE9738" s="11"/>
      <c r="BF9738" s="11"/>
    </row>
    <row r="9739" spans="1:58" x14ac:dyDescent="0.25">
      <c r="A9739" s="13"/>
      <c r="B9739" s="13"/>
      <c r="C9739" s="13"/>
      <c r="D9739" s="13"/>
      <c r="E9739" s="13"/>
      <c r="F9739" s="13"/>
      <c r="G9739" s="13"/>
      <c r="H9739" s="13"/>
      <c r="I9739" s="13"/>
      <c r="J9739" s="13"/>
      <c r="K9739" s="13"/>
      <c r="L9739" s="13"/>
      <c r="M9739" s="13"/>
      <c r="N9739" s="13"/>
      <c r="O9739" s="13"/>
      <c r="P9739" s="13"/>
      <c r="Q9739" s="13"/>
      <c r="R9739" s="13"/>
      <c r="S9739" s="13"/>
      <c r="T9739" s="13"/>
      <c r="U9739" s="13"/>
      <c r="V9739" s="13"/>
      <c r="W9739" s="13"/>
      <c r="X9739" s="13"/>
      <c r="Y9739" s="13"/>
      <c r="Z9739" s="13"/>
      <c r="AA9739" s="13"/>
      <c r="AB9739" s="13"/>
      <c r="AC9739" s="13"/>
      <c r="AD9739" s="13"/>
      <c r="AE9739" s="13"/>
      <c r="AF9739" s="13"/>
      <c r="AG9739" s="13"/>
      <c r="AH9739" s="13"/>
      <c r="AI9739" s="13"/>
      <c r="AJ9739" s="13"/>
      <c r="AK9739" s="13"/>
      <c r="AL9739" s="13"/>
      <c r="AM9739" s="13"/>
      <c r="AN9739" s="13"/>
      <c r="AO9739" s="13"/>
      <c r="AP9739" s="13"/>
      <c r="AQ9739" s="13"/>
      <c r="AR9739" s="13"/>
      <c r="AS9739" s="13"/>
      <c r="AT9739" s="13"/>
      <c r="AU9739" s="13"/>
      <c r="AV9739" s="13"/>
      <c r="AW9739" s="13"/>
      <c r="AX9739" s="13"/>
      <c r="AY9739" s="13"/>
      <c r="AZ9739" s="12"/>
      <c r="BA9739" s="12"/>
      <c r="BB9739" s="12"/>
      <c r="BC9739" s="11"/>
      <c r="BD9739" s="11"/>
      <c r="BE9739" s="11"/>
      <c r="BF9739" s="11"/>
    </row>
    <row r="9740" spans="1:58" x14ac:dyDescent="0.25">
      <c r="A9740" s="13"/>
      <c r="B9740" s="13"/>
      <c r="C9740" s="13"/>
      <c r="D9740" s="13"/>
      <c r="E9740" s="13"/>
      <c r="F9740" s="13"/>
      <c r="G9740" s="13"/>
      <c r="H9740" s="13"/>
      <c r="I9740" s="13"/>
      <c r="J9740" s="13"/>
      <c r="K9740" s="13"/>
      <c r="L9740" s="13"/>
      <c r="M9740" s="13"/>
      <c r="N9740" s="13"/>
      <c r="O9740" s="13"/>
      <c r="P9740" s="13"/>
      <c r="Q9740" s="13"/>
      <c r="R9740" s="13"/>
      <c r="S9740" s="13"/>
      <c r="T9740" s="13"/>
      <c r="U9740" s="13"/>
      <c r="V9740" s="13"/>
      <c r="W9740" s="13"/>
      <c r="X9740" s="13"/>
      <c r="Y9740" s="13"/>
      <c r="Z9740" s="13"/>
      <c r="AA9740" s="13"/>
      <c r="AB9740" s="13"/>
      <c r="AC9740" s="13"/>
      <c r="AD9740" s="13"/>
      <c r="AE9740" s="13"/>
      <c r="AF9740" s="13"/>
      <c r="AG9740" s="13"/>
      <c r="AH9740" s="13"/>
      <c r="AI9740" s="13"/>
      <c r="AJ9740" s="13"/>
      <c r="AK9740" s="13"/>
      <c r="AL9740" s="13"/>
      <c r="AM9740" s="13"/>
      <c r="AN9740" s="13"/>
      <c r="AO9740" s="13"/>
      <c r="AP9740" s="13"/>
      <c r="AQ9740" s="13"/>
      <c r="AR9740" s="13"/>
      <c r="AS9740" s="13"/>
      <c r="AT9740" s="13"/>
      <c r="AU9740" s="13"/>
      <c r="AV9740" s="13"/>
      <c r="AW9740" s="13"/>
      <c r="AX9740" s="13"/>
      <c r="AY9740" s="13"/>
      <c r="AZ9740" s="12"/>
      <c r="BA9740" s="12"/>
      <c r="BB9740" s="12"/>
      <c r="BC9740" s="11"/>
      <c r="BD9740" s="11"/>
      <c r="BE9740" s="11"/>
      <c r="BF9740" s="11"/>
    </row>
    <row r="9741" spans="1:58" x14ac:dyDescent="0.25">
      <c r="A9741" s="13"/>
      <c r="B9741" s="13"/>
      <c r="C9741" s="13"/>
      <c r="D9741" s="13"/>
      <c r="E9741" s="13"/>
      <c r="F9741" s="13"/>
      <c r="G9741" s="13"/>
      <c r="H9741" s="13"/>
      <c r="I9741" s="13"/>
      <c r="J9741" s="13"/>
      <c r="K9741" s="13"/>
      <c r="L9741" s="13"/>
      <c r="M9741" s="13"/>
      <c r="N9741" s="13"/>
      <c r="O9741" s="13"/>
      <c r="P9741" s="13"/>
      <c r="Q9741" s="13"/>
      <c r="R9741" s="13"/>
      <c r="S9741" s="13"/>
      <c r="T9741" s="13"/>
      <c r="U9741" s="13"/>
      <c r="V9741" s="13"/>
      <c r="W9741" s="13"/>
      <c r="X9741" s="13"/>
      <c r="Y9741" s="13"/>
      <c r="Z9741" s="13"/>
      <c r="AA9741" s="13"/>
      <c r="AB9741" s="13"/>
      <c r="AC9741" s="13"/>
      <c r="AD9741" s="13"/>
      <c r="AE9741" s="13"/>
      <c r="AF9741" s="13"/>
      <c r="AG9741" s="13"/>
      <c r="AH9741" s="13"/>
      <c r="AI9741" s="13"/>
      <c r="AJ9741" s="13"/>
      <c r="AK9741" s="13"/>
      <c r="AL9741" s="13"/>
      <c r="AM9741" s="13"/>
      <c r="AN9741" s="13"/>
      <c r="AO9741" s="13"/>
      <c r="AP9741" s="13"/>
      <c r="AQ9741" s="13"/>
      <c r="AR9741" s="13"/>
      <c r="AS9741" s="13"/>
      <c r="AT9741" s="13"/>
      <c r="AU9741" s="13"/>
      <c r="AV9741" s="13"/>
      <c r="AW9741" s="13"/>
      <c r="AX9741" s="13"/>
      <c r="AY9741" s="13"/>
      <c r="AZ9741" s="12"/>
      <c r="BA9741" s="12"/>
      <c r="BB9741" s="12"/>
      <c r="BC9741" s="11"/>
      <c r="BD9741" s="11"/>
      <c r="BE9741" s="11"/>
      <c r="BF9741" s="11"/>
    </row>
    <row r="9742" spans="1:58" x14ac:dyDescent="0.25">
      <c r="A9742" s="13"/>
      <c r="B9742" s="13"/>
      <c r="C9742" s="13"/>
      <c r="D9742" s="13"/>
      <c r="E9742" s="13"/>
      <c r="F9742" s="13"/>
      <c r="G9742" s="13"/>
      <c r="H9742" s="13"/>
      <c r="I9742" s="13"/>
      <c r="J9742" s="13"/>
      <c r="K9742" s="13"/>
      <c r="L9742" s="13"/>
      <c r="M9742" s="13"/>
      <c r="N9742" s="13"/>
      <c r="O9742" s="13"/>
      <c r="P9742" s="13"/>
      <c r="Q9742" s="13"/>
      <c r="R9742" s="13"/>
      <c r="S9742" s="13"/>
      <c r="T9742" s="13"/>
      <c r="U9742" s="13"/>
      <c r="V9742" s="13"/>
      <c r="W9742" s="13"/>
      <c r="X9742" s="13"/>
      <c r="Y9742" s="13"/>
      <c r="Z9742" s="13"/>
      <c r="AA9742" s="13"/>
      <c r="AB9742" s="13"/>
      <c r="AC9742" s="13"/>
      <c r="AD9742" s="13"/>
      <c r="AE9742" s="13"/>
      <c r="AF9742" s="13"/>
      <c r="AG9742" s="13"/>
      <c r="AH9742" s="13"/>
      <c r="AI9742" s="13"/>
      <c r="AJ9742" s="13"/>
      <c r="AK9742" s="13"/>
      <c r="AL9742" s="13"/>
      <c r="AM9742" s="13"/>
      <c r="AN9742" s="13"/>
      <c r="AO9742" s="13"/>
      <c r="AP9742" s="13"/>
      <c r="AQ9742" s="13"/>
      <c r="AR9742" s="13"/>
      <c r="AS9742" s="13"/>
      <c r="AT9742" s="13"/>
      <c r="AU9742" s="13"/>
      <c r="AV9742" s="13"/>
      <c r="AW9742" s="13"/>
      <c r="AX9742" s="13"/>
      <c r="AY9742" s="13"/>
      <c r="AZ9742" s="12"/>
      <c r="BA9742" s="12"/>
      <c r="BB9742" s="12"/>
      <c r="BC9742" s="11"/>
      <c r="BD9742" s="11"/>
      <c r="BE9742" s="11"/>
      <c r="BF9742" s="11"/>
    </row>
    <row r="9743" spans="1:58" x14ac:dyDescent="0.25">
      <c r="A9743" s="13"/>
      <c r="B9743" s="13"/>
      <c r="C9743" s="13"/>
      <c r="D9743" s="13"/>
      <c r="E9743" s="13"/>
      <c r="F9743" s="13"/>
      <c r="G9743" s="13"/>
      <c r="H9743" s="13"/>
      <c r="I9743" s="13"/>
      <c r="J9743" s="13"/>
      <c r="K9743" s="13"/>
      <c r="L9743" s="13"/>
      <c r="M9743" s="13"/>
      <c r="N9743" s="13"/>
      <c r="O9743" s="13"/>
      <c r="P9743" s="13"/>
      <c r="Q9743" s="13"/>
      <c r="R9743" s="13"/>
      <c r="S9743" s="13"/>
      <c r="T9743" s="13"/>
      <c r="U9743" s="13"/>
      <c r="V9743" s="13"/>
      <c r="W9743" s="13"/>
      <c r="X9743" s="13"/>
      <c r="Y9743" s="13"/>
      <c r="Z9743" s="13"/>
      <c r="AA9743" s="13"/>
      <c r="AB9743" s="13"/>
      <c r="AC9743" s="13"/>
      <c r="AD9743" s="13"/>
      <c r="AE9743" s="13"/>
      <c r="AF9743" s="13"/>
      <c r="AG9743" s="13"/>
      <c r="AH9743" s="13"/>
      <c r="AI9743" s="13"/>
      <c r="AJ9743" s="13"/>
      <c r="AK9743" s="13"/>
      <c r="AL9743" s="13"/>
      <c r="AM9743" s="13"/>
      <c r="AN9743" s="13"/>
      <c r="AO9743" s="13"/>
      <c r="AP9743" s="13"/>
      <c r="AQ9743" s="13"/>
      <c r="AR9743" s="13"/>
      <c r="AS9743" s="13"/>
      <c r="AT9743" s="13"/>
      <c r="AU9743" s="13"/>
      <c r="AV9743" s="13"/>
      <c r="AW9743" s="13"/>
      <c r="AX9743" s="13"/>
      <c r="AY9743" s="13"/>
      <c r="AZ9743" s="12"/>
      <c r="BA9743" s="12"/>
      <c r="BB9743" s="12"/>
      <c r="BC9743" s="11"/>
      <c r="BD9743" s="11"/>
      <c r="BE9743" s="11"/>
      <c r="BF9743" s="11"/>
    </row>
    <row r="9744" spans="1:58" x14ac:dyDescent="0.25">
      <c r="A9744" s="13"/>
      <c r="B9744" s="13"/>
      <c r="C9744" s="13"/>
      <c r="D9744" s="13"/>
      <c r="E9744" s="13"/>
      <c r="F9744" s="13"/>
      <c r="G9744" s="13"/>
      <c r="H9744" s="13"/>
      <c r="I9744" s="13"/>
      <c r="J9744" s="13"/>
      <c r="K9744" s="13"/>
      <c r="L9744" s="13"/>
      <c r="M9744" s="13"/>
      <c r="N9744" s="13"/>
      <c r="O9744" s="13"/>
      <c r="P9744" s="13"/>
      <c r="Q9744" s="13"/>
      <c r="R9744" s="13"/>
      <c r="S9744" s="13"/>
      <c r="T9744" s="13"/>
      <c r="U9744" s="13"/>
      <c r="V9744" s="13"/>
      <c r="W9744" s="13"/>
      <c r="X9744" s="13"/>
      <c r="Y9744" s="13"/>
      <c r="Z9744" s="13"/>
      <c r="AA9744" s="13"/>
      <c r="AB9744" s="13"/>
      <c r="AC9744" s="13"/>
      <c r="AD9744" s="13"/>
      <c r="AE9744" s="13"/>
      <c r="AF9744" s="13"/>
      <c r="AG9744" s="13"/>
      <c r="AH9744" s="13"/>
      <c r="AI9744" s="13"/>
      <c r="AJ9744" s="13"/>
      <c r="AK9744" s="13"/>
      <c r="AL9744" s="13"/>
      <c r="AM9744" s="13"/>
      <c r="AN9744" s="13"/>
      <c r="AO9744" s="13"/>
      <c r="AP9744" s="13"/>
      <c r="AQ9744" s="13"/>
      <c r="AR9744" s="13"/>
      <c r="AS9744" s="13"/>
      <c r="AT9744" s="13"/>
      <c r="AU9744" s="13"/>
      <c r="AV9744" s="13"/>
      <c r="AW9744" s="13"/>
      <c r="AX9744" s="13"/>
      <c r="AY9744" s="13"/>
      <c r="AZ9744" s="12"/>
      <c r="BA9744" s="12"/>
      <c r="BB9744" s="12"/>
      <c r="BC9744" s="11"/>
      <c r="BD9744" s="11"/>
      <c r="BE9744" s="11"/>
      <c r="BF9744" s="11"/>
    </row>
    <row r="9745" spans="1:58" x14ac:dyDescent="0.25">
      <c r="A9745" s="13"/>
      <c r="B9745" s="13"/>
      <c r="C9745" s="13"/>
      <c r="D9745" s="13"/>
      <c r="E9745" s="13"/>
      <c r="F9745" s="13"/>
      <c r="G9745" s="13"/>
      <c r="H9745" s="13"/>
      <c r="I9745" s="13"/>
      <c r="J9745" s="13"/>
      <c r="K9745" s="13"/>
      <c r="L9745" s="13"/>
      <c r="M9745" s="13"/>
      <c r="N9745" s="13"/>
      <c r="O9745" s="13"/>
      <c r="P9745" s="13"/>
      <c r="Q9745" s="13"/>
      <c r="R9745" s="13"/>
      <c r="S9745" s="13"/>
      <c r="T9745" s="13"/>
      <c r="U9745" s="13"/>
      <c r="V9745" s="13"/>
      <c r="W9745" s="13"/>
      <c r="X9745" s="13"/>
      <c r="Y9745" s="13"/>
      <c r="Z9745" s="13"/>
      <c r="AA9745" s="13"/>
      <c r="AB9745" s="13"/>
      <c r="AC9745" s="13"/>
      <c r="AD9745" s="13"/>
      <c r="AE9745" s="13"/>
      <c r="AF9745" s="13"/>
      <c r="AG9745" s="13"/>
      <c r="AH9745" s="13"/>
      <c r="AI9745" s="13"/>
      <c r="AJ9745" s="13"/>
      <c r="AK9745" s="13"/>
      <c r="AL9745" s="13"/>
      <c r="AM9745" s="13"/>
      <c r="AN9745" s="13"/>
      <c r="AO9745" s="13"/>
      <c r="AP9745" s="13"/>
      <c r="AQ9745" s="13"/>
      <c r="AR9745" s="13"/>
      <c r="AS9745" s="13"/>
      <c r="AT9745" s="13"/>
      <c r="AU9745" s="13"/>
      <c r="AV9745" s="13"/>
      <c r="AW9745" s="13"/>
      <c r="AX9745" s="13"/>
      <c r="AY9745" s="13"/>
      <c r="AZ9745" s="12"/>
      <c r="BA9745" s="12"/>
      <c r="BB9745" s="12"/>
      <c r="BC9745" s="11"/>
      <c r="BD9745" s="11"/>
      <c r="BE9745" s="11"/>
      <c r="BF9745" s="11"/>
    </row>
    <row r="9746" spans="1:58" x14ac:dyDescent="0.25">
      <c r="A9746" s="13"/>
      <c r="B9746" s="13"/>
      <c r="C9746" s="13"/>
      <c r="D9746" s="13"/>
      <c r="E9746" s="13"/>
      <c r="F9746" s="13"/>
      <c r="G9746" s="13"/>
      <c r="H9746" s="13"/>
      <c r="I9746" s="13"/>
      <c r="J9746" s="13"/>
      <c r="K9746" s="13"/>
      <c r="L9746" s="13"/>
      <c r="M9746" s="13"/>
      <c r="N9746" s="13"/>
      <c r="O9746" s="13"/>
      <c r="P9746" s="13"/>
      <c r="Q9746" s="13"/>
      <c r="R9746" s="13"/>
      <c r="S9746" s="13"/>
      <c r="T9746" s="13"/>
      <c r="U9746" s="13"/>
      <c r="V9746" s="13"/>
      <c r="W9746" s="13"/>
      <c r="X9746" s="13"/>
      <c r="Y9746" s="13"/>
      <c r="Z9746" s="13"/>
      <c r="AA9746" s="13"/>
      <c r="AB9746" s="13"/>
      <c r="AC9746" s="13"/>
      <c r="AD9746" s="13"/>
      <c r="AE9746" s="13"/>
      <c r="AF9746" s="13"/>
      <c r="AG9746" s="13"/>
      <c r="AH9746" s="13"/>
      <c r="AI9746" s="13"/>
      <c r="AJ9746" s="13"/>
      <c r="AK9746" s="13"/>
      <c r="AL9746" s="13"/>
      <c r="AM9746" s="13"/>
      <c r="AN9746" s="13"/>
      <c r="AO9746" s="13"/>
      <c r="AP9746" s="13"/>
      <c r="AQ9746" s="13"/>
      <c r="AR9746" s="13"/>
      <c r="AS9746" s="13"/>
      <c r="AT9746" s="13"/>
      <c r="AU9746" s="13"/>
      <c r="AV9746" s="13"/>
      <c r="AW9746" s="13"/>
      <c r="AX9746" s="13"/>
      <c r="AY9746" s="13"/>
      <c r="AZ9746" s="12"/>
      <c r="BA9746" s="12"/>
      <c r="BB9746" s="12"/>
      <c r="BC9746" s="11"/>
      <c r="BD9746" s="11"/>
      <c r="BE9746" s="11"/>
      <c r="BF9746" s="11"/>
    </row>
    <row r="9747" spans="1:58" x14ac:dyDescent="0.25">
      <c r="A9747" s="13"/>
      <c r="B9747" s="13"/>
      <c r="C9747" s="13"/>
      <c r="D9747" s="13"/>
      <c r="E9747" s="13"/>
      <c r="F9747" s="13"/>
      <c r="G9747" s="13"/>
      <c r="H9747" s="13"/>
      <c r="I9747" s="13"/>
      <c r="J9747" s="13"/>
      <c r="K9747" s="13"/>
      <c r="L9747" s="13"/>
      <c r="M9747" s="13"/>
      <c r="N9747" s="13"/>
      <c r="O9747" s="13"/>
      <c r="P9747" s="13"/>
      <c r="Q9747" s="13"/>
      <c r="R9747" s="13"/>
      <c r="S9747" s="13"/>
      <c r="T9747" s="13"/>
      <c r="U9747" s="13"/>
      <c r="V9747" s="13"/>
      <c r="W9747" s="13"/>
      <c r="X9747" s="13"/>
      <c r="Y9747" s="13"/>
      <c r="Z9747" s="13"/>
      <c r="AA9747" s="13"/>
      <c r="AB9747" s="13"/>
      <c r="AC9747" s="13"/>
      <c r="AD9747" s="13"/>
      <c r="AE9747" s="13"/>
      <c r="AF9747" s="13"/>
      <c r="AG9747" s="13"/>
      <c r="AH9747" s="13"/>
      <c r="AI9747" s="13"/>
      <c r="AJ9747" s="13"/>
      <c r="AK9747" s="13"/>
      <c r="AL9747" s="13"/>
      <c r="AM9747" s="13"/>
      <c r="AN9747" s="13"/>
      <c r="AO9747" s="13"/>
      <c r="AP9747" s="13"/>
      <c r="AQ9747" s="13"/>
      <c r="AR9747" s="13"/>
      <c r="AS9747" s="13"/>
      <c r="AT9747" s="13"/>
      <c r="AU9747" s="13"/>
      <c r="AV9747" s="13"/>
      <c r="AW9747" s="13"/>
      <c r="AX9747" s="13"/>
      <c r="AY9747" s="13"/>
      <c r="AZ9747" s="12"/>
      <c r="BA9747" s="12"/>
      <c r="BB9747" s="12"/>
      <c r="BC9747" s="11"/>
      <c r="BD9747" s="11"/>
      <c r="BE9747" s="11"/>
      <c r="BF9747" s="11"/>
    </row>
    <row r="9748" spans="1:58" x14ac:dyDescent="0.25">
      <c r="A9748" s="13"/>
      <c r="B9748" s="13"/>
      <c r="C9748" s="13"/>
      <c r="D9748" s="13"/>
      <c r="E9748" s="13"/>
      <c r="F9748" s="13"/>
      <c r="G9748" s="13"/>
      <c r="H9748" s="13"/>
      <c r="I9748" s="13"/>
      <c r="J9748" s="13"/>
      <c r="K9748" s="13"/>
      <c r="L9748" s="13"/>
      <c r="M9748" s="13"/>
      <c r="N9748" s="13"/>
      <c r="O9748" s="13"/>
      <c r="P9748" s="13"/>
      <c r="Q9748" s="13"/>
      <c r="R9748" s="13"/>
      <c r="S9748" s="13"/>
      <c r="T9748" s="13"/>
      <c r="U9748" s="13"/>
      <c r="V9748" s="13"/>
      <c r="W9748" s="13"/>
      <c r="X9748" s="13"/>
      <c r="Y9748" s="13"/>
      <c r="Z9748" s="13"/>
      <c r="AA9748" s="13"/>
      <c r="AB9748" s="13"/>
      <c r="AC9748" s="13"/>
      <c r="AD9748" s="13"/>
      <c r="AE9748" s="13"/>
      <c r="AF9748" s="13"/>
      <c r="AG9748" s="13"/>
      <c r="AH9748" s="13"/>
      <c r="AI9748" s="13"/>
      <c r="AJ9748" s="13"/>
      <c r="AK9748" s="13"/>
      <c r="AL9748" s="13"/>
      <c r="AM9748" s="13"/>
      <c r="AN9748" s="13"/>
      <c r="AO9748" s="13"/>
      <c r="AP9748" s="13"/>
      <c r="AQ9748" s="13"/>
      <c r="AR9748" s="13"/>
      <c r="AS9748" s="13"/>
      <c r="AT9748" s="13"/>
      <c r="AU9748" s="13"/>
      <c r="AV9748" s="13"/>
      <c r="AW9748" s="13"/>
      <c r="AX9748" s="13"/>
      <c r="AY9748" s="13"/>
      <c r="AZ9748" s="12"/>
      <c r="BA9748" s="12"/>
      <c r="BB9748" s="12"/>
      <c r="BC9748" s="11"/>
      <c r="BD9748" s="11"/>
      <c r="BE9748" s="11"/>
      <c r="BF9748" s="11"/>
    </row>
    <row r="9749" spans="1:58" x14ac:dyDescent="0.25">
      <c r="A9749" s="13"/>
      <c r="B9749" s="13"/>
      <c r="C9749" s="13"/>
      <c r="D9749" s="13"/>
      <c r="E9749" s="13"/>
      <c r="F9749" s="13"/>
      <c r="G9749" s="13"/>
      <c r="H9749" s="13"/>
      <c r="I9749" s="13"/>
      <c r="J9749" s="13"/>
      <c r="K9749" s="13"/>
      <c r="L9749" s="13"/>
      <c r="M9749" s="13"/>
      <c r="N9749" s="13"/>
      <c r="O9749" s="13"/>
      <c r="P9749" s="13"/>
      <c r="Q9749" s="13"/>
      <c r="R9749" s="13"/>
      <c r="S9749" s="13"/>
      <c r="T9749" s="13"/>
      <c r="U9749" s="13"/>
      <c r="V9749" s="13"/>
      <c r="W9749" s="13"/>
      <c r="X9749" s="13"/>
      <c r="Y9749" s="13"/>
      <c r="Z9749" s="13"/>
      <c r="AA9749" s="13"/>
      <c r="AB9749" s="13"/>
      <c r="AC9749" s="13"/>
      <c r="AD9749" s="13"/>
      <c r="AE9749" s="13"/>
      <c r="AF9749" s="13"/>
      <c r="AG9749" s="13"/>
      <c r="AH9749" s="13"/>
      <c r="AI9749" s="13"/>
      <c r="AJ9749" s="13"/>
      <c r="AK9749" s="13"/>
      <c r="AL9749" s="13"/>
      <c r="AM9749" s="13"/>
      <c r="AN9749" s="13"/>
      <c r="AO9749" s="13"/>
      <c r="AP9749" s="13"/>
      <c r="AQ9749" s="13"/>
      <c r="AR9749" s="13"/>
      <c r="AS9749" s="13"/>
      <c r="AT9749" s="13"/>
      <c r="AU9749" s="13"/>
      <c r="AV9749" s="13"/>
      <c r="AW9749" s="13"/>
      <c r="AX9749" s="13"/>
      <c r="AY9749" s="13"/>
      <c r="AZ9749" s="12"/>
      <c r="BA9749" s="12"/>
      <c r="BB9749" s="12"/>
      <c r="BC9749" s="11"/>
      <c r="BD9749" s="11"/>
      <c r="BE9749" s="11"/>
      <c r="BF9749" s="11"/>
    </row>
    <row r="9750" spans="1:58" x14ac:dyDescent="0.25">
      <c r="A9750" s="13"/>
      <c r="B9750" s="13"/>
      <c r="C9750" s="13"/>
      <c r="D9750" s="13"/>
      <c r="E9750" s="13"/>
      <c r="F9750" s="13"/>
      <c r="G9750" s="13"/>
      <c r="H9750" s="13"/>
      <c r="I9750" s="13"/>
      <c r="J9750" s="13"/>
      <c r="K9750" s="13"/>
      <c r="L9750" s="13"/>
      <c r="M9750" s="13"/>
      <c r="N9750" s="13"/>
      <c r="O9750" s="13"/>
      <c r="P9750" s="13"/>
      <c r="Q9750" s="13"/>
      <c r="R9750" s="13"/>
      <c r="S9750" s="13"/>
      <c r="T9750" s="13"/>
      <c r="U9750" s="13"/>
      <c r="V9750" s="13"/>
      <c r="W9750" s="13"/>
      <c r="X9750" s="13"/>
      <c r="Y9750" s="13"/>
      <c r="Z9750" s="13"/>
      <c r="AA9750" s="13"/>
      <c r="AB9750" s="13"/>
      <c r="AC9750" s="13"/>
      <c r="AD9750" s="13"/>
      <c r="AE9750" s="13"/>
      <c r="AF9750" s="13"/>
      <c r="AG9750" s="13"/>
      <c r="AH9750" s="13"/>
      <c r="AI9750" s="13"/>
      <c r="AJ9750" s="13"/>
      <c r="AK9750" s="13"/>
      <c r="AL9750" s="13"/>
      <c r="AM9750" s="13"/>
      <c r="AN9750" s="13"/>
      <c r="AO9750" s="13"/>
      <c r="AP9750" s="13"/>
      <c r="AQ9750" s="13"/>
      <c r="AR9750" s="13"/>
      <c r="AS9750" s="13"/>
      <c r="AT9750" s="13"/>
      <c r="AU9750" s="13"/>
      <c r="AV9750" s="13"/>
      <c r="AW9750" s="13"/>
      <c r="AX9750" s="13"/>
      <c r="AY9750" s="13"/>
      <c r="AZ9750" s="12"/>
      <c r="BA9750" s="12"/>
      <c r="BB9750" s="12"/>
      <c r="BC9750" s="11"/>
      <c r="BD9750" s="11"/>
      <c r="BE9750" s="11"/>
      <c r="BF9750" s="11"/>
    </row>
    <row r="9751" spans="1:58" x14ac:dyDescent="0.25">
      <c r="A9751" s="13"/>
      <c r="B9751" s="13"/>
      <c r="C9751" s="13"/>
      <c r="D9751" s="13"/>
      <c r="E9751" s="13"/>
      <c r="F9751" s="13"/>
      <c r="G9751" s="13"/>
      <c r="H9751" s="13"/>
      <c r="I9751" s="13"/>
      <c r="J9751" s="13"/>
      <c r="K9751" s="13"/>
      <c r="L9751" s="13"/>
      <c r="M9751" s="13"/>
      <c r="N9751" s="13"/>
      <c r="O9751" s="13"/>
      <c r="P9751" s="13"/>
      <c r="Q9751" s="13"/>
      <c r="R9751" s="13"/>
      <c r="S9751" s="13"/>
      <c r="T9751" s="13"/>
      <c r="U9751" s="13"/>
      <c r="V9751" s="13"/>
      <c r="W9751" s="13"/>
      <c r="X9751" s="13"/>
      <c r="Y9751" s="13"/>
      <c r="Z9751" s="13"/>
      <c r="AA9751" s="13"/>
      <c r="AB9751" s="13"/>
      <c r="AC9751" s="13"/>
      <c r="AD9751" s="13"/>
      <c r="AE9751" s="13"/>
      <c r="AF9751" s="13"/>
      <c r="AG9751" s="13"/>
      <c r="AH9751" s="13"/>
      <c r="AI9751" s="13"/>
      <c r="AJ9751" s="13"/>
      <c r="AK9751" s="13"/>
      <c r="AL9751" s="13"/>
      <c r="AM9751" s="13"/>
      <c r="AN9751" s="13"/>
      <c r="AO9751" s="13"/>
      <c r="AP9751" s="13"/>
      <c r="AQ9751" s="13"/>
      <c r="AR9751" s="13"/>
      <c r="AS9751" s="13"/>
      <c r="AT9751" s="13"/>
      <c r="AU9751" s="13"/>
      <c r="AV9751" s="13"/>
      <c r="AW9751" s="13"/>
      <c r="AX9751" s="13"/>
      <c r="AY9751" s="13"/>
      <c r="AZ9751" s="12"/>
      <c r="BA9751" s="12"/>
      <c r="BB9751" s="12"/>
      <c r="BC9751" s="11"/>
      <c r="BD9751" s="11"/>
      <c r="BE9751" s="11"/>
      <c r="BF9751" s="11"/>
    </row>
    <row r="9752" spans="1:58" x14ac:dyDescent="0.25">
      <c r="A9752" s="13"/>
      <c r="B9752" s="13"/>
      <c r="C9752" s="13"/>
      <c r="D9752" s="13"/>
      <c r="E9752" s="13"/>
      <c r="F9752" s="13"/>
      <c r="G9752" s="13"/>
      <c r="H9752" s="13"/>
      <c r="I9752" s="13"/>
      <c r="J9752" s="13"/>
      <c r="K9752" s="13"/>
      <c r="L9752" s="13"/>
      <c r="M9752" s="13"/>
      <c r="N9752" s="13"/>
      <c r="O9752" s="13"/>
      <c r="P9752" s="13"/>
      <c r="Q9752" s="13"/>
      <c r="R9752" s="13"/>
      <c r="S9752" s="13"/>
      <c r="T9752" s="13"/>
      <c r="U9752" s="13"/>
      <c r="V9752" s="13"/>
      <c r="W9752" s="13"/>
      <c r="X9752" s="13"/>
      <c r="Y9752" s="13"/>
      <c r="Z9752" s="13"/>
      <c r="AA9752" s="13"/>
      <c r="AB9752" s="13"/>
      <c r="AC9752" s="13"/>
      <c r="AD9752" s="13"/>
      <c r="AE9752" s="13"/>
      <c r="AF9752" s="13"/>
      <c r="AG9752" s="13"/>
      <c r="AH9752" s="13"/>
      <c r="AI9752" s="13"/>
      <c r="AJ9752" s="13"/>
      <c r="AK9752" s="13"/>
      <c r="AL9752" s="13"/>
      <c r="AM9752" s="13"/>
      <c r="AN9752" s="13"/>
      <c r="AO9752" s="13"/>
      <c r="AP9752" s="13"/>
      <c r="AQ9752" s="13"/>
      <c r="AR9752" s="13"/>
      <c r="AS9752" s="13"/>
      <c r="AT9752" s="13"/>
      <c r="AU9752" s="13"/>
      <c r="AV9752" s="13"/>
      <c r="AW9752" s="13"/>
      <c r="AX9752" s="13"/>
      <c r="AY9752" s="13"/>
      <c r="AZ9752" s="12"/>
      <c r="BA9752" s="12"/>
      <c r="BB9752" s="12"/>
      <c r="BC9752" s="11"/>
      <c r="BD9752" s="11"/>
      <c r="BE9752" s="11"/>
      <c r="BF9752" s="11"/>
    </row>
    <row r="9753" spans="1:58" x14ac:dyDescent="0.25">
      <c r="A9753" s="13"/>
      <c r="B9753" s="13"/>
      <c r="C9753" s="13"/>
      <c r="D9753" s="13"/>
      <c r="E9753" s="13"/>
      <c r="F9753" s="13"/>
      <c r="G9753" s="13"/>
      <c r="H9753" s="13"/>
      <c r="I9753" s="13"/>
      <c r="J9753" s="13"/>
      <c r="K9753" s="13"/>
      <c r="L9753" s="13"/>
      <c r="M9753" s="13"/>
      <c r="N9753" s="13"/>
      <c r="O9753" s="13"/>
      <c r="P9753" s="13"/>
      <c r="Q9753" s="13"/>
      <c r="R9753" s="13"/>
      <c r="S9753" s="13"/>
      <c r="T9753" s="13"/>
      <c r="U9753" s="13"/>
      <c r="V9753" s="13"/>
      <c r="W9753" s="13"/>
      <c r="X9753" s="13"/>
      <c r="Y9753" s="13"/>
      <c r="Z9753" s="13"/>
      <c r="AA9753" s="13"/>
      <c r="AB9753" s="13"/>
      <c r="AC9753" s="13"/>
      <c r="AD9753" s="13"/>
      <c r="AE9753" s="13"/>
      <c r="AF9753" s="13"/>
      <c r="AG9753" s="13"/>
      <c r="AH9753" s="13"/>
      <c r="AI9753" s="13"/>
      <c r="AJ9753" s="13"/>
      <c r="AK9753" s="13"/>
      <c r="AL9753" s="13"/>
      <c r="AM9753" s="13"/>
      <c r="AN9753" s="13"/>
      <c r="AO9753" s="13"/>
      <c r="AP9753" s="13"/>
      <c r="AQ9753" s="13"/>
      <c r="AR9753" s="13"/>
      <c r="AS9753" s="13"/>
      <c r="AT9753" s="13"/>
      <c r="AU9753" s="13"/>
      <c r="AV9753" s="13"/>
      <c r="AW9753" s="13"/>
      <c r="AX9753" s="13"/>
      <c r="AY9753" s="13"/>
      <c r="AZ9753" s="12"/>
      <c r="BA9753" s="12"/>
      <c r="BB9753" s="12"/>
      <c r="BC9753" s="11"/>
      <c r="BD9753" s="11"/>
      <c r="BE9753" s="11"/>
      <c r="BF9753" s="11"/>
    </row>
    <row r="9754" spans="1:58" x14ac:dyDescent="0.25">
      <c r="A9754" s="13"/>
      <c r="B9754" s="13"/>
      <c r="C9754" s="13"/>
      <c r="D9754" s="13"/>
      <c r="E9754" s="13"/>
      <c r="F9754" s="13"/>
      <c r="G9754" s="13"/>
      <c r="H9754" s="13"/>
      <c r="I9754" s="13"/>
      <c r="J9754" s="13"/>
      <c r="K9754" s="13"/>
      <c r="L9754" s="13"/>
      <c r="M9754" s="13"/>
      <c r="N9754" s="13"/>
      <c r="O9754" s="13"/>
      <c r="P9754" s="13"/>
      <c r="Q9754" s="13"/>
      <c r="R9754" s="13"/>
      <c r="S9754" s="13"/>
      <c r="T9754" s="13"/>
      <c r="U9754" s="13"/>
      <c r="V9754" s="13"/>
      <c r="W9754" s="13"/>
      <c r="X9754" s="13"/>
      <c r="Y9754" s="13"/>
      <c r="Z9754" s="13"/>
      <c r="AA9754" s="13"/>
      <c r="AB9754" s="13"/>
      <c r="AC9754" s="13"/>
      <c r="AD9754" s="13"/>
      <c r="AE9754" s="13"/>
      <c r="AF9754" s="13"/>
      <c r="AG9754" s="13"/>
      <c r="AH9754" s="13"/>
      <c r="AI9754" s="13"/>
      <c r="AJ9754" s="13"/>
      <c r="AK9754" s="13"/>
      <c r="AL9754" s="13"/>
      <c r="AM9754" s="13"/>
      <c r="AN9754" s="13"/>
      <c r="AO9754" s="13"/>
      <c r="AP9754" s="13"/>
      <c r="AQ9754" s="13"/>
      <c r="AR9754" s="13"/>
      <c r="AS9754" s="13"/>
      <c r="AT9754" s="13"/>
      <c r="AU9754" s="13"/>
      <c r="AV9754" s="13"/>
      <c r="AW9754" s="13"/>
      <c r="AX9754" s="13"/>
      <c r="AY9754" s="13"/>
      <c r="AZ9754" s="12"/>
      <c r="BA9754" s="12"/>
      <c r="BB9754" s="12"/>
      <c r="BC9754" s="11"/>
      <c r="BD9754" s="11"/>
      <c r="BE9754" s="11"/>
      <c r="BF9754" s="11"/>
    </row>
    <row r="9755" spans="1:58" x14ac:dyDescent="0.25">
      <c r="A9755" s="13"/>
      <c r="B9755" s="13"/>
      <c r="C9755" s="13"/>
      <c r="D9755" s="13"/>
      <c r="E9755" s="13"/>
      <c r="F9755" s="13"/>
      <c r="G9755" s="13"/>
      <c r="H9755" s="13"/>
      <c r="I9755" s="13"/>
      <c r="J9755" s="13"/>
      <c r="K9755" s="13"/>
      <c r="L9755" s="13"/>
      <c r="M9755" s="13"/>
      <c r="N9755" s="13"/>
      <c r="O9755" s="13"/>
      <c r="P9755" s="13"/>
      <c r="Q9755" s="13"/>
      <c r="R9755" s="13"/>
      <c r="S9755" s="13"/>
      <c r="T9755" s="13"/>
      <c r="U9755" s="13"/>
      <c r="V9755" s="13"/>
      <c r="W9755" s="13"/>
      <c r="X9755" s="13"/>
      <c r="Y9755" s="13"/>
      <c r="Z9755" s="13"/>
      <c r="AA9755" s="13"/>
      <c r="AB9755" s="13"/>
      <c r="AC9755" s="13"/>
      <c r="AD9755" s="13"/>
      <c r="AE9755" s="13"/>
      <c r="AF9755" s="13"/>
      <c r="AG9755" s="13"/>
      <c r="AH9755" s="13"/>
      <c r="AI9755" s="13"/>
      <c r="AJ9755" s="13"/>
      <c r="AK9755" s="13"/>
      <c r="AL9755" s="13"/>
      <c r="AM9755" s="13"/>
      <c r="AN9755" s="13"/>
      <c r="AO9755" s="13"/>
      <c r="AP9755" s="13"/>
      <c r="AQ9755" s="13"/>
      <c r="AR9755" s="13"/>
      <c r="AS9755" s="13"/>
      <c r="AT9755" s="13"/>
      <c r="AU9755" s="13"/>
      <c r="AV9755" s="13"/>
      <c r="AW9755" s="13"/>
      <c r="AX9755" s="13"/>
      <c r="AY9755" s="13"/>
      <c r="AZ9755" s="12"/>
      <c r="BA9755" s="12"/>
      <c r="BB9755" s="12"/>
      <c r="BC9755" s="11"/>
      <c r="BD9755" s="11"/>
      <c r="BE9755" s="11"/>
      <c r="BF9755" s="11"/>
    </row>
    <row r="9756" spans="1:58" x14ac:dyDescent="0.25">
      <c r="A9756" s="13"/>
      <c r="B9756" s="13"/>
      <c r="C9756" s="13"/>
      <c r="D9756" s="13"/>
      <c r="E9756" s="13"/>
      <c r="F9756" s="13"/>
      <c r="G9756" s="13"/>
      <c r="H9756" s="13"/>
      <c r="I9756" s="13"/>
      <c r="J9756" s="13"/>
      <c r="K9756" s="13"/>
      <c r="L9756" s="13"/>
      <c r="M9756" s="13"/>
      <c r="N9756" s="13"/>
      <c r="O9756" s="13"/>
      <c r="P9756" s="13"/>
      <c r="Q9756" s="13"/>
      <c r="R9756" s="13"/>
      <c r="S9756" s="13"/>
      <c r="T9756" s="13"/>
      <c r="U9756" s="13"/>
      <c r="V9756" s="13"/>
      <c r="W9756" s="13"/>
      <c r="X9756" s="13"/>
      <c r="Y9756" s="13"/>
      <c r="Z9756" s="13"/>
      <c r="AA9756" s="13"/>
      <c r="AB9756" s="13"/>
      <c r="AC9756" s="13"/>
      <c r="AD9756" s="13"/>
      <c r="AE9756" s="13"/>
      <c r="AF9756" s="13"/>
      <c r="AG9756" s="13"/>
      <c r="AH9756" s="13"/>
      <c r="AI9756" s="13"/>
      <c r="AJ9756" s="13"/>
      <c r="AK9756" s="13"/>
      <c r="AL9756" s="13"/>
      <c r="AM9756" s="13"/>
      <c r="AN9756" s="13"/>
      <c r="AO9756" s="13"/>
      <c r="AP9756" s="13"/>
      <c r="AQ9756" s="13"/>
      <c r="AR9756" s="13"/>
      <c r="AS9756" s="13"/>
      <c r="AT9756" s="13"/>
      <c r="AU9756" s="13"/>
      <c r="AV9756" s="13"/>
      <c r="AW9756" s="13"/>
      <c r="AX9756" s="13"/>
      <c r="AY9756" s="13"/>
      <c r="AZ9756" s="12"/>
      <c r="BA9756" s="12"/>
      <c r="BB9756" s="12"/>
      <c r="BC9756" s="11"/>
      <c r="BD9756" s="11"/>
      <c r="BE9756" s="11"/>
      <c r="BF9756" s="11"/>
    </row>
    <row r="9757" spans="1:58" x14ac:dyDescent="0.25">
      <c r="A9757" s="13"/>
      <c r="B9757" s="13"/>
      <c r="C9757" s="13"/>
      <c r="D9757" s="13"/>
      <c r="E9757" s="13"/>
      <c r="F9757" s="13"/>
      <c r="G9757" s="13"/>
      <c r="H9757" s="13"/>
      <c r="I9757" s="13"/>
      <c r="J9757" s="13"/>
      <c r="K9757" s="13"/>
      <c r="L9757" s="13"/>
      <c r="M9757" s="13"/>
      <c r="N9757" s="13"/>
      <c r="O9757" s="13"/>
      <c r="P9757" s="13"/>
      <c r="Q9757" s="13"/>
      <c r="R9757" s="13"/>
      <c r="S9757" s="13"/>
      <c r="T9757" s="13"/>
      <c r="U9757" s="13"/>
      <c r="V9757" s="13"/>
      <c r="W9757" s="13"/>
      <c r="X9757" s="13"/>
      <c r="Y9757" s="13"/>
      <c r="Z9757" s="13"/>
      <c r="AA9757" s="13"/>
      <c r="AB9757" s="13"/>
      <c r="AC9757" s="13"/>
      <c r="AD9757" s="13"/>
      <c r="AE9757" s="13"/>
      <c r="AF9757" s="13"/>
      <c r="AG9757" s="13"/>
      <c r="AH9757" s="13"/>
      <c r="AI9757" s="13"/>
      <c r="AJ9757" s="13"/>
      <c r="AK9757" s="13"/>
      <c r="AL9757" s="13"/>
      <c r="AM9757" s="13"/>
      <c r="AN9757" s="13"/>
      <c r="AO9757" s="13"/>
      <c r="AP9757" s="13"/>
      <c r="AQ9757" s="13"/>
      <c r="AR9757" s="13"/>
      <c r="AS9757" s="13"/>
      <c r="AT9757" s="13"/>
      <c r="AU9757" s="13"/>
      <c r="AV9757" s="13"/>
      <c r="AW9757" s="13"/>
      <c r="AX9757" s="13"/>
      <c r="AY9757" s="13"/>
      <c r="AZ9757" s="12"/>
      <c r="BA9757" s="12"/>
      <c r="BB9757" s="12"/>
      <c r="BC9757" s="11"/>
      <c r="BD9757" s="11"/>
      <c r="BE9757" s="11"/>
      <c r="BF9757" s="11"/>
    </row>
    <row r="9758" spans="1:58" x14ac:dyDescent="0.25">
      <c r="A9758" s="13"/>
      <c r="B9758" s="13"/>
      <c r="C9758" s="13"/>
      <c r="D9758" s="13"/>
      <c r="E9758" s="13"/>
      <c r="F9758" s="13"/>
      <c r="G9758" s="13"/>
      <c r="H9758" s="13"/>
      <c r="I9758" s="13"/>
      <c r="J9758" s="13"/>
      <c r="K9758" s="13"/>
      <c r="L9758" s="13"/>
      <c r="M9758" s="13"/>
      <c r="N9758" s="13"/>
      <c r="O9758" s="13"/>
      <c r="P9758" s="13"/>
      <c r="Q9758" s="13"/>
      <c r="R9758" s="13"/>
      <c r="S9758" s="13"/>
      <c r="T9758" s="13"/>
      <c r="U9758" s="13"/>
      <c r="V9758" s="13"/>
      <c r="W9758" s="13"/>
      <c r="X9758" s="13"/>
      <c r="Y9758" s="13"/>
      <c r="Z9758" s="13"/>
      <c r="AA9758" s="13"/>
      <c r="AB9758" s="13"/>
      <c r="AC9758" s="13"/>
      <c r="AD9758" s="13"/>
      <c r="AE9758" s="13"/>
      <c r="AF9758" s="13"/>
      <c r="AG9758" s="13"/>
      <c r="AH9758" s="13"/>
      <c r="AI9758" s="13"/>
      <c r="AJ9758" s="13"/>
      <c r="AK9758" s="13"/>
      <c r="AL9758" s="13"/>
      <c r="AM9758" s="13"/>
      <c r="AN9758" s="13"/>
      <c r="AO9758" s="13"/>
      <c r="AP9758" s="13"/>
      <c r="AQ9758" s="13"/>
      <c r="AR9758" s="13"/>
      <c r="AS9758" s="13"/>
      <c r="AT9758" s="13"/>
      <c r="AU9758" s="13"/>
      <c r="AV9758" s="13"/>
      <c r="AW9758" s="13"/>
      <c r="AX9758" s="13"/>
      <c r="AY9758" s="13"/>
      <c r="AZ9758" s="12"/>
      <c r="BA9758" s="12"/>
      <c r="BB9758" s="12"/>
      <c r="BC9758" s="11"/>
      <c r="BD9758" s="11"/>
      <c r="BE9758" s="11"/>
      <c r="BF9758" s="11"/>
    </row>
    <row r="9759" spans="1:58" x14ac:dyDescent="0.25">
      <c r="A9759" s="13"/>
      <c r="B9759" s="13"/>
      <c r="C9759" s="13"/>
      <c r="D9759" s="13"/>
      <c r="E9759" s="13"/>
      <c r="F9759" s="13"/>
      <c r="G9759" s="13"/>
      <c r="H9759" s="13"/>
      <c r="I9759" s="13"/>
      <c r="J9759" s="13"/>
      <c r="K9759" s="13"/>
      <c r="L9759" s="13"/>
      <c r="M9759" s="13"/>
      <c r="N9759" s="13"/>
      <c r="O9759" s="13"/>
      <c r="P9759" s="13"/>
      <c r="Q9759" s="13"/>
      <c r="R9759" s="13"/>
      <c r="S9759" s="13"/>
      <c r="T9759" s="13"/>
      <c r="U9759" s="13"/>
      <c r="V9759" s="13"/>
      <c r="W9759" s="13"/>
      <c r="X9759" s="13"/>
      <c r="Y9759" s="13"/>
      <c r="Z9759" s="13"/>
      <c r="AA9759" s="13"/>
      <c r="AB9759" s="13"/>
      <c r="AC9759" s="13"/>
      <c r="AD9759" s="13"/>
      <c r="AE9759" s="13"/>
      <c r="AF9759" s="13"/>
      <c r="AG9759" s="13"/>
      <c r="AH9759" s="13"/>
      <c r="AI9759" s="13"/>
      <c r="AJ9759" s="13"/>
      <c r="AK9759" s="13"/>
      <c r="AL9759" s="13"/>
      <c r="AM9759" s="13"/>
      <c r="AN9759" s="13"/>
      <c r="AO9759" s="13"/>
      <c r="AP9759" s="13"/>
      <c r="AQ9759" s="13"/>
      <c r="AR9759" s="13"/>
      <c r="AS9759" s="13"/>
      <c r="AT9759" s="13"/>
      <c r="AU9759" s="13"/>
      <c r="AV9759" s="13"/>
      <c r="AW9759" s="13"/>
      <c r="AX9759" s="13"/>
      <c r="AY9759" s="13"/>
      <c r="AZ9759" s="12"/>
      <c r="BA9759" s="12"/>
      <c r="BB9759" s="12"/>
      <c r="BC9759" s="11"/>
      <c r="BD9759" s="11"/>
      <c r="BE9759" s="11"/>
      <c r="BF9759" s="11"/>
    </row>
    <row r="9760" spans="1:58" x14ac:dyDescent="0.25">
      <c r="A9760" s="13"/>
      <c r="B9760" s="13"/>
      <c r="C9760" s="13"/>
      <c r="D9760" s="13"/>
      <c r="E9760" s="13"/>
      <c r="F9760" s="13"/>
      <c r="G9760" s="13"/>
      <c r="H9760" s="13"/>
      <c r="I9760" s="13"/>
      <c r="J9760" s="13"/>
      <c r="K9760" s="13"/>
      <c r="L9760" s="13"/>
      <c r="M9760" s="13"/>
      <c r="N9760" s="13"/>
      <c r="O9760" s="13"/>
      <c r="P9760" s="13"/>
      <c r="Q9760" s="13"/>
      <c r="R9760" s="13"/>
      <c r="S9760" s="13"/>
      <c r="T9760" s="13"/>
      <c r="U9760" s="13"/>
      <c r="V9760" s="13"/>
      <c r="W9760" s="13"/>
      <c r="X9760" s="13"/>
      <c r="Y9760" s="13"/>
      <c r="Z9760" s="13"/>
      <c r="AA9760" s="13"/>
      <c r="AB9760" s="13"/>
      <c r="AC9760" s="13"/>
      <c r="AD9760" s="13"/>
      <c r="AE9760" s="13"/>
      <c r="AF9760" s="13"/>
      <c r="AG9760" s="13"/>
      <c r="AH9760" s="13"/>
      <c r="AI9760" s="13"/>
      <c r="AJ9760" s="13"/>
      <c r="AK9760" s="13"/>
      <c r="AL9760" s="13"/>
      <c r="AM9760" s="13"/>
      <c r="AN9760" s="13"/>
      <c r="AO9760" s="13"/>
      <c r="AP9760" s="13"/>
      <c r="AQ9760" s="13"/>
      <c r="AR9760" s="13"/>
      <c r="AS9760" s="13"/>
      <c r="AT9760" s="13"/>
      <c r="AU9760" s="13"/>
      <c r="AV9760" s="13"/>
      <c r="AW9760" s="13"/>
      <c r="AX9760" s="13"/>
      <c r="AY9760" s="13"/>
      <c r="AZ9760" s="12"/>
      <c r="BA9760" s="12"/>
      <c r="BB9760" s="12"/>
      <c r="BC9760" s="11"/>
      <c r="BD9760" s="11"/>
      <c r="BE9760" s="11"/>
      <c r="BF9760" s="11"/>
    </row>
    <row r="9761" spans="1:58" x14ac:dyDescent="0.25">
      <c r="A9761" s="13"/>
      <c r="B9761" s="13"/>
      <c r="C9761" s="13"/>
      <c r="D9761" s="13"/>
      <c r="E9761" s="13"/>
      <c r="F9761" s="13"/>
      <c r="G9761" s="13"/>
      <c r="H9761" s="13"/>
      <c r="I9761" s="13"/>
      <c r="J9761" s="13"/>
      <c r="K9761" s="13"/>
      <c r="L9761" s="13"/>
      <c r="M9761" s="13"/>
      <c r="N9761" s="13"/>
      <c r="O9761" s="13"/>
      <c r="P9761" s="13"/>
      <c r="Q9761" s="13"/>
      <c r="R9761" s="13"/>
      <c r="S9761" s="13"/>
      <c r="T9761" s="13"/>
      <c r="U9761" s="13"/>
      <c r="V9761" s="13"/>
      <c r="W9761" s="13"/>
      <c r="X9761" s="13"/>
      <c r="Y9761" s="13"/>
      <c r="Z9761" s="13"/>
      <c r="AA9761" s="13"/>
      <c r="AB9761" s="13"/>
      <c r="AC9761" s="13"/>
      <c r="AD9761" s="13"/>
      <c r="AE9761" s="13"/>
      <c r="AF9761" s="13"/>
      <c r="AG9761" s="13"/>
      <c r="AH9761" s="13"/>
      <c r="AI9761" s="13"/>
      <c r="AJ9761" s="13"/>
      <c r="AK9761" s="13"/>
      <c r="AL9761" s="13"/>
      <c r="AM9761" s="13"/>
      <c r="AN9761" s="13"/>
      <c r="AO9761" s="13"/>
      <c r="AP9761" s="13"/>
      <c r="AQ9761" s="13"/>
      <c r="AR9761" s="13"/>
      <c r="AS9761" s="13"/>
      <c r="AT9761" s="13"/>
      <c r="AU9761" s="13"/>
      <c r="AV9761" s="13"/>
      <c r="AW9761" s="13"/>
      <c r="AX9761" s="13"/>
      <c r="AY9761" s="13"/>
      <c r="AZ9761" s="12"/>
      <c r="BA9761" s="12"/>
      <c r="BB9761" s="12"/>
      <c r="BC9761" s="11"/>
      <c r="BD9761" s="11"/>
      <c r="BE9761" s="11"/>
      <c r="BF9761" s="11"/>
    </row>
    <row r="9762" spans="1:58" x14ac:dyDescent="0.25">
      <c r="A9762" s="13"/>
      <c r="B9762" s="13"/>
      <c r="C9762" s="13"/>
      <c r="D9762" s="13"/>
      <c r="E9762" s="13"/>
      <c r="F9762" s="13"/>
      <c r="G9762" s="13"/>
      <c r="H9762" s="13"/>
      <c r="I9762" s="13"/>
      <c r="J9762" s="13"/>
      <c r="K9762" s="13"/>
      <c r="L9762" s="13"/>
      <c r="M9762" s="13"/>
      <c r="N9762" s="13"/>
      <c r="O9762" s="13"/>
      <c r="P9762" s="13"/>
      <c r="Q9762" s="13"/>
      <c r="R9762" s="13"/>
      <c r="S9762" s="13"/>
      <c r="T9762" s="13"/>
      <c r="U9762" s="13"/>
      <c r="V9762" s="13"/>
      <c r="W9762" s="13"/>
      <c r="X9762" s="13"/>
      <c r="Y9762" s="13"/>
      <c r="Z9762" s="13"/>
      <c r="AA9762" s="13"/>
      <c r="AB9762" s="13"/>
      <c r="AC9762" s="13"/>
      <c r="AD9762" s="13"/>
      <c r="AE9762" s="13"/>
      <c r="AF9762" s="13"/>
      <c r="AG9762" s="13"/>
      <c r="AH9762" s="13"/>
      <c r="AI9762" s="13"/>
      <c r="AJ9762" s="13"/>
      <c r="AK9762" s="13"/>
      <c r="AL9762" s="13"/>
      <c r="AM9762" s="13"/>
      <c r="AN9762" s="13"/>
      <c r="AO9762" s="13"/>
      <c r="AP9762" s="13"/>
      <c r="AQ9762" s="13"/>
      <c r="AR9762" s="13"/>
      <c r="AS9762" s="13"/>
      <c r="AT9762" s="13"/>
      <c r="AU9762" s="13"/>
      <c r="AV9762" s="13"/>
      <c r="AW9762" s="13"/>
      <c r="AX9762" s="13"/>
      <c r="AY9762" s="13"/>
      <c r="AZ9762" s="12"/>
      <c r="BA9762" s="12"/>
      <c r="BB9762" s="12"/>
      <c r="BC9762" s="11"/>
      <c r="BD9762" s="11"/>
      <c r="BE9762" s="11"/>
      <c r="BF9762" s="11"/>
    </row>
    <row r="9763" spans="1:58" x14ac:dyDescent="0.25">
      <c r="A9763" s="13"/>
      <c r="B9763" s="13"/>
      <c r="C9763" s="13"/>
      <c r="D9763" s="13"/>
      <c r="E9763" s="13"/>
      <c r="F9763" s="13"/>
      <c r="G9763" s="13"/>
      <c r="H9763" s="13"/>
      <c r="I9763" s="13"/>
      <c r="J9763" s="13"/>
      <c r="K9763" s="13"/>
      <c r="L9763" s="13"/>
      <c r="M9763" s="13"/>
      <c r="N9763" s="13"/>
      <c r="O9763" s="13"/>
      <c r="P9763" s="13"/>
      <c r="Q9763" s="13"/>
      <c r="R9763" s="13"/>
      <c r="S9763" s="13"/>
      <c r="T9763" s="13"/>
      <c r="U9763" s="13"/>
      <c r="V9763" s="13"/>
      <c r="W9763" s="13"/>
      <c r="X9763" s="13"/>
      <c r="Y9763" s="13"/>
      <c r="Z9763" s="13"/>
      <c r="AA9763" s="13"/>
      <c r="AB9763" s="13"/>
      <c r="AC9763" s="13"/>
      <c r="AD9763" s="13"/>
      <c r="AE9763" s="13"/>
      <c r="AF9763" s="13"/>
      <c r="AG9763" s="13"/>
      <c r="AH9763" s="13"/>
      <c r="AI9763" s="13"/>
      <c r="AJ9763" s="13"/>
      <c r="AK9763" s="13"/>
      <c r="AL9763" s="13"/>
      <c r="AM9763" s="13"/>
      <c r="AN9763" s="13"/>
      <c r="AO9763" s="13"/>
      <c r="AP9763" s="13"/>
      <c r="AQ9763" s="13"/>
      <c r="AR9763" s="13"/>
      <c r="AS9763" s="13"/>
      <c r="AT9763" s="13"/>
      <c r="AU9763" s="13"/>
      <c r="AV9763" s="13"/>
      <c r="AW9763" s="13"/>
      <c r="AX9763" s="13"/>
      <c r="AY9763" s="13"/>
      <c r="AZ9763" s="12"/>
      <c r="BA9763" s="12"/>
      <c r="BB9763" s="12"/>
      <c r="BC9763" s="11"/>
      <c r="BD9763" s="11"/>
      <c r="BE9763" s="11"/>
      <c r="BF9763" s="11"/>
    </row>
    <row r="9764" spans="1:58" x14ac:dyDescent="0.25">
      <c r="A9764" s="13"/>
      <c r="B9764" s="13"/>
      <c r="C9764" s="13"/>
      <c r="D9764" s="13"/>
      <c r="E9764" s="13"/>
      <c r="F9764" s="13"/>
      <c r="G9764" s="13"/>
      <c r="H9764" s="13"/>
      <c r="I9764" s="13"/>
      <c r="J9764" s="13"/>
      <c r="K9764" s="13"/>
      <c r="L9764" s="13"/>
      <c r="M9764" s="13"/>
      <c r="N9764" s="13"/>
      <c r="O9764" s="13"/>
      <c r="P9764" s="13"/>
      <c r="Q9764" s="13"/>
      <c r="R9764" s="13"/>
      <c r="S9764" s="13"/>
      <c r="T9764" s="13"/>
      <c r="U9764" s="13"/>
      <c r="V9764" s="13"/>
      <c r="W9764" s="13"/>
      <c r="X9764" s="13"/>
      <c r="Y9764" s="13"/>
      <c r="Z9764" s="13"/>
      <c r="AA9764" s="13"/>
      <c r="AB9764" s="13"/>
      <c r="AC9764" s="13"/>
      <c r="AD9764" s="13"/>
      <c r="AE9764" s="13"/>
      <c r="AF9764" s="13"/>
      <c r="AG9764" s="13"/>
      <c r="AH9764" s="13"/>
      <c r="AI9764" s="13"/>
      <c r="AJ9764" s="13"/>
      <c r="AK9764" s="13"/>
      <c r="AL9764" s="13"/>
      <c r="AM9764" s="13"/>
      <c r="AN9764" s="13"/>
      <c r="AO9764" s="13"/>
      <c r="AP9764" s="13"/>
      <c r="AQ9764" s="13"/>
      <c r="AR9764" s="13"/>
      <c r="AS9764" s="13"/>
      <c r="AT9764" s="13"/>
      <c r="AU9764" s="13"/>
      <c r="AV9764" s="13"/>
      <c r="AW9764" s="13"/>
      <c r="AX9764" s="13"/>
      <c r="AY9764" s="13"/>
      <c r="AZ9764" s="12"/>
      <c r="BA9764" s="12"/>
      <c r="BB9764" s="12"/>
      <c r="BC9764" s="11"/>
      <c r="BD9764" s="11"/>
      <c r="BE9764" s="11"/>
      <c r="BF9764" s="11"/>
    </row>
    <row r="9765" spans="1:58" x14ac:dyDescent="0.25">
      <c r="A9765" s="13"/>
      <c r="B9765" s="13"/>
      <c r="C9765" s="13"/>
      <c r="D9765" s="13"/>
      <c r="E9765" s="13"/>
      <c r="F9765" s="13"/>
      <c r="G9765" s="13"/>
      <c r="H9765" s="13"/>
      <c r="I9765" s="13"/>
      <c r="J9765" s="13"/>
      <c r="K9765" s="13"/>
      <c r="L9765" s="13"/>
      <c r="M9765" s="13"/>
      <c r="N9765" s="13"/>
      <c r="O9765" s="13"/>
      <c r="P9765" s="13"/>
      <c r="Q9765" s="13"/>
      <c r="R9765" s="13"/>
      <c r="S9765" s="13"/>
      <c r="T9765" s="13"/>
      <c r="U9765" s="13"/>
      <c r="V9765" s="13"/>
      <c r="W9765" s="13"/>
      <c r="X9765" s="13"/>
      <c r="Y9765" s="13"/>
      <c r="Z9765" s="13"/>
      <c r="AA9765" s="13"/>
      <c r="AB9765" s="13"/>
      <c r="AC9765" s="13"/>
      <c r="AD9765" s="13"/>
      <c r="AE9765" s="13"/>
      <c r="AF9765" s="13"/>
      <c r="AG9765" s="13"/>
      <c r="AH9765" s="13"/>
      <c r="AI9765" s="13"/>
      <c r="AJ9765" s="13"/>
      <c r="AK9765" s="13"/>
      <c r="AL9765" s="13"/>
      <c r="AM9765" s="13"/>
      <c r="AN9765" s="13"/>
      <c r="AO9765" s="13"/>
      <c r="AP9765" s="13"/>
      <c r="AQ9765" s="13"/>
      <c r="AR9765" s="13"/>
      <c r="AS9765" s="13"/>
      <c r="AT9765" s="13"/>
      <c r="AU9765" s="13"/>
      <c r="AV9765" s="13"/>
      <c r="AW9765" s="13"/>
      <c r="AX9765" s="13"/>
      <c r="AY9765" s="13"/>
      <c r="AZ9765" s="12"/>
      <c r="BA9765" s="12"/>
      <c r="BB9765" s="12"/>
      <c r="BC9765" s="11"/>
      <c r="BD9765" s="11"/>
      <c r="BE9765" s="11"/>
      <c r="BF9765" s="11"/>
    </row>
    <row r="9766" spans="1:58" x14ac:dyDescent="0.25">
      <c r="A9766" s="13"/>
      <c r="B9766" s="13"/>
      <c r="C9766" s="13"/>
      <c r="D9766" s="13"/>
      <c r="E9766" s="13"/>
      <c r="F9766" s="13"/>
      <c r="G9766" s="13"/>
      <c r="H9766" s="13"/>
      <c r="I9766" s="13"/>
      <c r="J9766" s="13"/>
      <c r="K9766" s="13"/>
      <c r="L9766" s="13"/>
      <c r="M9766" s="13"/>
      <c r="N9766" s="13"/>
      <c r="O9766" s="13"/>
      <c r="P9766" s="13"/>
      <c r="Q9766" s="13"/>
      <c r="R9766" s="13"/>
      <c r="S9766" s="13"/>
      <c r="T9766" s="13"/>
      <c r="U9766" s="13"/>
      <c r="V9766" s="13"/>
      <c r="W9766" s="13"/>
      <c r="X9766" s="13"/>
      <c r="Y9766" s="13"/>
      <c r="Z9766" s="13"/>
      <c r="AA9766" s="13"/>
      <c r="AB9766" s="13"/>
      <c r="AC9766" s="13"/>
      <c r="AD9766" s="13"/>
      <c r="AE9766" s="13"/>
      <c r="AF9766" s="13"/>
      <c r="AG9766" s="13"/>
      <c r="AH9766" s="13"/>
      <c r="AI9766" s="13"/>
      <c r="AJ9766" s="13"/>
      <c r="AK9766" s="13"/>
      <c r="AL9766" s="13"/>
      <c r="AM9766" s="13"/>
      <c r="AN9766" s="13"/>
      <c r="AO9766" s="13"/>
      <c r="AP9766" s="13"/>
      <c r="AQ9766" s="13"/>
      <c r="AR9766" s="13"/>
      <c r="AS9766" s="13"/>
      <c r="AT9766" s="13"/>
      <c r="AU9766" s="13"/>
      <c r="AV9766" s="13"/>
      <c r="AW9766" s="13"/>
      <c r="AX9766" s="13"/>
      <c r="AY9766" s="13"/>
      <c r="AZ9766" s="12"/>
      <c r="BA9766" s="12"/>
      <c r="BB9766" s="12"/>
      <c r="BC9766" s="11"/>
      <c r="BD9766" s="11"/>
      <c r="BE9766" s="11"/>
      <c r="BF9766" s="11"/>
    </row>
    <row r="9767" spans="1:58" x14ac:dyDescent="0.25">
      <c r="A9767" s="13"/>
      <c r="B9767" s="13"/>
      <c r="C9767" s="13"/>
      <c r="D9767" s="13"/>
      <c r="E9767" s="13"/>
      <c r="F9767" s="13"/>
      <c r="G9767" s="13"/>
      <c r="H9767" s="13"/>
      <c r="I9767" s="13"/>
      <c r="J9767" s="13"/>
      <c r="K9767" s="13"/>
      <c r="L9767" s="13"/>
      <c r="M9767" s="13"/>
      <c r="N9767" s="13"/>
      <c r="O9767" s="13"/>
      <c r="P9767" s="13"/>
      <c r="Q9767" s="13"/>
      <c r="R9767" s="13"/>
      <c r="S9767" s="13"/>
      <c r="T9767" s="13"/>
      <c r="U9767" s="13"/>
      <c r="V9767" s="13"/>
      <c r="W9767" s="13"/>
      <c r="X9767" s="13"/>
      <c r="Y9767" s="13"/>
      <c r="Z9767" s="13"/>
      <c r="AA9767" s="13"/>
      <c r="AB9767" s="13"/>
      <c r="AC9767" s="13"/>
      <c r="AD9767" s="13"/>
      <c r="AE9767" s="13"/>
      <c r="AF9767" s="13"/>
      <c r="AG9767" s="13"/>
      <c r="AH9767" s="13"/>
      <c r="AI9767" s="13"/>
      <c r="AJ9767" s="13"/>
      <c r="AK9767" s="13"/>
      <c r="AL9767" s="13"/>
      <c r="AM9767" s="13"/>
      <c r="AN9767" s="13"/>
      <c r="AO9767" s="13"/>
      <c r="AP9767" s="13"/>
      <c r="AQ9767" s="13"/>
      <c r="AR9767" s="13"/>
      <c r="AS9767" s="13"/>
      <c r="AT9767" s="13"/>
      <c r="AU9767" s="13"/>
      <c r="AV9767" s="13"/>
      <c r="AW9767" s="13"/>
      <c r="AX9767" s="13"/>
      <c r="AY9767" s="13"/>
      <c r="AZ9767" s="12"/>
      <c r="BA9767" s="12"/>
      <c r="BB9767" s="12"/>
      <c r="BC9767" s="11"/>
      <c r="BD9767" s="11"/>
      <c r="BE9767" s="11"/>
      <c r="BF9767" s="11"/>
    </row>
    <row r="9768" spans="1:58" x14ac:dyDescent="0.25">
      <c r="A9768" s="13"/>
      <c r="B9768" s="13"/>
      <c r="C9768" s="13"/>
      <c r="D9768" s="13"/>
      <c r="E9768" s="13"/>
      <c r="F9768" s="13"/>
      <c r="G9768" s="13"/>
      <c r="H9768" s="13"/>
      <c r="I9768" s="13"/>
      <c r="J9768" s="13"/>
      <c r="K9768" s="13"/>
      <c r="L9768" s="13"/>
      <c r="M9768" s="13"/>
      <c r="N9768" s="13"/>
      <c r="O9768" s="13"/>
      <c r="P9768" s="13"/>
      <c r="Q9768" s="13"/>
      <c r="R9768" s="13"/>
      <c r="S9768" s="13"/>
      <c r="T9768" s="13"/>
      <c r="U9768" s="13"/>
      <c r="V9768" s="13"/>
      <c r="W9768" s="13"/>
      <c r="X9768" s="13"/>
      <c r="Y9768" s="13"/>
      <c r="Z9768" s="13"/>
      <c r="AA9768" s="13"/>
      <c r="AB9768" s="13"/>
      <c r="AC9768" s="13"/>
      <c r="AD9768" s="13"/>
      <c r="AE9768" s="13"/>
      <c r="AF9768" s="13"/>
      <c r="AG9768" s="13"/>
      <c r="AH9768" s="13"/>
      <c r="AI9768" s="13"/>
      <c r="AJ9768" s="13"/>
      <c r="AK9768" s="13"/>
      <c r="AL9768" s="13"/>
      <c r="AM9768" s="13"/>
      <c r="AN9768" s="13"/>
      <c r="AO9768" s="13"/>
      <c r="AP9768" s="13"/>
      <c r="AQ9768" s="13"/>
      <c r="AR9768" s="13"/>
      <c r="AS9768" s="13"/>
      <c r="AT9768" s="13"/>
      <c r="AU9768" s="13"/>
      <c r="AV9768" s="13"/>
      <c r="AW9768" s="13"/>
      <c r="AX9768" s="13"/>
      <c r="AY9768" s="13"/>
      <c r="AZ9768" s="12"/>
      <c r="BA9768" s="12"/>
      <c r="BB9768" s="12"/>
      <c r="BC9768" s="11"/>
      <c r="BD9768" s="11"/>
      <c r="BE9768" s="11"/>
      <c r="BF9768" s="11"/>
    </row>
    <row r="9769" spans="1:58" x14ac:dyDescent="0.25">
      <c r="A9769" s="13"/>
      <c r="B9769" s="13"/>
      <c r="C9769" s="13"/>
      <c r="D9769" s="13"/>
      <c r="E9769" s="13"/>
      <c r="F9769" s="13"/>
      <c r="G9769" s="13"/>
      <c r="H9769" s="13"/>
      <c r="I9769" s="13"/>
      <c r="J9769" s="13"/>
      <c r="K9769" s="13"/>
      <c r="L9769" s="13"/>
      <c r="M9769" s="13"/>
      <c r="N9769" s="13"/>
      <c r="O9769" s="13"/>
      <c r="P9769" s="13"/>
      <c r="Q9769" s="13"/>
      <c r="R9769" s="13"/>
      <c r="S9769" s="13"/>
      <c r="T9769" s="13"/>
      <c r="U9769" s="13"/>
      <c r="V9769" s="13"/>
      <c r="W9769" s="13"/>
      <c r="X9769" s="13"/>
      <c r="Y9769" s="13"/>
      <c r="Z9769" s="13"/>
      <c r="AA9769" s="13"/>
      <c r="AB9769" s="13"/>
      <c r="AC9769" s="13"/>
      <c r="AD9769" s="13"/>
      <c r="AE9769" s="13"/>
      <c r="AF9769" s="13"/>
      <c r="AG9769" s="13"/>
      <c r="AH9769" s="13"/>
      <c r="AI9769" s="13"/>
      <c r="AJ9769" s="13"/>
      <c r="AK9769" s="13"/>
      <c r="AL9769" s="13"/>
      <c r="AM9769" s="13"/>
      <c r="AN9769" s="13"/>
      <c r="AO9769" s="13"/>
      <c r="AP9769" s="13"/>
      <c r="AQ9769" s="13"/>
      <c r="AR9769" s="13"/>
      <c r="AS9769" s="13"/>
      <c r="AT9769" s="13"/>
      <c r="AU9769" s="13"/>
      <c r="AV9769" s="13"/>
      <c r="AW9769" s="13"/>
      <c r="AX9769" s="13"/>
      <c r="AY9769" s="13"/>
      <c r="AZ9769" s="12"/>
      <c r="BA9769" s="12"/>
      <c r="BB9769" s="12"/>
      <c r="BC9769" s="11"/>
      <c r="BD9769" s="11"/>
      <c r="BE9769" s="11"/>
      <c r="BF9769" s="11"/>
    </row>
    <row r="9770" spans="1:58" x14ac:dyDescent="0.25">
      <c r="A9770" s="13"/>
      <c r="B9770" s="13"/>
      <c r="C9770" s="13"/>
      <c r="D9770" s="13"/>
      <c r="E9770" s="13"/>
      <c r="F9770" s="13"/>
      <c r="G9770" s="13"/>
      <c r="H9770" s="13"/>
      <c r="I9770" s="13"/>
      <c r="J9770" s="13"/>
      <c r="K9770" s="13"/>
      <c r="L9770" s="13"/>
      <c r="M9770" s="13"/>
      <c r="N9770" s="13"/>
      <c r="O9770" s="13"/>
      <c r="P9770" s="13"/>
      <c r="Q9770" s="13"/>
      <c r="R9770" s="13"/>
      <c r="S9770" s="13"/>
      <c r="T9770" s="13"/>
      <c r="U9770" s="13"/>
      <c r="V9770" s="13"/>
      <c r="W9770" s="13"/>
      <c r="X9770" s="13"/>
      <c r="Y9770" s="13"/>
      <c r="Z9770" s="13"/>
      <c r="AA9770" s="13"/>
      <c r="AB9770" s="13"/>
      <c r="AC9770" s="13"/>
      <c r="AD9770" s="13"/>
      <c r="AE9770" s="13"/>
      <c r="AF9770" s="13"/>
      <c r="AG9770" s="13"/>
      <c r="AH9770" s="13"/>
      <c r="AI9770" s="13"/>
      <c r="AJ9770" s="13"/>
      <c r="AK9770" s="13"/>
      <c r="AL9770" s="13"/>
      <c r="AM9770" s="13"/>
      <c r="AN9770" s="13"/>
      <c r="AO9770" s="13"/>
      <c r="AP9770" s="13"/>
      <c r="AQ9770" s="13"/>
      <c r="AR9770" s="13"/>
      <c r="AS9770" s="13"/>
      <c r="AT9770" s="13"/>
      <c r="AU9770" s="13"/>
      <c r="AV9770" s="13"/>
      <c r="AW9770" s="13"/>
      <c r="AX9770" s="13"/>
      <c r="AY9770" s="13"/>
      <c r="AZ9770" s="12"/>
      <c r="BA9770" s="12"/>
      <c r="BB9770" s="12"/>
      <c r="BC9770" s="11"/>
      <c r="BD9770" s="11"/>
      <c r="BE9770" s="11"/>
      <c r="BF9770" s="11"/>
    </row>
    <row r="9771" spans="1:58" x14ac:dyDescent="0.25">
      <c r="A9771" s="13"/>
      <c r="B9771" s="13"/>
      <c r="C9771" s="13"/>
      <c r="D9771" s="13"/>
      <c r="E9771" s="13"/>
      <c r="F9771" s="13"/>
      <c r="G9771" s="13"/>
      <c r="H9771" s="13"/>
      <c r="I9771" s="13"/>
      <c r="J9771" s="13"/>
      <c r="K9771" s="13"/>
      <c r="L9771" s="13"/>
      <c r="M9771" s="13"/>
      <c r="N9771" s="13"/>
      <c r="O9771" s="13"/>
      <c r="P9771" s="13"/>
      <c r="Q9771" s="13"/>
      <c r="R9771" s="13"/>
      <c r="S9771" s="13"/>
      <c r="T9771" s="13"/>
      <c r="U9771" s="13"/>
      <c r="V9771" s="13"/>
      <c r="W9771" s="13"/>
      <c r="X9771" s="13"/>
      <c r="Y9771" s="13"/>
      <c r="Z9771" s="13"/>
      <c r="AA9771" s="13"/>
      <c r="AB9771" s="13"/>
      <c r="AC9771" s="13"/>
      <c r="AD9771" s="13"/>
      <c r="AE9771" s="13"/>
      <c r="AF9771" s="13"/>
      <c r="AG9771" s="13"/>
      <c r="AH9771" s="13"/>
      <c r="AI9771" s="13"/>
      <c r="AJ9771" s="13"/>
      <c r="AK9771" s="13"/>
      <c r="AL9771" s="13"/>
      <c r="AM9771" s="13"/>
      <c r="AN9771" s="13"/>
      <c r="AO9771" s="13"/>
      <c r="AP9771" s="13"/>
      <c r="AQ9771" s="13"/>
      <c r="AR9771" s="13"/>
      <c r="AS9771" s="13"/>
      <c r="AT9771" s="13"/>
      <c r="AU9771" s="13"/>
      <c r="AV9771" s="13"/>
      <c r="AW9771" s="13"/>
      <c r="AX9771" s="13"/>
      <c r="AY9771" s="13"/>
      <c r="AZ9771" s="12"/>
      <c r="BA9771" s="12"/>
      <c r="BB9771" s="12"/>
      <c r="BC9771" s="11"/>
      <c r="BD9771" s="11"/>
      <c r="BE9771" s="11"/>
      <c r="BF9771" s="11"/>
    </row>
    <row r="9772" spans="1:58" x14ac:dyDescent="0.25">
      <c r="A9772" s="13"/>
      <c r="B9772" s="13"/>
      <c r="C9772" s="13"/>
      <c r="D9772" s="13"/>
      <c r="E9772" s="13"/>
      <c r="F9772" s="13"/>
      <c r="G9772" s="13"/>
      <c r="H9772" s="13"/>
      <c r="I9772" s="13"/>
      <c r="J9772" s="13"/>
      <c r="K9772" s="13"/>
      <c r="L9772" s="13"/>
      <c r="M9772" s="13"/>
      <c r="N9772" s="13"/>
      <c r="O9772" s="13"/>
      <c r="P9772" s="13"/>
      <c r="Q9772" s="13"/>
      <c r="R9772" s="13"/>
      <c r="S9772" s="13"/>
      <c r="T9772" s="13"/>
      <c r="U9772" s="13"/>
      <c r="V9772" s="13"/>
      <c r="W9772" s="13"/>
      <c r="X9772" s="13"/>
      <c r="Y9772" s="13"/>
      <c r="Z9772" s="13"/>
      <c r="AA9772" s="13"/>
      <c r="AB9772" s="13"/>
      <c r="AC9772" s="13"/>
      <c r="AD9772" s="13"/>
      <c r="AE9772" s="13"/>
      <c r="AF9772" s="13"/>
      <c r="AG9772" s="13"/>
      <c r="AH9772" s="13"/>
      <c r="AI9772" s="13"/>
      <c r="AJ9772" s="13"/>
      <c r="AK9772" s="13"/>
      <c r="AL9772" s="13"/>
      <c r="AM9772" s="13"/>
      <c r="AN9772" s="13"/>
      <c r="AO9772" s="13"/>
      <c r="AP9772" s="13"/>
      <c r="AQ9772" s="13"/>
      <c r="AR9772" s="13"/>
      <c r="AS9772" s="13"/>
      <c r="AT9772" s="13"/>
      <c r="AU9772" s="13"/>
      <c r="AV9772" s="13"/>
      <c r="AW9772" s="13"/>
      <c r="AX9772" s="13"/>
      <c r="AY9772" s="13"/>
      <c r="AZ9772" s="12"/>
      <c r="BA9772" s="12"/>
      <c r="BB9772" s="12"/>
      <c r="BC9772" s="11"/>
      <c r="BD9772" s="11"/>
      <c r="BE9772" s="11"/>
      <c r="BF9772" s="11"/>
    </row>
    <row r="9773" spans="1:58" x14ac:dyDescent="0.25">
      <c r="A9773" s="13"/>
      <c r="B9773" s="13"/>
      <c r="C9773" s="13"/>
      <c r="D9773" s="13"/>
      <c r="E9773" s="13"/>
      <c r="F9773" s="13"/>
      <c r="G9773" s="13"/>
      <c r="H9773" s="13"/>
      <c r="I9773" s="13"/>
      <c r="J9773" s="13"/>
      <c r="K9773" s="13"/>
      <c r="L9773" s="13"/>
      <c r="M9773" s="13"/>
      <c r="N9773" s="13"/>
      <c r="O9773" s="13"/>
      <c r="P9773" s="13"/>
      <c r="Q9773" s="13"/>
      <c r="R9773" s="13"/>
      <c r="S9773" s="13"/>
      <c r="T9773" s="13"/>
      <c r="U9773" s="13"/>
      <c r="V9773" s="13"/>
      <c r="W9773" s="13"/>
      <c r="X9773" s="13"/>
      <c r="Y9773" s="13"/>
      <c r="Z9773" s="13"/>
      <c r="AA9773" s="13"/>
      <c r="AB9773" s="13"/>
      <c r="AC9773" s="13"/>
      <c r="AD9773" s="13"/>
      <c r="AE9773" s="13"/>
      <c r="AF9773" s="13"/>
      <c r="AG9773" s="13"/>
      <c r="AH9773" s="13"/>
      <c r="AI9773" s="13"/>
      <c r="AJ9773" s="13"/>
      <c r="AK9773" s="13"/>
      <c r="AL9773" s="13"/>
      <c r="AM9773" s="13"/>
      <c r="AN9773" s="13"/>
      <c r="AO9773" s="13"/>
      <c r="AP9773" s="13"/>
      <c r="AQ9773" s="13"/>
      <c r="AR9773" s="13"/>
      <c r="AS9773" s="13"/>
      <c r="AT9773" s="13"/>
      <c r="AU9773" s="13"/>
      <c r="AV9773" s="13"/>
      <c r="AW9773" s="13"/>
      <c r="AX9773" s="13"/>
      <c r="AY9773" s="13"/>
      <c r="AZ9773" s="12"/>
      <c r="BA9773" s="12"/>
      <c r="BB9773" s="12"/>
      <c r="BC9773" s="11"/>
      <c r="BD9773" s="11"/>
      <c r="BE9773" s="11"/>
      <c r="BF9773" s="11"/>
    </row>
    <row r="9774" spans="1:58" x14ac:dyDescent="0.25">
      <c r="A9774" s="13"/>
      <c r="B9774" s="13"/>
      <c r="C9774" s="13"/>
      <c r="D9774" s="13"/>
      <c r="E9774" s="13"/>
      <c r="F9774" s="13"/>
      <c r="G9774" s="13"/>
      <c r="H9774" s="13"/>
      <c r="I9774" s="13"/>
      <c r="J9774" s="13"/>
      <c r="K9774" s="13"/>
      <c r="L9774" s="13"/>
      <c r="M9774" s="13"/>
      <c r="N9774" s="13"/>
      <c r="O9774" s="13"/>
      <c r="P9774" s="13"/>
      <c r="Q9774" s="13"/>
      <c r="R9774" s="13"/>
      <c r="S9774" s="13"/>
      <c r="T9774" s="13"/>
      <c r="U9774" s="13"/>
      <c r="V9774" s="13"/>
      <c r="W9774" s="13"/>
      <c r="X9774" s="13"/>
      <c r="Y9774" s="13"/>
      <c r="Z9774" s="13"/>
      <c r="AA9774" s="13"/>
      <c r="AB9774" s="13"/>
      <c r="AC9774" s="13"/>
      <c r="AD9774" s="13"/>
      <c r="AE9774" s="13"/>
      <c r="AF9774" s="13"/>
      <c r="AG9774" s="13"/>
      <c r="AH9774" s="13"/>
      <c r="AI9774" s="13"/>
      <c r="AJ9774" s="13"/>
      <c r="AK9774" s="13"/>
      <c r="AL9774" s="13"/>
      <c r="AM9774" s="13"/>
      <c r="AN9774" s="13"/>
      <c r="AO9774" s="13"/>
      <c r="AP9774" s="13"/>
      <c r="AQ9774" s="13"/>
      <c r="AR9774" s="13"/>
      <c r="AS9774" s="13"/>
      <c r="AT9774" s="13"/>
      <c r="AU9774" s="13"/>
      <c r="AV9774" s="13"/>
      <c r="AW9774" s="13"/>
      <c r="AX9774" s="13"/>
      <c r="AY9774" s="13"/>
      <c r="AZ9774" s="12"/>
      <c r="BA9774" s="12"/>
      <c r="BB9774" s="12"/>
      <c r="BC9774" s="11"/>
      <c r="BD9774" s="11"/>
      <c r="BE9774" s="11"/>
      <c r="BF9774" s="11"/>
    </row>
    <row r="9775" spans="1:58" x14ac:dyDescent="0.25">
      <c r="A9775" s="13"/>
      <c r="B9775" s="13"/>
      <c r="C9775" s="13"/>
      <c r="D9775" s="13"/>
      <c r="E9775" s="13"/>
      <c r="F9775" s="13"/>
      <c r="G9775" s="13"/>
      <c r="H9775" s="13"/>
      <c r="I9775" s="13"/>
      <c r="J9775" s="13"/>
      <c r="K9775" s="13"/>
      <c r="L9775" s="13"/>
      <c r="M9775" s="13"/>
      <c r="N9775" s="13"/>
      <c r="O9775" s="13"/>
      <c r="P9775" s="13"/>
      <c r="Q9775" s="13"/>
      <c r="R9775" s="13"/>
      <c r="S9775" s="13"/>
      <c r="T9775" s="13"/>
      <c r="U9775" s="13"/>
      <c r="V9775" s="13"/>
      <c r="W9775" s="13"/>
      <c r="X9775" s="13"/>
      <c r="Y9775" s="13"/>
      <c r="Z9775" s="13"/>
      <c r="AA9775" s="13"/>
      <c r="AB9775" s="13"/>
      <c r="AC9775" s="13"/>
      <c r="AD9775" s="13"/>
      <c r="AE9775" s="13"/>
      <c r="AF9775" s="13"/>
      <c r="AG9775" s="13"/>
      <c r="AH9775" s="13"/>
      <c r="AI9775" s="13"/>
      <c r="AJ9775" s="13"/>
      <c r="AK9775" s="13"/>
      <c r="AL9775" s="13"/>
      <c r="AM9775" s="13"/>
      <c r="AN9775" s="13"/>
      <c r="AO9775" s="13"/>
      <c r="AP9775" s="13"/>
      <c r="AQ9775" s="13"/>
      <c r="AR9775" s="13"/>
      <c r="AS9775" s="13"/>
      <c r="AT9775" s="13"/>
      <c r="AU9775" s="13"/>
      <c r="AV9775" s="13"/>
      <c r="AW9775" s="13"/>
      <c r="AX9775" s="13"/>
      <c r="AY9775" s="13"/>
      <c r="AZ9775" s="12"/>
      <c r="BA9775" s="12"/>
      <c r="BB9775" s="12"/>
      <c r="BC9775" s="11"/>
      <c r="BD9775" s="11"/>
      <c r="BE9775" s="11"/>
      <c r="BF9775" s="11"/>
    </row>
    <row r="9776" spans="1:58" x14ac:dyDescent="0.25">
      <c r="A9776" s="13"/>
      <c r="B9776" s="13"/>
      <c r="C9776" s="13"/>
      <c r="D9776" s="13"/>
      <c r="E9776" s="13"/>
      <c r="F9776" s="13"/>
      <c r="G9776" s="13"/>
      <c r="H9776" s="13"/>
      <c r="I9776" s="13"/>
      <c r="J9776" s="13"/>
      <c r="K9776" s="13"/>
      <c r="L9776" s="13"/>
      <c r="M9776" s="13"/>
      <c r="N9776" s="13"/>
      <c r="O9776" s="13"/>
      <c r="P9776" s="13"/>
      <c r="Q9776" s="13"/>
      <c r="R9776" s="13"/>
      <c r="S9776" s="13"/>
      <c r="T9776" s="13"/>
      <c r="U9776" s="13"/>
      <c r="V9776" s="13"/>
      <c r="W9776" s="13"/>
      <c r="X9776" s="13"/>
      <c r="Y9776" s="13"/>
      <c r="Z9776" s="13"/>
      <c r="AA9776" s="13"/>
      <c r="AB9776" s="13"/>
      <c r="AC9776" s="13"/>
      <c r="AD9776" s="13"/>
      <c r="AE9776" s="13"/>
      <c r="AF9776" s="13"/>
      <c r="AG9776" s="13"/>
      <c r="AH9776" s="13"/>
      <c r="AI9776" s="13"/>
      <c r="AJ9776" s="13"/>
      <c r="AK9776" s="13"/>
      <c r="AL9776" s="13"/>
      <c r="AM9776" s="13"/>
      <c r="AN9776" s="13"/>
      <c r="AO9776" s="13"/>
      <c r="AP9776" s="13"/>
      <c r="AQ9776" s="13"/>
      <c r="AR9776" s="13"/>
      <c r="AS9776" s="13"/>
      <c r="AT9776" s="13"/>
      <c r="AU9776" s="13"/>
      <c r="AV9776" s="13"/>
      <c r="AW9776" s="13"/>
      <c r="AX9776" s="13"/>
      <c r="AY9776" s="13"/>
      <c r="AZ9776" s="12"/>
      <c r="BA9776" s="12"/>
      <c r="BB9776" s="12"/>
      <c r="BC9776" s="11"/>
      <c r="BD9776" s="11"/>
      <c r="BE9776" s="11"/>
      <c r="BF9776" s="11"/>
    </row>
    <row r="9777" spans="1:58" x14ac:dyDescent="0.25">
      <c r="A9777" s="13"/>
      <c r="B9777" s="13"/>
      <c r="C9777" s="13"/>
      <c r="D9777" s="13"/>
      <c r="E9777" s="13"/>
      <c r="F9777" s="13"/>
      <c r="G9777" s="13"/>
      <c r="H9777" s="13"/>
      <c r="I9777" s="13"/>
      <c r="J9777" s="13"/>
      <c r="K9777" s="13"/>
      <c r="L9777" s="13"/>
      <c r="M9777" s="13"/>
      <c r="N9777" s="13"/>
      <c r="O9777" s="13"/>
      <c r="P9777" s="13"/>
      <c r="Q9777" s="13"/>
      <c r="R9777" s="13"/>
      <c r="S9777" s="13"/>
      <c r="T9777" s="13"/>
      <c r="U9777" s="13"/>
      <c r="V9777" s="13"/>
      <c r="W9777" s="13"/>
      <c r="X9777" s="13"/>
      <c r="Y9777" s="13"/>
      <c r="Z9777" s="13"/>
      <c r="AA9777" s="13"/>
      <c r="AB9777" s="13"/>
      <c r="AC9777" s="13"/>
      <c r="AD9777" s="13"/>
      <c r="AE9777" s="13"/>
      <c r="AF9777" s="13"/>
      <c r="AG9777" s="13"/>
      <c r="AH9777" s="13"/>
      <c r="AI9777" s="13"/>
      <c r="AJ9777" s="13"/>
      <c r="AK9777" s="13"/>
      <c r="AL9777" s="13"/>
      <c r="AM9777" s="13"/>
      <c r="AN9777" s="13"/>
      <c r="AO9777" s="13"/>
      <c r="AP9777" s="13"/>
      <c r="AQ9777" s="13"/>
      <c r="AR9777" s="13"/>
      <c r="AS9777" s="13"/>
      <c r="AT9777" s="13"/>
      <c r="AU9777" s="13"/>
      <c r="AV9777" s="13"/>
      <c r="AW9777" s="13"/>
      <c r="AX9777" s="13"/>
      <c r="AY9777" s="13"/>
      <c r="AZ9777" s="12"/>
      <c r="BA9777" s="12"/>
      <c r="BB9777" s="12"/>
      <c r="BC9777" s="11"/>
      <c r="BD9777" s="11"/>
      <c r="BE9777" s="11"/>
      <c r="BF9777" s="11"/>
    </row>
    <row r="9778" spans="1:58" x14ac:dyDescent="0.25">
      <c r="A9778" s="13"/>
      <c r="B9778" s="13"/>
      <c r="C9778" s="13"/>
      <c r="D9778" s="13"/>
      <c r="E9778" s="13"/>
      <c r="F9778" s="13"/>
      <c r="G9778" s="13"/>
      <c r="H9778" s="13"/>
      <c r="I9778" s="13"/>
      <c r="J9778" s="13"/>
      <c r="K9778" s="13"/>
      <c r="L9778" s="13"/>
      <c r="M9778" s="13"/>
      <c r="N9778" s="13"/>
      <c r="O9778" s="13"/>
      <c r="P9778" s="13"/>
      <c r="Q9778" s="13"/>
      <c r="R9778" s="13"/>
      <c r="S9778" s="13"/>
      <c r="T9778" s="13"/>
      <c r="U9778" s="13"/>
      <c r="V9778" s="13"/>
      <c r="W9778" s="13"/>
      <c r="X9778" s="13"/>
      <c r="Y9778" s="13"/>
      <c r="Z9778" s="13"/>
      <c r="AA9778" s="13"/>
      <c r="AB9778" s="13"/>
      <c r="AC9778" s="13"/>
      <c r="AD9778" s="13"/>
      <c r="AE9778" s="13"/>
      <c r="AF9778" s="13"/>
      <c r="AG9778" s="13"/>
      <c r="AH9778" s="13"/>
      <c r="AI9778" s="13"/>
      <c r="AJ9778" s="13"/>
      <c r="AK9778" s="13"/>
      <c r="AL9778" s="13"/>
      <c r="AM9778" s="13"/>
      <c r="AN9778" s="13"/>
      <c r="AO9778" s="13"/>
      <c r="AP9778" s="13"/>
      <c r="AQ9778" s="13"/>
      <c r="AR9778" s="13"/>
      <c r="AS9778" s="13"/>
      <c r="AT9778" s="13"/>
      <c r="AU9778" s="13"/>
      <c r="AV9778" s="13"/>
      <c r="AW9778" s="13"/>
      <c r="AX9778" s="13"/>
      <c r="AY9778" s="13"/>
      <c r="AZ9778" s="12"/>
      <c r="BA9778" s="12"/>
      <c r="BB9778" s="12"/>
      <c r="BC9778" s="11"/>
      <c r="BD9778" s="11"/>
      <c r="BE9778" s="11"/>
      <c r="BF9778" s="11"/>
    </row>
    <row r="9779" spans="1:58" x14ac:dyDescent="0.25">
      <c r="A9779" s="13"/>
      <c r="B9779" s="13"/>
      <c r="C9779" s="13"/>
      <c r="D9779" s="13"/>
      <c r="E9779" s="13"/>
      <c r="F9779" s="13"/>
      <c r="G9779" s="13"/>
      <c r="H9779" s="13"/>
      <c r="I9779" s="13"/>
      <c r="J9779" s="13"/>
      <c r="K9779" s="13"/>
      <c r="L9779" s="13"/>
      <c r="M9779" s="13"/>
      <c r="N9779" s="13"/>
      <c r="O9779" s="13"/>
      <c r="P9779" s="13"/>
      <c r="Q9779" s="13"/>
      <c r="R9779" s="13"/>
      <c r="S9779" s="13"/>
      <c r="T9779" s="13"/>
      <c r="U9779" s="13"/>
      <c r="V9779" s="13"/>
      <c r="W9779" s="13"/>
      <c r="X9779" s="13"/>
      <c r="Y9779" s="13"/>
      <c r="Z9779" s="13"/>
      <c r="AA9779" s="13"/>
      <c r="AB9779" s="13"/>
      <c r="AC9779" s="13"/>
      <c r="AD9779" s="13"/>
      <c r="AE9779" s="13"/>
      <c r="AF9779" s="13"/>
      <c r="AG9779" s="13"/>
      <c r="AH9779" s="13"/>
      <c r="AI9779" s="13"/>
      <c r="AJ9779" s="13"/>
      <c r="AK9779" s="13"/>
      <c r="AL9779" s="13"/>
      <c r="AM9779" s="13"/>
      <c r="AN9779" s="13"/>
      <c r="AO9779" s="13"/>
      <c r="AP9779" s="13"/>
      <c r="AQ9779" s="13"/>
      <c r="AR9779" s="13"/>
      <c r="AS9779" s="13"/>
      <c r="AT9779" s="13"/>
      <c r="AU9779" s="13"/>
      <c r="AV9779" s="13"/>
      <c r="AW9779" s="13"/>
      <c r="AX9779" s="13"/>
      <c r="AY9779" s="13"/>
      <c r="AZ9779" s="12"/>
      <c r="BA9779" s="12"/>
      <c r="BB9779" s="12"/>
      <c r="BC9779" s="11"/>
      <c r="BD9779" s="11"/>
      <c r="BE9779" s="11"/>
      <c r="BF9779" s="11"/>
    </row>
    <row r="9780" spans="1:58" x14ac:dyDescent="0.25">
      <c r="A9780" s="13"/>
      <c r="B9780" s="13"/>
      <c r="C9780" s="13"/>
      <c r="D9780" s="13"/>
      <c r="E9780" s="13"/>
      <c r="F9780" s="13"/>
      <c r="G9780" s="13"/>
      <c r="H9780" s="13"/>
      <c r="I9780" s="13"/>
      <c r="J9780" s="13"/>
      <c r="K9780" s="13"/>
      <c r="L9780" s="13"/>
      <c r="M9780" s="13"/>
      <c r="N9780" s="13"/>
      <c r="O9780" s="13"/>
      <c r="P9780" s="13"/>
      <c r="Q9780" s="13"/>
      <c r="R9780" s="13"/>
      <c r="S9780" s="13"/>
      <c r="T9780" s="13"/>
      <c r="U9780" s="13"/>
      <c r="V9780" s="13"/>
      <c r="W9780" s="13"/>
      <c r="X9780" s="13"/>
      <c r="Y9780" s="13"/>
      <c r="Z9780" s="13"/>
      <c r="AA9780" s="13"/>
      <c r="AB9780" s="13"/>
      <c r="AC9780" s="13"/>
      <c r="AD9780" s="13"/>
      <c r="AE9780" s="13"/>
      <c r="AF9780" s="13"/>
      <c r="AG9780" s="13"/>
      <c r="AH9780" s="13"/>
      <c r="AI9780" s="13"/>
      <c r="AJ9780" s="13"/>
      <c r="AK9780" s="13"/>
      <c r="AL9780" s="13"/>
      <c r="AM9780" s="13"/>
      <c r="AN9780" s="13"/>
      <c r="AO9780" s="13"/>
      <c r="AP9780" s="13"/>
      <c r="AQ9780" s="13"/>
      <c r="AR9780" s="13"/>
      <c r="AS9780" s="13"/>
      <c r="AT9780" s="13"/>
      <c r="AU9780" s="13"/>
      <c r="AV9780" s="13"/>
      <c r="AW9780" s="13"/>
      <c r="AX9780" s="13"/>
      <c r="AY9780" s="13"/>
      <c r="AZ9780" s="12"/>
      <c r="BA9780" s="12"/>
      <c r="BB9780" s="12"/>
      <c r="BC9780" s="11"/>
      <c r="BD9780" s="11"/>
      <c r="BE9780" s="11"/>
      <c r="BF9780" s="11"/>
    </row>
    <row r="9781" spans="1:58" x14ac:dyDescent="0.25">
      <c r="A9781" s="13"/>
      <c r="B9781" s="13"/>
      <c r="C9781" s="13"/>
      <c r="D9781" s="13"/>
      <c r="E9781" s="13"/>
      <c r="F9781" s="13"/>
      <c r="G9781" s="13"/>
      <c r="H9781" s="13"/>
      <c r="I9781" s="13"/>
      <c r="J9781" s="13"/>
      <c r="K9781" s="13"/>
      <c r="L9781" s="13"/>
      <c r="M9781" s="13"/>
      <c r="N9781" s="13"/>
      <c r="O9781" s="13"/>
      <c r="P9781" s="13"/>
      <c r="Q9781" s="13"/>
      <c r="R9781" s="13"/>
      <c r="S9781" s="13"/>
      <c r="T9781" s="13"/>
      <c r="U9781" s="13"/>
      <c r="V9781" s="13"/>
      <c r="W9781" s="13"/>
      <c r="X9781" s="13"/>
      <c r="Y9781" s="13"/>
      <c r="Z9781" s="13"/>
      <c r="AA9781" s="13"/>
      <c r="AB9781" s="13"/>
      <c r="AC9781" s="13"/>
      <c r="AD9781" s="13"/>
      <c r="AE9781" s="13"/>
      <c r="AF9781" s="13"/>
      <c r="AG9781" s="13"/>
      <c r="AH9781" s="13"/>
      <c r="AI9781" s="13"/>
      <c r="AJ9781" s="13"/>
      <c r="AK9781" s="13"/>
      <c r="AL9781" s="13"/>
      <c r="AM9781" s="13"/>
      <c r="AN9781" s="13"/>
      <c r="AO9781" s="13"/>
      <c r="AP9781" s="13"/>
      <c r="AQ9781" s="13"/>
      <c r="AR9781" s="13"/>
      <c r="AS9781" s="13"/>
      <c r="AT9781" s="13"/>
      <c r="AU9781" s="13"/>
      <c r="AV9781" s="13"/>
      <c r="AW9781" s="13"/>
      <c r="AX9781" s="13"/>
      <c r="AY9781" s="13"/>
      <c r="AZ9781" s="12"/>
      <c r="BA9781" s="12"/>
      <c r="BB9781" s="12"/>
      <c r="BC9781" s="11"/>
      <c r="BD9781" s="11"/>
      <c r="BE9781" s="11"/>
      <c r="BF9781" s="11"/>
    </row>
    <row r="9782" spans="1:58" x14ac:dyDescent="0.25">
      <c r="A9782" s="13"/>
      <c r="B9782" s="13"/>
      <c r="C9782" s="13"/>
      <c r="D9782" s="13"/>
      <c r="E9782" s="13"/>
      <c r="F9782" s="13"/>
      <c r="G9782" s="13"/>
      <c r="H9782" s="13"/>
      <c r="I9782" s="13"/>
      <c r="J9782" s="13"/>
      <c r="K9782" s="13"/>
      <c r="L9782" s="13"/>
      <c r="M9782" s="13"/>
      <c r="N9782" s="13"/>
      <c r="O9782" s="13"/>
      <c r="P9782" s="13"/>
      <c r="Q9782" s="13"/>
      <c r="R9782" s="13"/>
      <c r="S9782" s="13"/>
      <c r="T9782" s="13"/>
      <c r="U9782" s="13"/>
      <c r="V9782" s="13"/>
      <c r="W9782" s="13"/>
      <c r="X9782" s="13"/>
      <c r="Y9782" s="13"/>
      <c r="Z9782" s="13"/>
      <c r="AA9782" s="13"/>
      <c r="AB9782" s="13"/>
      <c r="AC9782" s="13"/>
      <c r="AD9782" s="13"/>
      <c r="AE9782" s="13"/>
      <c r="AF9782" s="13"/>
      <c r="AG9782" s="13"/>
      <c r="AH9782" s="13"/>
      <c r="AI9782" s="13"/>
      <c r="AJ9782" s="13"/>
      <c r="AK9782" s="13"/>
      <c r="AL9782" s="13"/>
      <c r="AM9782" s="13"/>
      <c r="AN9782" s="13"/>
      <c r="AO9782" s="13"/>
      <c r="AP9782" s="13"/>
      <c r="AQ9782" s="13"/>
      <c r="AR9782" s="13"/>
      <c r="AS9782" s="13"/>
      <c r="AT9782" s="13"/>
      <c r="AU9782" s="13"/>
      <c r="AV9782" s="13"/>
      <c r="AW9782" s="13"/>
      <c r="AX9782" s="13"/>
      <c r="AY9782" s="13"/>
      <c r="AZ9782" s="12"/>
      <c r="BA9782" s="12"/>
      <c r="BB9782" s="12"/>
      <c r="BC9782" s="11"/>
      <c r="BD9782" s="11"/>
      <c r="BE9782" s="11"/>
      <c r="BF9782" s="11"/>
    </row>
    <row r="9783" spans="1:58" x14ac:dyDescent="0.25">
      <c r="A9783" s="13"/>
      <c r="B9783" s="13"/>
      <c r="C9783" s="13"/>
      <c r="D9783" s="13"/>
      <c r="E9783" s="13"/>
      <c r="F9783" s="13"/>
      <c r="G9783" s="13"/>
      <c r="H9783" s="13"/>
      <c r="I9783" s="13"/>
      <c r="J9783" s="13"/>
      <c r="K9783" s="13"/>
      <c r="L9783" s="13"/>
      <c r="M9783" s="13"/>
      <c r="N9783" s="13"/>
      <c r="O9783" s="13"/>
      <c r="P9783" s="13"/>
      <c r="Q9783" s="13"/>
      <c r="R9783" s="13"/>
      <c r="S9783" s="13"/>
      <c r="T9783" s="13"/>
      <c r="U9783" s="13"/>
      <c r="V9783" s="13"/>
      <c r="W9783" s="13"/>
      <c r="X9783" s="13"/>
      <c r="Y9783" s="13"/>
      <c r="Z9783" s="13"/>
      <c r="AA9783" s="13"/>
      <c r="AB9783" s="13"/>
      <c r="AC9783" s="13"/>
      <c r="AD9783" s="13"/>
      <c r="AE9783" s="13"/>
      <c r="AF9783" s="13"/>
      <c r="AG9783" s="13"/>
      <c r="AH9783" s="13"/>
      <c r="AI9783" s="13"/>
      <c r="AJ9783" s="13"/>
      <c r="AK9783" s="13"/>
      <c r="AL9783" s="13"/>
      <c r="AM9783" s="13"/>
      <c r="AN9783" s="13"/>
      <c r="AO9783" s="13"/>
      <c r="AP9783" s="13"/>
      <c r="AQ9783" s="13"/>
      <c r="AR9783" s="13"/>
      <c r="AS9783" s="13"/>
      <c r="AT9783" s="13"/>
      <c r="AU9783" s="13"/>
      <c r="AV9783" s="13"/>
      <c r="AW9783" s="13"/>
      <c r="AX9783" s="13"/>
      <c r="AY9783" s="13"/>
      <c r="AZ9783" s="12"/>
      <c r="BA9783" s="12"/>
      <c r="BB9783" s="12"/>
      <c r="BC9783" s="11"/>
      <c r="BD9783" s="11"/>
      <c r="BE9783" s="11"/>
      <c r="BF9783" s="11"/>
    </row>
    <row r="9784" spans="1:58" x14ac:dyDescent="0.25">
      <c r="A9784" s="13"/>
      <c r="B9784" s="13"/>
      <c r="C9784" s="13"/>
      <c r="D9784" s="13"/>
      <c r="E9784" s="13"/>
      <c r="F9784" s="13"/>
      <c r="G9784" s="13"/>
      <c r="H9784" s="13"/>
      <c r="I9784" s="13"/>
      <c r="J9784" s="13"/>
      <c r="K9784" s="13"/>
      <c r="L9784" s="13"/>
      <c r="M9784" s="13"/>
      <c r="N9784" s="13"/>
      <c r="O9784" s="13"/>
      <c r="P9784" s="13"/>
      <c r="Q9784" s="13"/>
      <c r="R9784" s="13"/>
      <c r="S9784" s="13"/>
      <c r="T9784" s="13"/>
      <c r="U9784" s="13"/>
      <c r="V9784" s="13"/>
      <c r="W9784" s="13"/>
      <c r="X9784" s="13"/>
      <c r="Y9784" s="13"/>
      <c r="Z9784" s="13"/>
      <c r="AA9784" s="13"/>
      <c r="AB9784" s="13"/>
      <c r="AC9784" s="13"/>
      <c r="AD9784" s="13"/>
      <c r="AE9784" s="13"/>
      <c r="AF9784" s="13"/>
      <c r="AG9784" s="13"/>
      <c r="AH9784" s="13"/>
      <c r="AI9784" s="13"/>
      <c r="AJ9784" s="13"/>
      <c r="AK9784" s="13"/>
      <c r="AL9784" s="13"/>
      <c r="AM9784" s="13"/>
      <c r="AN9784" s="13"/>
      <c r="AO9784" s="13"/>
      <c r="AP9784" s="13"/>
      <c r="AQ9784" s="13"/>
      <c r="AR9784" s="13"/>
      <c r="AS9784" s="13"/>
      <c r="AT9784" s="13"/>
      <c r="AU9784" s="13"/>
      <c r="AV9784" s="13"/>
      <c r="AW9784" s="13"/>
      <c r="AX9784" s="13"/>
      <c r="AY9784" s="13"/>
      <c r="AZ9784" s="12"/>
      <c r="BA9784" s="12"/>
      <c r="BB9784" s="12"/>
      <c r="BC9784" s="11"/>
      <c r="BD9784" s="11"/>
      <c r="BE9784" s="11"/>
      <c r="BF9784" s="11"/>
    </row>
    <row r="9785" spans="1:58" x14ac:dyDescent="0.25">
      <c r="A9785" s="13"/>
      <c r="B9785" s="13"/>
      <c r="C9785" s="13"/>
      <c r="D9785" s="13"/>
      <c r="E9785" s="13"/>
      <c r="F9785" s="13"/>
      <c r="G9785" s="13"/>
      <c r="H9785" s="13"/>
      <c r="I9785" s="13"/>
      <c r="J9785" s="13"/>
      <c r="K9785" s="13"/>
      <c r="L9785" s="13"/>
      <c r="M9785" s="13"/>
      <c r="N9785" s="13"/>
      <c r="O9785" s="13"/>
      <c r="P9785" s="13"/>
      <c r="Q9785" s="13"/>
      <c r="R9785" s="13"/>
      <c r="S9785" s="13"/>
      <c r="T9785" s="13"/>
      <c r="U9785" s="13"/>
      <c r="V9785" s="13"/>
      <c r="W9785" s="13"/>
      <c r="X9785" s="13"/>
      <c r="Y9785" s="13"/>
      <c r="Z9785" s="13"/>
      <c r="AA9785" s="13"/>
      <c r="AB9785" s="13"/>
      <c r="AC9785" s="13"/>
      <c r="AD9785" s="13"/>
      <c r="AE9785" s="13"/>
      <c r="AF9785" s="13"/>
      <c r="AG9785" s="13"/>
      <c r="AH9785" s="13"/>
      <c r="AI9785" s="13"/>
      <c r="AJ9785" s="13"/>
      <c r="AK9785" s="13"/>
      <c r="AL9785" s="13"/>
      <c r="AM9785" s="13"/>
      <c r="AN9785" s="13"/>
      <c r="AO9785" s="13"/>
      <c r="AP9785" s="13"/>
      <c r="AQ9785" s="13"/>
      <c r="AR9785" s="13"/>
      <c r="AS9785" s="13"/>
      <c r="AT9785" s="13"/>
      <c r="AU9785" s="13"/>
      <c r="AV9785" s="13"/>
      <c r="AW9785" s="13"/>
      <c r="AX9785" s="13"/>
      <c r="AY9785" s="13"/>
      <c r="AZ9785" s="12"/>
      <c r="BA9785" s="12"/>
      <c r="BB9785" s="12"/>
      <c r="BC9785" s="11"/>
      <c r="BD9785" s="11"/>
      <c r="BE9785" s="11"/>
      <c r="BF9785" s="11"/>
    </row>
    <row r="9786" spans="1:58" x14ac:dyDescent="0.25">
      <c r="A9786" s="13"/>
      <c r="B9786" s="13"/>
      <c r="C9786" s="13"/>
      <c r="D9786" s="13"/>
      <c r="E9786" s="13"/>
      <c r="F9786" s="13"/>
      <c r="G9786" s="13"/>
      <c r="H9786" s="13"/>
      <c r="I9786" s="13"/>
      <c r="J9786" s="13"/>
      <c r="K9786" s="13"/>
      <c r="L9786" s="13"/>
      <c r="M9786" s="13"/>
      <c r="N9786" s="13"/>
      <c r="O9786" s="13"/>
      <c r="P9786" s="13"/>
      <c r="Q9786" s="13"/>
      <c r="R9786" s="13"/>
      <c r="S9786" s="13"/>
      <c r="T9786" s="13"/>
      <c r="U9786" s="13"/>
      <c r="V9786" s="13"/>
      <c r="W9786" s="13"/>
      <c r="X9786" s="13"/>
      <c r="Y9786" s="13"/>
      <c r="Z9786" s="13"/>
      <c r="AA9786" s="13"/>
      <c r="AB9786" s="13"/>
      <c r="AC9786" s="13"/>
      <c r="AD9786" s="13"/>
      <c r="AE9786" s="13"/>
      <c r="AF9786" s="13"/>
      <c r="AG9786" s="13"/>
      <c r="AH9786" s="13"/>
      <c r="AI9786" s="13"/>
      <c r="AJ9786" s="13"/>
      <c r="AK9786" s="13"/>
      <c r="AL9786" s="13"/>
      <c r="AM9786" s="13"/>
      <c r="AN9786" s="13"/>
      <c r="AO9786" s="13"/>
      <c r="AP9786" s="13"/>
      <c r="AQ9786" s="13"/>
      <c r="AR9786" s="13"/>
      <c r="AS9786" s="13"/>
      <c r="AT9786" s="13"/>
      <c r="AU9786" s="13"/>
      <c r="AV9786" s="13"/>
      <c r="AW9786" s="13"/>
      <c r="AX9786" s="13"/>
      <c r="AY9786" s="13"/>
      <c r="AZ9786" s="12"/>
      <c r="BA9786" s="12"/>
      <c r="BB9786" s="12"/>
      <c r="BC9786" s="11"/>
      <c r="BD9786" s="11"/>
      <c r="BE9786" s="11"/>
      <c r="BF9786" s="11"/>
    </row>
    <row r="9787" spans="1:58" x14ac:dyDescent="0.25">
      <c r="A9787" s="13"/>
      <c r="B9787" s="13"/>
      <c r="C9787" s="13"/>
      <c r="D9787" s="13"/>
      <c r="E9787" s="13"/>
      <c r="F9787" s="13"/>
      <c r="G9787" s="13"/>
      <c r="H9787" s="13"/>
      <c r="I9787" s="13"/>
      <c r="J9787" s="13"/>
      <c r="K9787" s="13"/>
      <c r="L9787" s="13"/>
      <c r="M9787" s="13"/>
      <c r="N9787" s="13"/>
      <c r="O9787" s="13"/>
      <c r="P9787" s="13"/>
      <c r="Q9787" s="13"/>
      <c r="R9787" s="13"/>
      <c r="S9787" s="13"/>
      <c r="T9787" s="13"/>
      <c r="U9787" s="13"/>
      <c r="V9787" s="13"/>
      <c r="W9787" s="13"/>
      <c r="X9787" s="13"/>
      <c r="Y9787" s="13"/>
      <c r="Z9787" s="13"/>
      <c r="AA9787" s="13"/>
      <c r="AB9787" s="13"/>
      <c r="AC9787" s="13"/>
      <c r="AD9787" s="13"/>
      <c r="AE9787" s="13"/>
      <c r="AF9787" s="13"/>
      <c r="AG9787" s="13"/>
      <c r="AH9787" s="13"/>
      <c r="AI9787" s="13"/>
      <c r="AJ9787" s="13"/>
      <c r="AK9787" s="13"/>
      <c r="AL9787" s="13"/>
      <c r="AM9787" s="13"/>
      <c r="AN9787" s="13"/>
      <c r="AO9787" s="13"/>
      <c r="AP9787" s="13"/>
      <c r="AQ9787" s="13"/>
      <c r="AR9787" s="13"/>
      <c r="AS9787" s="13"/>
      <c r="AT9787" s="13"/>
      <c r="AU9787" s="13"/>
      <c r="AV9787" s="13"/>
      <c r="AW9787" s="13"/>
      <c r="AX9787" s="13"/>
      <c r="AY9787" s="13"/>
      <c r="AZ9787" s="12"/>
      <c r="BA9787" s="12"/>
      <c r="BB9787" s="12"/>
      <c r="BC9787" s="11"/>
      <c r="BD9787" s="11"/>
      <c r="BE9787" s="11"/>
      <c r="BF9787" s="11"/>
    </row>
    <row r="9788" spans="1:58" x14ac:dyDescent="0.25">
      <c r="A9788" s="13"/>
      <c r="B9788" s="13"/>
      <c r="C9788" s="13"/>
      <c r="D9788" s="13"/>
      <c r="E9788" s="13"/>
      <c r="F9788" s="13"/>
      <c r="G9788" s="13"/>
      <c r="H9788" s="13"/>
      <c r="I9788" s="13"/>
      <c r="J9788" s="13"/>
      <c r="K9788" s="13"/>
      <c r="L9788" s="13"/>
      <c r="M9788" s="13"/>
      <c r="N9788" s="13"/>
      <c r="O9788" s="13"/>
      <c r="P9788" s="13"/>
      <c r="Q9788" s="13"/>
      <c r="R9788" s="13"/>
      <c r="S9788" s="13"/>
      <c r="T9788" s="13"/>
      <c r="U9788" s="13"/>
      <c r="V9788" s="13"/>
      <c r="W9788" s="13"/>
      <c r="X9788" s="13"/>
      <c r="Y9788" s="13"/>
      <c r="Z9788" s="13"/>
      <c r="AA9788" s="13"/>
      <c r="AB9788" s="13"/>
      <c r="AC9788" s="13"/>
      <c r="AD9788" s="13"/>
      <c r="AE9788" s="13"/>
      <c r="AF9788" s="13"/>
      <c r="AG9788" s="13"/>
      <c r="AH9788" s="13"/>
      <c r="AI9788" s="13"/>
      <c r="AJ9788" s="13"/>
      <c r="AK9788" s="13"/>
      <c r="AL9788" s="13"/>
      <c r="AM9788" s="13"/>
      <c r="AN9788" s="13"/>
      <c r="AO9788" s="13"/>
      <c r="AP9788" s="13"/>
      <c r="AQ9788" s="13"/>
      <c r="AR9788" s="13"/>
      <c r="AS9788" s="13"/>
      <c r="AT9788" s="13"/>
      <c r="AU9788" s="13"/>
      <c r="AV9788" s="13"/>
      <c r="AW9788" s="13"/>
      <c r="AX9788" s="13"/>
      <c r="AY9788" s="13"/>
      <c r="AZ9788" s="12"/>
      <c r="BA9788" s="12"/>
      <c r="BB9788" s="12"/>
      <c r="BC9788" s="11"/>
      <c r="BD9788" s="11"/>
      <c r="BE9788" s="11"/>
      <c r="BF9788" s="11"/>
    </row>
    <row r="9789" spans="1:58" x14ac:dyDescent="0.25">
      <c r="A9789" s="13"/>
      <c r="B9789" s="13"/>
      <c r="C9789" s="13"/>
      <c r="D9789" s="13"/>
      <c r="E9789" s="13"/>
      <c r="F9789" s="13"/>
      <c r="G9789" s="13"/>
      <c r="H9789" s="13"/>
      <c r="I9789" s="13"/>
      <c r="J9789" s="13"/>
      <c r="K9789" s="13"/>
      <c r="L9789" s="13"/>
      <c r="M9789" s="13"/>
      <c r="N9789" s="13"/>
      <c r="O9789" s="13"/>
      <c r="P9789" s="13"/>
      <c r="Q9789" s="13"/>
      <c r="R9789" s="13"/>
      <c r="S9789" s="13"/>
      <c r="T9789" s="13"/>
      <c r="U9789" s="13"/>
      <c r="V9789" s="13"/>
      <c r="W9789" s="13"/>
      <c r="X9789" s="13"/>
      <c r="Y9789" s="13"/>
      <c r="Z9789" s="13"/>
      <c r="AA9789" s="13"/>
      <c r="AB9789" s="13"/>
      <c r="AC9789" s="13"/>
      <c r="AD9789" s="13"/>
      <c r="AE9789" s="13"/>
      <c r="AF9789" s="13"/>
      <c r="AG9789" s="13"/>
      <c r="AH9789" s="13"/>
      <c r="AI9789" s="13"/>
      <c r="AJ9789" s="13"/>
      <c r="AK9789" s="13"/>
      <c r="AL9789" s="13"/>
      <c r="AM9789" s="13"/>
      <c r="AN9789" s="13"/>
      <c r="AO9789" s="13"/>
      <c r="AP9789" s="13"/>
      <c r="AQ9789" s="13"/>
      <c r="AR9789" s="13"/>
      <c r="AS9789" s="13"/>
      <c r="AT9789" s="13"/>
      <c r="AU9789" s="13"/>
      <c r="AV9789" s="13"/>
      <c r="AW9789" s="13"/>
      <c r="AX9789" s="13"/>
      <c r="AY9789" s="13"/>
      <c r="AZ9789" s="12"/>
      <c r="BA9789" s="12"/>
      <c r="BB9789" s="12"/>
      <c r="BC9789" s="11"/>
      <c r="BD9789" s="11"/>
      <c r="BE9789" s="11"/>
      <c r="BF9789" s="11"/>
    </row>
    <row r="9790" spans="1:58" x14ac:dyDescent="0.25">
      <c r="A9790" s="13"/>
      <c r="B9790" s="13"/>
      <c r="C9790" s="13"/>
      <c r="D9790" s="13"/>
      <c r="E9790" s="13"/>
      <c r="F9790" s="13"/>
      <c r="G9790" s="13"/>
      <c r="H9790" s="13"/>
      <c r="I9790" s="13"/>
      <c r="J9790" s="13"/>
      <c r="K9790" s="13"/>
      <c r="L9790" s="13"/>
      <c r="M9790" s="13"/>
      <c r="N9790" s="13"/>
      <c r="O9790" s="13"/>
      <c r="P9790" s="13"/>
      <c r="Q9790" s="13"/>
      <c r="R9790" s="13"/>
      <c r="S9790" s="13"/>
      <c r="T9790" s="13"/>
      <c r="U9790" s="13"/>
      <c r="V9790" s="13"/>
      <c r="W9790" s="13"/>
      <c r="X9790" s="13"/>
      <c r="Y9790" s="13"/>
      <c r="Z9790" s="13"/>
      <c r="AA9790" s="13"/>
      <c r="AB9790" s="13"/>
      <c r="AC9790" s="13"/>
      <c r="AD9790" s="13"/>
      <c r="AE9790" s="13"/>
      <c r="AF9790" s="13"/>
      <c r="AG9790" s="13"/>
      <c r="AH9790" s="13"/>
      <c r="AI9790" s="13"/>
      <c r="AJ9790" s="13"/>
      <c r="AK9790" s="13"/>
      <c r="AL9790" s="13"/>
      <c r="AM9790" s="13"/>
      <c r="AN9790" s="13"/>
      <c r="AO9790" s="13"/>
      <c r="AP9790" s="13"/>
      <c r="AQ9790" s="13"/>
      <c r="AR9790" s="13"/>
      <c r="AS9790" s="13"/>
      <c r="AT9790" s="13"/>
      <c r="AU9790" s="13"/>
      <c r="AV9790" s="13"/>
      <c r="AW9790" s="13"/>
      <c r="AX9790" s="13"/>
      <c r="AY9790" s="13"/>
      <c r="AZ9790" s="12"/>
      <c r="BA9790" s="12"/>
      <c r="BB9790" s="12"/>
      <c r="BC9790" s="11"/>
      <c r="BD9790" s="11"/>
      <c r="BE9790" s="11"/>
      <c r="BF9790" s="11"/>
    </row>
    <row r="9791" spans="1:58" x14ac:dyDescent="0.25">
      <c r="A9791" s="13"/>
      <c r="B9791" s="13"/>
      <c r="C9791" s="13"/>
      <c r="D9791" s="13"/>
      <c r="E9791" s="13"/>
      <c r="F9791" s="13"/>
      <c r="G9791" s="13"/>
      <c r="H9791" s="13"/>
      <c r="I9791" s="13"/>
      <c r="J9791" s="13"/>
      <c r="K9791" s="13"/>
      <c r="L9791" s="13"/>
      <c r="M9791" s="13"/>
      <c r="N9791" s="13"/>
      <c r="O9791" s="13"/>
      <c r="P9791" s="13"/>
      <c r="Q9791" s="13"/>
      <c r="R9791" s="13"/>
      <c r="S9791" s="13"/>
      <c r="T9791" s="13"/>
      <c r="U9791" s="13"/>
      <c r="V9791" s="13"/>
      <c r="W9791" s="13"/>
      <c r="X9791" s="13"/>
      <c r="Y9791" s="13"/>
      <c r="Z9791" s="13"/>
      <c r="AA9791" s="13"/>
      <c r="AB9791" s="13"/>
      <c r="AC9791" s="13"/>
      <c r="AD9791" s="13"/>
      <c r="AE9791" s="13"/>
      <c r="AF9791" s="13"/>
      <c r="AG9791" s="13"/>
      <c r="AH9791" s="13"/>
      <c r="AI9791" s="13"/>
      <c r="AJ9791" s="13"/>
      <c r="AK9791" s="13"/>
      <c r="AL9791" s="13"/>
      <c r="AM9791" s="13"/>
      <c r="AN9791" s="13"/>
      <c r="AO9791" s="13"/>
      <c r="AP9791" s="13"/>
      <c r="AQ9791" s="13"/>
      <c r="AR9791" s="13"/>
      <c r="AS9791" s="13"/>
      <c r="AT9791" s="13"/>
      <c r="AU9791" s="13"/>
      <c r="AV9791" s="13"/>
      <c r="AW9791" s="13"/>
      <c r="AX9791" s="13"/>
      <c r="AY9791" s="13"/>
      <c r="AZ9791" s="12"/>
      <c r="BA9791" s="12"/>
      <c r="BB9791" s="12"/>
      <c r="BC9791" s="11"/>
      <c r="BD9791" s="11"/>
      <c r="BE9791" s="11"/>
      <c r="BF9791" s="11"/>
    </row>
    <row r="9792" spans="1:58" x14ac:dyDescent="0.25">
      <c r="A9792" s="13"/>
      <c r="B9792" s="13"/>
      <c r="C9792" s="13"/>
      <c r="D9792" s="13"/>
      <c r="E9792" s="13"/>
      <c r="F9792" s="13"/>
      <c r="G9792" s="13"/>
      <c r="H9792" s="13"/>
      <c r="I9792" s="13"/>
      <c r="J9792" s="13"/>
      <c r="K9792" s="13"/>
      <c r="L9792" s="13"/>
      <c r="M9792" s="13"/>
      <c r="N9792" s="13"/>
      <c r="O9792" s="13"/>
      <c r="P9792" s="13"/>
      <c r="Q9792" s="13"/>
      <c r="R9792" s="13"/>
      <c r="S9792" s="13"/>
      <c r="T9792" s="13"/>
      <c r="U9792" s="13"/>
      <c r="V9792" s="13"/>
      <c r="W9792" s="13"/>
      <c r="X9792" s="13"/>
      <c r="Y9792" s="13"/>
      <c r="Z9792" s="13"/>
      <c r="AA9792" s="13"/>
      <c r="AB9792" s="13"/>
      <c r="AC9792" s="13"/>
      <c r="AD9792" s="13"/>
      <c r="AE9792" s="13"/>
      <c r="AF9792" s="13"/>
      <c r="AG9792" s="13"/>
      <c r="AH9792" s="13"/>
      <c r="AI9792" s="13"/>
      <c r="AJ9792" s="13"/>
      <c r="AK9792" s="13"/>
      <c r="AL9792" s="13"/>
      <c r="AM9792" s="13"/>
      <c r="AN9792" s="13"/>
      <c r="AO9792" s="13"/>
      <c r="AP9792" s="13"/>
      <c r="AQ9792" s="13"/>
      <c r="AR9792" s="13"/>
      <c r="AS9792" s="13"/>
      <c r="AT9792" s="13"/>
      <c r="AU9792" s="13"/>
      <c r="AV9792" s="13"/>
      <c r="AW9792" s="13"/>
      <c r="AX9792" s="13"/>
      <c r="AY9792" s="13"/>
      <c r="AZ9792" s="12"/>
      <c r="BA9792" s="12"/>
      <c r="BB9792" s="12"/>
      <c r="BC9792" s="11"/>
      <c r="BD9792" s="11"/>
      <c r="BE9792" s="11"/>
      <c r="BF9792" s="11"/>
    </row>
    <row r="9793" spans="1:58" x14ac:dyDescent="0.25">
      <c r="A9793" s="13"/>
      <c r="B9793" s="13"/>
      <c r="C9793" s="13"/>
      <c r="D9793" s="13"/>
      <c r="E9793" s="13"/>
      <c r="F9793" s="13"/>
      <c r="G9793" s="13"/>
      <c r="H9793" s="13"/>
      <c r="I9793" s="13"/>
      <c r="J9793" s="13"/>
      <c r="K9793" s="13"/>
      <c r="L9793" s="13"/>
      <c r="M9793" s="13"/>
      <c r="N9793" s="13"/>
      <c r="O9793" s="13"/>
      <c r="P9793" s="13"/>
      <c r="Q9793" s="13"/>
      <c r="R9793" s="13"/>
      <c r="S9793" s="13"/>
      <c r="T9793" s="13"/>
      <c r="U9793" s="13"/>
      <c r="V9793" s="13"/>
      <c r="W9793" s="13"/>
      <c r="X9793" s="13"/>
      <c r="Y9793" s="13"/>
      <c r="Z9793" s="13"/>
      <c r="AA9793" s="13"/>
      <c r="AB9793" s="13"/>
      <c r="AC9793" s="13"/>
      <c r="AD9793" s="13"/>
      <c r="AE9793" s="13"/>
      <c r="AF9793" s="13"/>
      <c r="AG9793" s="13"/>
      <c r="AH9793" s="13"/>
      <c r="AI9793" s="13"/>
      <c r="AJ9793" s="13"/>
      <c r="AK9793" s="13"/>
      <c r="AL9793" s="13"/>
      <c r="AM9793" s="13"/>
      <c r="AN9793" s="13"/>
      <c r="AO9793" s="13"/>
      <c r="AP9793" s="13"/>
      <c r="AQ9793" s="13"/>
      <c r="AR9793" s="13"/>
      <c r="AS9793" s="13"/>
      <c r="AT9793" s="13"/>
      <c r="AU9793" s="13"/>
      <c r="AV9793" s="13"/>
      <c r="AW9793" s="13"/>
      <c r="AX9793" s="13"/>
      <c r="AY9793" s="13"/>
      <c r="AZ9793" s="12"/>
      <c r="BA9793" s="12"/>
      <c r="BB9793" s="12"/>
      <c r="BC9793" s="11"/>
      <c r="BD9793" s="11"/>
      <c r="BE9793" s="11"/>
      <c r="BF9793" s="11"/>
    </row>
    <row r="9794" spans="1:58" x14ac:dyDescent="0.25">
      <c r="A9794" s="13"/>
      <c r="B9794" s="13"/>
      <c r="C9794" s="13"/>
      <c r="D9794" s="13"/>
      <c r="E9794" s="13"/>
      <c r="F9794" s="13"/>
      <c r="G9794" s="13"/>
      <c r="H9794" s="13"/>
      <c r="I9794" s="13"/>
      <c r="J9794" s="13"/>
      <c r="K9794" s="13"/>
      <c r="L9794" s="13"/>
      <c r="M9794" s="13"/>
      <c r="N9794" s="13"/>
      <c r="O9794" s="13"/>
      <c r="P9794" s="13"/>
      <c r="Q9794" s="13"/>
      <c r="R9794" s="13"/>
      <c r="S9794" s="13"/>
      <c r="T9794" s="13"/>
      <c r="U9794" s="13"/>
      <c r="V9794" s="13"/>
      <c r="W9794" s="13"/>
      <c r="X9794" s="13"/>
      <c r="Y9794" s="13"/>
      <c r="Z9794" s="13"/>
      <c r="AA9794" s="13"/>
      <c r="AB9794" s="13"/>
      <c r="AC9794" s="13"/>
      <c r="AD9794" s="13"/>
      <c r="AE9794" s="13"/>
      <c r="AF9794" s="13"/>
      <c r="AG9794" s="13"/>
      <c r="AH9794" s="13"/>
      <c r="AI9794" s="13"/>
      <c r="AJ9794" s="13"/>
      <c r="AK9794" s="13"/>
      <c r="AL9794" s="13"/>
      <c r="AM9794" s="13"/>
      <c r="AN9794" s="13"/>
      <c r="AO9794" s="13"/>
      <c r="AP9794" s="13"/>
      <c r="AQ9794" s="13"/>
      <c r="AR9794" s="13"/>
      <c r="AS9794" s="13"/>
      <c r="AT9794" s="13"/>
      <c r="AU9794" s="13"/>
      <c r="AV9794" s="13"/>
      <c r="AW9794" s="13"/>
      <c r="AX9794" s="13"/>
      <c r="AY9794" s="13"/>
      <c r="AZ9794" s="12"/>
      <c r="BA9794" s="12"/>
      <c r="BB9794" s="12"/>
      <c r="BC9794" s="11"/>
      <c r="BD9794" s="11"/>
      <c r="BE9794" s="11"/>
      <c r="BF9794" s="11"/>
    </row>
    <row r="9795" spans="1:58" x14ac:dyDescent="0.25">
      <c r="A9795" s="13"/>
      <c r="B9795" s="13"/>
      <c r="C9795" s="13"/>
      <c r="D9795" s="13"/>
      <c r="E9795" s="13"/>
      <c r="F9795" s="13"/>
      <c r="G9795" s="13"/>
      <c r="H9795" s="13"/>
      <c r="I9795" s="13"/>
      <c r="J9795" s="13"/>
      <c r="K9795" s="13"/>
      <c r="L9795" s="13"/>
      <c r="M9795" s="13"/>
      <c r="N9795" s="13"/>
      <c r="O9795" s="13"/>
      <c r="P9795" s="13"/>
      <c r="Q9795" s="13"/>
      <c r="R9795" s="13"/>
      <c r="S9795" s="13"/>
      <c r="T9795" s="13"/>
      <c r="U9795" s="13"/>
      <c r="V9795" s="13"/>
      <c r="W9795" s="13"/>
      <c r="X9795" s="13"/>
      <c r="Y9795" s="13"/>
      <c r="Z9795" s="13"/>
      <c r="AA9795" s="13"/>
      <c r="AB9795" s="13"/>
      <c r="AC9795" s="13"/>
      <c r="AD9795" s="13"/>
      <c r="AE9795" s="13"/>
      <c r="AF9795" s="13"/>
      <c r="AG9795" s="13"/>
      <c r="AH9795" s="13"/>
      <c r="AI9795" s="13"/>
      <c r="AJ9795" s="13"/>
      <c r="AK9795" s="13"/>
      <c r="AL9795" s="13"/>
      <c r="AM9795" s="13"/>
      <c r="AN9795" s="13"/>
      <c r="AO9795" s="13"/>
      <c r="AP9795" s="13"/>
      <c r="AQ9795" s="13"/>
      <c r="AR9795" s="13"/>
      <c r="AS9795" s="13"/>
      <c r="AT9795" s="13"/>
      <c r="AU9795" s="13"/>
      <c r="AV9795" s="13"/>
      <c r="AW9795" s="13"/>
      <c r="AX9795" s="13"/>
      <c r="AY9795" s="13"/>
      <c r="AZ9795" s="12"/>
      <c r="BA9795" s="12"/>
      <c r="BB9795" s="12"/>
      <c r="BC9795" s="11"/>
      <c r="BD9795" s="11"/>
      <c r="BE9795" s="11"/>
      <c r="BF9795" s="11"/>
    </row>
    <row r="9796" spans="1:58" x14ac:dyDescent="0.25">
      <c r="A9796" s="13"/>
      <c r="B9796" s="13"/>
      <c r="C9796" s="13"/>
      <c r="D9796" s="13"/>
      <c r="E9796" s="13"/>
      <c r="F9796" s="13"/>
      <c r="G9796" s="13"/>
      <c r="H9796" s="13"/>
      <c r="I9796" s="13"/>
      <c r="J9796" s="13"/>
      <c r="K9796" s="13"/>
      <c r="L9796" s="13"/>
      <c r="M9796" s="13"/>
      <c r="N9796" s="13"/>
      <c r="O9796" s="13"/>
      <c r="P9796" s="13"/>
      <c r="Q9796" s="13"/>
      <c r="R9796" s="13"/>
      <c r="S9796" s="13"/>
      <c r="T9796" s="13"/>
      <c r="U9796" s="13"/>
      <c r="V9796" s="13"/>
      <c r="W9796" s="13"/>
      <c r="X9796" s="13"/>
      <c r="Y9796" s="13"/>
      <c r="Z9796" s="13"/>
      <c r="AA9796" s="13"/>
      <c r="AB9796" s="13"/>
      <c r="AC9796" s="13"/>
      <c r="AD9796" s="13"/>
      <c r="AE9796" s="13"/>
      <c r="AF9796" s="13"/>
      <c r="AG9796" s="13"/>
      <c r="AH9796" s="13"/>
      <c r="AI9796" s="13"/>
      <c r="AJ9796" s="13"/>
      <c r="AK9796" s="13"/>
      <c r="AL9796" s="13"/>
      <c r="AM9796" s="13"/>
      <c r="AN9796" s="13"/>
      <c r="AO9796" s="13"/>
      <c r="AP9796" s="13"/>
      <c r="AQ9796" s="13"/>
      <c r="AR9796" s="13"/>
      <c r="AS9796" s="13"/>
      <c r="AT9796" s="13"/>
      <c r="AU9796" s="13"/>
      <c r="AV9796" s="13"/>
      <c r="AW9796" s="13"/>
      <c r="AX9796" s="13"/>
      <c r="AY9796" s="13"/>
      <c r="AZ9796" s="12"/>
      <c r="BA9796" s="12"/>
      <c r="BB9796" s="12"/>
      <c r="BC9796" s="11"/>
      <c r="BD9796" s="11"/>
      <c r="BE9796" s="11"/>
      <c r="BF9796" s="11"/>
    </row>
    <row r="9797" spans="1:58" x14ac:dyDescent="0.25">
      <c r="A9797" s="13"/>
      <c r="B9797" s="13"/>
      <c r="C9797" s="13"/>
      <c r="D9797" s="13"/>
      <c r="E9797" s="13"/>
      <c r="F9797" s="13"/>
      <c r="G9797" s="13"/>
      <c r="H9797" s="13"/>
      <c r="I9797" s="13"/>
      <c r="J9797" s="13"/>
      <c r="K9797" s="13"/>
      <c r="L9797" s="13"/>
      <c r="M9797" s="13"/>
      <c r="N9797" s="13"/>
      <c r="O9797" s="13"/>
      <c r="P9797" s="13"/>
      <c r="Q9797" s="13"/>
      <c r="R9797" s="13"/>
      <c r="S9797" s="13"/>
      <c r="T9797" s="13"/>
      <c r="U9797" s="13"/>
      <c r="V9797" s="13"/>
      <c r="W9797" s="13"/>
      <c r="X9797" s="13"/>
      <c r="Y9797" s="13"/>
      <c r="Z9797" s="13"/>
      <c r="AA9797" s="13"/>
      <c r="AB9797" s="13"/>
      <c r="AC9797" s="13"/>
      <c r="AD9797" s="13"/>
      <c r="AE9797" s="13"/>
      <c r="AF9797" s="13"/>
      <c r="AG9797" s="13"/>
      <c r="AH9797" s="13"/>
      <c r="AI9797" s="13"/>
      <c r="AJ9797" s="13"/>
      <c r="AK9797" s="13"/>
      <c r="AL9797" s="13"/>
      <c r="AM9797" s="13"/>
      <c r="AN9797" s="13"/>
      <c r="AO9797" s="13"/>
      <c r="AP9797" s="13"/>
      <c r="AQ9797" s="13"/>
      <c r="AR9797" s="13"/>
      <c r="AS9797" s="13"/>
      <c r="AT9797" s="13"/>
      <c r="AU9797" s="13"/>
      <c r="AV9797" s="13"/>
      <c r="AW9797" s="13"/>
      <c r="AX9797" s="13"/>
      <c r="AY9797" s="13"/>
      <c r="AZ9797" s="12"/>
      <c r="BA9797" s="12"/>
      <c r="BB9797" s="12"/>
      <c r="BC9797" s="11"/>
      <c r="BD9797" s="11"/>
      <c r="BE9797" s="11"/>
      <c r="BF9797" s="11"/>
    </row>
    <row r="9798" spans="1:58" x14ac:dyDescent="0.25">
      <c r="A9798" s="13"/>
      <c r="B9798" s="13"/>
      <c r="C9798" s="13"/>
      <c r="D9798" s="13"/>
      <c r="E9798" s="13"/>
      <c r="F9798" s="13"/>
      <c r="G9798" s="13"/>
      <c r="H9798" s="13"/>
      <c r="I9798" s="13"/>
      <c r="J9798" s="13"/>
      <c r="K9798" s="13"/>
      <c r="L9798" s="13"/>
      <c r="M9798" s="13"/>
      <c r="N9798" s="13"/>
      <c r="O9798" s="13"/>
      <c r="P9798" s="13"/>
      <c r="Q9798" s="13"/>
      <c r="R9798" s="13"/>
      <c r="S9798" s="13"/>
      <c r="T9798" s="13"/>
      <c r="U9798" s="13"/>
      <c r="V9798" s="13"/>
      <c r="W9798" s="13"/>
      <c r="X9798" s="13"/>
      <c r="Y9798" s="13"/>
      <c r="Z9798" s="13"/>
      <c r="AA9798" s="13"/>
      <c r="AB9798" s="13"/>
      <c r="AC9798" s="13"/>
      <c r="AD9798" s="13"/>
      <c r="AE9798" s="13"/>
      <c r="AF9798" s="13"/>
      <c r="AG9798" s="13"/>
      <c r="AH9798" s="13"/>
      <c r="AI9798" s="13"/>
      <c r="AJ9798" s="13"/>
      <c r="AK9798" s="13"/>
      <c r="AL9798" s="13"/>
      <c r="AM9798" s="13"/>
      <c r="AN9798" s="13"/>
      <c r="AO9798" s="13"/>
      <c r="AP9798" s="13"/>
      <c r="AQ9798" s="13"/>
      <c r="AR9798" s="13"/>
      <c r="AS9798" s="13"/>
      <c r="AT9798" s="13"/>
      <c r="AU9798" s="13"/>
      <c r="AV9798" s="13"/>
      <c r="AW9798" s="13"/>
      <c r="AX9798" s="13"/>
      <c r="AY9798" s="13"/>
      <c r="AZ9798" s="12"/>
      <c r="BA9798" s="12"/>
      <c r="BB9798" s="12"/>
      <c r="BC9798" s="11"/>
      <c r="BD9798" s="11"/>
      <c r="BE9798" s="11"/>
      <c r="BF9798" s="11"/>
    </row>
    <row r="9799" spans="1:58" x14ac:dyDescent="0.25">
      <c r="A9799" s="13"/>
      <c r="B9799" s="13"/>
      <c r="C9799" s="13"/>
      <c r="D9799" s="13"/>
      <c r="E9799" s="13"/>
      <c r="F9799" s="13"/>
      <c r="G9799" s="13"/>
      <c r="H9799" s="13"/>
      <c r="I9799" s="13"/>
      <c r="J9799" s="13"/>
      <c r="K9799" s="13"/>
      <c r="L9799" s="13"/>
      <c r="M9799" s="13"/>
      <c r="N9799" s="13"/>
      <c r="O9799" s="13"/>
      <c r="P9799" s="13"/>
      <c r="Q9799" s="13"/>
      <c r="R9799" s="13"/>
      <c r="S9799" s="13"/>
      <c r="T9799" s="13"/>
      <c r="U9799" s="13"/>
      <c r="V9799" s="13"/>
      <c r="W9799" s="13"/>
      <c r="X9799" s="13"/>
      <c r="Y9799" s="13"/>
      <c r="Z9799" s="13"/>
      <c r="AA9799" s="13"/>
      <c r="AB9799" s="13"/>
      <c r="AC9799" s="13"/>
      <c r="AD9799" s="13"/>
      <c r="AE9799" s="13"/>
      <c r="AF9799" s="13"/>
      <c r="AG9799" s="13"/>
      <c r="AH9799" s="13"/>
      <c r="AI9799" s="13"/>
      <c r="AJ9799" s="13"/>
      <c r="AK9799" s="13"/>
      <c r="AL9799" s="13"/>
      <c r="AM9799" s="13"/>
      <c r="AN9799" s="13"/>
      <c r="AO9799" s="13"/>
      <c r="AP9799" s="13"/>
      <c r="AQ9799" s="13"/>
      <c r="AR9799" s="13"/>
      <c r="AS9799" s="13"/>
      <c r="AT9799" s="13"/>
      <c r="AU9799" s="13"/>
      <c r="AV9799" s="13"/>
      <c r="AW9799" s="13"/>
      <c r="AX9799" s="13"/>
      <c r="AY9799" s="13"/>
      <c r="AZ9799" s="12"/>
      <c r="BA9799" s="12"/>
      <c r="BB9799" s="12"/>
      <c r="BC9799" s="11"/>
      <c r="BD9799" s="11"/>
      <c r="BE9799" s="11"/>
      <c r="BF9799" s="11"/>
    </row>
    <row r="9800" spans="1:58" x14ac:dyDescent="0.25">
      <c r="A9800" s="13"/>
      <c r="B9800" s="13"/>
      <c r="C9800" s="13"/>
      <c r="D9800" s="13"/>
      <c r="E9800" s="13"/>
      <c r="F9800" s="13"/>
      <c r="G9800" s="13"/>
      <c r="H9800" s="13"/>
      <c r="I9800" s="13"/>
      <c r="J9800" s="13"/>
      <c r="K9800" s="13"/>
      <c r="L9800" s="13"/>
      <c r="M9800" s="13"/>
      <c r="N9800" s="13"/>
      <c r="O9800" s="13"/>
      <c r="P9800" s="13"/>
      <c r="Q9800" s="13"/>
      <c r="R9800" s="13"/>
      <c r="S9800" s="13"/>
      <c r="T9800" s="13"/>
      <c r="U9800" s="13"/>
      <c r="V9800" s="13"/>
      <c r="W9800" s="13"/>
      <c r="X9800" s="13"/>
      <c r="Y9800" s="13"/>
      <c r="Z9800" s="13"/>
      <c r="AA9800" s="13"/>
      <c r="AB9800" s="13"/>
      <c r="AC9800" s="13"/>
      <c r="AD9800" s="13"/>
      <c r="AE9800" s="13"/>
      <c r="AF9800" s="13"/>
      <c r="AG9800" s="13"/>
      <c r="AH9800" s="13"/>
      <c r="AI9800" s="13"/>
      <c r="AJ9800" s="13"/>
      <c r="AK9800" s="13"/>
      <c r="AL9800" s="13"/>
      <c r="AM9800" s="13"/>
      <c r="AN9800" s="13"/>
      <c r="AO9800" s="13"/>
      <c r="AP9800" s="13"/>
      <c r="AQ9800" s="13"/>
      <c r="AR9800" s="13"/>
      <c r="AS9800" s="13"/>
      <c r="AT9800" s="13"/>
      <c r="AU9800" s="13"/>
      <c r="AV9800" s="13"/>
      <c r="AW9800" s="13"/>
      <c r="AX9800" s="13"/>
      <c r="AY9800" s="13"/>
      <c r="AZ9800" s="12"/>
      <c r="BA9800" s="12"/>
      <c r="BB9800" s="12"/>
      <c r="BC9800" s="11"/>
      <c r="BD9800" s="11"/>
      <c r="BE9800" s="11"/>
      <c r="BF9800" s="11"/>
    </row>
    <row r="9801" spans="1:58" x14ac:dyDescent="0.25">
      <c r="A9801" s="13"/>
      <c r="B9801" s="13"/>
      <c r="C9801" s="13"/>
      <c r="D9801" s="13"/>
      <c r="E9801" s="13"/>
      <c r="F9801" s="13"/>
      <c r="G9801" s="13"/>
      <c r="H9801" s="13"/>
      <c r="I9801" s="13"/>
      <c r="J9801" s="13"/>
      <c r="K9801" s="13"/>
      <c r="L9801" s="13"/>
      <c r="M9801" s="13"/>
      <c r="N9801" s="13"/>
      <c r="O9801" s="13"/>
      <c r="P9801" s="13"/>
      <c r="Q9801" s="13"/>
      <c r="R9801" s="13"/>
      <c r="S9801" s="13"/>
      <c r="T9801" s="13"/>
      <c r="U9801" s="13"/>
      <c r="V9801" s="13"/>
      <c r="W9801" s="13"/>
      <c r="X9801" s="13"/>
      <c r="Y9801" s="13"/>
      <c r="Z9801" s="13"/>
      <c r="AA9801" s="13"/>
      <c r="AB9801" s="13"/>
      <c r="AC9801" s="13"/>
      <c r="AD9801" s="13"/>
      <c r="AE9801" s="13"/>
      <c r="AF9801" s="13"/>
      <c r="AG9801" s="13"/>
      <c r="AH9801" s="13"/>
      <c r="AI9801" s="13"/>
      <c r="AJ9801" s="13"/>
      <c r="AK9801" s="13"/>
      <c r="AL9801" s="13"/>
      <c r="AM9801" s="13"/>
      <c r="AN9801" s="13"/>
      <c r="AO9801" s="13"/>
      <c r="AP9801" s="13"/>
      <c r="AQ9801" s="13"/>
      <c r="AR9801" s="13"/>
      <c r="AS9801" s="13"/>
      <c r="AT9801" s="13"/>
      <c r="AU9801" s="13"/>
      <c r="AV9801" s="13"/>
      <c r="AW9801" s="13"/>
      <c r="AX9801" s="13"/>
      <c r="AY9801" s="13"/>
      <c r="AZ9801" s="12"/>
      <c r="BA9801" s="12"/>
      <c r="BB9801" s="12"/>
      <c r="BC9801" s="11"/>
      <c r="BD9801" s="11"/>
      <c r="BE9801" s="11"/>
      <c r="BF9801" s="11"/>
    </row>
    <row r="9802" spans="1:58" x14ac:dyDescent="0.25">
      <c r="A9802" s="13"/>
      <c r="B9802" s="13"/>
      <c r="C9802" s="13"/>
      <c r="D9802" s="13"/>
      <c r="E9802" s="13"/>
      <c r="F9802" s="13"/>
      <c r="G9802" s="13"/>
      <c r="H9802" s="13"/>
      <c r="I9802" s="13"/>
      <c r="J9802" s="13"/>
      <c r="K9802" s="13"/>
      <c r="L9802" s="13"/>
      <c r="M9802" s="13"/>
      <c r="N9802" s="13"/>
      <c r="O9802" s="13"/>
      <c r="P9802" s="13"/>
      <c r="Q9802" s="13"/>
      <c r="R9802" s="13"/>
      <c r="S9802" s="13"/>
      <c r="T9802" s="13"/>
      <c r="U9802" s="13"/>
      <c r="V9802" s="13"/>
      <c r="W9802" s="13"/>
      <c r="X9802" s="13"/>
      <c r="Y9802" s="13"/>
      <c r="Z9802" s="13"/>
      <c r="AA9802" s="13"/>
      <c r="AB9802" s="13"/>
      <c r="AC9802" s="13"/>
      <c r="AD9802" s="13"/>
      <c r="AE9802" s="13"/>
      <c r="AF9802" s="13"/>
      <c r="AG9802" s="13"/>
      <c r="AH9802" s="13"/>
      <c r="AI9802" s="13"/>
      <c r="AJ9802" s="13"/>
      <c r="AK9802" s="13"/>
      <c r="AL9802" s="13"/>
      <c r="AM9802" s="13"/>
      <c r="AN9802" s="13"/>
      <c r="AO9802" s="13"/>
      <c r="AP9802" s="13"/>
      <c r="AQ9802" s="13"/>
      <c r="AR9802" s="13"/>
      <c r="AS9802" s="13"/>
      <c r="AT9802" s="13"/>
      <c r="AU9802" s="13"/>
      <c r="AV9802" s="13"/>
      <c r="AW9802" s="13"/>
      <c r="AX9802" s="13"/>
      <c r="AY9802" s="13"/>
      <c r="AZ9802" s="12"/>
      <c r="BA9802" s="12"/>
      <c r="BB9802" s="12"/>
      <c r="BC9802" s="11"/>
      <c r="BD9802" s="11"/>
      <c r="BE9802" s="11"/>
      <c r="BF9802" s="11"/>
    </row>
    <row r="9803" spans="1:58" x14ac:dyDescent="0.25">
      <c r="A9803" s="13"/>
      <c r="B9803" s="13"/>
      <c r="C9803" s="13"/>
      <c r="D9803" s="13"/>
      <c r="E9803" s="13"/>
      <c r="F9803" s="13"/>
      <c r="G9803" s="13"/>
      <c r="H9803" s="13"/>
      <c r="I9803" s="13"/>
      <c r="J9803" s="13"/>
      <c r="K9803" s="13"/>
      <c r="L9803" s="13"/>
      <c r="M9803" s="13"/>
      <c r="N9803" s="13"/>
      <c r="O9803" s="13"/>
      <c r="P9803" s="13"/>
      <c r="Q9803" s="13"/>
      <c r="R9803" s="13"/>
      <c r="S9803" s="13"/>
      <c r="T9803" s="13"/>
      <c r="U9803" s="13"/>
      <c r="V9803" s="13"/>
      <c r="W9803" s="13"/>
      <c r="X9803" s="13"/>
      <c r="Y9803" s="13"/>
      <c r="Z9803" s="13"/>
      <c r="AA9803" s="13"/>
      <c r="AB9803" s="13"/>
      <c r="AC9803" s="13"/>
      <c r="AD9803" s="13"/>
      <c r="AE9803" s="13"/>
      <c r="AF9803" s="13"/>
      <c r="AG9803" s="13"/>
      <c r="AH9803" s="13"/>
      <c r="AI9803" s="13"/>
      <c r="AJ9803" s="13"/>
      <c r="AK9803" s="13"/>
      <c r="AL9803" s="13"/>
      <c r="AM9803" s="13"/>
      <c r="AN9803" s="13"/>
      <c r="AO9803" s="13"/>
      <c r="AP9803" s="13"/>
      <c r="AQ9803" s="13"/>
      <c r="AR9803" s="13"/>
      <c r="AS9803" s="13"/>
      <c r="AT9803" s="13"/>
      <c r="AU9803" s="13"/>
      <c r="AV9803" s="13"/>
      <c r="AW9803" s="13"/>
      <c r="AX9803" s="13"/>
      <c r="AY9803" s="13"/>
      <c r="AZ9803" s="12"/>
      <c r="BA9803" s="12"/>
      <c r="BB9803" s="12"/>
      <c r="BC9803" s="11"/>
      <c r="BD9803" s="11"/>
      <c r="BE9803" s="11"/>
      <c r="BF9803" s="11"/>
    </row>
    <row r="9804" spans="1:58" x14ac:dyDescent="0.25">
      <c r="A9804" s="13"/>
      <c r="B9804" s="13"/>
      <c r="C9804" s="13"/>
      <c r="D9804" s="13"/>
      <c r="E9804" s="13"/>
      <c r="F9804" s="13"/>
      <c r="G9804" s="13"/>
      <c r="H9804" s="13"/>
      <c r="I9804" s="13"/>
      <c r="J9804" s="13"/>
      <c r="K9804" s="13"/>
      <c r="L9804" s="13"/>
      <c r="M9804" s="13"/>
      <c r="N9804" s="13"/>
      <c r="O9804" s="13"/>
      <c r="P9804" s="13"/>
      <c r="Q9804" s="13"/>
      <c r="R9804" s="13"/>
      <c r="S9804" s="13"/>
      <c r="T9804" s="13"/>
      <c r="U9804" s="13"/>
      <c r="V9804" s="13"/>
      <c r="W9804" s="13"/>
      <c r="X9804" s="13"/>
      <c r="Y9804" s="13"/>
      <c r="Z9804" s="13"/>
      <c r="AA9804" s="13"/>
      <c r="AB9804" s="13"/>
      <c r="AC9804" s="13"/>
      <c r="AD9804" s="13"/>
      <c r="AE9804" s="13"/>
      <c r="AF9804" s="13"/>
      <c r="AG9804" s="13"/>
      <c r="AH9804" s="13"/>
      <c r="AI9804" s="13"/>
      <c r="AJ9804" s="13"/>
      <c r="AK9804" s="13"/>
      <c r="AL9804" s="13"/>
      <c r="AM9804" s="13"/>
      <c r="AN9804" s="13"/>
      <c r="AO9804" s="13"/>
      <c r="AP9804" s="13"/>
      <c r="AQ9804" s="13"/>
      <c r="AR9804" s="13"/>
      <c r="AS9804" s="13"/>
      <c r="AT9804" s="13"/>
      <c r="AU9804" s="13"/>
      <c r="AV9804" s="13"/>
      <c r="AW9804" s="13"/>
      <c r="AX9804" s="13"/>
      <c r="AY9804" s="13"/>
      <c r="AZ9804" s="12"/>
      <c r="BA9804" s="12"/>
      <c r="BB9804" s="12"/>
      <c r="BC9804" s="11"/>
      <c r="BD9804" s="11"/>
      <c r="BE9804" s="11"/>
      <c r="BF9804" s="11"/>
    </row>
    <row r="9805" spans="1:58" x14ac:dyDescent="0.25">
      <c r="A9805" s="13"/>
      <c r="B9805" s="13"/>
      <c r="C9805" s="13"/>
      <c r="D9805" s="13"/>
      <c r="E9805" s="13"/>
      <c r="F9805" s="13"/>
      <c r="G9805" s="13"/>
      <c r="H9805" s="13"/>
      <c r="I9805" s="13"/>
      <c r="J9805" s="13"/>
      <c r="K9805" s="13"/>
      <c r="L9805" s="13"/>
      <c r="M9805" s="13"/>
      <c r="N9805" s="13"/>
      <c r="O9805" s="13"/>
      <c r="P9805" s="13"/>
      <c r="Q9805" s="13"/>
      <c r="R9805" s="13"/>
      <c r="S9805" s="13"/>
      <c r="T9805" s="13"/>
      <c r="U9805" s="13"/>
      <c r="V9805" s="13"/>
      <c r="W9805" s="13"/>
      <c r="X9805" s="13"/>
      <c r="Y9805" s="13"/>
      <c r="Z9805" s="13"/>
      <c r="AA9805" s="13"/>
      <c r="AB9805" s="13"/>
      <c r="AC9805" s="13"/>
      <c r="AD9805" s="13"/>
      <c r="AE9805" s="13"/>
      <c r="AF9805" s="13"/>
      <c r="AG9805" s="13"/>
      <c r="AH9805" s="13"/>
      <c r="AI9805" s="13"/>
      <c r="AJ9805" s="13"/>
      <c r="AK9805" s="13"/>
      <c r="AL9805" s="13"/>
      <c r="AM9805" s="13"/>
      <c r="AN9805" s="13"/>
      <c r="AO9805" s="13"/>
      <c r="AP9805" s="13"/>
      <c r="AQ9805" s="13"/>
      <c r="AR9805" s="13"/>
      <c r="AS9805" s="13"/>
      <c r="AT9805" s="13"/>
      <c r="AU9805" s="13"/>
      <c r="AV9805" s="13"/>
      <c r="AW9805" s="13"/>
      <c r="AX9805" s="13"/>
      <c r="AY9805" s="13"/>
      <c r="AZ9805" s="12"/>
      <c r="BA9805" s="12"/>
      <c r="BB9805" s="12"/>
      <c r="BC9805" s="11"/>
      <c r="BD9805" s="11"/>
      <c r="BE9805" s="11"/>
      <c r="BF9805" s="11"/>
    </row>
    <row r="9806" spans="1:58" x14ac:dyDescent="0.25">
      <c r="A9806" s="13"/>
      <c r="B9806" s="13"/>
      <c r="C9806" s="13"/>
      <c r="D9806" s="13"/>
      <c r="E9806" s="13"/>
      <c r="F9806" s="13"/>
      <c r="G9806" s="13"/>
      <c r="H9806" s="13"/>
      <c r="I9806" s="13"/>
      <c r="J9806" s="13"/>
      <c r="K9806" s="13"/>
      <c r="L9806" s="13"/>
      <c r="M9806" s="13"/>
      <c r="N9806" s="13"/>
      <c r="O9806" s="13"/>
      <c r="P9806" s="13"/>
      <c r="Q9806" s="13"/>
      <c r="R9806" s="13"/>
      <c r="S9806" s="13"/>
      <c r="T9806" s="13"/>
      <c r="U9806" s="13"/>
      <c r="V9806" s="13"/>
      <c r="W9806" s="13"/>
      <c r="X9806" s="13"/>
      <c r="Y9806" s="13"/>
      <c r="Z9806" s="13"/>
      <c r="AA9806" s="13"/>
      <c r="AB9806" s="13"/>
      <c r="AC9806" s="13"/>
      <c r="AD9806" s="13"/>
      <c r="AE9806" s="13"/>
      <c r="AF9806" s="13"/>
      <c r="AG9806" s="13"/>
      <c r="AH9806" s="13"/>
      <c r="AI9806" s="13"/>
      <c r="AJ9806" s="13"/>
      <c r="AK9806" s="13"/>
      <c r="AL9806" s="13"/>
      <c r="AM9806" s="13"/>
      <c r="AN9806" s="13"/>
      <c r="AO9806" s="13"/>
      <c r="AP9806" s="13"/>
      <c r="AQ9806" s="13"/>
      <c r="AR9806" s="13"/>
      <c r="AS9806" s="13"/>
      <c r="AT9806" s="13"/>
      <c r="AU9806" s="13"/>
      <c r="AV9806" s="13"/>
      <c r="AW9806" s="13"/>
      <c r="AX9806" s="13"/>
      <c r="AY9806" s="13"/>
      <c r="AZ9806" s="12"/>
      <c r="BA9806" s="12"/>
      <c r="BB9806" s="12"/>
      <c r="BC9806" s="11"/>
      <c r="BD9806" s="11"/>
      <c r="BE9806" s="11"/>
      <c r="BF9806" s="11"/>
    </row>
    <row r="9807" spans="1:58" x14ac:dyDescent="0.25">
      <c r="A9807" s="13"/>
      <c r="B9807" s="13"/>
      <c r="C9807" s="13"/>
      <c r="D9807" s="13"/>
      <c r="E9807" s="13"/>
      <c r="F9807" s="13"/>
      <c r="G9807" s="13"/>
      <c r="H9807" s="13"/>
      <c r="I9807" s="13"/>
      <c r="J9807" s="13"/>
      <c r="K9807" s="13"/>
      <c r="L9807" s="13"/>
      <c r="M9807" s="13"/>
      <c r="N9807" s="13"/>
      <c r="O9807" s="13"/>
      <c r="P9807" s="13"/>
      <c r="Q9807" s="13"/>
      <c r="R9807" s="13"/>
      <c r="S9807" s="13"/>
      <c r="T9807" s="13"/>
      <c r="U9807" s="13"/>
      <c r="V9807" s="13"/>
      <c r="W9807" s="13"/>
      <c r="X9807" s="13"/>
      <c r="Y9807" s="13"/>
      <c r="Z9807" s="13"/>
      <c r="AA9807" s="13"/>
      <c r="AB9807" s="13"/>
      <c r="AC9807" s="13"/>
      <c r="AD9807" s="13"/>
      <c r="AE9807" s="13"/>
      <c r="AF9807" s="13"/>
      <c r="AG9807" s="13"/>
      <c r="AH9807" s="13"/>
      <c r="AI9807" s="13"/>
      <c r="AJ9807" s="13"/>
      <c r="AK9807" s="13"/>
      <c r="AL9807" s="13"/>
      <c r="AM9807" s="13"/>
      <c r="AN9807" s="13"/>
      <c r="AO9807" s="13"/>
      <c r="AP9807" s="13"/>
      <c r="AQ9807" s="13"/>
      <c r="AR9807" s="13"/>
      <c r="AS9807" s="13"/>
      <c r="AT9807" s="13"/>
      <c r="AU9807" s="13"/>
      <c r="AV9807" s="13"/>
      <c r="AW9807" s="13"/>
      <c r="AX9807" s="13"/>
      <c r="AY9807" s="13"/>
      <c r="AZ9807" s="12"/>
      <c r="BA9807" s="12"/>
      <c r="BB9807" s="12"/>
      <c r="BC9807" s="11"/>
      <c r="BD9807" s="11"/>
      <c r="BE9807" s="11"/>
      <c r="BF9807" s="11"/>
    </row>
    <row r="9808" spans="1:58" x14ac:dyDescent="0.25">
      <c r="A9808" s="13"/>
      <c r="B9808" s="13"/>
      <c r="C9808" s="13"/>
      <c r="D9808" s="13"/>
      <c r="E9808" s="13"/>
      <c r="F9808" s="13"/>
      <c r="G9808" s="13"/>
      <c r="H9808" s="13"/>
      <c r="I9808" s="13"/>
      <c r="J9808" s="13"/>
      <c r="K9808" s="13"/>
      <c r="L9808" s="13"/>
      <c r="M9808" s="13"/>
      <c r="N9808" s="13"/>
      <c r="O9808" s="13"/>
      <c r="P9808" s="13"/>
      <c r="Q9808" s="13"/>
      <c r="R9808" s="13"/>
      <c r="S9808" s="13"/>
      <c r="T9808" s="13"/>
      <c r="U9808" s="13"/>
      <c r="V9808" s="13"/>
      <c r="W9808" s="13"/>
      <c r="X9808" s="13"/>
      <c r="Y9808" s="13"/>
      <c r="Z9808" s="13"/>
      <c r="AA9808" s="13"/>
      <c r="AB9808" s="13"/>
      <c r="AC9808" s="13"/>
      <c r="AD9808" s="13"/>
      <c r="AE9808" s="13"/>
      <c r="AF9808" s="13"/>
      <c r="AG9808" s="13"/>
      <c r="AH9808" s="13"/>
      <c r="AI9808" s="13"/>
      <c r="AJ9808" s="13"/>
      <c r="AK9808" s="13"/>
      <c r="AL9808" s="13"/>
      <c r="AM9808" s="13"/>
      <c r="AN9808" s="13"/>
      <c r="AO9808" s="13"/>
      <c r="AP9808" s="13"/>
      <c r="AQ9808" s="13"/>
      <c r="AR9808" s="13"/>
      <c r="AS9808" s="13"/>
      <c r="AT9808" s="13"/>
      <c r="AU9808" s="13"/>
      <c r="AV9808" s="13"/>
      <c r="AW9808" s="13"/>
      <c r="AX9808" s="13"/>
      <c r="AY9808" s="13"/>
      <c r="AZ9808" s="12"/>
      <c r="BA9808" s="12"/>
      <c r="BB9808" s="12"/>
      <c r="BC9808" s="11"/>
      <c r="BD9808" s="11"/>
      <c r="BE9808" s="11"/>
      <c r="BF9808" s="11"/>
    </row>
    <row r="9809" spans="1:58" x14ac:dyDescent="0.25">
      <c r="A9809" s="13"/>
      <c r="B9809" s="13"/>
      <c r="C9809" s="13"/>
      <c r="D9809" s="13"/>
      <c r="E9809" s="13"/>
      <c r="F9809" s="13"/>
      <c r="G9809" s="13"/>
      <c r="H9809" s="13"/>
      <c r="I9809" s="13"/>
      <c r="J9809" s="13"/>
      <c r="K9809" s="13"/>
      <c r="L9809" s="13"/>
      <c r="M9809" s="13"/>
      <c r="N9809" s="13"/>
      <c r="O9809" s="13"/>
      <c r="P9809" s="13"/>
      <c r="Q9809" s="13"/>
      <c r="R9809" s="13"/>
      <c r="S9809" s="13"/>
      <c r="T9809" s="13"/>
      <c r="U9809" s="13"/>
      <c r="V9809" s="13"/>
      <c r="W9809" s="13"/>
      <c r="X9809" s="13"/>
      <c r="Y9809" s="13"/>
      <c r="Z9809" s="13"/>
      <c r="AA9809" s="13"/>
      <c r="AB9809" s="13"/>
      <c r="AC9809" s="13"/>
      <c r="AD9809" s="13"/>
      <c r="AE9809" s="13"/>
      <c r="AF9809" s="13"/>
      <c r="AG9809" s="13"/>
      <c r="AH9809" s="13"/>
      <c r="AI9809" s="13"/>
      <c r="AJ9809" s="13"/>
      <c r="AK9809" s="13"/>
      <c r="AL9809" s="13"/>
      <c r="AM9809" s="13"/>
      <c r="AN9809" s="13"/>
      <c r="AO9809" s="13"/>
      <c r="AP9809" s="13"/>
      <c r="AQ9809" s="13"/>
      <c r="AR9809" s="13"/>
      <c r="AS9809" s="13"/>
      <c r="AT9809" s="13"/>
      <c r="AU9809" s="13"/>
      <c r="AV9809" s="13"/>
      <c r="AW9809" s="13"/>
      <c r="AX9809" s="13"/>
      <c r="AY9809" s="13"/>
      <c r="AZ9809" s="12"/>
      <c r="BA9809" s="12"/>
      <c r="BB9809" s="12"/>
      <c r="BC9809" s="11"/>
      <c r="BD9809" s="11"/>
      <c r="BE9809" s="11"/>
      <c r="BF9809" s="11"/>
    </row>
    <row r="9810" spans="1:58" x14ac:dyDescent="0.25">
      <c r="A9810" s="13"/>
      <c r="B9810" s="13"/>
      <c r="C9810" s="13"/>
      <c r="D9810" s="13"/>
      <c r="E9810" s="13"/>
      <c r="F9810" s="13"/>
      <c r="G9810" s="13"/>
      <c r="H9810" s="13"/>
      <c r="I9810" s="13"/>
      <c r="J9810" s="13"/>
      <c r="K9810" s="13"/>
      <c r="L9810" s="13"/>
      <c r="M9810" s="13"/>
      <c r="N9810" s="13"/>
      <c r="O9810" s="13"/>
      <c r="P9810" s="13"/>
      <c r="Q9810" s="13"/>
      <c r="R9810" s="13"/>
      <c r="S9810" s="13"/>
      <c r="T9810" s="13"/>
      <c r="U9810" s="13"/>
      <c r="V9810" s="13"/>
      <c r="W9810" s="13"/>
      <c r="X9810" s="13"/>
      <c r="Y9810" s="13"/>
      <c r="Z9810" s="13"/>
      <c r="AA9810" s="13"/>
      <c r="AB9810" s="13"/>
      <c r="AC9810" s="13"/>
      <c r="AD9810" s="13"/>
      <c r="AE9810" s="13"/>
      <c r="AF9810" s="13"/>
      <c r="AG9810" s="13"/>
      <c r="AH9810" s="13"/>
      <c r="AI9810" s="13"/>
      <c r="AJ9810" s="13"/>
      <c r="AK9810" s="13"/>
      <c r="AL9810" s="13"/>
      <c r="AM9810" s="13"/>
      <c r="AN9810" s="13"/>
      <c r="AO9810" s="13"/>
      <c r="AP9810" s="13"/>
      <c r="AQ9810" s="13"/>
      <c r="AR9810" s="13"/>
      <c r="AS9810" s="13"/>
      <c r="AT9810" s="13"/>
      <c r="AU9810" s="13"/>
      <c r="AV9810" s="13"/>
      <c r="AW9810" s="13"/>
      <c r="AX9810" s="13"/>
      <c r="AY9810" s="13"/>
      <c r="AZ9810" s="12"/>
      <c r="BA9810" s="12"/>
      <c r="BB9810" s="12"/>
      <c r="BC9810" s="11"/>
      <c r="BD9810" s="11"/>
      <c r="BE9810" s="11"/>
      <c r="BF9810" s="11"/>
    </row>
    <row r="9811" spans="1:58" x14ac:dyDescent="0.25">
      <c r="A9811" s="13"/>
      <c r="B9811" s="13"/>
      <c r="C9811" s="13"/>
      <c r="D9811" s="13"/>
      <c r="E9811" s="13"/>
      <c r="F9811" s="13"/>
      <c r="G9811" s="13"/>
      <c r="H9811" s="13"/>
      <c r="I9811" s="13"/>
      <c r="J9811" s="13"/>
      <c r="K9811" s="13"/>
      <c r="L9811" s="13"/>
      <c r="M9811" s="13"/>
      <c r="N9811" s="13"/>
      <c r="O9811" s="13"/>
      <c r="P9811" s="13"/>
      <c r="Q9811" s="13"/>
      <c r="R9811" s="13"/>
      <c r="S9811" s="13"/>
      <c r="T9811" s="13"/>
      <c r="U9811" s="13"/>
      <c r="V9811" s="13"/>
      <c r="W9811" s="13"/>
      <c r="X9811" s="13"/>
      <c r="Y9811" s="13"/>
      <c r="Z9811" s="13"/>
      <c r="AA9811" s="13"/>
      <c r="AB9811" s="13"/>
      <c r="AC9811" s="13"/>
      <c r="AD9811" s="13"/>
      <c r="AE9811" s="13"/>
      <c r="AF9811" s="13"/>
      <c r="AG9811" s="13"/>
      <c r="AH9811" s="13"/>
      <c r="AI9811" s="13"/>
      <c r="AJ9811" s="13"/>
      <c r="AK9811" s="13"/>
      <c r="AL9811" s="13"/>
      <c r="AM9811" s="13"/>
      <c r="AN9811" s="13"/>
      <c r="AO9811" s="13"/>
      <c r="AP9811" s="13"/>
      <c r="AQ9811" s="13"/>
      <c r="AR9811" s="13"/>
      <c r="AS9811" s="13"/>
      <c r="AT9811" s="13"/>
      <c r="AU9811" s="13"/>
      <c r="AV9811" s="13"/>
      <c r="AW9811" s="13"/>
      <c r="AX9811" s="13"/>
      <c r="AY9811" s="13"/>
      <c r="AZ9811" s="12"/>
      <c r="BA9811" s="12"/>
      <c r="BB9811" s="12"/>
      <c r="BC9811" s="11"/>
      <c r="BD9811" s="11"/>
      <c r="BE9811" s="11"/>
      <c r="BF9811" s="11"/>
    </row>
    <row r="9812" spans="1:58" x14ac:dyDescent="0.25">
      <c r="A9812" s="13"/>
      <c r="B9812" s="13"/>
      <c r="C9812" s="13"/>
      <c r="D9812" s="13"/>
      <c r="E9812" s="13"/>
      <c r="F9812" s="13"/>
      <c r="G9812" s="13"/>
      <c r="H9812" s="13"/>
      <c r="I9812" s="13"/>
      <c r="J9812" s="13"/>
      <c r="K9812" s="13"/>
      <c r="L9812" s="13"/>
      <c r="M9812" s="13"/>
      <c r="N9812" s="13"/>
      <c r="O9812" s="13"/>
      <c r="P9812" s="13"/>
      <c r="Q9812" s="13"/>
      <c r="R9812" s="13"/>
      <c r="S9812" s="13"/>
      <c r="T9812" s="13"/>
      <c r="U9812" s="13"/>
      <c r="V9812" s="13"/>
      <c r="W9812" s="13"/>
      <c r="X9812" s="13"/>
      <c r="Y9812" s="13"/>
      <c r="Z9812" s="13"/>
      <c r="AA9812" s="13"/>
      <c r="AB9812" s="13"/>
      <c r="AC9812" s="13"/>
      <c r="AD9812" s="13"/>
      <c r="AE9812" s="13"/>
      <c r="AF9812" s="13"/>
      <c r="AG9812" s="13"/>
      <c r="AH9812" s="13"/>
      <c r="AI9812" s="13"/>
      <c r="AJ9812" s="13"/>
      <c r="AK9812" s="13"/>
      <c r="AL9812" s="13"/>
      <c r="AM9812" s="13"/>
      <c r="AN9812" s="13"/>
      <c r="AO9812" s="13"/>
      <c r="AP9812" s="13"/>
      <c r="AQ9812" s="13"/>
      <c r="AR9812" s="13"/>
      <c r="AS9812" s="13"/>
      <c r="AT9812" s="13"/>
      <c r="AU9812" s="13"/>
      <c r="AV9812" s="13"/>
      <c r="AW9812" s="13"/>
      <c r="AX9812" s="13"/>
      <c r="AY9812" s="13"/>
      <c r="AZ9812" s="12"/>
      <c r="BA9812" s="12"/>
      <c r="BB9812" s="12"/>
      <c r="BC9812" s="11"/>
      <c r="BD9812" s="11"/>
      <c r="BE9812" s="11"/>
      <c r="BF9812" s="11"/>
    </row>
    <row r="9813" spans="1:58" x14ac:dyDescent="0.25">
      <c r="A9813" s="13"/>
      <c r="B9813" s="13"/>
      <c r="C9813" s="13"/>
      <c r="D9813" s="13"/>
      <c r="E9813" s="13"/>
      <c r="F9813" s="13"/>
      <c r="G9813" s="13"/>
      <c r="H9813" s="13"/>
      <c r="I9813" s="13"/>
      <c r="J9813" s="13"/>
      <c r="K9813" s="13"/>
      <c r="L9813" s="13"/>
      <c r="M9813" s="13"/>
      <c r="N9813" s="13"/>
      <c r="O9813" s="13"/>
      <c r="P9813" s="13"/>
      <c r="Q9813" s="13"/>
      <c r="R9813" s="13"/>
      <c r="S9813" s="13"/>
      <c r="T9813" s="13"/>
      <c r="U9813" s="13"/>
      <c r="V9813" s="13"/>
      <c r="W9813" s="13"/>
      <c r="X9813" s="13"/>
      <c r="Y9813" s="13"/>
      <c r="Z9813" s="13"/>
      <c r="AA9813" s="13"/>
      <c r="AB9813" s="13"/>
      <c r="AC9813" s="13"/>
      <c r="AD9813" s="13"/>
      <c r="AE9813" s="13"/>
      <c r="AF9813" s="13"/>
      <c r="AG9813" s="13"/>
      <c r="AH9813" s="13"/>
      <c r="AI9813" s="13"/>
      <c r="AJ9813" s="13"/>
      <c r="AK9813" s="13"/>
      <c r="AL9813" s="13"/>
      <c r="AM9813" s="13"/>
      <c r="AN9813" s="13"/>
      <c r="AO9813" s="13"/>
      <c r="AP9813" s="13"/>
      <c r="AQ9813" s="13"/>
      <c r="AR9813" s="13"/>
      <c r="AS9813" s="13"/>
      <c r="AT9813" s="13"/>
      <c r="AU9813" s="13"/>
      <c r="AV9813" s="13"/>
      <c r="AW9813" s="13"/>
      <c r="AX9813" s="13"/>
      <c r="AY9813" s="13"/>
      <c r="AZ9813" s="12"/>
      <c r="BA9813" s="12"/>
      <c r="BB9813" s="12"/>
      <c r="BC9813" s="11"/>
      <c r="BD9813" s="11"/>
      <c r="BE9813" s="11"/>
      <c r="BF9813" s="11"/>
    </row>
    <row r="9814" spans="1:58" x14ac:dyDescent="0.25">
      <c r="A9814" s="13"/>
      <c r="B9814" s="13"/>
      <c r="C9814" s="13"/>
      <c r="D9814" s="13"/>
      <c r="E9814" s="13"/>
      <c r="F9814" s="13"/>
      <c r="G9814" s="13"/>
      <c r="H9814" s="13"/>
      <c r="I9814" s="13"/>
      <c r="J9814" s="13"/>
      <c r="K9814" s="13"/>
      <c r="L9814" s="13"/>
      <c r="M9814" s="13"/>
      <c r="N9814" s="13"/>
      <c r="O9814" s="13"/>
      <c r="P9814" s="13"/>
      <c r="Q9814" s="13"/>
      <c r="R9814" s="13"/>
      <c r="S9814" s="13"/>
      <c r="T9814" s="13"/>
      <c r="U9814" s="13"/>
      <c r="V9814" s="13"/>
      <c r="W9814" s="13"/>
      <c r="X9814" s="13"/>
      <c r="Y9814" s="13"/>
      <c r="Z9814" s="13"/>
      <c r="AA9814" s="13"/>
      <c r="AB9814" s="13"/>
      <c r="AC9814" s="13"/>
      <c r="AD9814" s="13"/>
      <c r="AE9814" s="13"/>
      <c r="AF9814" s="13"/>
      <c r="AG9814" s="13"/>
      <c r="AH9814" s="13"/>
      <c r="AI9814" s="13"/>
      <c r="AJ9814" s="13"/>
      <c r="AK9814" s="13"/>
      <c r="AL9814" s="13"/>
      <c r="AM9814" s="13"/>
      <c r="AN9814" s="13"/>
      <c r="AO9814" s="13"/>
      <c r="AP9814" s="13"/>
      <c r="AQ9814" s="13"/>
      <c r="AR9814" s="13"/>
      <c r="AS9814" s="13"/>
      <c r="AT9814" s="13"/>
      <c r="AU9814" s="13"/>
      <c r="AV9814" s="13"/>
      <c r="AW9814" s="13"/>
      <c r="AX9814" s="13"/>
      <c r="AY9814" s="13"/>
      <c r="AZ9814" s="12"/>
      <c r="BA9814" s="12"/>
      <c r="BB9814" s="12"/>
      <c r="BC9814" s="11"/>
      <c r="BD9814" s="11"/>
      <c r="BE9814" s="11"/>
      <c r="BF9814" s="11"/>
    </row>
    <row r="9815" spans="1:58" x14ac:dyDescent="0.25">
      <c r="A9815" s="13"/>
      <c r="B9815" s="13"/>
      <c r="C9815" s="13"/>
      <c r="D9815" s="13"/>
      <c r="E9815" s="13"/>
      <c r="F9815" s="13"/>
      <c r="G9815" s="13"/>
      <c r="H9815" s="13"/>
      <c r="I9815" s="13"/>
      <c r="J9815" s="13"/>
      <c r="K9815" s="13"/>
      <c r="L9815" s="13"/>
      <c r="M9815" s="13"/>
      <c r="N9815" s="13"/>
      <c r="O9815" s="13"/>
      <c r="P9815" s="13"/>
      <c r="Q9815" s="13"/>
      <c r="R9815" s="13"/>
      <c r="S9815" s="13"/>
      <c r="T9815" s="13"/>
      <c r="U9815" s="13"/>
      <c r="V9815" s="13"/>
      <c r="W9815" s="13"/>
      <c r="X9815" s="13"/>
      <c r="Y9815" s="13"/>
      <c r="Z9815" s="13"/>
      <c r="AA9815" s="13"/>
      <c r="AB9815" s="13"/>
      <c r="AC9815" s="13"/>
      <c r="AD9815" s="13"/>
      <c r="AE9815" s="13"/>
      <c r="AF9815" s="13"/>
      <c r="AG9815" s="13"/>
      <c r="AH9815" s="13"/>
      <c r="AI9815" s="13"/>
      <c r="AJ9815" s="13"/>
      <c r="AK9815" s="13"/>
      <c r="AL9815" s="13"/>
      <c r="AM9815" s="13"/>
      <c r="AN9815" s="13"/>
      <c r="AO9815" s="13"/>
      <c r="AP9815" s="13"/>
      <c r="AQ9815" s="13"/>
      <c r="AR9815" s="13"/>
      <c r="AS9815" s="13"/>
      <c r="AT9815" s="13"/>
      <c r="AU9815" s="13"/>
      <c r="AV9815" s="13"/>
      <c r="AW9815" s="13"/>
      <c r="AX9815" s="13"/>
      <c r="AY9815" s="13"/>
      <c r="AZ9815" s="12"/>
      <c r="BA9815" s="12"/>
      <c r="BB9815" s="12"/>
      <c r="BC9815" s="11"/>
      <c r="BD9815" s="11"/>
      <c r="BE9815" s="11"/>
      <c r="BF9815" s="11"/>
    </row>
    <row r="9816" spans="1:58" x14ac:dyDescent="0.25">
      <c r="A9816" s="13"/>
      <c r="B9816" s="13"/>
      <c r="C9816" s="13"/>
      <c r="D9816" s="13"/>
      <c r="E9816" s="13"/>
      <c r="F9816" s="13"/>
      <c r="G9816" s="13"/>
      <c r="H9816" s="13"/>
      <c r="I9816" s="13"/>
      <c r="J9816" s="13"/>
      <c r="K9816" s="13"/>
      <c r="L9816" s="13"/>
      <c r="M9816" s="13"/>
      <c r="N9816" s="13"/>
      <c r="O9816" s="13"/>
      <c r="P9816" s="13"/>
      <c r="Q9816" s="13"/>
      <c r="R9816" s="13"/>
      <c r="S9816" s="13"/>
      <c r="T9816" s="13"/>
      <c r="U9816" s="13"/>
      <c r="V9816" s="13"/>
      <c r="W9816" s="13"/>
      <c r="X9816" s="13"/>
      <c r="Y9816" s="13"/>
      <c r="Z9816" s="13"/>
      <c r="AA9816" s="13"/>
      <c r="AB9816" s="13"/>
      <c r="AC9816" s="13"/>
      <c r="AD9816" s="13"/>
      <c r="AE9816" s="13"/>
      <c r="AF9816" s="13"/>
      <c r="AG9816" s="13"/>
      <c r="AH9816" s="13"/>
      <c r="AI9816" s="13"/>
      <c r="AJ9816" s="13"/>
      <c r="AK9816" s="13"/>
      <c r="AL9816" s="13"/>
      <c r="AM9816" s="13"/>
      <c r="AN9816" s="13"/>
      <c r="AO9816" s="13"/>
      <c r="AP9816" s="13"/>
      <c r="AQ9816" s="13"/>
      <c r="AR9816" s="13"/>
      <c r="AS9816" s="13"/>
      <c r="AT9816" s="13"/>
      <c r="AU9816" s="13"/>
      <c r="AV9816" s="13"/>
      <c r="AW9816" s="13"/>
      <c r="AX9816" s="13"/>
      <c r="AY9816" s="13"/>
      <c r="AZ9816" s="12"/>
      <c r="BA9816" s="12"/>
      <c r="BB9816" s="12"/>
      <c r="BC9816" s="11"/>
      <c r="BD9816" s="11"/>
      <c r="BE9816" s="11"/>
      <c r="BF9816" s="11"/>
    </row>
    <row r="9817" spans="1:58" x14ac:dyDescent="0.25">
      <c r="A9817" s="13"/>
      <c r="B9817" s="13"/>
      <c r="C9817" s="13"/>
      <c r="D9817" s="13"/>
      <c r="E9817" s="13"/>
      <c r="F9817" s="13"/>
      <c r="G9817" s="13"/>
      <c r="H9817" s="13"/>
      <c r="I9817" s="13"/>
      <c r="J9817" s="13"/>
      <c r="K9817" s="13"/>
      <c r="L9817" s="13"/>
      <c r="M9817" s="13"/>
      <c r="N9817" s="13"/>
      <c r="O9817" s="13"/>
      <c r="P9817" s="13"/>
      <c r="Q9817" s="13"/>
      <c r="R9817" s="13"/>
      <c r="S9817" s="13"/>
      <c r="T9817" s="13"/>
      <c r="U9817" s="13"/>
      <c r="V9817" s="13"/>
      <c r="W9817" s="13"/>
      <c r="X9817" s="13"/>
      <c r="Y9817" s="13"/>
      <c r="Z9817" s="13"/>
      <c r="AA9817" s="13"/>
      <c r="AB9817" s="13"/>
      <c r="AC9817" s="13"/>
      <c r="AD9817" s="13"/>
      <c r="AE9817" s="13"/>
      <c r="AF9817" s="13"/>
      <c r="AG9817" s="13"/>
      <c r="AH9817" s="13"/>
      <c r="AI9817" s="13"/>
      <c r="AJ9817" s="13"/>
      <c r="AK9817" s="13"/>
      <c r="AL9817" s="13"/>
      <c r="AM9817" s="13"/>
      <c r="AN9817" s="13"/>
      <c r="AO9817" s="13"/>
      <c r="AP9817" s="13"/>
      <c r="AQ9817" s="13"/>
      <c r="AR9817" s="13"/>
      <c r="AS9817" s="13"/>
      <c r="AT9817" s="13"/>
      <c r="AU9817" s="13"/>
      <c r="AV9817" s="13"/>
      <c r="AW9817" s="13"/>
      <c r="AX9817" s="13"/>
      <c r="AY9817" s="13"/>
      <c r="AZ9817" s="12"/>
      <c r="BA9817" s="12"/>
      <c r="BB9817" s="12"/>
      <c r="BC9817" s="11"/>
      <c r="BD9817" s="11"/>
      <c r="BE9817" s="11"/>
      <c r="BF9817" s="11"/>
    </row>
    <row r="9818" spans="1:58" x14ac:dyDescent="0.25">
      <c r="A9818" s="13"/>
      <c r="B9818" s="13"/>
      <c r="C9818" s="13"/>
      <c r="D9818" s="13"/>
      <c r="E9818" s="13"/>
      <c r="F9818" s="13"/>
      <c r="G9818" s="13"/>
      <c r="H9818" s="13"/>
      <c r="I9818" s="13"/>
      <c r="J9818" s="13"/>
      <c r="K9818" s="13"/>
      <c r="L9818" s="13"/>
      <c r="M9818" s="13"/>
      <c r="N9818" s="13"/>
      <c r="O9818" s="13"/>
      <c r="P9818" s="13"/>
      <c r="Q9818" s="13"/>
      <c r="R9818" s="13"/>
      <c r="S9818" s="13"/>
      <c r="T9818" s="13"/>
      <c r="U9818" s="13"/>
      <c r="V9818" s="13"/>
      <c r="W9818" s="13"/>
      <c r="X9818" s="13"/>
      <c r="Y9818" s="13"/>
      <c r="Z9818" s="13"/>
      <c r="AA9818" s="13"/>
      <c r="AB9818" s="13"/>
      <c r="AC9818" s="13"/>
      <c r="AD9818" s="13"/>
      <c r="AE9818" s="13"/>
      <c r="AF9818" s="13"/>
      <c r="AG9818" s="13"/>
      <c r="AH9818" s="13"/>
      <c r="AI9818" s="13"/>
      <c r="AJ9818" s="13"/>
      <c r="AK9818" s="13"/>
      <c r="AL9818" s="13"/>
      <c r="AM9818" s="13"/>
      <c r="AN9818" s="13"/>
      <c r="AO9818" s="13"/>
      <c r="AP9818" s="13"/>
      <c r="AQ9818" s="13"/>
      <c r="AR9818" s="13"/>
      <c r="AS9818" s="13"/>
      <c r="AT9818" s="13"/>
      <c r="AU9818" s="13"/>
      <c r="AV9818" s="13"/>
      <c r="AW9818" s="13"/>
      <c r="AX9818" s="13"/>
      <c r="AY9818" s="13"/>
      <c r="AZ9818" s="12"/>
      <c r="BA9818" s="12"/>
      <c r="BB9818" s="12"/>
      <c r="BC9818" s="11"/>
      <c r="BD9818" s="11"/>
      <c r="BE9818" s="11"/>
      <c r="BF9818" s="11"/>
    </row>
    <row r="9819" spans="1:58" x14ac:dyDescent="0.25">
      <c r="A9819" s="13"/>
      <c r="B9819" s="13"/>
      <c r="C9819" s="13"/>
      <c r="D9819" s="13"/>
      <c r="E9819" s="13"/>
      <c r="F9819" s="13"/>
      <c r="G9819" s="13"/>
      <c r="H9819" s="13"/>
      <c r="I9819" s="13"/>
      <c r="J9819" s="13"/>
      <c r="K9819" s="13"/>
      <c r="L9819" s="13"/>
      <c r="M9819" s="13"/>
      <c r="N9819" s="13"/>
      <c r="O9819" s="13"/>
      <c r="P9819" s="13"/>
      <c r="Q9819" s="13"/>
      <c r="R9819" s="13"/>
      <c r="S9819" s="13"/>
      <c r="T9819" s="13"/>
      <c r="U9819" s="13"/>
      <c r="V9819" s="13"/>
      <c r="W9819" s="13"/>
      <c r="X9819" s="13"/>
      <c r="Y9819" s="13"/>
      <c r="Z9819" s="13"/>
      <c r="AA9819" s="13"/>
      <c r="AB9819" s="13"/>
      <c r="AC9819" s="13"/>
      <c r="AD9819" s="13"/>
      <c r="AE9819" s="13"/>
      <c r="AF9819" s="13"/>
      <c r="AG9819" s="13"/>
      <c r="AH9819" s="13"/>
      <c r="AI9819" s="13"/>
      <c r="AJ9819" s="13"/>
      <c r="AK9819" s="13"/>
      <c r="AL9819" s="13"/>
      <c r="AM9819" s="13"/>
      <c r="AN9819" s="13"/>
      <c r="AO9819" s="13"/>
      <c r="AP9819" s="13"/>
      <c r="AQ9819" s="13"/>
      <c r="AR9819" s="13"/>
      <c r="AS9819" s="13"/>
      <c r="AT9819" s="13"/>
      <c r="AU9819" s="13"/>
      <c r="AV9819" s="13"/>
      <c r="AW9819" s="13"/>
      <c r="AX9819" s="13"/>
      <c r="AY9819" s="13"/>
      <c r="AZ9819" s="12"/>
      <c r="BA9819" s="12"/>
      <c r="BB9819" s="12"/>
      <c r="BC9819" s="11"/>
      <c r="BD9819" s="11"/>
      <c r="BE9819" s="11"/>
      <c r="BF9819" s="11"/>
    </row>
    <row r="9820" spans="1:58" x14ac:dyDescent="0.25">
      <c r="A9820" s="13"/>
      <c r="B9820" s="13"/>
      <c r="C9820" s="13"/>
      <c r="D9820" s="13"/>
      <c r="E9820" s="13"/>
      <c r="F9820" s="13"/>
      <c r="G9820" s="13"/>
      <c r="H9820" s="13"/>
      <c r="I9820" s="13"/>
      <c r="J9820" s="13"/>
      <c r="K9820" s="13"/>
      <c r="L9820" s="13"/>
      <c r="M9820" s="13"/>
      <c r="N9820" s="13"/>
      <c r="O9820" s="13"/>
      <c r="P9820" s="13"/>
      <c r="Q9820" s="13"/>
      <c r="R9820" s="13"/>
      <c r="S9820" s="13"/>
      <c r="T9820" s="13"/>
      <c r="U9820" s="13"/>
      <c r="V9820" s="13"/>
      <c r="W9820" s="13"/>
      <c r="X9820" s="13"/>
      <c r="Y9820" s="13"/>
      <c r="Z9820" s="13"/>
      <c r="AA9820" s="13"/>
      <c r="AB9820" s="13"/>
      <c r="AC9820" s="13"/>
      <c r="AD9820" s="13"/>
      <c r="AE9820" s="13"/>
      <c r="AF9820" s="13"/>
      <c r="AG9820" s="13"/>
      <c r="AH9820" s="13"/>
      <c r="AI9820" s="13"/>
      <c r="AJ9820" s="13"/>
      <c r="AK9820" s="13"/>
      <c r="AL9820" s="13"/>
      <c r="AM9820" s="13"/>
      <c r="AN9820" s="13"/>
      <c r="AO9820" s="13"/>
      <c r="AP9820" s="13"/>
      <c r="AQ9820" s="13"/>
      <c r="AR9820" s="13"/>
      <c r="AS9820" s="13"/>
      <c r="AT9820" s="13"/>
      <c r="AU9820" s="13"/>
      <c r="AV9820" s="13"/>
      <c r="AW9820" s="13"/>
      <c r="AX9820" s="13"/>
      <c r="AY9820" s="13"/>
      <c r="AZ9820" s="12"/>
      <c r="BA9820" s="12"/>
      <c r="BB9820" s="12"/>
      <c r="BC9820" s="11"/>
      <c r="BD9820" s="11"/>
      <c r="BE9820" s="11"/>
      <c r="BF9820" s="11"/>
    </row>
    <row r="9821" spans="1:58" x14ac:dyDescent="0.25">
      <c r="A9821" s="13"/>
      <c r="B9821" s="13"/>
      <c r="C9821" s="13"/>
      <c r="D9821" s="13"/>
      <c r="E9821" s="13"/>
      <c r="F9821" s="13"/>
      <c r="G9821" s="13"/>
      <c r="H9821" s="13"/>
      <c r="I9821" s="13"/>
      <c r="J9821" s="13"/>
      <c r="K9821" s="13"/>
      <c r="L9821" s="13"/>
      <c r="M9821" s="13"/>
      <c r="N9821" s="13"/>
      <c r="O9821" s="13"/>
      <c r="P9821" s="13"/>
      <c r="Q9821" s="13"/>
      <c r="R9821" s="13"/>
      <c r="S9821" s="13"/>
      <c r="T9821" s="13"/>
      <c r="U9821" s="13"/>
      <c r="V9821" s="13"/>
      <c r="W9821" s="13"/>
      <c r="X9821" s="13"/>
      <c r="Y9821" s="13"/>
      <c r="Z9821" s="13"/>
      <c r="AA9821" s="13"/>
      <c r="AB9821" s="13"/>
      <c r="AC9821" s="13"/>
      <c r="AD9821" s="13"/>
      <c r="AE9821" s="13"/>
      <c r="AF9821" s="13"/>
      <c r="AG9821" s="13"/>
      <c r="AH9821" s="13"/>
      <c r="AI9821" s="13"/>
      <c r="AJ9821" s="13"/>
      <c r="AK9821" s="13"/>
      <c r="AL9821" s="13"/>
      <c r="AM9821" s="13"/>
      <c r="AN9821" s="13"/>
      <c r="AO9821" s="13"/>
      <c r="AP9821" s="13"/>
      <c r="AQ9821" s="13"/>
      <c r="AR9821" s="13"/>
      <c r="AS9821" s="13"/>
      <c r="AT9821" s="13"/>
      <c r="AU9821" s="13"/>
      <c r="AV9821" s="13"/>
      <c r="AW9821" s="13"/>
      <c r="AX9821" s="13"/>
      <c r="AY9821" s="13"/>
      <c r="AZ9821" s="12"/>
      <c r="BA9821" s="12"/>
      <c r="BB9821" s="12"/>
      <c r="BC9821" s="11"/>
      <c r="BD9821" s="11"/>
      <c r="BE9821" s="11"/>
      <c r="BF9821" s="11"/>
    </row>
    <row r="9822" spans="1:58" x14ac:dyDescent="0.25">
      <c r="A9822" s="13"/>
      <c r="B9822" s="13"/>
      <c r="C9822" s="13"/>
      <c r="D9822" s="13"/>
      <c r="E9822" s="13"/>
      <c r="F9822" s="13"/>
      <c r="G9822" s="13"/>
      <c r="H9822" s="13"/>
      <c r="I9822" s="13"/>
      <c r="J9822" s="13"/>
      <c r="K9822" s="13"/>
      <c r="L9822" s="13"/>
      <c r="M9822" s="13"/>
      <c r="N9822" s="13"/>
      <c r="O9822" s="13"/>
      <c r="P9822" s="13"/>
      <c r="Q9822" s="13"/>
      <c r="R9822" s="13"/>
      <c r="S9822" s="13"/>
      <c r="T9822" s="13"/>
      <c r="U9822" s="13"/>
      <c r="V9822" s="13"/>
      <c r="W9822" s="13"/>
      <c r="X9822" s="13"/>
      <c r="Y9822" s="13"/>
      <c r="Z9822" s="13"/>
      <c r="AA9822" s="13"/>
      <c r="AB9822" s="13"/>
      <c r="AC9822" s="13"/>
      <c r="AD9822" s="13"/>
      <c r="AE9822" s="13"/>
      <c r="AF9822" s="13"/>
      <c r="AG9822" s="13"/>
      <c r="AH9822" s="13"/>
      <c r="AI9822" s="13"/>
      <c r="AJ9822" s="13"/>
      <c r="AK9822" s="13"/>
      <c r="AL9822" s="13"/>
      <c r="AM9822" s="13"/>
      <c r="AN9822" s="13"/>
      <c r="AO9822" s="13"/>
      <c r="AP9822" s="13"/>
      <c r="AQ9822" s="13"/>
      <c r="AR9822" s="13"/>
      <c r="AS9822" s="13"/>
      <c r="AT9822" s="13"/>
      <c r="AU9822" s="13"/>
      <c r="AV9822" s="13"/>
      <c r="AW9822" s="13"/>
      <c r="AX9822" s="13"/>
      <c r="AY9822" s="13"/>
      <c r="AZ9822" s="12"/>
      <c r="BA9822" s="12"/>
      <c r="BB9822" s="12"/>
      <c r="BC9822" s="11"/>
      <c r="BD9822" s="11"/>
      <c r="BE9822" s="11"/>
      <c r="BF9822" s="11"/>
    </row>
    <row r="9823" spans="1:58" x14ac:dyDescent="0.25">
      <c r="A9823" s="13"/>
      <c r="B9823" s="13"/>
      <c r="C9823" s="13"/>
      <c r="D9823" s="13"/>
      <c r="E9823" s="13"/>
      <c r="F9823" s="13"/>
      <c r="G9823" s="13"/>
      <c r="H9823" s="13"/>
      <c r="I9823" s="13"/>
      <c r="J9823" s="13"/>
      <c r="K9823" s="13"/>
      <c r="L9823" s="13"/>
      <c r="M9823" s="13"/>
      <c r="N9823" s="13"/>
      <c r="O9823" s="13"/>
      <c r="P9823" s="13"/>
      <c r="Q9823" s="13"/>
      <c r="R9823" s="13"/>
      <c r="S9823" s="13"/>
      <c r="T9823" s="13"/>
      <c r="U9823" s="13"/>
      <c r="V9823" s="13"/>
      <c r="W9823" s="13"/>
      <c r="X9823" s="13"/>
      <c r="Y9823" s="13"/>
      <c r="Z9823" s="13"/>
      <c r="AA9823" s="13"/>
      <c r="AB9823" s="13"/>
      <c r="AC9823" s="13"/>
      <c r="AD9823" s="13"/>
      <c r="AE9823" s="13"/>
      <c r="AF9823" s="13"/>
      <c r="AG9823" s="13"/>
      <c r="AH9823" s="13"/>
      <c r="AI9823" s="13"/>
      <c r="AJ9823" s="13"/>
      <c r="AK9823" s="13"/>
      <c r="AL9823" s="13"/>
      <c r="AM9823" s="13"/>
      <c r="AN9823" s="13"/>
      <c r="AO9823" s="13"/>
      <c r="AP9823" s="13"/>
      <c r="AQ9823" s="13"/>
      <c r="AR9823" s="13"/>
      <c r="AS9823" s="13"/>
      <c r="AT9823" s="13"/>
      <c r="AU9823" s="13"/>
      <c r="AV9823" s="13"/>
      <c r="AW9823" s="13"/>
      <c r="AX9823" s="13"/>
      <c r="AY9823" s="13"/>
      <c r="AZ9823" s="12"/>
      <c r="BA9823" s="12"/>
      <c r="BB9823" s="12"/>
      <c r="BC9823" s="11"/>
      <c r="BD9823" s="11"/>
      <c r="BE9823" s="11"/>
      <c r="BF9823" s="11"/>
    </row>
    <row r="9824" spans="1:58" x14ac:dyDescent="0.25">
      <c r="A9824" s="13"/>
      <c r="B9824" s="13"/>
      <c r="C9824" s="13"/>
      <c r="D9824" s="13"/>
      <c r="E9824" s="13"/>
      <c r="F9824" s="13"/>
      <c r="G9824" s="13"/>
      <c r="H9824" s="13"/>
      <c r="I9824" s="13"/>
      <c r="J9824" s="13"/>
      <c r="K9824" s="13"/>
      <c r="L9824" s="13"/>
      <c r="M9824" s="13"/>
      <c r="N9824" s="13"/>
      <c r="O9824" s="13"/>
      <c r="P9824" s="13"/>
      <c r="Q9824" s="13"/>
      <c r="R9824" s="13"/>
      <c r="S9824" s="13"/>
      <c r="T9824" s="13"/>
      <c r="U9824" s="13"/>
      <c r="V9824" s="13"/>
      <c r="W9824" s="13"/>
      <c r="X9824" s="13"/>
      <c r="Y9824" s="13"/>
      <c r="Z9824" s="13"/>
      <c r="AA9824" s="13"/>
      <c r="AB9824" s="13"/>
      <c r="AC9824" s="13"/>
      <c r="AD9824" s="13"/>
      <c r="AE9824" s="13"/>
      <c r="AF9824" s="13"/>
      <c r="AG9824" s="13"/>
      <c r="AH9824" s="13"/>
      <c r="AI9824" s="13"/>
      <c r="AJ9824" s="13"/>
      <c r="AK9824" s="13"/>
      <c r="AL9824" s="13"/>
      <c r="AM9824" s="13"/>
      <c r="AN9824" s="13"/>
      <c r="AO9824" s="13"/>
      <c r="AP9824" s="13"/>
      <c r="AQ9824" s="13"/>
      <c r="AR9824" s="13"/>
      <c r="AS9824" s="13"/>
      <c r="AT9824" s="13"/>
      <c r="AU9824" s="13"/>
      <c r="AV9824" s="13"/>
      <c r="AW9824" s="13"/>
      <c r="AX9824" s="13"/>
      <c r="AY9824" s="13"/>
      <c r="AZ9824" s="12"/>
      <c r="BA9824" s="12"/>
      <c r="BB9824" s="12"/>
      <c r="BC9824" s="11"/>
      <c r="BD9824" s="11"/>
      <c r="BE9824" s="11"/>
      <c r="BF9824" s="11"/>
    </row>
    <row r="9825" spans="1:58" x14ac:dyDescent="0.25">
      <c r="A9825" s="13"/>
      <c r="B9825" s="13"/>
      <c r="C9825" s="13"/>
      <c r="D9825" s="13"/>
      <c r="E9825" s="13"/>
      <c r="F9825" s="13"/>
      <c r="G9825" s="13"/>
      <c r="H9825" s="13"/>
      <c r="I9825" s="13"/>
      <c r="J9825" s="13"/>
      <c r="K9825" s="13"/>
      <c r="L9825" s="13"/>
      <c r="M9825" s="13"/>
      <c r="N9825" s="13"/>
      <c r="O9825" s="13"/>
      <c r="P9825" s="13"/>
      <c r="Q9825" s="13"/>
      <c r="R9825" s="13"/>
      <c r="S9825" s="13"/>
      <c r="T9825" s="13"/>
      <c r="U9825" s="13"/>
      <c r="V9825" s="13"/>
      <c r="W9825" s="13"/>
      <c r="X9825" s="13"/>
      <c r="Y9825" s="13"/>
      <c r="Z9825" s="13"/>
      <c r="AA9825" s="13"/>
      <c r="AB9825" s="13"/>
      <c r="AC9825" s="13"/>
      <c r="AD9825" s="13"/>
      <c r="AE9825" s="13"/>
      <c r="AF9825" s="13"/>
      <c r="AG9825" s="13"/>
      <c r="AH9825" s="13"/>
      <c r="AI9825" s="13"/>
      <c r="AJ9825" s="13"/>
      <c r="AK9825" s="13"/>
      <c r="AL9825" s="13"/>
      <c r="AM9825" s="13"/>
      <c r="AN9825" s="13"/>
      <c r="AO9825" s="13"/>
      <c r="AP9825" s="13"/>
      <c r="AQ9825" s="13"/>
      <c r="AR9825" s="13"/>
      <c r="AS9825" s="13"/>
      <c r="AT9825" s="13"/>
      <c r="AU9825" s="13"/>
      <c r="AV9825" s="13"/>
      <c r="AW9825" s="13"/>
      <c r="AX9825" s="13"/>
      <c r="AY9825" s="13"/>
      <c r="AZ9825" s="12"/>
      <c r="BA9825" s="12"/>
      <c r="BB9825" s="12"/>
      <c r="BC9825" s="11"/>
      <c r="BD9825" s="11"/>
      <c r="BE9825" s="11"/>
      <c r="BF9825" s="11"/>
    </row>
    <row r="9826" spans="1:58" x14ac:dyDescent="0.25">
      <c r="A9826" s="13"/>
      <c r="B9826" s="13"/>
      <c r="C9826" s="13"/>
      <c r="D9826" s="13"/>
      <c r="E9826" s="13"/>
      <c r="F9826" s="13"/>
      <c r="G9826" s="13"/>
      <c r="H9826" s="13"/>
      <c r="I9826" s="13"/>
      <c r="J9826" s="13"/>
      <c r="K9826" s="13"/>
      <c r="L9826" s="13"/>
      <c r="M9826" s="13"/>
      <c r="N9826" s="13"/>
      <c r="O9826" s="13"/>
      <c r="P9826" s="13"/>
      <c r="Q9826" s="13"/>
      <c r="R9826" s="13"/>
      <c r="S9826" s="13"/>
      <c r="T9826" s="13"/>
      <c r="U9826" s="13"/>
      <c r="V9826" s="13"/>
      <c r="W9826" s="13"/>
      <c r="X9826" s="13"/>
      <c r="Y9826" s="13"/>
      <c r="Z9826" s="13"/>
      <c r="AA9826" s="13"/>
      <c r="AB9826" s="13"/>
      <c r="AC9826" s="13"/>
      <c r="AD9826" s="13"/>
      <c r="AE9826" s="13"/>
      <c r="AF9826" s="13"/>
      <c r="AG9826" s="13"/>
      <c r="AH9826" s="13"/>
      <c r="AI9826" s="13"/>
      <c r="AJ9826" s="13"/>
      <c r="AK9826" s="13"/>
      <c r="AL9826" s="13"/>
      <c r="AM9826" s="13"/>
      <c r="AN9826" s="13"/>
      <c r="AO9826" s="13"/>
      <c r="AP9826" s="13"/>
      <c r="AQ9826" s="13"/>
      <c r="AR9826" s="13"/>
      <c r="AS9826" s="13"/>
      <c r="AT9826" s="13"/>
      <c r="AU9826" s="13"/>
      <c r="AV9826" s="13"/>
      <c r="AW9826" s="13"/>
      <c r="AX9826" s="13"/>
      <c r="AY9826" s="13"/>
      <c r="AZ9826" s="12"/>
      <c r="BA9826" s="12"/>
      <c r="BB9826" s="12"/>
      <c r="BC9826" s="11"/>
      <c r="BD9826" s="11"/>
      <c r="BE9826" s="11"/>
      <c r="BF9826" s="11"/>
    </row>
    <row r="9827" spans="1:58" x14ac:dyDescent="0.25">
      <c r="A9827" s="13"/>
      <c r="B9827" s="13"/>
      <c r="C9827" s="13"/>
      <c r="D9827" s="13"/>
      <c r="E9827" s="13"/>
      <c r="F9827" s="13"/>
      <c r="G9827" s="13"/>
      <c r="H9827" s="13"/>
      <c r="I9827" s="13"/>
      <c r="J9827" s="13"/>
      <c r="K9827" s="13"/>
      <c r="L9827" s="13"/>
      <c r="M9827" s="13"/>
      <c r="N9827" s="13"/>
      <c r="O9827" s="13"/>
      <c r="P9827" s="13"/>
      <c r="Q9827" s="13"/>
      <c r="R9827" s="13"/>
      <c r="S9827" s="13"/>
      <c r="T9827" s="13"/>
      <c r="U9827" s="13"/>
      <c r="V9827" s="13"/>
      <c r="W9827" s="13"/>
      <c r="X9827" s="13"/>
      <c r="Y9827" s="13"/>
      <c r="Z9827" s="13"/>
      <c r="AA9827" s="13"/>
      <c r="AB9827" s="13"/>
      <c r="AC9827" s="13"/>
      <c r="AD9827" s="13"/>
      <c r="AE9827" s="13"/>
      <c r="AF9827" s="13"/>
      <c r="AG9827" s="13"/>
      <c r="AH9827" s="13"/>
      <c r="AI9827" s="13"/>
      <c r="AJ9827" s="13"/>
      <c r="AK9827" s="13"/>
      <c r="AL9827" s="13"/>
      <c r="AM9827" s="13"/>
      <c r="AN9827" s="13"/>
      <c r="AO9827" s="13"/>
      <c r="AP9827" s="13"/>
      <c r="AQ9827" s="13"/>
      <c r="AR9827" s="13"/>
      <c r="AS9827" s="13"/>
      <c r="AT9827" s="13"/>
      <c r="AU9827" s="13"/>
      <c r="AV9827" s="13"/>
      <c r="AW9827" s="13"/>
      <c r="AX9827" s="13"/>
      <c r="AY9827" s="13"/>
      <c r="AZ9827" s="12"/>
      <c r="BA9827" s="12"/>
      <c r="BB9827" s="12"/>
      <c r="BC9827" s="11"/>
      <c r="BD9827" s="11"/>
      <c r="BE9827" s="11"/>
      <c r="BF9827" s="11"/>
    </row>
    <row r="9828" spans="1:58" x14ac:dyDescent="0.25">
      <c r="A9828" s="13"/>
      <c r="B9828" s="13"/>
      <c r="C9828" s="13"/>
      <c r="D9828" s="13"/>
      <c r="E9828" s="13"/>
      <c r="F9828" s="13"/>
      <c r="G9828" s="13"/>
      <c r="H9828" s="13"/>
      <c r="I9828" s="13"/>
      <c r="J9828" s="13"/>
      <c r="K9828" s="13"/>
      <c r="L9828" s="13"/>
      <c r="M9828" s="13"/>
      <c r="N9828" s="13"/>
      <c r="O9828" s="13"/>
      <c r="P9828" s="13"/>
      <c r="Q9828" s="13"/>
      <c r="R9828" s="13"/>
      <c r="S9828" s="13"/>
      <c r="T9828" s="13"/>
      <c r="U9828" s="13"/>
      <c r="V9828" s="13"/>
      <c r="W9828" s="13"/>
      <c r="X9828" s="13"/>
      <c r="Y9828" s="13"/>
      <c r="Z9828" s="13"/>
      <c r="AA9828" s="13"/>
      <c r="AB9828" s="13"/>
      <c r="AC9828" s="13"/>
      <c r="AD9828" s="13"/>
      <c r="AE9828" s="13"/>
      <c r="AF9828" s="13"/>
      <c r="AG9828" s="13"/>
      <c r="AH9828" s="13"/>
      <c r="AI9828" s="13"/>
      <c r="AJ9828" s="13"/>
      <c r="AK9828" s="13"/>
      <c r="AL9828" s="13"/>
      <c r="AM9828" s="13"/>
      <c r="AN9828" s="13"/>
      <c r="AO9828" s="13"/>
      <c r="AP9828" s="13"/>
      <c r="AQ9828" s="13"/>
      <c r="AR9828" s="13"/>
      <c r="AS9828" s="13"/>
      <c r="AT9828" s="13"/>
      <c r="AU9828" s="13"/>
      <c r="AV9828" s="13"/>
      <c r="AW9828" s="13"/>
      <c r="AX9828" s="13"/>
      <c r="AY9828" s="13"/>
      <c r="AZ9828" s="12"/>
      <c r="BA9828" s="12"/>
      <c r="BB9828" s="12"/>
      <c r="BC9828" s="11"/>
      <c r="BD9828" s="11"/>
      <c r="BE9828" s="11"/>
      <c r="BF9828" s="11"/>
    </row>
    <row r="9829" spans="1:58" x14ac:dyDescent="0.25">
      <c r="A9829" s="13"/>
      <c r="B9829" s="13"/>
      <c r="C9829" s="13"/>
      <c r="D9829" s="13"/>
      <c r="E9829" s="13"/>
      <c r="F9829" s="13"/>
      <c r="G9829" s="13"/>
      <c r="H9829" s="13"/>
      <c r="I9829" s="13"/>
      <c r="J9829" s="13"/>
      <c r="K9829" s="13"/>
      <c r="L9829" s="13"/>
      <c r="M9829" s="13"/>
      <c r="N9829" s="13"/>
      <c r="O9829" s="13"/>
      <c r="P9829" s="13"/>
      <c r="Q9829" s="13"/>
      <c r="R9829" s="13"/>
      <c r="S9829" s="13"/>
      <c r="T9829" s="13"/>
      <c r="U9829" s="13"/>
      <c r="V9829" s="13"/>
      <c r="W9829" s="13"/>
      <c r="X9829" s="13"/>
      <c r="Y9829" s="13"/>
      <c r="Z9829" s="13"/>
      <c r="AA9829" s="13"/>
      <c r="AB9829" s="13"/>
      <c r="AC9829" s="13"/>
      <c r="AD9829" s="13"/>
      <c r="AE9829" s="13"/>
      <c r="AF9829" s="13"/>
      <c r="AG9829" s="13"/>
      <c r="AH9829" s="13"/>
      <c r="AI9829" s="13"/>
      <c r="AJ9829" s="13"/>
      <c r="AK9829" s="13"/>
      <c r="AL9829" s="13"/>
      <c r="AM9829" s="13"/>
      <c r="AN9829" s="13"/>
      <c r="AO9829" s="13"/>
      <c r="AP9829" s="13"/>
      <c r="AQ9829" s="13"/>
      <c r="AR9829" s="13"/>
      <c r="AS9829" s="13"/>
      <c r="AT9829" s="13"/>
      <c r="AU9829" s="13"/>
      <c r="AV9829" s="13"/>
      <c r="AW9829" s="13"/>
      <c r="AX9829" s="13"/>
      <c r="AY9829" s="13"/>
      <c r="AZ9829" s="12"/>
      <c r="BA9829" s="12"/>
      <c r="BB9829" s="12"/>
      <c r="BC9829" s="11"/>
      <c r="BD9829" s="11"/>
      <c r="BE9829" s="11"/>
      <c r="BF9829" s="11"/>
    </row>
    <row r="9830" spans="1:58" x14ac:dyDescent="0.25">
      <c r="A9830" s="13"/>
      <c r="B9830" s="13"/>
      <c r="C9830" s="13"/>
      <c r="D9830" s="13"/>
      <c r="E9830" s="13"/>
      <c r="F9830" s="13"/>
      <c r="G9830" s="13"/>
      <c r="H9830" s="13"/>
      <c r="I9830" s="13"/>
      <c r="J9830" s="13"/>
      <c r="K9830" s="13"/>
      <c r="L9830" s="13"/>
      <c r="M9830" s="13"/>
      <c r="N9830" s="13"/>
      <c r="O9830" s="13"/>
      <c r="P9830" s="13"/>
      <c r="Q9830" s="13"/>
      <c r="R9830" s="13"/>
      <c r="S9830" s="13"/>
      <c r="T9830" s="13"/>
      <c r="U9830" s="13"/>
      <c r="V9830" s="13"/>
      <c r="W9830" s="13"/>
      <c r="X9830" s="13"/>
      <c r="Y9830" s="13"/>
      <c r="Z9830" s="13"/>
      <c r="AA9830" s="13"/>
      <c r="AB9830" s="13"/>
      <c r="AC9830" s="13"/>
      <c r="AD9830" s="13"/>
      <c r="AE9830" s="13"/>
      <c r="AF9830" s="13"/>
      <c r="AG9830" s="13"/>
      <c r="AH9830" s="13"/>
      <c r="AI9830" s="13"/>
      <c r="AJ9830" s="13"/>
      <c r="AK9830" s="13"/>
      <c r="AL9830" s="13"/>
      <c r="AM9830" s="13"/>
      <c r="AN9830" s="13"/>
      <c r="AO9830" s="13"/>
      <c r="AP9830" s="13"/>
      <c r="AQ9830" s="13"/>
      <c r="AR9830" s="13"/>
      <c r="AS9830" s="13"/>
      <c r="AT9830" s="13"/>
      <c r="AU9830" s="13"/>
      <c r="AV9830" s="13"/>
      <c r="AW9830" s="13"/>
      <c r="AX9830" s="13"/>
      <c r="AY9830" s="13"/>
      <c r="AZ9830" s="12"/>
      <c r="BA9830" s="12"/>
      <c r="BB9830" s="12"/>
      <c r="BC9830" s="11"/>
      <c r="BD9830" s="11"/>
      <c r="BE9830" s="11"/>
      <c r="BF9830" s="11"/>
    </row>
    <row r="9831" spans="1:58" x14ac:dyDescent="0.25">
      <c r="A9831" s="13"/>
      <c r="B9831" s="13"/>
      <c r="C9831" s="13"/>
      <c r="D9831" s="13"/>
      <c r="E9831" s="13"/>
      <c r="F9831" s="13"/>
      <c r="G9831" s="13"/>
      <c r="H9831" s="13"/>
      <c r="I9831" s="13"/>
      <c r="J9831" s="13"/>
      <c r="K9831" s="13"/>
      <c r="L9831" s="13"/>
      <c r="M9831" s="13"/>
      <c r="N9831" s="13"/>
      <c r="O9831" s="13"/>
      <c r="P9831" s="13"/>
      <c r="Q9831" s="13"/>
      <c r="R9831" s="13"/>
      <c r="S9831" s="13"/>
      <c r="T9831" s="13"/>
      <c r="U9831" s="13"/>
      <c r="V9831" s="13"/>
      <c r="W9831" s="13"/>
      <c r="X9831" s="13"/>
      <c r="Y9831" s="13"/>
      <c r="Z9831" s="13"/>
      <c r="AA9831" s="13"/>
      <c r="AB9831" s="13"/>
      <c r="AC9831" s="13"/>
      <c r="AD9831" s="13"/>
      <c r="AE9831" s="13"/>
      <c r="AF9831" s="13"/>
      <c r="AG9831" s="13"/>
      <c r="AH9831" s="13"/>
      <c r="AI9831" s="13"/>
      <c r="AJ9831" s="13"/>
      <c r="AK9831" s="13"/>
      <c r="AL9831" s="13"/>
      <c r="AM9831" s="13"/>
      <c r="AN9831" s="13"/>
      <c r="AO9831" s="13"/>
      <c r="AP9831" s="13"/>
      <c r="AQ9831" s="13"/>
      <c r="AR9831" s="13"/>
      <c r="AS9831" s="13"/>
      <c r="AT9831" s="13"/>
      <c r="AU9831" s="13"/>
      <c r="AV9831" s="13"/>
      <c r="AW9831" s="13"/>
      <c r="AX9831" s="13"/>
      <c r="AY9831" s="13"/>
      <c r="AZ9831" s="12"/>
      <c r="BA9831" s="12"/>
      <c r="BB9831" s="12"/>
      <c r="BC9831" s="11"/>
      <c r="BD9831" s="11"/>
      <c r="BE9831" s="11"/>
      <c r="BF9831" s="11"/>
    </row>
    <row r="9832" spans="1:58" x14ac:dyDescent="0.25">
      <c r="A9832" s="13"/>
      <c r="B9832" s="13"/>
      <c r="C9832" s="13"/>
      <c r="D9832" s="13"/>
      <c r="E9832" s="13"/>
      <c r="F9832" s="13"/>
      <c r="G9832" s="13"/>
      <c r="H9832" s="13"/>
      <c r="I9832" s="13"/>
      <c r="J9832" s="13"/>
      <c r="K9832" s="13"/>
      <c r="L9832" s="13"/>
      <c r="M9832" s="13"/>
      <c r="N9832" s="13"/>
      <c r="O9832" s="13"/>
      <c r="P9832" s="13"/>
      <c r="Q9832" s="13"/>
      <c r="R9832" s="13"/>
      <c r="S9832" s="13"/>
      <c r="T9832" s="13"/>
      <c r="U9832" s="13"/>
      <c r="V9832" s="13"/>
      <c r="W9832" s="13"/>
      <c r="X9832" s="13"/>
      <c r="Y9832" s="13"/>
      <c r="Z9832" s="13"/>
      <c r="AA9832" s="13"/>
      <c r="AB9832" s="13"/>
      <c r="AC9832" s="13"/>
      <c r="AD9832" s="13"/>
      <c r="AE9832" s="13"/>
      <c r="AF9832" s="13"/>
      <c r="AG9832" s="13"/>
      <c r="AH9832" s="13"/>
      <c r="AI9832" s="13"/>
      <c r="AJ9832" s="13"/>
      <c r="AK9832" s="13"/>
      <c r="AL9832" s="13"/>
      <c r="AM9832" s="13"/>
      <c r="AN9832" s="13"/>
      <c r="AO9832" s="13"/>
      <c r="AP9832" s="13"/>
      <c r="AQ9832" s="13"/>
      <c r="AR9832" s="13"/>
      <c r="AS9832" s="13"/>
      <c r="AT9832" s="13"/>
      <c r="AU9832" s="13"/>
      <c r="AV9832" s="13"/>
      <c r="AW9832" s="13"/>
      <c r="AX9832" s="13"/>
      <c r="AY9832" s="13"/>
      <c r="AZ9832" s="12"/>
      <c r="BA9832" s="12"/>
      <c r="BB9832" s="12"/>
      <c r="BC9832" s="11"/>
      <c r="BD9832" s="11"/>
      <c r="BE9832" s="11"/>
      <c r="BF9832" s="11"/>
    </row>
    <row r="9833" spans="1:58" x14ac:dyDescent="0.25">
      <c r="A9833" s="13"/>
      <c r="B9833" s="13"/>
      <c r="C9833" s="13"/>
      <c r="D9833" s="13"/>
      <c r="E9833" s="13"/>
      <c r="F9833" s="13"/>
      <c r="G9833" s="13"/>
      <c r="H9833" s="13"/>
      <c r="I9833" s="13"/>
      <c r="J9833" s="13"/>
      <c r="K9833" s="13"/>
      <c r="L9833" s="13"/>
      <c r="M9833" s="13"/>
      <c r="N9833" s="13"/>
      <c r="O9833" s="13"/>
      <c r="P9833" s="13"/>
      <c r="Q9833" s="13"/>
      <c r="R9833" s="13"/>
      <c r="S9833" s="13"/>
      <c r="T9833" s="13"/>
      <c r="U9833" s="13"/>
      <c r="V9833" s="13"/>
      <c r="W9833" s="13"/>
      <c r="X9833" s="13"/>
      <c r="Y9833" s="13"/>
      <c r="Z9833" s="13"/>
      <c r="AA9833" s="13"/>
      <c r="AB9833" s="13"/>
      <c r="AC9833" s="13"/>
      <c r="AD9833" s="13"/>
      <c r="AE9833" s="13"/>
      <c r="AF9833" s="13"/>
      <c r="AG9833" s="13"/>
      <c r="AH9833" s="13"/>
      <c r="AI9833" s="13"/>
      <c r="AJ9833" s="13"/>
      <c r="AK9833" s="13"/>
      <c r="AL9833" s="13"/>
      <c r="AM9833" s="13"/>
      <c r="AN9833" s="13"/>
      <c r="AO9833" s="13"/>
      <c r="AP9833" s="13"/>
      <c r="AQ9833" s="13"/>
      <c r="AR9833" s="13"/>
      <c r="AS9833" s="13"/>
      <c r="AT9833" s="13"/>
      <c r="AU9833" s="13"/>
      <c r="AV9833" s="13"/>
      <c r="AW9833" s="13"/>
      <c r="AX9833" s="13"/>
      <c r="AY9833" s="13"/>
      <c r="AZ9833" s="12"/>
      <c r="BA9833" s="12"/>
      <c r="BB9833" s="12"/>
      <c r="BC9833" s="11"/>
      <c r="BD9833" s="11"/>
      <c r="BE9833" s="11"/>
      <c r="BF9833" s="11"/>
    </row>
    <row r="9834" spans="1:58" x14ac:dyDescent="0.25">
      <c r="A9834" s="13"/>
      <c r="B9834" s="13"/>
      <c r="C9834" s="13"/>
      <c r="D9834" s="13"/>
      <c r="E9834" s="13"/>
      <c r="F9834" s="13"/>
      <c r="G9834" s="13"/>
      <c r="H9834" s="13"/>
      <c r="I9834" s="13"/>
      <c r="J9834" s="13"/>
      <c r="K9834" s="13"/>
      <c r="L9834" s="13"/>
      <c r="M9834" s="13"/>
      <c r="N9834" s="13"/>
      <c r="O9834" s="13"/>
      <c r="P9834" s="13"/>
      <c r="Q9834" s="13"/>
      <c r="R9834" s="13"/>
      <c r="S9834" s="13"/>
      <c r="T9834" s="13"/>
      <c r="U9834" s="13"/>
      <c r="V9834" s="13"/>
      <c r="W9834" s="13"/>
      <c r="X9834" s="13"/>
      <c r="Y9834" s="13"/>
      <c r="Z9834" s="13"/>
      <c r="AA9834" s="13"/>
      <c r="AB9834" s="13"/>
      <c r="AC9834" s="13"/>
      <c r="AD9834" s="13"/>
      <c r="AE9834" s="13"/>
      <c r="AF9834" s="13"/>
      <c r="AG9834" s="13"/>
      <c r="AH9834" s="13"/>
      <c r="AI9834" s="13"/>
      <c r="AJ9834" s="13"/>
      <c r="AK9834" s="13"/>
      <c r="AL9834" s="13"/>
      <c r="AM9834" s="13"/>
      <c r="AN9834" s="13"/>
      <c r="AO9834" s="13"/>
      <c r="AP9834" s="13"/>
      <c r="AQ9834" s="13"/>
      <c r="AR9834" s="13"/>
      <c r="AS9834" s="13"/>
      <c r="AT9834" s="13"/>
      <c r="AU9834" s="13"/>
      <c r="AV9834" s="13"/>
      <c r="AW9834" s="13"/>
      <c r="AX9834" s="13"/>
      <c r="AY9834" s="13"/>
      <c r="AZ9834" s="12"/>
      <c r="BA9834" s="12"/>
      <c r="BB9834" s="12"/>
      <c r="BC9834" s="11"/>
      <c r="BD9834" s="11"/>
      <c r="BE9834" s="11"/>
      <c r="BF9834" s="11"/>
    </row>
    <row r="9835" spans="1:58" x14ac:dyDescent="0.25">
      <c r="A9835" s="13"/>
      <c r="B9835" s="13"/>
      <c r="C9835" s="13"/>
      <c r="D9835" s="13"/>
      <c r="E9835" s="13"/>
      <c r="F9835" s="13"/>
      <c r="G9835" s="13"/>
      <c r="H9835" s="13"/>
      <c r="I9835" s="13"/>
      <c r="J9835" s="13"/>
      <c r="K9835" s="13"/>
      <c r="L9835" s="13"/>
      <c r="M9835" s="13"/>
      <c r="N9835" s="13"/>
      <c r="O9835" s="13"/>
      <c r="P9835" s="13"/>
      <c r="Q9835" s="13"/>
      <c r="R9835" s="13"/>
      <c r="S9835" s="13"/>
      <c r="T9835" s="13"/>
      <c r="U9835" s="13"/>
      <c r="V9835" s="13"/>
      <c r="W9835" s="13"/>
      <c r="X9835" s="13"/>
      <c r="Y9835" s="13"/>
      <c r="Z9835" s="13"/>
      <c r="AA9835" s="13"/>
      <c r="AB9835" s="13"/>
      <c r="AC9835" s="13"/>
      <c r="AD9835" s="13"/>
      <c r="AE9835" s="13"/>
      <c r="AF9835" s="13"/>
      <c r="AG9835" s="13"/>
      <c r="AH9835" s="13"/>
      <c r="AI9835" s="13"/>
      <c r="AJ9835" s="13"/>
      <c r="AK9835" s="13"/>
      <c r="AL9835" s="13"/>
      <c r="AM9835" s="13"/>
      <c r="AN9835" s="13"/>
      <c r="AO9835" s="13"/>
      <c r="AP9835" s="13"/>
      <c r="AQ9835" s="13"/>
      <c r="AR9835" s="13"/>
      <c r="AS9835" s="13"/>
      <c r="AT9835" s="13"/>
      <c r="AU9835" s="13"/>
      <c r="AV9835" s="13"/>
      <c r="AW9835" s="13"/>
      <c r="AX9835" s="13"/>
      <c r="AY9835" s="13"/>
      <c r="AZ9835" s="12"/>
      <c r="BA9835" s="12"/>
      <c r="BB9835" s="12"/>
      <c r="BC9835" s="11"/>
      <c r="BD9835" s="11"/>
      <c r="BE9835" s="11"/>
      <c r="BF9835" s="11"/>
    </row>
    <row r="9836" spans="1:58" x14ac:dyDescent="0.25">
      <c r="A9836" s="13"/>
      <c r="B9836" s="13"/>
      <c r="C9836" s="13"/>
      <c r="D9836" s="13"/>
      <c r="E9836" s="13"/>
      <c r="F9836" s="13"/>
      <c r="G9836" s="13"/>
      <c r="H9836" s="13"/>
      <c r="I9836" s="13"/>
      <c r="J9836" s="13"/>
      <c r="K9836" s="13"/>
      <c r="L9836" s="13"/>
      <c r="M9836" s="13"/>
      <c r="N9836" s="13"/>
      <c r="O9836" s="13"/>
      <c r="P9836" s="13"/>
      <c r="Q9836" s="13"/>
      <c r="R9836" s="13"/>
      <c r="S9836" s="13"/>
      <c r="T9836" s="13"/>
      <c r="U9836" s="13"/>
      <c r="V9836" s="13"/>
      <c r="W9836" s="13"/>
      <c r="X9836" s="13"/>
      <c r="Y9836" s="13"/>
      <c r="Z9836" s="13"/>
      <c r="AA9836" s="13"/>
      <c r="AB9836" s="13"/>
      <c r="AC9836" s="13"/>
      <c r="AD9836" s="13"/>
      <c r="AE9836" s="13"/>
      <c r="AF9836" s="13"/>
      <c r="AG9836" s="13"/>
      <c r="AH9836" s="13"/>
      <c r="AI9836" s="13"/>
      <c r="AJ9836" s="13"/>
      <c r="AK9836" s="13"/>
      <c r="AL9836" s="13"/>
      <c r="AM9836" s="13"/>
      <c r="AN9836" s="13"/>
      <c r="AO9836" s="13"/>
      <c r="AP9836" s="13"/>
      <c r="AQ9836" s="13"/>
      <c r="AR9836" s="13"/>
      <c r="AS9836" s="13"/>
      <c r="AT9836" s="13"/>
      <c r="AU9836" s="13"/>
      <c r="AV9836" s="13"/>
      <c r="AW9836" s="13"/>
      <c r="AX9836" s="13"/>
      <c r="AY9836" s="13"/>
      <c r="AZ9836" s="12"/>
      <c r="BA9836" s="12"/>
      <c r="BB9836" s="12"/>
      <c r="BC9836" s="11"/>
      <c r="BD9836" s="11"/>
      <c r="BE9836" s="11"/>
      <c r="BF9836" s="11"/>
    </row>
    <row r="9837" spans="1:58" x14ac:dyDescent="0.25">
      <c r="A9837" s="13"/>
      <c r="B9837" s="13"/>
      <c r="C9837" s="13"/>
      <c r="D9837" s="13"/>
      <c r="E9837" s="13"/>
      <c r="F9837" s="13"/>
      <c r="G9837" s="13"/>
      <c r="H9837" s="13"/>
      <c r="I9837" s="13"/>
      <c r="J9837" s="13"/>
      <c r="K9837" s="13"/>
      <c r="L9837" s="13"/>
      <c r="M9837" s="13"/>
      <c r="N9837" s="13"/>
      <c r="O9837" s="13"/>
      <c r="P9837" s="13"/>
      <c r="Q9837" s="13"/>
      <c r="R9837" s="13"/>
      <c r="S9837" s="13"/>
      <c r="T9837" s="13"/>
      <c r="U9837" s="13"/>
      <c r="V9837" s="13"/>
      <c r="W9837" s="13"/>
      <c r="X9837" s="13"/>
      <c r="Y9837" s="13"/>
      <c r="Z9837" s="13"/>
      <c r="AA9837" s="13"/>
      <c r="AB9837" s="13"/>
      <c r="AC9837" s="13"/>
      <c r="AD9837" s="13"/>
      <c r="AE9837" s="13"/>
      <c r="AF9837" s="13"/>
      <c r="AG9837" s="13"/>
      <c r="AH9837" s="13"/>
      <c r="AI9837" s="13"/>
      <c r="AJ9837" s="13"/>
      <c r="AK9837" s="13"/>
      <c r="AL9837" s="13"/>
      <c r="AM9837" s="13"/>
      <c r="AN9837" s="13"/>
      <c r="AO9837" s="13"/>
      <c r="AP9837" s="13"/>
      <c r="AQ9837" s="13"/>
      <c r="AR9837" s="13"/>
      <c r="AS9837" s="13"/>
      <c r="AT9837" s="13"/>
      <c r="AU9837" s="13"/>
      <c r="AV9837" s="13"/>
      <c r="AW9837" s="13"/>
      <c r="AX9837" s="13"/>
      <c r="AY9837" s="13"/>
      <c r="AZ9837" s="12"/>
      <c r="BA9837" s="12"/>
      <c r="BB9837" s="12"/>
      <c r="BC9837" s="11"/>
      <c r="BD9837" s="11"/>
      <c r="BE9837" s="11"/>
      <c r="BF9837" s="11"/>
    </row>
    <row r="9838" spans="1:58" x14ac:dyDescent="0.25">
      <c r="A9838" s="13"/>
      <c r="B9838" s="13"/>
      <c r="C9838" s="13"/>
      <c r="D9838" s="13"/>
      <c r="E9838" s="13"/>
      <c r="F9838" s="13"/>
      <c r="G9838" s="13"/>
      <c r="H9838" s="13"/>
      <c r="I9838" s="13"/>
      <c r="J9838" s="13"/>
      <c r="K9838" s="13"/>
      <c r="L9838" s="13"/>
      <c r="M9838" s="13"/>
      <c r="N9838" s="13"/>
      <c r="O9838" s="13"/>
      <c r="P9838" s="13"/>
      <c r="Q9838" s="13"/>
      <c r="R9838" s="13"/>
      <c r="S9838" s="13"/>
      <c r="T9838" s="13"/>
      <c r="U9838" s="13"/>
      <c r="V9838" s="13"/>
      <c r="W9838" s="13"/>
      <c r="X9838" s="13"/>
      <c r="Y9838" s="13"/>
      <c r="Z9838" s="13"/>
      <c r="AA9838" s="13"/>
      <c r="AB9838" s="13"/>
      <c r="AC9838" s="13"/>
      <c r="AD9838" s="13"/>
      <c r="AE9838" s="13"/>
      <c r="AF9838" s="13"/>
      <c r="AG9838" s="13"/>
      <c r="AH9838" s="13"/>
      <c r="AI9838" s="13"/>
      <c r="AJ9838" s="13"/>
      <c r="AK9838" s="13"/>
      <c r="AL9838" s="13"/>
      <c r="AM9838" s="13"/>
      <c r="AN9838" s="13"/>
      <c r="AO9838" s="13"/>
      <c r="AP9838" s="13"/>
      <c r="AQ9838" s="13"/>
      <c r="AR9838" s="13"/>
      <c r="AS9838" s="13"/>
      <c r="AT9838" s="13"/>
      <c r="AU9838" s="13"/>
      <c r="AV9838" s="13"/>
      <c r="AW9838" s="13"/>
      <c r="AX9838" s="13"/>
      <c r="AY9838" s="13"/>
      <c r="AZ9838" s="12"/>
      <c r="BA9838" s="12"/>
      <c r="BB9838" s="12"/>
      <c r="BC9838" s="11"/>
      <c r="BD9838" s="11"/>
      <c r="BE9838" s="11"/>
      <c r="BF9838" s="11"/>
    </row>
    <row r="9839" spans="1:58" x14ac:dyDescent="0.25">
      <c r="A9839" s="13"/>
      <c r="B9839" s="13"/>
      <c r="C9839" s="13"/>
      <c r="D9839" s="13"/>
      <c r="E9839" s="13"/>
      <c r="F9839" s="13"/>
      <c r="G9839" s="13"/>
      <c r="H9839" s="13"/>
      <c r="I9839" s="13"/>
      <c r="J9839" s="13"/>
      <c r="K9839" s="13"/>
      <c r="L9839" s="13"/>
      <c r="M9839" s="13"/>
      <c r="N9839" s="13"/>
      <c r="O9839" s="13"/>
      <c r="P9839" s="13"/>
      <c r="Q9839" s="13"/>
      <c r="R9839" s="13"/>
      <c r="S9839" s="13"/>
      <c r="T9839" s="13"/>
      <c r="U9839" s="13"/>
      <c r="V9839" s="13"/>
      <c r="W9839" s="13"/>
      <c r="X9839" s="13"/>
      <c r="Y9839" s="13"/>
      <c r="Z9839" s="13"/>
      <c r="AA9839" s="13"/>
      <c r="AB9839" s="13"/>
      <c r="AC9839" s="13"/>
      <c r="AD9839" s="13"/>
      <c r="AE9839" s="13"/>
      <c r="AF9839" s="13"/>
      <c r="AG9839" s="13"/>
      <c r="AH9839" s="13"/>
      <c r="AI9839" s="13"/>
      <c r="AJ9839" s="13"/>
      <c r="AK9839" s="13"/>
      <c r="AL9839" s="13"/>
      <c r="AM9839" s="13"/>
      <c r="AN9839" s="13"/>
      <c r="AO9839" s="13"/>
      <c r="AP9839" s="13"/>
      <c r="AQ9839" s="13"/>
      <c r="AR9839" s="13"/>
      <c r="AS9839" s="13"/>
      <c r="AT9839" s="13"/>
      <c r="AU9839" s="13"/>
      <c r="AV9839" s="13"/>
      <c r="AW9839" s="13"/>
      <c r="AX9839" s="13"/>
      <c r="AY9839" s="13"/>
      <c r="AZ9839" s="12"/>
      <c r="BA9839" s="12"/>
      <c r="BB9839" s="12"/>
      <c r="BC9839" s="11"/>
      <c r="BD9839" s="11"/>
      <c r="BE9839" s="11"/>
      <c r="BF9839" s="11"/>
    </row>
    <row r="9840" spans="1:58" x14ac:dyDescent="0.25">
      <c r="A9840" s="13"/>
      <c r="B9840" s="13"/>
      <c r="C9840" s="13"/>
      <c r="D9840" s="13"/>
      <c r="E9840" s="13"/>
      <c r="F9840" s="13"/>
      <c r="G9840" s="13"/>
      <c r="H9840" s="13"/>
      <c r="I9840" s="13"/>
      <c r="J9840" s="13"/>
      <c r="K9840" s="13"/>
      <c r="L9840" s="13"/>
      <c r="M9840" s="13"/>
      <c r="N9840" s="13"/>
      <c r="O9840" s="13"/>
      <c r="P9840" s="13"/>
      <c r="Q9840" s="13"/>
      <c r="R9840" s="13"/>
      <c r="S9840" s="13"/>
      <c r="T9840" s="13"/>
      <c r="U9840" s="13"/>
      <c r="V9840" s="13"/>
      <c r="W9840" s="13"/>
      <c r="X9840" s="13"/>
      <c r="Y9840" s="13"/>
      <c r="Z9840" s="13"/>
      <c r="AA9840" s="13"/>
      <c r="AB9840" s="13"/>
      <c r="AC9840" s="13"/>
      <c r="AD9840" s="13"/>
      <c r="AE9840" s="13"/>
      <c r="AF9840" s="13"/>
      <c r="AG9840" s="13"/>
      <c r="AH9840" s="13"/>
      <c r="AI9840" s="13"/>
      <c r="AJ9840" s="13"/>
      <c r="AK9840" s="13"/>
      <c r="AL9840" s="13"/>
      <c r="AM9840" s="13"/>
      <c r="AN9840" s="13"/>
      <c r="AO9840" s="13"/>
      <c r="AP9840" s="13"/>
      <c r="AQ9840" s="13"/>
      <c r="AR9840" s="13"/>
      <c r="AS9840" s="13"/>
      <c r="AT9840" s="13"/>
      <c r="AU9840" s="13"/>
      <c r="AV9840" s="13"/>
      <c r="AW9840" s="13"/>
      <c r="AX9840" s="13"/>
      <c r="AY9840" s="13"/>
      <c r="AZ9840" s="12"/>
      <c r="BA9840" s="12"/>
      <c r="BB9840" s="12"/>
      <c r="BC9840" s="11"/>
      <c r="BD9840" s="11"/>
      <c r="BE9840" s="11"/>
      <c r="BF9840" s="11"/>
    </row>
    <row r="9841" spans="1:58" x14ac:dyDescent="0.25">
      <c r="A9841" s="13"/>
      <c r="B9841" s="13"/>
      <c r="C9841" s="13"/>
      <c r="D9841" s="13"/>
      <c r="E9841" s="13"/>
      <c r="F9841" s="13"/>
      <c r="G9841" s="13"/>
      <c r="H9841" s="13"/>
      <c r="I9841" s="13"/>
      <c r="J9841" s="13"/>
      <c r="K9841" s="13"/>
      <c r="L9841" s="13"/>
      <c r="M9841" s="13"/>
      <c r="N9841" s="13"/>
      <c r="O9841" s="13"/>
      <c r="P9841" s="13"/>
      <c r="Q9841" s="13"/>
      <c r="R9841" s="13"/>
      <c r="S9841" s="13"/>
      <c r="T9841" s="13"/>
      <c r="U9841" s="13"/>
      <c r="V9841" s="13"/>
      <c r="W9841" s="13"/>
      <c r="X9841" s="13"/>
      <c r="Y9841" s="13"/>
      <c r="Z9841" s="13"/>
      <c r="AA9841" s="13"/>
      <c r="AB9841" s="13"/>
      <c r="AC9841" s="13"/>
      <c r="AD9841" s="13"/>
      <c r="AE9841" s="13"/>
      <c r="AF9841" s="13"/>
      <c r="AG9841" s="13"/>
      <c r="AH9841" s="13"/>
      <c r="AI9841" s="13"/>
      <c r="AJ9841" s="13"/>
      <c r="AK9841" s="13"/>
      <c r="AL9841" s="13"/>
      <c r="AM9841" s="13"/>
      <c r="AN9841" s="13"/>
      <c r="AO9841" s="13"/>
      <c r="AP9841" s="13"/>
      <c r="AQ9841" s="13"/>
      <c r="AR9841" s="13"/>
      <c r="AS9841" s="13"/>
      <c r="AT9841" s="13"/>
      <c r="AU9841" s="13"/>
      <c r="AV9841" s="13"/>
      <c r="AW9841" s="13"/>
      <c r="AX9841" s="13"/>
      <c r="AY9841" s="13"/>
      <c r="AZ9841" s="12"/>
      <c r="BA9841" s="12"/>
      <c r="BB9841" s="12"/>
      <c r="BC9841" s="11"/>
      <c r="BD9841" s="11"/>
      <c r="BE9841" s="11"/>
      <c r="BF9841" s="11"/>
    </row>
    <row r="9842" spans="1:58" x14ac:dyDescent="0.25">
      <c r="A9842" s="13"/>
      <c r="B9842" s="13"/>
      <c r="C9842" s="13"/>
      <c r="D9842" s="13"/>
      <c r="E9842" s="13"/>
      <c r="F9842" s="13"/>
      <c r="G9842" s="13"/>
      <c r="H9842" s="13"/>
      <c r="I9842" s="13"/>
      <c r="J9842" s="13"/>
      <c r="K9842" s="13"/>
      <c r="L9842" s="13"/>
      <c r="M9842" s="13"/>
      <c r="N9842" s="13"/>
      <c r="O9842" s="13"/>
      <c r="P9842" s="13"/>
      <c r="Q9842" s="13"/>
      <c r="R9842" s="13"/>
      <c r="S9842" s="13"/>
      <c r="T9842" s="13"/>
      <c r="U9842" s="13"/>
      <c r="V9842" s="13"/>
      <c r="W9842" s="13"/>
      <c r="X9842" s="13"/>
      <c r="Y9842" s="13"/>
      <c r="Z9842" s="13"/>
      <c r="AA9842" s="13"/>
      <c r="AB9842" s="13"/>
      <c r="AC9842" s="13"/>
      <c r="AD9842" s="13"/>
      <c r="AE9842" s="13"/>
      <c r="AF9842" s="13"/>
      <c r="AG9842" s="13"/>
      <c r="AH9842" s="13"/>
      <c r="AI9842" s="13"/>
      <c r="AJ9842" s="13"/>
      <c r="AK9842" s="13"/>
      <c r="AL9842" s="13"/>
      <c r="AM9842" s="13"/>
      <c r="AN9842" s="13"/>
      <c r="AO9842" s="13"/>
      <c r="AP9842" s="13"/>
      <c r="AQ9842" s="13"/>
      <c r="AR9842" s="13"/>
      <c r="AS9842" s="13"/>
      <c r="AT9842" s="13"/>
      <c r="AU9842" s="13"/>
      <c r="AV9842" s="13"/>
      <c r="AW9842" s="13"/>
      <c r="AX9842" s="13"/>
      <c r="AY9842" s="13"/>
      <c r="AZ9842" s="12"/>
      <c r="BA9842" s="12"/>
      <c r="BB9842" s="12"/>
      <c r="BC9842" s="11"/>
      <c r="BD9842" s="11"/>
      <c r="BE9842" s="11"/>
      <c r="BF9842" s="11"/>
    </row>
    <row r="9843" spans="1:58" x14ac:dyDescent="0.25">
      <c r="A9843" s="13"/>
      <c r="B9843" s="13"/>
      <c r="C9843" s="13"/>
      <c r="D9843" s="13"/>
      <c r="E9843" s="13"/>
      <c r="F9843" s="13"/>
      <c r="G9843" s="13"/>
      <c r="H9843" s="13"/>
      <c r="I9843" s="13"/>
      <c r="J9843" s="13"/>
      <c r="K9843" s="13"/>
      <c r="L9843" s="13"/>
      <c r="M9843" s="13"/>
      <c r="N9843" s="13"/>
      <c r="O9843" s="13"/>
      <c r="P9843" s="13"/>
      <c r="Q9843" s="13"/>
      <c r="R9843" s="13"/>
      <c r="S9843" s="13"/>
      <c r="T9843" s="13"/>
      <c r="U9843" s="13"/>
      <c r="V9843" s="13"/>
      <c r="W9843" s="13"/>
      <c r="X9843" s="13"/>
      <c r="Y9843" s="13"/>
      <c r="Z9843" s="13"/>
      <c r="AA9843" s="13"/>
      <c r="AB9843" s="13"/>
      <c r="AC9843" s="13"/>
      <c r="AD9843" s="13"/>
      <c r="AE9843" s="13"/>
      <c r="AF9843" s="13"/>
      <c r="AG9843" s="13"/>
      <c r="AH9843" s="13"/>
      <c r="AI9843" s="13"/>
      <c r="AJ9843" s="13"/>
      <c r="AK9843" s="13"/>
      <c r="AL9843" s="13"/>
      <c r="AM9843" s="13"/>
      <c r="AN9843" s="13"/>
      <c r="AO9843" s="13"/>
      <c r="AP9843" s="13"/>
      <c r="AQ9843" s="13"/>
      <c r="AR9843" s="13"/>
      <c r="AS9843" s="13"/>
      <c r="AT9843" s="13"/>
      <c r="AU9843" s="13"/>
      <c r="AV9843" s="13"/>
      <c r="AW9843" s="13"/>
      <c r="AX9843" s="13"/>
      <c r="AY9843" s="13"/>
      <c r="AZ9843" s="12"/>
      <c r="BA9843" s="12"/>
      <c r="BB9843" s="12"/>
      <c r="BC9843" s="11"/>
      <c r="BD9843" s="11"/>
      <c r="BE9843" s="11"/>
      <c r="BF9843" s="11"/>
    </row>
    <row r="9844" spans="1:58" x14ac:dyDescent="0.25">
      <c r="A9844" s="13"/>
      <c r="B9844" s="13"/>
      <c r="C9844" s="13"/>
      <c r="D9844" s="13"/>
      <c r="E9844" s="13"/>
      <c r="F9844" s="13"/>
      <c r="G9844" s="13"/>
      <c r="H9844" s="13"/>
      <c r="I9844" s="13"/>
      <c r="J9844" s="13"/>
      <c r="K9844" s="13"/>
      <c r="L9844" s="13"/>
      <c r="M9844" s="13"/>
      <c r="N9844" s="13"/>
      <c r="O9844" s="13"/>
      <c r="P9844" s="13"/>
      <c r="Q9844" s="13"/>
      <c r="R9844" s="13"/>
      <c r="S9844" s="13"/>
      <c r="T9844" s="13"/>
      <c r="U9844" s="13"/>
      <c r="V9844" s="13"/>
      <c r="W9844" s="13"/>
      <c r="X9844" s="13"/>
      <c r="Y9844" s="13"/>
      <c r="Z9844" s="13"/>
      <c r="AA9844" s="13"/>
      <c r="AB9844" s="13"/>
      <c r="AC9844" s="13"/>
      <c r="AD9844" s="13"/>
      <c r="AE9844" s="13"/>
      <c r="AF9844" s="13"/>
      <c r="AG9844" s="13"/>
      <c r="AH9844" s="13"/>
      <c r="AI9844" s="13"/>
      <c r="AJ9844" s="13"/>
      <c r="AK9844" s="13"/>
      <c r="AL9844" s="13"/>
      <c r="AM9844" s="13"/>
      <c r="AN9844" s="13"/>
      <c r="AO9844" s="13"/>
      <c r="AP9844" s="13"/>
      <c r="AQ9844" s="13"/>
      <c r="AR9844" s="13"/>
      <c r="AS9844" s="13"/>
      <c r="AT9844" s="13"/>
      <c r="AU9844" s="13"/>
      <c r="AV9844" s="13"/>
      <c r="AW9844" s="13"/>
      <c r="AX9844" s="13"/>
      <c r="AY9844" s="13"/>
      <c r="AZ9844" s="12"/>
      <c r="BA9844" s="12"/>
      <c r="BB9844" s="12"/>
      <c r="BC9844" s="11"/>
      <c r="BD9844" s="11"/>
      <c r="BE9844" s="11"/>
      <c r="BF9844" s="11"/>
    </row>
    <row r="9845" spans="1:58" x14ac:dyDescent="0.25">
      <c r="A9845" s="13"/>
      <c r="B9845" s="13"/>
      <c r="C9845" s="13"/>
      <c r="D9845" s="13"/>
      <c r="E9845" s="13"/>
      <c r="F9845" s="13"/>
      <c r="G9845" s="13"/>
      <c r="H9845" s="13"/>
      <c r="I9845" s="13"/>
      <c r="J9845" s="13"/>
      <c r="K9845" s="13"/>
      <c r="L9845" s="13"/>
      <c r="M9845" s="13"/>
      <c r="N9845" s="13"/>
      <c r="O9845" s="13"/>
      <c r="P9845" s="13"/>
      <c r="Q9845" s="13"/>
      <c r="R9845" s="13"/>
      <c r="S9845" s="13"/>
      <c r="T9845" s="13"/>
      <c r="U9845" s="13"/>
      <c r="V9845" s="13"/>
      <c r="W9845" s="13"/>
      <c r="X9845" s="13"/>
      <c r="Y9845" s="13"/>
      <c r="Z9845" s="13"/>
      <c r="AA9845" s="13"/>
      <c r="AB9845" s="13"/>
      <c r="AC9845" s="13"/>
      <c r="AD9845" s="13"/>
      <c r="AE9845" s="13"/>
      <c r="AF9845" s="13"/>
      <c r="AG9845" s="13"/>
      <c r="AH9845" s="13"/>
      <c r="AI9845" s="13"/>
      <c r="AJ9845" s="13"/>
      <c r="AK9845" s="13"/>
      <c r="AL9845" s="13"/>
      <c r="AM9845" s="13"/>
      <c r="AN9845" s="13"/>
      <c r="AO9845" s="13"/>
      <c r="AP9845" s="13"/>
      <c r="AQ9845" s="13"/>
      <c r="AR9845" s="13"/>
      <c r="AS9845" s="13"/>
      <c r="AT9845" s="13"/>
      <c r="AU9845" s="13"/>
      <c r="AV9845" s="13"/>
      <c r="AW9845" s="13"/>
      <c r="AX9845" s="13"/>
      <c r="AY9845" s="13"/>
      <c r="AZ9845" s="12"/>
      <c r="BA9845" s="12"/>
      <c r="BB9845" s="12"/>
      <c r="BC9845" s="11"/>
      <c r="BD9845" s="11"/>
      <c r="BE9845" s="11"/>
      <c r="BF9845" s="11"/>
    </row>
    <row r="9846" spans="1:58" x14ac:dyDescent="0.25">
      <c r="A9846" s="13"/>
      <c r="B9846" s="13"/>
      <c r="C9846" s="13"/>
      <c r="D9846" s="13"/>
      <c r="E9846" s="13"/>
      <c r="F9846" s="13"/>
      <c r="G9846" s="13"/>
      <c r="H9846" s="13"/>
      <c r="I9846" s="13"/>
      <c r="J9846" s="13"/>
      <c r="K9846" s="13"/>
      <c r="L9846" s="13"/>
      <c r="M9846" s="13"/>
      <c r="N9846" s="13"/>
      <c r="O9846" s="13"/>
      <c r="P9846" s="13"/>
      <c r="Q9846" s="13"/>
      <c r="R9846" s="13"/>
      <c r="S9846" s="13"/>
      <c r="T9846" s="13"/>
      <c r="U9846" s="13"/>
      <c r="V9846" s="13"/>
      <c r="W9846" s="13"/>
      <c r="X9846" s="13"/>
      <c r="Y9846" s="13"/>
      <c r="Z9846" s="13"/>
      <c r="AA9846" s="13"/>
      <c r="AB9846" s="13"/>
      <c r="AC9846" s="13"/>
      <c r="AD9846" s="13"/>
      <c r="AE9846" s="13"/>
      <c r="AF9846" s="13"/>
      <c r="AG9846" s="13"/>
      <c r="AH9846" s="13"/>
      <c r="AI9846" s="13"/>
      <c r="AJ9846" s="13"/>
      <c r="AK9846" s="13"/>
      <c r="AL9846" s="13"/>
      <c r="AM9846" s="13"/>
      <c r="AN9846" s="13"/>
      <c r="AO9846" s="13"/>
      <c r="AP9846" s="13"/>
      <c r="AQ9846" s="13"/>
      <c r="AR9846" s="13"/>
      <c r="AS9846" s="13"/>
      <c r="AT9846" s="13"/>
      <c r="AU9846" s="13"/>
      <c r="AV9846" s="13"/>
      <c r="AW9846" s="13"/>
      <c r="AX9846" s="13"/>
      <c r="AY9846" s="13"/>
      <c r="AZ9846" s="12"/>
      <c r="BA9846" s="12"/>
      <c r="BB9846" s="12"/>
      <c r="BC9846" s="11"/>
      <c r="BD9846" s="11"/>
      <c r="BE9846" s="11"/>
      <c r="BF9846" s="11"/>
    </row>
    <row r="9847" spans="1:58" x14ac:dyDescent="0.25">
      <c r="A9847" s="13"/>
      <c r="B9847" s="13"/>
      <c r="C9847" s="13"/>
      <c r="D9847" s="13"/>
      <c r="E9847" s="13"/>
      <c r="F9847" s="13"/>
      <c r="G9847" s="13"/>
      <c r="H9847" s="13"/>
      <c r="I9847" s="13"/>
      <c r="J9847" s="13"/>
      <c r="K9847" s="13"/>
      <c r="L9847" s="13"/>
      <c r="M9847" s="13"/>
      <c r="N9847" s="13"/>
      <c r="O9847" s="13"/>
      <c r="P9847" s="13"/>
      <c r="Q9847" s="13"/>
      <c r="R9847" s="13"/>
      <c r="S9847" s="13"/>
      <c r="T9847" s="13"/>
      <c r="U9847" s="13"/>
      <c r="V9847" s="13"/>
      <c r="W9847" s="13"/>
      <c r="X9847" s="13"/>
      <c r="Y9847" s="13"/>
      <c r="Z9847" s="13"/>
      <c r="AA9847" s="13"/>
      <c r="AB9847" s="13"/>
      <c r="AC9847" s="13"/>
      <c r="AD9847" s="13"/>
      <c r="AE9847" s="13"/>
      <c r="AF9847" s="13"/>
      <c r="AG9847" s="13"/>
      <c r="AH9847" s="13"/>
      <c r="AI9847" s="13"/>
      <c r="AJ9847" s="13"/>
      <c r="AK9847" s="13"/>
      <c r="AL9847" s="13"/>
      <c r="AM9847" s="13"/>
      <c r="AN9847" s="13"/>
      <c r="AO9847" s="13"/>
      <c r="AP9847" s="13"/>
      <c r="AQ9847" s="13"/>
      <c r="AR9847" s="13"/>
      <c r="AS9847" s="13"/>
      <c r="AT9847" s="13"/>
      <c r="AU9847" s="13"/>
      <c r="AV9847" s="13"/>
      <c r="AW9847" s="13"/>
      <c r="AX9847" s="13"/>
      <c r="AY9847" s="13"/>
      <c r="AZ9847" s="12"/>
      <c r="BA9847" s="12"/>
      <c r="BB9847" s="12"/>
      <c r="BC9847" s="11"/>
      <c r="BD9847" s="11"/>
      <c r="BE9847" s="11"/>
      <c r="BF9847" s="11"/>
    </row>
    <row r="9848" spans="1:58" x14ac:dyDescent="0.25">
      <c r="A9848" s="13"/>
      <c r="B9848" s="13"/>
      <c r="C9848" s="13"/>
      <c r="D9848" s="13"/>
      <c r="E9848" s="13"/>
      <c r="F9848" s="13"/>
      <c r="G9848" s="13"/>
      <c r="H9848" s="13"/>
      <c r="I9848" s="13"/>
      <c r="J9848" s="13"/>
      <c r="K9848" s="13"/>
      <c r="L9848" s="13"/>
      <c r="M9848" s="13"/>
      <c r="N9848" s="13"/>
      <c r="O9848" s="13"/>
      <c r="P9848" s="13"/>
      <c r="Q9848" s="13"/>
      <c r="R9848" s="13"/>
      <c r="S9848" s="13"/>
      <c r="T9848" s="13"/>
      <c r="U9848" s="13"/>
      <c r="V9848" s="13"/>
      <c r="W9848" s="13"/>
      <c r="X9848" s="13"/>
      <c r="Y9848" s="13"/>
      <c r="Z9848" s="13"/>
      <c r="AA9848" s="13"/>
      <c r="AB9848" s="13"/>
      <c r="AC9848" s="13"/>
      <c r="AD9848" s="13"/>
      <c r="AE9848" s="13"/>
      <c r="AF9848" s="13"/>
      <c r="AG9848" s="13"/>
      <c r="AH9848" s="13"/>
      <c r="AI9848" s="13"/>
      <c r="AJ9848" s="13"/>
      <c r="AK9848" s="13"/>
      <c r="AL9848" s="13"/>
      <c r="AM9848" s="13"/>
      <c r="AN9848" s="13"/>
      <c r="AO9848" s="13"/>
      <c r="AP9848" s="13"/>
      <c r="AQ9848" s="13"/>
      <c r="AR9848" s="13"/>
      <c r="AS9848" s="13"/>
      <c r="AT9848" s="13"/>
      <c r="AU9848" s="13"/>
      <c r="AV9848" s="13"/>
      <c r="AW9848" s="13"/>
      <c r="AX9848" s="13"/>
      <c r="AY9848" s="13"/>
      <c r="AZ9848" s="12"/>
      <c r="BA9848" s="12"/>
      <c r="BB9848" s="12"/>
      <c r="BC9848" s="11"/>
      <c r="BD9848" s="11"/>
      <c r="BE9848" s="11"/>
      <c r="BF9848" s="11"/>
    </row>
    <row r="9849" spans="1:58" x14ac:dyDescent="0.25">
      <c r="A9849" s="13"/>
      <c r="B9849" s="13"/>
      <c r="C9849" s="13"/>
      <c r="D9849" s="13"/>
      <c r="E9849" s="13"/>
      <c r="F9849" s="13"/>
      <c r="G9849" s="13"/>
      <c r="H9849" s="13"/>
      <c r="I9849" s="13"/>
      <c r="J9849" s="13"/>
      <c r="K9849" s="13"/>
      <c r="L9849" s="13"/>
      <c r="M9849" s="13"/>
      <c r="N9849" s="13"/>
      <c r="O9849" s="13"/>
      <c r="P9849" s="13"/>
      <c r="Q9849" s="13"/>
      <c r="R9849" s="13"/>
      <c r="S9849" s="13"/>
      <c r="T9849" s="13"/>
      <c r="U9849" s="13"/>
      <c r="V9849" s="13"/>
      <c r="W9849" s="13"/>
      <c r="X9849" s="13"/>
      <c r="Y9849" s="13"/>
      <c r="Z9849" s="13"/>
      <c r="AA9849" s="13"/>
      <c r="AB9849" s="13"/>
      <c r="AC9849" s="13"/>
      <c r="AD9849" s="13"/>
      <c r="AE9849" s="13"/>
      <c r="AF9849" s="13"/>
      <c r="AG9849" s="13"/>
      <c r="AH9849" s="13"/>
      <c r="AI9849" s="13"/>
      <c r="AJ9849" s="13"/>
      <c r="AK9849" s="13"/>
      <c r="AL9849" s="13"/>
      <c r="AM9849" s="13"/>
      <c r="AN9849" s="13"/>
      <c r="AO9849" s="13"/>
      <c r="AP9849" s="13"/>
      <c r="AQ9849" s="13"/>
      <c r="AR9849" s="13"/>
      <c r="AS9849" s="13"/>
      <c r="AT9849" s="13"/>
      <c r="AU9849" s="13"/>
      <c r="AV9849" s="13"/>
      <c r="AW9849" s="13"/>
      <c r="AX9849" s="13"/>
      <c r="AY9849" s="13"/>
      <c r="AZ9849" s="12"/>
      <c r="BA9849" s="12"/>
      <c r="BB9849" s="12"/>
      <c r="BC9849" s="11"/>
      <c r="BD9849" s="11"/>
      <c r="BE9849" s="11"/>
      <c r="BF9849" s="11"/>
    </row>
    <row r="9850" spans="1:58" x14ac:dyDescent="0.25">
      <c r="A9850" s="13"/>
      <c r="B9850" s="13"/>
      <c r="C9850" s="13"/>
      <c r="D9850" s="13"/>
      <c r="E9850" s="13"/>
      <c r="F9850" s="13"/>
      <c r="G9850" s="13"/>
      <c r="H9850" s="13"/>
      <c r="I9850" s="13"/>
      <c r="J9850" s="13"/>
      <c r="K9850" s="13"/>
      <c r="L9850" s="13"/>
      <c r="M9850" s="13"/>
      <c r="N9850" s="13"/>
      <c r="O9850" s="13"/>
      <c r="P9850" s="13"/>
      <c r="Q9850" s="13"/>
      <c r="R9850" s="13"/>
      <c r="S9850" s="13"/>
      <c r="T9850" s="13"/>
      <c r="U9850" s="13"/>
      <c r="V9850" s="13"/>
      <c r="W9850" s="13"/>
      <c r="X9850" s="13"/>
      <c r="Y9850" s="13"/>
      <c r="Z9850" s="13"/>
      <c r="AA9850" s="13"/>
      <c r="AB9850" s="13"/>
      <c r="AC9850" s="13"/>
      <c r="AD9850" s="13"/>
      <c r="AE9850" s="13"/>
      <c r="AF9850" s="13"/>
      <c r="AG9850" s="13"/>
      <c r="AH9850" s="13"/>
      <c r="AI9850" s="13"/>
      <c r="AJ9850" s="13"/>
      <c r="AK9850" s="13"/>
      <c r="AL9850" s="13"/>
      <c r="AM9850" s="13"/>
      <c r="AN9850" s="13"/>
      <c r="AO9850" s="13"/>
      <c r="AP9850" s="13"/>
      <c r="AQ9850" s="13"/>
      <c r="AR9850" s="13"/>
      <c r="AS9850" s="13"/>
      <c r="AT9850" s="13"/>
      <c r="AU9850" s="13"/>
      <c r="AV9850" s="13"/>
      <c r="AW9850" s="13"/>
      <c r="AX9850" s="13"/>
      <c r="AY9850" s="13"/>
      <c r="AZ9850" s="12"/>
      <c r="BA9850" s="12"/>
      <c r="BB9850" s="12"/>
      <c r="BC9850" s="11"/>
      <c r="BD9850" s="11"/>
      <c r="BE9850" s="11"/>
      <c r="BF9850" s="11"/>
    </row>
    <row r="9851" spans="1:58" x14ac:dyDescent="0.25">
      <c r="A9851" s="13"/>
      <c r="B9851" s="13"/>
      <c r="C9851" s="13"/>
      <c r="D9851" s="13"/>
      <c r="E9851" s="13"/>
      <c r="F9851" s="13"/>
      <c r="G9851" s="13"/>
      <c r="H9851" s="13"/>
      <c r="I9851" s="13"/>
      <c r="J9851" s="13"/>
      <c r="K9851" s="13"/>
      <c r="L9851" s="13"/>
      <c r="M9851" s="13"/>
      <c r="N9851" s="13"/>
      <c r="O9851" s="13"/>
      <c r="P9851" s="13"/>
      <c r="Q9851" s="13"/>
      <c r="R9851" s="13"/>
      <c r="S9851" s="13"/>
      <c r="T9851" s="13"/>
      <c r="U9851" s="13"/>
      <c r="V9851" s="13"/>
      <c r="W9851" s="13"/>
      <c r="X9851" s="13"/>
      <c r="Y9851" s="13"/>
      <c r="Z9851" s="13"/>
      <c r="AA9851" s="13"/>
      <c r="AB9851" s="13"/>
      <c r="AC9851" s="13"/>
      <c r="AD9851" s="13"/>
      <c r="AE9851" s="13"/>
      <c r="AF9851" s="13"/>
      <c r="AG9851" s="13"/>
      <c r="AH9851" s="13"/>
      <c r="AI9851" s="13"/>
      <c r="AJ9851" s="13"/>
      <c r="AK9851" s="13"/>
      <c r="AL9851" s="13"/>
      <c r="AM9851" s="13"/>
      <c r="AN9851" s="13"/>
      <c r="AO9851" s="13"/>
      <c r="AP9851" s="13"/>
      <c r="AQ9851" s="13"/>
      <c r="AR9851" s="13"/>
      <c r="AS9851" s="13"/>
      <c r="AT9851" s="13"/>
      <c r="AU9851" s="13"/>
      <c r="AV9851" s="13"/>
      <c r="AW9851" s="13"/>
      <c r="AX9851" s="13"/>
      <c r="AY9851" s="13"/>
      <c r="AZ9851" s="12"/>
      <c r="BA9851" s="12"/>
      <c r="BB9851" s="12"/>
      <c r="BC9851" s="11"/>
      <c r="BD9851" s="11"/>
      <c r="BE9851" s="11"/>
      <c r="BF9851" s="11"/>
    </row>
    <row r="9852" spans="1:58" x14ac:dyDescent="0.25">
      <c r="A9852" s="13"/>
      <c r="B9852" s="13"/>
      <c r="C9852" s="13"/>
      <c r="D9852" s="13"/>
      <c r="E9852" s="13"/>
      <c r="F9852" s="13"/>
      <c r="G9852" s="13"/>
      <c r="H9852" s="13"/>
      <c r="I9852" s="13"/>
      <c r="J9852" s="13"/>
      <c r="K9852" s="13"/>
      <c r="L9852" s="13"/>
      <c r="M9852" s="13"/>
      <c r="N9852" s="13"/>
      <c r="O9852" s="13"/>
      <c r="P9852" s="13"/>
      <c r="Q9852" s="13"/>
      <c r="R9852" s="13"/>
      <c r="S9852" s="13"/>
      <c r="T9852" s="13"/>
      <c r="U9852" s="13"/>
      <c r="V9852" s="13"/>
      <c r="W9852" s="13"/>
      <c r="X9852" s="13"/>
      <c r="Y9852" s="13"/>
      <c r="Z9852" s="13"/>
      <c r="AA9852" s="13"/>
      <c r="AB9852" s="13"/>
      <c r="AC9852" s="13"/>
      <c r="AD9852" s="13"/>
      <c r="AE9852" s="13"/>
      <c r="AF9852" s="13"/>
      <c r="AG9852" s="13"/>
      <c r="AH9852" s="13"/>
      <c r="AI9852" s="13"/>
      <c r="AJ9852" s="13"/>
      <c r="AK9852" s="13"/>
      <c r="AL9852" s="13"/>
      <c r="AM9852" s="13"/>
      <c r="AN9852" s="13"/>
      <c r="AO9852" s="13"/>
      <c r="AP9852" s="13"/>
      <c r="AQ9852" s="13"/>
      <c r="AR9852" s="13"/>
      <c r="AS9852" s="13"/>
      <c r="AT9852" s="13"/>
      <c r="AU9852" s="13"/>
      <c r="AV9852" s="13"/>
      <c r="AW9852" s="13"/>
      <c r="AX9852" s="13"/>
      <c r="AY9852" s="13"/>
      <c r="AZ9852" s="12"/>
      <c r="BA9852" s="12"/>
      <c r="BB9852" s="12"/>
      <c r="BC9852" s="11"/>
      <c r="BD9852" s="11"/>
      <c r="BE9852" s="11"/>
      <c r="BF9852" s="11"/>
    </row>
    <row r="9853" spans="1:58" x14ac:dyDescent="0.25">
      <c r="A9853" s="13"/>
      <c r="B9853" s="13"/>
      <c r="C9853" s="13"/>
      <c r="D9853" s="13"/>
      <c r="E9853" s="13"/>
      <c r="F9853" s="13"/>
      <c r="G9853" s="13"/>
      <c r="H9853" s="13"/>
      <c r="I9853" s="13"/>
      <c r="J9853" s="13"/>
      <c r="K9853" s="13"/>
      <c r="L9853" s="13"/>
      <c r="M9853" s="13"/>
      <c r="N9853" s="13"/>
      <c r="O9853" s="13"/>
      <c r="P9853" s="13"/>
      <c r="Q9853" s="13"/>
      <c r="R9853" s="13"/>
      <c r="S9853" s="13"/>
      <c r="T9853" s="13"/>
      <c r="U9853" s="13"/>
      <c r="V9853" s="13"/>
      <c r="W9853" s="13"/>
      <c r="X9853" s="13"/>
      <c r="Y9853" s="13"/>
      <c r="Z9853" s="13"/>
      <c r="AA9853" s="13"/>
      <c r="AB9853" s="13"/>
      <c r="AC9853" s="13"/>
      <c r="AD9853" s="13"/>
      <c r="AE9853" s="13"/>
      <c r="AF9853" s="13"/>
      <c r="AG9853" s="13"/>
      <c r="AH9853" s="13"/>
      <c r="AI9853" s="13"/>
      <c r="AJ9853" s="13"/>
      <c r="AK9853" s="13"/>
      <c r="AL9853" s="13"/>
      <c r="AM9853" s="13"/>
      <c r="AN9853" s="13"/>
      <c r="AO9853" s="13"/>
      <c r="AP9853" s="13"/>
      <c r="AQ9853" s="13"/>
      <c r="AR9853" s="13"/>
      <c r="AS9853" s="13"/>
      <c r="AT9853" s="13"/>
      <c r="AU9853" s="13"/>
      <c r="AV9853" s="13"/>
      <c r="AW9853" s="13"/>
      <c r="AX9853" s="13"/>
      <c r="AY9853" s="13"/>
      <c r="AZ9853" s="12"/>
      <c r="BA9853" s="12"/>
      <c r="BB9853" s="12"/>
      <c r="BC9853" s="11"/>
      <c r="BD9853" s="11"/>
      <c r="BE9853" s="11"/>
      <c r="BF9853" s="11"/>
    </row>
    <row r="9854" spans="1:58" x14ac:dyDescent="0.25">
      <c r="A9854" s="13"/>
      <c r="B9854" s="13"/>
      <c r="C9854" s="13"/>
      <c r="D9854" s="13"/>
      <c r="E9854" s="13"/>
      <c r="F9854" s="13"/>
      <c r="G9854" s="13"/>
      <c r="H9854" s="13"/>
      <c r="I9854" s="13"/>
      <c r="J9854" s="13"/>
      <c r="K9854" s="13"/>
      <c r="L9854" s="13"/>
      <c r="M9854" s="13"/>
      <c r="N9854" s="13"/>
      <c r="O9854" s="13"/>
      <c r="P9854" s="13"/>
      <c r="Q9854" s="13"/>
      <c r="R9854" s="13"/>
      <c r="S9854" s="13"/>
      <c r="T9854" s="13"/>
      <c r="U9854" s="13"/>
      <c r="V9854" s="13"/>
      <c r="W9854" s="13"/>
      <c r="X9854" s="13"/>
      <c r="Y9854" s="13"/>
      <c r="Z9854" s="13"/>
      <c r="AA9854" s="13"/>
      <c r="AB9854" s="13"/>
      <c r="AC9854" s="13"/>
      <c r="AD9854" s="13"/>
      <c r="AE9854" s="13"/>
      <c r="AF9854" s="13"/>
      <c r="AG9854" s="13"/>
      <c r="AH9854" s="13"/>
      <c r="AI9854" s="13"/>
      <c r="AJ9854" s="13"/>
      <c r="AK9854" s="13"/>
      <c r="AL9854" s="13"/>
      <c r="AM9854" s="13"/>
      <c r="AN9854" s="13"/>
      <c r="AO9854" s="13"/>
      <c r="AP9854" s="13"/>
      <c r="AQ9854" s="13"/>
      <c r="AR9854" s="13"/>
      <c r="AS9854" s="13"/>
      <c r="AT9854" s="13"/>
      <c r="AU9854" s="13"/>
      <c r="AV9854" s="13"/>
      <c r="AW9854" s="13"/>
      <c r="AX9854" s="13"/>
      <c r="AY9854" s="13"/>
      <c r="AZ9854" s="12"/>
      <c r="BA9854" s="12"/>
      <c r="BB9854" s="12"/>
      <c r="BC9854" s="11"/>
      <c r="BD9854" s="11"/>
      <c r="BE9854" s="11"/>
      <c r="BF9854" s="11"/>
    </row>
    <row r="9855" spans="1:58" x14ac:dyDescent="0.25">
      <c r="A9855" s="13"/>
      <c r="B9855" s="13"/>
      <c r="C9855" s="13"/>
      <c r="D9855" s="13"/>
      <c r="E9855" s="13"/>
      <c r="F9855" s="13"/>
      <c r="G9855" s="13"/>
      <c r="H9855" s="13"/>
      <c r="I9855" s="13"/>
      <c r="J9855" s="13"/>
      <c r="K9855" s="13"/>
      <c r="L9855" s="13"/>
      <c r="M9855" s="13"/>
      <c r="N9855" s="13"/>
      <c r="O9855" s="13"/>
      <c r="P9855" s="13"/>
      <c r="Q9855" s="13"/>
      <c r="R9855" s="13"/>
      <c r="S9855" s="13"/>
      <c r="T9855" s="13"/>
      <c r="U9855" s="13"/>
      <c r="V9855" s="13"/>
      <c r="W9855" s="13"/>
      <c r="X9855" s="13"/>
      <c r="Y9855" s="13"/>
      <c r="Z9855" s="13"/>
      <c r="AA9855" s="13"/>
      <c r="AB9855" s="13"/>
      <c r="AC9855" s="13"/>
      <c r="AD9855" s="13"/>
      <c r="AE9855" s="13"/>
      <c r="AF9855" s="13"/>
      <c r="AG9855" s="13"/>
      <c r="AH9855" s="13"/>
      <c r="AI9855" s="13"/>
      <c r="AJ9855" s="13"/>
      <c r="AK9855" s="13"/>
      <c r="AL9855" s="13"/>
      <c r="AM9855" s="13"/>
      <c r="AN9855" s="13"/>
      <c r="AO9855" s="13"/>
      <c r="AP9855" s="13"/>
      <c r="AQ9855" s="13"/>
      <c r="AR9855" s="13"/>
      <c r="AS9855" s="13"/>
      <c r="AT9855" s="13"/>
      <c r="AU9855" s="13"/>
      <c r="AV9855" s="13"/>
      <c r="AW9855" s="13"/>
      <c r="AX9855" s="13"/>
      <c r="AY9855" s="13"/>
      <c r="AZ9855" s="12"/>
      <c r="BA9855" s="12"/>
      <c r="BB9855" s="12"/>
      <c r="BC9855" s="11"/>
      <c r="BD9855" s="11"/>
      <c r="BE9855" s="11"/>
      <c r="BF9855" s="11"/>
    </row>
    <row r="9856" spans="1:58" x14ac:dyDescent="0.25">
      <c r="A9856" s="13"/>
      <c r="B9856" s="13"/>
      <c r="C9856" s="13"/>
      <c r="D9856" s="13"/>
      <c r="E9856" s="13"/>
      <c r="F9856" s="13"/>
      <c r="G9856" s="13"/>
      <c r="H9856" s="13"/>
      <c r="I9856" s="13"/>
      <c r="J9856" s="13"/>
      <c r="K9856" s="13"/>
      <c r="L9856" s="13"/>
      <c r="M9856" s="13"/>
      <c r="N9856" s="13"/>
      <c r="O9856" s="13"/>
      <c r="P9856" s="13"/>
      <c r="Q9856" s="13"/>
      <c r="R9856" s="13"/>
      <c r="S9856" s="13"/>
      <c r="T9856" s="13"/>
      <c r="U9856" s="13"/>
      <c r="V9856" s="13"/>
      <c r="W9856" s="13"/>
      <c r="X9856" s="13"/>
      <c r="Y9856" s="13"/>
      <c r="Z9856" s="13"/>
      <c r="AA9856" s="13"/>
      <c r="AB9856" s="13"/>
      <c r="AC9856" s="13"/>
      <c r="AD9856" s="13"/>
      <c r="AE9856" s="13"/>
      <c r="AF9856" s="13"/>
      <c r="AG9856" s="13"/>
      <c r="AH9856" s="13"/>
      <c r="AI9856" s="13"/>
      <c r="AJ9856" s="13"/>
      <c r="AK9856" s="13"/>
      <c r="AL9856" s="13"/>
      <c r="AM9856" s="13"/>
      <c r="AN9856" s="13"/>
      <c r="AO9856" s="13"/>
      <c r="AP9856" s="13"/>
      <c r="AQ9856" s="13"/>
      <c r="AR9856" s="13"/>
      <c r="AS9856" s="13"/>
      <c r="AT9856" s="13"/>
      <c r="AU9856" s="13"/>
      <c r="AV9856" s="13"/>
      <c r="AW9856" s="13"/>
      <c r="AX9856" s="13"/>
      <c r="AY9856" s="13"/>
      <c r="AZ9856" s="12"/>
      <c r="BA9856" s="12"/>
      <c r="BB9856" s="12"/>
      <c r="BC9856" s="11"/>
      <c r="BD9856" s="11"/>
      <c r="BE9856" s="11"/>
      <c r="BF9856" s="11"/>
    </row>
    <row r="9857" spans="1:58" x14ac:dyDescent="0.25">
      <c r="A9857" s="13"/>
      <c r="B9857" s="13"/>
      <c r="C9857" s="13"/>
      <c r="D9857" s="13"/>
      <c r="E9857" s="13"/>
      <c r="F9857" s="13"/>
      <c r="G9857" s="13"/>
      <c r="H9857" s="13"/>
      <c r="I9857" s="13"/>
      <c r="J9857" s="13"/>
      <c r="K9857" s="13"/>
      <c r="L9857" s="13"/>
      <c r="M9857" s="13"/>
      <c r="N9857" s="13"/>
      <c r="O9857" s="13"/>
      <c r="P9857" s="13"/>
      <c r="Q9857" s="13"/>
      <c r="R9857" s="13"/>
      <c r="S9857" s="13"/>
      <c r="T9857" s="13"/>
      <c r="U9857" s="13"/>
      <c r="V9857" s="13"/>
      <c r="W9857" s="13"/>
      <c r="X9857" s="13"/>
      <c r="Y9857" s="13"/>
      <c r="Z9857" s="13"/>
      <c r="AA9857" s="13"/>
      <c r="AB9857" s="13"/>
      <c r="AC9857" s="13"/>
      <c r="AD9857" s="13"/>
      <c r="AE9857" s="13"/>
      <c r="AF9857" s="13"/>
      <c r="AG9857" s="13"/>
      <c r="AH9857" s="13"/>
      <c r="AI9857" s="13"/>
      <c r="AJ9857" s="13"/>
      <c r="AK9857" s="13"/>
      <c r="AL9857" s="13"/>
      <c r="AM9857" s="13"/>
      <c r="AN9857" s="13"/>
      <c r="AO9857" s="13"/>
      <c r="AP9857" s="13"/>
      <c r="AQ9857" s="13"/>
      <c r="AR9857" s="13"/>
      <c r="AS9857" s="13"/>
      <c r="AT9857" s="13"/>
      <c r="AU9857" s="13"/>
      <c r="AV9857" s="13"/>
      <c r="AW9857" s="13"/>
      <c r="AX9857" s="13"/>
      <c r="AY9857" s="13"/>
      <c r="AZ9857" s="12"/>
      <c r="BA9857" s="12"/>
      <c r="BB9857" s="12"/>
      <c r="BC9857" s="11"/>
      <c r="BD9857" s="11"/>
      <c r="BE9857" s="11"/>
      <c r="BF9857" s="11"/>
    </row>
    <row r="9858" spans="1:58" x14ac:dyDescent="0.25">
      <c r="A9858" s="13"/>
      <c r="B9858" s="13"/>
      <c r="C9858" s="13"/>
      <c r="D9858" s="13"/>
      <c r="E9858" s="13"/>
      <c r="F9858" s="13"/>
      <c r="G9858" s="13"/>
      <c r="H9858" s="13"/>
      <c r="I9858" s="13"/>
      <c r="J9858" s="13"/>
      <c r="K9858" s="13"/>
      <c r="L9858" s="13"/>
      <c r="M9858" s="13"/>
      <c r="N9858" s="13"/>
      <c r="O9858" s="13"/>
      <c r="P9858" s="13"/>
      <c r="Q9858" s="13"/>
      <c r="R9858" s="13"/>
      <c r="S9858" s="13"/>
      <c r="T9858" s="13"/>
      <c r="U9858" s="13"/>
      <c r="V9858" s="13"/>
      <c r="W9858" s="13"/>
      <c r="X9858" s="13"/>
      <c r="Y9858" s="13"/>
      <c r="Z9858" s="13"/>
      <c r="AA9858" s="13"/>
      <c r="AB9858" s="13"/>
      <c r="AC9858" s="13"/>
      <c r="AD9858" s="13"/>
      <c r="AE9858" s="13"/>
      <c r="AF9858" s="13"/>
      <c r="AG9858" s="13"/>
      <c r="AH9858" s="13"/>
      <c r="AI9858" s="13"/>
      <c r="AJ9858" s="13"/>
      <c r="AK9858" s="13"/>
      <c r="AL9858" s="13"/>
      <c r="AM9858" s="13"/>
      <c r="AN9858" s="13"/>
      <c r="AO9858" s="13"/>
      <c r="AP9858" s="13"/>
      <c r="AQ9858" s="13"/>
      <c r="AR9858" s="13"/>
      <c r="AS9858" s="13"/>
      <c r="AT9858" s="13"/>
      <c r="AU9858" s="13"/>
      <c r="AV9858" s="13"/>
      <c r="AW9858" s="13"/>
      <c r="AX9858" s="13"/>
      <c r="AY9858" s="13"/>
      <c r="AZ9858" s="12"/>
      <c r="BA9858" s="12"/>
      <c r="BB9858" s="12"/>
      <c r="BC9858" s="11"/>
      <c r="BD9858" s="11"/>
      <c r="BE9858" s="11"/>
      <c r="BF9858" s="11"/>
    </row>
    <row r="9859" spans="1:58" x14ac:dyDescent="0.25">
      <c r="A9859" s="13"/>
      <c r="B9859" s="13"/>
      <c r="C9859" s="13"/>
      <c r="D9859" s="13"/>
      <c r="E9859" s="13"/>
      <c r="F9859" s="13"/>
      <c r="G9859" s="13"/>
      <c r="H9859" s="13"/>
      <c r="I9859" s="13"/>
      <c r="J9859" s="13"/>
      <c r="K9859" s="13"/>
      <c r="L9859" s="13"/>
      <c r="M9859" s="13"/>
      <c r="N9859" s="13"/>
      <c r="O9859" s="13"/>
      <c r="P9859" s="13"/>
      <c r="Q9859" s="13"/>
      <c r="R9859" s="13"/>
      <c r="S9859" s="13"/>
      <c r="T9859" s="13"/>
      <c r="U9859" s="13"/>
      <c r="V9859" s="13"/>
      <c r="W9859" s="13"/>
      <c r="X9859" s="13"/>
      <c r="Y9859" s="13"/>
      <c r="Z9859" s="13"/>
      <c r="AA9859" s="13"/>
      <c r="AB9859" s="13"/>
      <c r="AC9859" s="13"/>
      <c r="AD9859" s="13"/>
      <c r="AE9859" s="13"/>
      <c r="AF9859" s="13"/>
      <c r="AG9859" s="13"/>
      <c r="AH9859" s="13"/>
      <c r="AI9859" s="13"/>
      <c r="AJ9859" s="13"/>
      <c r="AK9859" s="13"/>
      <c r="AL9859" s="13"/>
      <c r="AM9859" s="13"/>
      <c r="AN9859" s="13"/>
      <c r="AO9859" s="13"/>
      <c r="AP9859" s="13"/>
      <c r="AQ9859" s="13"/>
      <c r="AR9859" s="13"/>
      <c r="AS9859" s="13"/>
      <c r="AT9859" s="13"/>
      <c r="AU9859" s="13"/>
      <c r="AV9859" s="13"/>
      <c r="AW9859" s="13"/>
      <c r="AX9859" s="13"/>
      <c r="AY9859" s="13"/>
      <c r="AZ9859" s="12"/>
      <c r="BA9859" s="12"/>
      <c r="BB9859" s="12"/>
      <c r="BC9859" s="11"/>
      <c r="BD9859" s="11"/>
      <c r="BE9859" s="11"/>
      <c r="BF9859" s="11"/>
    </row>
    <row r="9860" spans="1:58" x14ac:dyDescent="0.25">
      <c r="A9860" s="13"/>
      <c r="B9860" s="13"/>
      <c r="C9860" s="13"/>
      <c r="D9860" s="13"/>
      <c r="E9860" s="13"/>
      <c r="F9860" s="13"/>
      <c r="G9860" s="13"/>
      <c r="H9860" s="13"/>
      <c r="I9860" s="13"/>
      <c r="J9860" s="13"/>
      <c r="K9860" s="13"/>
      <c r="L9860" s="13"/>
      <c r="M9860" s="13"/>
      <c r="N9860" s="13"/>
      <c r="O9860" s="13"/>
      <c r="P9860" s="13"/>
      <c r="Q9860" s="13"/>
      <c r="R9860" s="13"/>
      <c r="S9860" s="13"/>
      <c r="T9860" s="13"/>
      <c r="U9860" s="13"/>
      <c r="V9860" s="13"/>
      <c r="W9860" s="13"/>
      <c r="X9860" s="13"/>
      <c r="Y9860" s="13"/>
      <c r="Z9860" s="13"/>
      <c r="AA9860" s="13"/>
      <c r="AB9860" s="13"/>
      <c r="AC9860" s="13"/>
      <c r="AD9860" s="13"/>
      <c r="AE9860" s="13"/>
      <c r="AF9860" s="13"/>
      <c r="AG9860" s="13"/>
      <c r="AH9860" s="13"/>
      <c r="AI9860" s="13"/>
      <c r="AJ9860" s="13"/>
      <c r="AK9860" s="13"/>
      <c r="AL9860" s="13"/>
      <c r="AM9860" s="13"/>
      <c r="AN9860" s="13"/>
      <c r="AO9860" s="13"/>
      <c r="AP9860" s="13"/>
      <c r="AQ9860" s="13"/>
      <c r="AR9860" s="13"/>
      <c r="AS9860" s="13"/>
      <c r="AT9860" s="13"/>
      <c r="AU9860" s="13"/>
      <c r="AV9860" s="13"/>
      <c r="AW9860" s="13"/>
      <c r="AX9860" s="13"/>
      <c r="AY9860" s="13"/>
      <c r="AZ9860" s="12"/>
      <c r="BA9860" s="12"/>
      <c r="BB9860" s="12"/>
      <c r="BC9860" s="11"/>
      <c r="BD9860" s="11"/>
      <c r="BE9860" s="11"/>
      <c r="BF9860" s="11"/>
    </row>
    <row r="9861" spans="1:58" x14ac:dyDescent="0.25">
      <c r="A9861" s="13"/>
      <c r="B9861" s="13"/>
      <c r="C9861" s="13"/>
      <c r="D9861" s="13"/>
      <c r="E9861" s="13"/>
      <c r="F9861" s="13"/>
      <c r="G9861" s="13"/>
      <c r="H9861" s="13"/>
      <c r="I9861" s="13"/>
      <c r="J9861" s="13"/>
      <c r="K9861" s="13"/>
      <c r="L9861" s="13"/>
      <c r="M9861" s="13"/>
      <c r="N9861" s="13"/>
      <c r="O9861" s="13"/>
      <c r="P9861" s="13"/>
      <c r="Q9861" s="13"/>
      <c r="R9861" s="13"/>
      <c r="S9861" s="13"/>
      <c r="T9861" s="13"/>
      <c r="U9861" s="13"/>
      <c r="V9861" s="13"/>
      <c r="W9861" s="13"/>
      <c r="X9861" s="13"/>
      <c r="Y9861" s="13"/>
      <c r="Z9861" s="13"/>
      <c r="AA9861" s="13"/>
      <c r="AB9861" s="13"/>
      <c r="AC9861" s="13"/>
      <c r="AD9861" s="13"/>
      <c r="AE9861" s="13"/>
      <c r="AF9861" s="13"/>
      <c r="AG9861" s="13"/>
      <c r="AH9861" s="13"/>
      <c r="AI9861" s="13"/>
      <c r="AJ9861" s="13"/>
      <c r="AK9861" s="13"/>
      <c r="AL9861" s="13"/>
      <c r="AM9861" s="13"/>
      <c r="AN9861" s="13"/>
      <c r="AO9861" s="13"/>
      <c r="AP9861" s="13"/>
      <c r="AQ9861" s="13"/>
      <c r="AR9861" s="13"/>
      <c r="AS9861" s="13"/>
      <c r="AT9861" s="13"/>
      <c r="AU9861" s="13"/>
      <c r="AV9861" s="13"/>
      <c r="AW9861" s="13"/>
      <c r="AX9861" s="13"/>
      <c r="AY9861" s="13"/>
      <c r="AZ9861" s="12"/>
      <c r="BA9861" s="12"/>
      <c r="BB9861" s="12"/>
      <c r="BC9861" s="11"/>
      <c r="BD9861" s="11"/>
      <c r="BE9861" s="11"/>
      <c r="BF9861" s="11"/>
    </row>
    <row r="9862" spans="1:58" x14ac:dyDescent="0.25">
      <c r="A9862" s="13"/>
      <c r="B9862" s="13"/>
      <c r="C9862" s="13"/>
      <c r="D9862" s="13"/>
      <c r="E9862" s="13"/>
      <c r="F9862" s="13"/>
      <c r="G9862" s="13"/>
      <c r="H9862" s="13"/>
      <c r="I9862" s="13"/>
      <c r="J9862" s="13"/>
      <c r="K9862" s="13"/>
      <c r="L9862" s="13"/>
      <c r="M9862" s="13"/>
      <c r="N9862" s="13"/>
      <c r="O9862" s="13"/>
      <c r="P9862" s="13"/>
      <c r="Q9862" s="13"/>
      <c r="R9862" s="13"/>
      <c r="S9862" s="13"/>
      <c r="T9862" s="13"/>
      <c r="U9862" s="13"/>
      <c r="V9862" s="13"/>
      <c r="W9862" s="13"/>
      <c r="X9862" s="13"/>
      <c r="Y9862" s="13"/>
      <c r="Z9862" s="13"/>
      <c r="AA9862" s="13"/>
      <c r="AB9862" s="13"/>
      <c r="AC9862" s="13"/>
      <c r="AD9862" s="13"/>
      <c r="AE9862" s="13"/>
      <c r="AF9862" s="13"/>
      <c r="AG9862" s="13"/>
      <c r="AH9862" s="13"/>
      <c r="AI9862" s="13"/>
      <c r="AJ9862" s="13"/>
      <c r="AK9862" s="13"/>
      <c r="AL9862" s="13"/>
      <c r="AM9862" s="13"/>
      <c r="AN9862" s="13"/>
      <c r="AO9862" s="13"/>
      <c r="AP9862" s="13"/>
      <c r="AQ9862" s="13"/>
      <c r="AR9862" s="13"/>
      <c r="AS9862" s="13"/>
      <c r="AT9862" s="13"/>
      <c r="AU9862" s="13"/>
      <c r="AV9862" s="13"/>
      <c r="AW9862" s="13"/>
      <c r="AX9862" s="13"/>
      <c r="AY9862" s="13"/>
      <c r="AZ9862" s="12"/>
      <c r="BA9862" s="12"/>
      <c r="BB9862" s="12"/>
      <c r="BC9862" s="11"/>
      <c r="BD9862" s="11"/>
      <c r="BE9862" s="11"/>
      <c r="BF9862" s="11"/>
    </row>
    <row r="9863" spans="1:58" x14ac:dyDescent="0.25">
      <c r="A9863" s="13"/>
      <c r="B9863" s="13"/>
      <c r="C9863" s="13"/>
      <c r="D9863" s="13"/>
      <c r="E9863" s="13"/>
      <c r="F9863" s="13"/>
      <c r="G9863" s="13"/>
      <c r="H9863" s="13"/>
      <c r="I9863" s="13"/>
      <c r="J9863" s="13"/>
      <c r="K9863" s="13"/>
      <c r="L9863" s="13"/>
      <c r="M9863" s="13"/>
      <c r="N9863" s="13"/>
      <c r="O9863" s="13"/>
      <c r="P9863" s="13"/>
      <c r="Q9863" s="13"/>
      <c r="R9863" s="13"/>
      <c r="S9863" s="13"/>
      <c r="T9863" s="13"/>
      <c r="U9863" s="13"/>
      <c r="V9863" s="13"/>
      <c r="W9863" s="13"/>
      <c r="X9863" s="13"/>
      <c r="Y9863" s="13"/>
      <c r="Z9863" s="13"/>
      <c r="AA9863" s="13"/>
      <c r="AB9863" s="13"/>
      <c r="AC9863" s="13"/>
      <c r="AD9863" s="13"/>
      <c r="AE9863" s="13"/>
      <c r="AF9863" s="13"/>
      <c r="AG9863" s="13"/>
      <c r="AH9863" s="13"/>
      <c r="AI9863" s="13"/>
      <c r="AJ9863" s="13"/>
      <c r="AK9863" s="13"/>
      <c r="AL9863" s="13"/>
      <c r="AM9863" s="13"/>
      <c r="AN9863" s="13"/>
      <c r="AO9863" s="13"/>
      <c r="AP9863" s="13"/>
      <c r="AQ9863" s="13"/>
      <c r="AR9863" s="13"/>
      <c r="AS9863" s="13"/>
      <c r="AT9863" s="13"/>
      <c r="AU9863" s="13"/>
      <c r="AV9863" s="13"/>
      <c r="AW9863" s="13"/>
      <c r="AX9863" s="13"/>
      <c r="AY9863" s="13"/>
      <c r="AZ9863" s="12"/>
      <c r="BA9863" s="12"/>
      <c r="BB9863" s="12"/>
      <c r="BC9863" s="11"/>
      <c r="BD9863" s="11"/>
      <c r="BE9863" s="11"/>
      <c r="BF9863" s="11"/>
    </row>
    <row r="9864" spans="1:58" x14ac:dyDescent="0.25">
      <c r="A9864" s="13"/>
      <c r="B9864" s="13"/>
      <c r="C9864" s="13"/>
      <c r="D9864" s="13"/>
      <c r="E9864" s="13"/>
      <c r="F9864" s="13"/>
      <c r="G9864" s="13"/>
      <c r="H9864" s="13"/>
      <c r="I9864" s="13"/>
      <c r="J9864" s="13"/>
      <c r="K9864" s="13"/>
      <c r="L9864" s="13"/>
      <c r="M9864" s="13"/>
      <c r="N9864" s="13"/>
      <c r="O9864" s="13"/>
      <c r="P9864" s="13"/>
      <c r="Q9864" s="13"/>
      <c r="R9864" s="13"/>
      <c r="S9864" s="13"/>
      <c r="T9864" s="13"/>
      <c r="U9864" s="13"/>
      <c r="V9864" s="13"/>
      <c r="W9864" s="13"/>
      <c r="X9864" s="13"/>
      <c r="Y9864" s="13"/>
      <c r="Z9864" s="13"/>
      <c r="AA9864" s="13"/>
      <c r="AB9864" s="13"/>
      <c r="AC9864" s="13"/>
      <c r="AD9864" s="13"/>
      <c r="AE9864" s="13"/>
      <c r="AF9864" s="13"/>
      <c r="AG9864" s="13"/>
      <c r="AH9864" s="13"/>
      <c r="AI9864" s="13"/>
      <c r="AJ9864" s="13"/>
      <c r="AK9864" s="13"/>
      <c r="AL9864" s="13"/>
      <c r="AM9864" s="13"/>
      <c r="AN9864" s="13"/>
      <c r="AO9864" s="13"/>
      <c r="AP9864" s="13"/>
      <c r="AQ9864" s="13"/>
      <c r="AR9864" s="13"/>
      <c r="AS9864" s="13"/>
      <c r="AT9864" s="13"/>
      <c r="AU9864" s="13"/>
      <c r="AV9864" s="13"/>
      <c r="AW9864" s="13"/>
      <c r="AX9864" s="13"/>
      <c r="AY9864" s="13"/>
      <c r="AZ9864" s="12"/>
      <c r="BA9864" s="12"/>
      <c r="BB9864" s="12"/>
      <c r="BC9864" s="11"/>
      <c r="BD9864" s="11"/>
      <c r="BE9864" s="11"/>
      <c r="BF9864" s="11"/>
    </row>
    <row r="9865" spans="1:58" x14ac:dyDescent="0.25">
      <c r="A9865" s="13"/>
      <c r="B9865" s="13"/>
      <c r="C9865" s="13"/>
      <c r="D9865" s="13"/>
      <c r="E9865" s="13"/>
      <c r="F9865" s="13"/>
      <c r="G9865" s="13"/>
      <c r="H9865" s="13"/>
      <c r="I9865" s="13"/>
      <c r="J9865" s="13"/>
      <c r="K9865" s="13"/>
      <c r="L9865" s="13"/>
      <c r="M9865" s="13"/>
      <c r="N9865" s="13"/>
      <c r="O9865" s="13"/>
      <c r="P9865" s="13"/>
      <c r="Q9865" s="13"/>
      <c r="R9865" s="13"/>
      <c r="S9865" s="13"/>
      <c r="T9865" s="13"/>
      <c r="U9865" s="13"/>
      <c r="V9865" s="13"/>
      <c r="W9865" s="13"/>
      <c r="X9865" s="13"/>
      <c r="Y9865" s="13"/>
      <c r="Z9865" s="13"/>
      <c r="AA9865" s="13"/>
      <c r="AB9865" s="13"/>
      <c r="AC9865" s="13"/>
      <c r="AD9865" s="13"/>
      <c r="AE9865" s="13"/>
      <c r="AF9865" s="13"/>
      <c r="AG9865" s="13"/>
      <c r="AH9865" s="13"/>
      <c r="AI9865" s="13"/>
      <c r="AJ9865" s="13"/>
      <c r="AK9865" s="13"/>
      <c r="AL9865" s="13"/>
      <c r="AM9865" s="13"/>
      <c r="AN9865" s="13"/>
      <c r="AO9865" s="13"/>
      <c r="AP9865" s="13"/>
      <c r="AQ9865" s="13"/>
      <c r="AR9865" s="13"/>
      <c r="AS9865" s="13"/>
      <c r="AT9865" s="13"/>
      <c r="AU9865" s="13"/>
      <c r="AV9865" s="13"/>
      <c r="AW9865" s="13"/>
      <c r="AX9865" s="13"/>
      <c r="AY9865" s="13"/>
      <c r="AZ9865" s="12"/>
      <c r="BA9865" s="12"/>
      <c r="BB9865" s="12"/>
      <c r="BC9865" s="11"/>
      <c r="BD9865" s="11"/>
      <c r="BE9865" s="11"/>
      <c r="BF9865" s="11"/>
    </row>
    <row r="9866" spans="1:58" x14ac:dyDescent="0.25">
      <c r="A9866" s="13"/>
      <c r="B9866" s="13"/>
      <c r="C9866" s="13"/>
      <c r="D9866" s="13"/>
      <c r="E9866" s="13"/>
      <c r="F9866" s="13"/>
      <c r="G9866" s="13"/>
      <c r="H9866" s="13"/>
      <c r="I9866" s="13"/>
      <c r="J9866" s="13"/>
      <c r="K9866" s="13"/>
      <c r="L9866" s="13"/>
      <c r="M9866" s="13"/>
      <c r="N9866" s="13"/>
      <c r="O9866" s="13"/>
      <c r="P9866" s="13"/>
      <c r="Q9866" s="13"/>
      <c r="R9866" s="13"/>
      <c r="S9866" s="13"/>
      <c r="T9866" s="13"/>
      <c r="U9866" s="13"/>
      <c r="V9866" s="13"/>
      <c r="W9866" s="13"/>
      <c r="X9866" s="13"/>
      <c r="Y9866" s="13"/>
      <c r="Z9866" s="13"/>
      <c r="AA9866" s="13"/>
      <c r="AB9866" s="13"/>
      <c r="AC9866" s="13"/>
      <c r="AD9866" s="13"/>
      <c r="AE9866" s="13"/>
      <c r="AF9866" s="13"/>
      <c r="AG9866" s="13"/>
      <c r="AH9866" s="13"/>
      <c r="AI9866" s="13"/>
      <c r="AJ9866" s="13"/>
      <c r="AK9866" s="13"/>
      <c r="AL9866" s="13"/>
      <c r="AM9866" s="13"/>
      <c r="AN9866" s="13"/>
      <c r="AO9866" s="13"/>
      <c r="AP9866" s="13"/>
      <c r="AQ9866" s="13"/>
      <c r="AR9866" s="13"/>
      <c r="AS9866" s="13"/>
      <c r="AT9866" s="13"/>
      <c r="AU9866" s="13"/>
      <c r="AV9866" s="13"/>
      <c r="AW9866" s="13"/>
      <c r="AX9866" s="13"/>
      <c r="AY9866" s="13"/>
      <c r="AZ9866" s="12"/>
      <c r="BA9866" s="12"/>
      <c r="BB9866" s="12"/>
      <c r="BC9866" s="11"/>
      <c r="BD9866" s="11"/>
      <c r="BE9866" s="11"/>
      <c r="BF9866" s="11"/>
    </row>
    <row r="9867" spans="1:58" x14ac:dyDescent="0.25">
      <c r="A9867" s="13"/>
      <c r="B9867" s="13"/>
      <c r="C9867" s="13"/>
      <c r="D9867" s="13"/>
      <c r="E9867" s="13"/>
      <c r="F9867" s="13"/>
      <c r="G9867" s="13"/>
      <c r="H9867" s="13"/>
      <c r="I9867" s="13"/>
      <c r="J9867" s="13"/>
      <c r="K9867" s="13"/>
      <c r="L9867" s="13"/>
      <c r="M9867" s="13"/>
      <c r="N9867" s="13"/>
      <c r="O9867" s="13"/>
      <c r="P9867" s="13"/>
      <c r="Q9867" s="13"/>
      <c r="R9867" s="13"/>
      <c r="S9867" s="13"/>
      <c r="T9867" s="13"/>
      <c r="U9867" s="13"/>
      <c r="V9867" s="13"/>
      <c r="W9867" s="13"/>
      <c r="X9867" s="13"/>
      <c r="Y9867" s="13"/>
      <c r="Z9867" s="13"/>
      <c r="AA9867" s="13"/>
      <c r="AB9867" s="13"/>
      <c r="AC9867" s="13"/>
      <c r="AD9867" s="13"/>
      <c r="AE9867" s="13"/>
      <c r="AF9867" s="13"/>
      <c r="AG9867" s="13"/>
      <c r="AH9867" s="13"/>
      <c r="AI9867" s="13"/>
      <c r="AJ9867" s="13"/>
      <c r="AK9867" s="13"/>
      <c r="AL9867" s="13"/>
      <c r="AM9867" s="13"/>
      <c r="AN9867" s="13"/>
      <c r="AO9867" s="13"/>
      <c r="AP9867" s="13"/>
      <c r="AQ9867" s="13"/>
      <c r="AR9867" s="13"/>
      <c r="AS9867" s="13"/>
      <c r="AT9867" s="13"/>
      <c r="AU9867" s="13"/>
      <c r="AV9867" s="13"/>
      <c r="AW9867" s="13"/>
      <c r="AX9867" s="13"/>
      <c r="AY9867" s="13"/>
      <c r="AZ9867" s="12"/>
      <c r="BA9867" s="12"/>
      <c r="BB9867" s="12"/>
      <c r="BC9867" s="11"/>
      <c r="BD9867" s="11"/>
      <c r="BE9867" s="11"/>
      <c r="BF9867" s="11"/>
    </row>
    <row r="9868" spans="1:58" x14ac:dyDescent="0.25">
      <c r="A9868" s="13"/>
      <c r="B9868" s="13"/>
      <c r="C9868" s="13"/>
      <c r="D9868" s="13"/>
      <c r="E9868" s="13"/>
      <c r="F9868" s="13"/>
      <c r="G9868" s="13"/>
      <c r="H9868" s="13"/>
      <c r="I9868" s="13"/>
      <c r="J9868" s="13"/>
      <c r="K9868" s="13"/>
      <c r="L9868" s="13"/>
      <c r="M9868" s="13"/>
      <c r="N9868" s="13"/>
      <c r="O9868" s="13"/>
      <c r="P9868" s="13"/>
      <c r="Q9868" s="13"/>
      <c r="R9868" s="13"/>
      <c r="S9868" s="13"/>
      <c r="T9868" s="13"/>
      <c r="U9868" s="13"/>
      <c r="V9868" s="13"/>
      <c r="W9868" s="13"/>
      <c r="X9868" s="13"/>
      <c r="Y9868" s="13"/>
      <c r="Z9868" s="13"/>
      <c r="AA9868" s="13"/>
      <c r="AB9868" s="13"/>
      <c r="AC9868" s="13"/>
      <c r="AD9868" s="13"/>
      <c r="AE9868" s="13"/>
      <c r="AF9868" s="13"/>
      <c r="AG9868" s="13"/>
      <c r="AH9868" s="13"/>
      <c r="AI9868" s="13"/>
      <c r="AJ9868" s="13"/>
      <c r="AK9868" s="13"/>
      <c r="AL9868" s="13"/>
      <c r="AM9868" s="13"/>
      <c r="AN9868" s="13"/>
      <c r="AO9868" s="13"/>
      <c r="AP9868" s="13"/>
      <c r="AQ9868" s="13"/>
      <c r="AR9868" s="13"/>
      <c r="AS9868" s="13"/>
      <c r="AT9868" s="13"/>
      <c r="AU9868" s="13"/>
      <c r="AV9868" s="13"/>
      <c r="AW9868" s="13"/>
      <c r="AX9868" s="13"/>
      <c r="AY9868" s="13"/>
      <c r="AZ9868" s="12"/>
      <c r="BA9868" s="12"/>
      <c r="BB9868" s="12"/>
      <c r="BC9868" s="11"/>
      <c r="BD9868" s="11"/>
      <c r="BE9868" s="11"/>
      <c r="BF9868" s="11"/>
    </row>
    <row r="9869" spans="1:58" x14ac:dyDescent="0.25">
      <c r="A9869" s="13"/>
      <c r="B9869" s="13"/>
      <c r="C9869" s="13"/>
      <c r="D9869" s="13"/>
      <c r="E9869" s="13"/>
      <c r="F9869" s="13"/>
      <c r="G9869" s="13"/>
      <c r="H9869" s="13"/>
      <c r="I9869" s="13"/>
      <c r="J9869" s="13"/>
      <c r="K9869" s="13"/>
      <c r="L9869" s="13"/>
      <c r="M9869" s="13"/>
      <c r="N9869" s="13"/>
      <c r="O9869" s="13"/>
      <c r="P9869" s="13"/>
      <c r="Q9869" s="13"/>
      <c r="R9869" s="13"/>
      <c r="S9869" s="13"/>
      <c r="T9869" s="13"/>
      <c r="U9869" s="13"/>
      <c r="V9869" s="13"/>
      <c r="W9869" s="13"/>
      <c r="X9869" s="13"/>
      <c r="Y9869" s="13"/>
      <c r="Z9869" s="13"/>
      <c r="AA9869" s="13"/>
      <c r="AB9869" s="13"/>
      <c r="AC9869" s="13"/>
      <c r="AD9869" s="13"/>
      <c r="AE9869" s="13"/>
      <c r="AF9869" s="13"/>
      <c r="AG9869" s="13"/>
      <c r="AH9869" s="13"/>
      <c r="AI9869" s="13"/>
      <c r="AJ9869" s="13"/>
      <c r="AK9869" s="13"/>
      <c r="AL9869" s="13"/>
      <c r="AM9869" s="13"/>
      <c r="AN9869" s="13"/>
      <c r="AO9869" s="13"/>
      <c r="AP9869" s="13"/>
      <c r="AQ9869" s="13"/>
      <c r="AR9869" s="13"/>
      <c r="AS9869" s="13"/>
      <c r="AT9869" s="13"/>
      <c r="AU9869" s="13"/>
      <c r="AV9869" s="13"/>
      <c r="AW9869" s="13"/>
      <c r="AX9869" s="13"/>
      <c r="AY9869" s="13"/>
      <c r="AZ9869" s="12"/>
      <c r="BA9869" s="12"/>
      <c r="BB9869" s="12"/>
      <c r="BC9869" s="11"/>
      <c r="BD9869" s="11"/>
      <c r="BE9869" s="11"/>
      <c r="BF9869" s="11"/>
    </row>
    <row r="9870" spans="1:58" x14ac:dyDescent="0.25">
      <c r="A9870" s="13"/>
      <c r="B9870" s="13"/>
      <c r="C9870" s="13"/>
      <c r="D9870" s="13"/>
      <c r="E9870" s="13"/>
      <c r="F9870" s="13"/>
      <c r="G9870" s="13"/>
      <c r="H9870" s="13"/>
      <c r="I9870" s="13"/>
      <c r="J9870" s="13"/>
      <c r="K9870" s="13"/>
      <c r="L9870" s="13"/>
      <c r="M9870" s="13"/>
      <c r="N9870" s="13"/>
      <c r="O9870" s="13"/>
      <c r="P9870" s="13"/>
      <c r="Q9870" s="13"/>
      <c r="R9870" s="13"/>
      <c r="S9870" s="13"/>
      <c r="T9870" s="13"/>
      <c r="U9870" s="13"/>
      <c r="V9870" s="13"/>
      <c r="W9870" s="13"/>
      <c r="X9870" s="13"/>
      <c r="Y9870" s="13"/>
      <c r="Z9870" s="13"/>
      <c r="AA9870" s="13"/>
      <c r="AB9870" s="13"/>
      <c r="AC9870" s="13"/>
      <c r="AD9870" s="13"/>
      <c r="AE9870" s="13"/>
      <c r="AF9870" s="13"/>
      <c r="AG9870" s="13"/>
      <c r="AH9870" s="13"/>
      <c r="AI9870" s="13"/>
      <c r="AJ9870" s="13"/>
      <c r="AK9870" s="13"/>
      <c r="AL9870" s="13"/>
      <c r="AM9870" s="13"/>
      <c r="AN9870" s="13"/>
      <c r="AO9870" s="13"/>
      <c r="AP9870" s="13"/>
      <c r="AQ9870" s="13"/>
      <c r="AR9870" s="13"/>
      <c r="AS9870" s="13"/>
      <c r="AT9870" s="13"/>
      <c r="AU9870" s="13"/>
      <c r="AV9870" s="13"/>
      <c r="AW9870" s="13"/>
      <c r="AX9870" s="13"/>
      <c r="AY9870" s="13"/>
      <c r="AZ9870" s="12"/>
      <c r="BA9870" s="12"/>
      <c r="BB9870" s="12"/>
      <c r="BC9870" s="11"/>
      <c r="BD9870" s="11"/>
      <c r="BE9870" s="11"/>
      <c r="BF9870" s="11"/>
    </row>
    <row r="9871" spans="1:58" x14ac:dyDescent="0.25">
      <c r="A9871" s="13"/>
      <c r="B9871" s="13"/>
      <c r="C9871" s="13"/>
      <c r="D9871" s="13"/>
      <c r="E9871" s="13"/>
      <c r="F9871" s="13"/>
      <c r="G9871" s="13"/>
      <c r="H9871" s="13"/>
      <c r="I9871" s="13"/>
      <c r="J9871" s="13"/>
      <c r="K9871" s="13"/>
      <c r="L9871" s="13"/>
      <c r="M9871" s="13"/>
      <c r="N9871" s="13"/>
      <c r="O9871" s="13"/>
      <c r="P9871" s="13"/>
      <c r="Q9871" s="13"/>
      <c r="R9871" s="13"/>
      <c r="S9871" s="13"/>
      <c r="T9871" s="13"/>
      <c r="U9871" s="13"/>
      <c r="V9871" s="13"/>
      <c r="W9871" s="13"/>
      <c r="X9871" s="13"/>
      <c r="Y9871" s="13"/>
      <c r="Z9871" s="13"/>
      <c r="AA9871" s="13"/>
      <c r="AB9871" s="13"/>
      <c r="AC9871" s="13"/>
      <c r="AD9871" s="13"/>
      <c r="AE9871" s="13"/>
      <c r="AF9871" s="13"/>
      <c r="AG9871" s="13"/>
      <c r="AH9871" s="13"/>
      <c r="AI9871" s="13"/>
      <c r="AJ9871" s="13"/>
      <c r="AK9871" s="13"/>
      <c r="AL9871" s="13"/>
      <c r="AM9871" s="13"/>
      <c r="AN9871" s="13"/>
      <c r="AO9871" s="13"/>
      <c r="AP9871" s="13"/>
      <c r="AQ9871" s="13"/>
      <c r="AR9871" s="13"/>
      <c r="AS9871" s="13"/>
      <c r="AT9871" s="13"/>
      <c r="AU9871" s="13"/>
      <c r="AV9871" s="13"/>
      <c r="AW9871" s="13"/>
      <c r="AX9871" s="13"/>
      <c r="AY9871" s="13"/>
      <c r="AZ9871" s="12"/>
      <c r="BA9871" s="12"/>
      <c r="BB9871" s="12"/>
      <c r="BC9871" s="11"/>
      <c r="BD9871" s="11"/>
      <c r="BE9871" s="11"/>
      <c r="BF9871" s="11"/>
    </row>
    <row r="9872" spans="1:58" x14ac:dyDescent="0.25">
      <c r="A9872" s="13"/>
      <c r="B9872" s="13"/>
      <c r="C9872" s="13"/>
      <c r="D9872" s="13"/>
      <c r="E9872" s="13"/>
      <c r="F9872" s="13"/>
      <c r="G9872" s="13"/>
      <c r="H9872" s="13"/>
      <c r="I9872" s="13"/>
      <c r="J9872" s="13"/>
      <c r="K9872" s="13"/>
      <c r="L9872" s="13"/>
      <c r="M9872" s="13"/>
      <c r="N9872" s="13"/>
      <c r="O9872" s="13"/>
      <c r="P9872" s="13"/>
      <c r="Q9872" s="13"/>
      <c r="R9872" s="13"/>
      <c r="S9872" s="13"/>
      <c r="T9872" s="13"/>
      <c r="U9872" s="13"/>
      <c r="V9872" s="13"/>
      <c r="W9872" s="13"/>
      <c r="X9872" s="13"/>
      <c r="Y9872" s="13"/>
      <c r="Z9872" s="13"/>
      <c r="AA9872" s="13"/>
      <c r="AB9872" s="13"/>
      <c r="AC9872" s="13"/>
      <c r="AD9872" s="13"/>
      <c r="AE9872" s="13"/>
      <c r="AF9872" s="13"/>
      <c r="AG9872" s="13"/>
      <c r="AH9872" s="13"/>
      <c r="AI9872" s="13"/>
      <c r="AJ9872" s="13"/>
      <c r="AK9872" s="13"/>
      <c r="AL9872" s="13"/>
      <c r="AM9872" s="13"/>
      <c r="AN9872" s="13"/>
      <c r="AO9872" s="13"/>
      <c r="AP9872" s="13"/>
      <c r="AQ9872" s="13"/>
      <c r="AR9872" s="13"/>
      <c r="AS9872" s="13"/>
      <c r="AT9872" s="13"/>
      <c r="AU9872" s="13"/>
      <c r="AV9872" s="13"/>
      <c r="AW9872" s="13"/>
      <c r="AX9872" s="13"/>
      <c r="AY9872" s="13"/>
      <c r="AZ9872" s="12"/>
      <c r="BA9872" s="12"/>
      <c r="BB9872" s="12"/>
      <c r="BC9872" s="11"/>
      <c r="BD9872" s="11"/>
      <c r="BE9872" s="11"/>
      <c r="BF9872" s="11"/>
    </row>
    <row r="9873" spans="1:58" x14ac:dyDescent="0.25">
      <c r="A9873" s="13"/>
      <c r="B9873" s="13"/>
      <c r="C9873" s="13"/>
      <c r="D9873" s="13"/>
      <c r="E9873" s="13"/>
      <c r="F9873" s="13"/>
      <c r="G9873" s="13"/>
      <c r="H9873" s="13"/>
      <c r="I9873" s="13"/>
      <c r="J9873" s="13"/>
      <c r="K9873" s="13"/>
      <c r="L9873" s="13"/>
      <c r="M9873" s="13"/>
      <c r="N9873" s="13"/>
      <c r="O9873" s="13"/>
      <c r="P9873" s="13"/>
      <c r="Q9873" s="13"/>
      <c r="R9873" s="13"/>
      <c r="S9873" s="13"/>
      <c r="T9873" s="13"/>
      <c r="U9873" s="13"/>
      <c r="V9873" s="13"/>
      <c r="W9873" s="13"/>
      <c r="X9873" s="13"/>
      <c r="Y9873" s="13"/>
      <c r="Z9873" s="13"/>
      <c r="AA9873" s="13"/>
      <c r="AB9873" s="13"/>
      <c r="AC9873" s="13"/>
      <c r="AD9873" s="13"/>
      <c r="AE9873" s="13"/>
      <c r="AF9873" s="13"/>
      <c r="AG9873" s="13"/>
      <c r="AH9873" s="13"/>
      <c r="AI9873" s="13"/>
      <c r="AJ9873" s="13"/>
      <c r="AK9873" s="13"/>
      <c r="AL9873" s="13"/>
      <c r="AM9873" s="13"/>
      <c r="AN9873" s="13"/>
      <c r="AO9873" s="13"/>
      <c r="AP9873" s="13"/>
      <c r="AQ9873" s="13"/>
      <c r="AR9873" s="13"/>
      <c r="AS9873" s="13"/>
      <c r="AT9873" s="13"/>
      <c r="AU9873" s="13"/>
      <c r="AV9873" s="13"/>
      <c r="AW9873" s="13"/>
      <c r="AX9873" s="13"/>
      <c r="AY9873" s="13"/>
      <c r="AZ9873" s="12"/>
      <c r="BA9873" s="12"/>
      <c r="BB9873" s="12"/>
      <c r="BC9873" s="11"/>
      <c r="BD9873" s="11"/>
      <c r="BE9873" s="11"/>
      <c r="BF9873" s="11"/>
    </row>
    <row r="9874" spans="1:58" x14ac:dyDescent="0.25">
      <c r="A9874" s="13"/>
      <c r="B9874" s="13"/>
      <c r="C9874" s="13"/>
      <c r="D9874" s="13"/>
      <c r="E9874" s="13"/>
      <c r="F9874" s="13"/>
      <c r="G9874" s="13"/>
      <c r="H9874" s="13"/>
      <c r="I9874" s="13"/>
      <c r="J9874" s="13"/>
      <c r="K9874" s="13"/>
      <c r="L9874" s="13"/>
      <c r="M9874" s="13"/>
      <c r="N9874" s="13"/>
      <c r="O9874" s="13"/>
      <c r="P9874" s="13"/>
      <c r="Q9874" s="13"/>
      <c r="R9874" s="13"/>
      <c r="S9874" s="13"/>
      <c r="T9874" s="13"/>
      <c r="U9874" s="13"/>
      <c r="V9874" s="13"/>
      <c r="W9874" s="13"/>
      <c r="X9874" s="13"/>
      <c r="Y9874" s="13"/>
      <c r="Z9874" s="13"/>
      <c r="AA9874" s="13"/>
      <c r="AB9874" s="13"/>
      <c r="AC9874" s="13"/>
      <c r="AD9874" s="13"/>
      <c r="AE9874" s="13"/>
      <c r="AF9874" s="13"/>
      <c r="AG9874" s="13"/>
      <c r="AH9874" s="13"/>
      <c r="AI9874" s="13"/>
      <c r="AJ9874" s="13"/>
      <c r="AK9874" s="13"/>
      <c r="AL9874" s="13"/>
      <c r="AM9874" s="13"/>
      <c r="AN9874" s="13"/>
      <c r="AO9874" s="13"/>
      <c r="AP9874" s="13"/>
      <c r="AQ9874" s="13"/>
      <c r="AR9874" s="13"/>
      <c r="AS9874" s="13"/>
      <c r="AT9874" s="13"/>
      <c r="AU9874" s="13"/>
      <c r="AV9874" s="13"/>
      <c r="AW9874" s="13"/>
      <c r="AX9874" s="13"/>
      <c r="AY9874" s="13"/>
      <c r="AZ9874" s="12"/>
      <c r="BA9874" s="12"/>
      <c r="BB9874" s="12"/>
      <c r="BC9874" s="11"/>
      <c r="BD9874" s="11"/>
      <c r="BE9874" s="11"/>
      <c r="BF9874" s="11"/>
    </row>
    <row r="9875" spans="1:58" x14ac:dyDescent="0.25">
      <c r="A9875" s="13"/>
      <c r="B9875" s="13"/>
      <c r="C9875" s="13"/>
      <c r="D9875" s="13"/>
      <c r="E9875" s="13"/>
      <c r="F9875" s="13"/>
      <c r="G9875" s="13"/>
      <c r="H9875" s="13"/>
      <c r="I9875" s="13"/>
      <c r="J9875" s="13"/>
      <c r="K9875" s="13"/>
      <c r="L9875" s="13"/>
      <c r="M9875" s="13"/>
      <c r="N9875" s="13"/>
      <c r="O9875" s="13"/>
      <c r="P9875" s="13"/>
      <c r="Q9875" s="13"/>
      <c r="R9875" s="13"/>
      <c r="S9875" s="13"/>
      <c r="T9875" s="13"/>
      <c r="U9875" s="13"/>
      <c r="V9875" s="13"/>
      <c r="W9875" s="13"/>
      <c r="X9875" s="13"/>
      <c r="Y9875" s="13"/>
      <c r="Z9875" s="13"/>
      <c r="AA9875" s="13"/>
      <c r="AB9875" s="13"/>
      <c r="AC9875" s="13"/>
      <c r="AD9875" s="13"/>
      <c r="AE9875" s="13"/>
      <c r="AF9875" s="13"/>
      <c r="AG9875" s="13"/>
      <c r="AH9875" s="13"/>
      <c r="AI9875" s="13"/>
      <c r="AJ9875" s="13"/>
      <c r="AK9875" s="13"/>
      <c r="AL9875" s="13"/>
      <c r="AM9875" s="13"/>
      <c r="AN9875" s="13"/>
      <c r="AO9875" s="13"/>
      <c r="AP9875" s="13"/>
      <c r="AQ9875" s="13"/>
      <c r="AR9875" s="13"/>
      <c r="AS9875" s="13"/>
      <c r="AT9875" s="13"/>
      <c r="AU9875" s="13"/>
      <c r="AV9875" s="13"/>
      <c r="AW9875" s="13"/>
      <c r="AX9875" s="13"/>
      <c r="AY9875" s="13"/>
      <c r="AZ9875" s="12"/>
      <c r="BA9875" s="12"/>
      <c r="BB9875" s="12"/>
      <c r="BC9875" s="11"/>
      <c r="BD9875" s="11"/>
      <c r="BE9875" s="11"/>
      <c r="BF9875" s="11"/>
    </row>
    <row r="9876" spans="1:58" x14ac:dyDescent="0.25">
      <c r="A9876" s="13"/>
      <c r="B9876" s="13"/>
      <c r="C9876" s="13"/>
      <c r="D9876" s="13"/>
      <c r="E9876" s="13"/>
      <c r="F9876" s="13"/>
      <c r="G9876" s="13"/>
      <c r="H9876" s="13"/>
      <c r="I9876" s="13"/>
      <c r="J9876" s="13"/>
      <c r="K9876" s="13"/>
      <c r="L9876" s="13"/>
      <c r="M9876" s="13"/>
      <c r="N9876" s="13"/>
      <c r="O9876" s="13"/>
      <c r="P9876" s="13"/>
      <c r="Q9876" s="13"/>
      <c r="R9876" s="13"/>
      <c r="S9876" s="13"/>
      <c r="T9876" s="13"/>
      <c r="U9876" s="13"/>
      <c r="V9876" s="13"/>
      <c r="W9876" s="13"/>
      <c r="X9876" s="13"/>
      <c r="Y9876" s="13"/>
      <c r="Z9876" s="13"/>
      <c r="AA9876" s="13"/>
      <c r="AB9876" s="13"/>
      <c r="AC9876" s="13"/>
      <c r="AD9876" s="13"/>
      <c r="AE9876" s="13"/>
      <c r="AF9876" s="13"/>
      <c r="AG9876" s="13"/>
      <c r="AH9876" s="13"/>
      <c r="AI9876" s="13"/>
      <c r="AJ9876" s="13"/>
      <c r="AK9876" s="13"/>
      <c r="AL9876" s="13"/>
      <c r="AM9876" s="13"/>
      <c r="AN9876" s="13"/>
      <c r="AO9876" s="13"/>
      <c r="AP9876" s="13"/>
      <c r="AQ9876" s="13"/>
      <c r="AR9876" s="13"/>
      <c r="AS9876" s="13"/>
      <c r="AT9876" s="13"/>
      <c r="AU9876" s="13"/>
      <c r="AV9876" s="13"/>
      <c r="AW9876" s="13"/>
      <c r="AX9876" s="13"/>
      <c r="AY9876" s="13"/>
      <c r="AZ9876" s="12"/>
      <c r="BA9876" s="12"/>
      <c r="BB9876" s="12"/>
      <c r="BC9876" s="11"/>
      <c r="BD9876" s="11"/>
      <c r="BE9876" s="11"/>
      <c r="BF9876" s="11"/>
    </row>
    <row r="9877" spans="1:58" x14ac:dyDescent="0.25">
      <c r="A9877" s="13"/>
      <c r="B9877" s="13"/>
      <c r="C9877" s="13"/>
      <c r="D9877" s="13"/>
      <c r="E9877" s="13"/>
      <c r="F9877" s="13"/>
      <c r="G9877" s="13"/>
      <c r="H9877" s="13"/>
      <c r="I9877" s="13"/>
      <c r="J9877" s="13"/>
      <c r="K9877" s="13"/>
      <c r="L9877" s="13"/>
      <c r="M9877" s="13"/>
      <c r="N9877" s="13"/>
      <c r="O9877" s="13"/>
      <c r="P9877" s="13"/>
      <c r="Q9877" s="13"/>
      <c r="R9877" s="13"/>
      <c r="S9877" s="13"/>
      <c r="T9877" s="13"/>
      <c r="U9877" s="13"/>
      <c r="V9877" s="13"/>
      <c r="W9877" s="13"/>
      <c r="X9877" s="13"/>
      <c r="Y9877" s="13"/>
      <c r="Z9877" s="13"/>
      <c r="AA9877" s="13"/>
      <c r="AB9877" s="13"/>
      <c r="AC9877" s="13"/>
      <c r="AD9877" s="13"/>
      <c r="AE9877" s="13"/>
      <c r="AF9877" s="13"/>
      <c r="AG9877" s="13"/>
      <c r="AH9877" s="13"/>
      <c r="AI9877" s="13"/>
      <c r="AJ9877" s="13"/>
      <c r="AK9877" s="13"/>
      <c r="AL9877" s="13"/>
      <c r="AM9877" s="13"/>
      <c r="AN9877" s="13"/>
      <c r="AO9877" s="13"/>
      <c r="AP9877" s="13"/>
      <c r="AQ9877" s="13"/>
      <c r="AR9877" s="13"/>
      <c r="AS9877" s="13"/>
      <c r="AT9877" s="13"/>
      <c r="AU9877" s="13"/>
      <c r="AV9877" s="13"/>
      <c r="AW9877" s="13"/>
      <c r="AX9877" s="13"/>
      <c r="AY9877" s="13"/>
      <c r="AZ9877" s="12"/>
      <c r="BA9877" s="12"/>
      <c r="BB9877" s="12"/>
      <c r="BC9877" s="11"/>
      <c r="BD9877" s="11"/>
      <c r="BE9877" s="11"/>
      <c r="BF9877" s="11"/>
    </row>
    <row r="9878" spans="1:58" x14ac:dyDescent="0.25">
      <c r="A9878" s="13"/>
      <c r="B9878" s="13"/>
      <c r="C9878" s="13"/>
      <c r="D9878" s="13"/>
      <c r="E9878" s="13"/>
      <c r="F9878" s="13"/>
      <c r="G9878" s="13"/>
      <c r="H9878" s="13"/>
      <c r="I9878" s="13"/>
      <c r="J9878" s="13"/>
      <c r="K9878" s="13"/>
      <c r="L9878" s="13"/>
      <c r="M9878" s="13"/>
      <c r="N9878" s="13"/>
      <c r="O9878" s="13"/>
      <c r="P9878" s="13"/>
      <c r="Q9878" s="13"/>
      <c r="R9878" s="13"/>
      <c r="S9878" s="13"/>
      <c r="T9878" s="13"/>
      <c r="U9878" s="13"/>
      <c r="V9878" s="13"/>
      <c r="W9878" s="13"/>
      <c r="X9878" s="13"/>
      <c r="Y9878" s="13"/>
      <c r="Z9878" s="13"/>
      <c r="AA9878" s="13"/>
      <c r="AB9878" s="13"/>
      <c r="AC9878" s="13"/>
      <c r="AD9878" s="13"/>
      <c r="AE9878" s="13"/>
      <c r="AF9878" s="13"/>
      <c r="AG9878" s="13"/>
      <c r="AH9878" s="13"/>
      <c r="AI9878" s="13"/>
      <c r="AJ9878" s="13"/>
      <c r="AK9878" s="13"/>
      <c r="AL9878" s="13"/>
      <c r="AM9878" s="13"/>
      <c r="AN9878" s="13"/>
      <c r="AO9878" s="13"/>
      <c r="AP9878" s="13"/>
      <c r="AQ9878" s="13"/>
      <c r="AR9878" s="13"/>
      <c r="AS9878" s="13"/>
      <c r="AT9878" s="13"/>
      <c r="AU9878" s="13"/>
      <c r="AV9878" s="13"/>
      <c r="AW9878" s="13"/>
      <c r="AX9878" s="13"/>
      <c r="AY9878" s="13"/>
      <c r="AZ9878" s="12"/>
      <c r="BA9878" s="12"/>
      <c r="BB9878" s="12"/>
      <c r="BC9878" s="11"/>
      <c r="BD9878" s="11"/>
      <c r="BE9878" s="11"/>
      <c r="BF9878" s="11"/>
    </row>
    <row r="9879" spans="1:58" x14ac:dyDescent="0.25">
      <c r="A9879" s="13"/>
      <c r="B9879" s="13"/>
      <c r="C9879" s="13"/>
      <c r="D9879" s="13"/>
      <c r="E9879" s="13"/>
      <c r="F9879" s="13"/>
      <c r="G9879" s="13"/>
      <c r="H9879" s="13"/>
      <c r="I9879" s="13"/>
      <c r="J9879" s="13"/>
      <c r="K9879" s="13"/>
      <c r="L9879" s="13"/>
      <c r="M9879" s="13"/>
      <c r="N9879" s="13"/>
      <c r="O9879" s="13"/>
      <c r="P9879" s="13"/>
      <c r="Q9879" s="13"/>
      <c r="R9879" s="13"/>
      <c r="S9879" s="13"/>
      <c r="T9879" s="13"/>
      <c r="U9879" s="13"/>
      <c r="V9879" s="13"/>
      <c r="W9879" s="13"/>
      <c r="X9879" s="13"/>
      <c r="Y9879" s="13"/>
      <c r="Z9879" s="13"/>
      <c r="AA9879" s="13"/>
      <c r="AB9879" s="13"/>
      <c r="AC9879" s="13"/>
      <c r="AD9879" s="13"/>
      <c r="AE9879" s="13"/>
      <c r="AF9879" s="13"/>
      <c r="AG9879" s="13"/>
      <c r="AH9879" s="13"/>
      <c r="AI9879" s="13"/>
      <c r="AJ9879" s="13"/>
      <c r="AK9879" s="13"/>
      <c r="AL9879" s="13"/>
      <c r="AM9879" s="13"/>
      <c r="AN9879" s="13"/>
      <c r="AO9879" s="13"/>
      <c r="AP9879" s="13"/>
      <c r="AQ9879" s="13"/>
      <c r="AR9879" s="13"/>
      <c r="AS9879" s="13"/>
      <c r="AT9879" s="13"/>
      <c r="AU9879" s="13"/>
      <c r="AV9879" s="13"/>
      <c r="AW9879" s="13"/>
      <c r="AX9879" s="13"/>
      <c r="AY9879" s="13"/>
      <c r="AZ9879" s="12"/>
      <c r="BA9879" s="12"/>
      <c r="BB9879" s="12"/>
      <c r="BC9879" s="11"/>
      <c r="BD9879" s="11"/>
      <c r="BE9879" s="11"/>
      <c r="BF9879" s="11"/>
    </row>
    <row r="9880" spans="1:58" x14ac:dyDescent="0.25">
      <c r="A9880" s="13"/>
      <c r="B9880" s="13"/>
      <c r="C9880" s="13"/>
      <c r="D9880" s="13"/>
      <c r="E9880" s="13"/>
      <c r="F9880" s="13"/>
      <c r="G9880" s="13"/>
      <c r="H9880" s="13"/>
      <c r="I9880" s="13"/>
      <c r="J9880" s="13"/>
      <c r="K9880" s="13"/>
      <c r="L9880" s="13"/>
      <c r="M9880" s="13"/>
      <c r="N9880" s="13"/>
      <c r="O9880" s="13"/>
      <c r="P9880" s="13"/>
      <c r="Q9880" s="13"/>
      <c r="R9880" s="13"/>
      <c r="S9880" s="13"/>
      <c r="T9880" s="13"/>
      <c r="U9880" s="13"/>
      <c r="V9880" s="13"/>
      <c r="W9880" s="13"/>
      <c r="X9880" s="13"/>
      <c r="Y9880" s="13"/>
      <c r="Z9880" s="13"/>
      <c r="AA9880" s="13"/>
      <c r="AB9880" s="13"/>
      <c r="AC9880" s="13"/>
      <c r="AD9880" s="13"/>
      <c r="AE9880" s="13"/>
      <c r="AF9880" s="13"/>
      <c r="AG9880" s="13"/>
      <c r="AH9880" s="13"/>
      <c r="AI9880" s="13"/>
      <c r="AJ9880" s="13"/>
      <c r="AK9880" s="13"/>
      <c r="AL9880" s="13"/>
      <c r="AM9880" s="13"/>
      <c r="AN9880" s="13"/>
      <c r="AO9880" s="13"/>
      <c r="AP9880" s="13"/>
      <c r="AQ9880" s="13"/>
      <c r="AR9880" s="13"/>
      <c r="AS9880" s="13"/>
      <c r="AT9880" s="13"/>
      <c r="AU9880" s="13"/>
      <c r="AV9880" s="13"/>
      <c r="AW9880" s="13"/>
      <c r="AX9880" s="13"/>
      <c r="AY9880" s="13"/>
      <c r="AZ9880" s="12"/>
      <c r="BA9880" s="12"/>
      <c r="BB9880" s="12"/>
      <c r="BC9880" s="11"/>
      <c r="BD9880" s="11"/>
      <c r="BE9880" s="11"/>
      <c r="BF9880" s="11"/>
    </row>
    <row r="9881" spans="1:58" x14ac:dyDescent="0.25">
      <c r="A9881" s="13"/>
      <c r="B9881" s="13"/>
      <c r="C9881" s="13"/>
      <c r="D9881" s="13"/>
      <c r="E9881" s="13"/>
      <c r="F9881" s="13"/>
      <c r="G9881" s="13"/>
      <c r="H9881" s="13"/>
      <c r="I9881" s="13"/>
      <c r="J9881" s="13"/>
      <c r="K9881" s="13"/>
      <c r="L9881" s="13"/>
      <c r="M9881" s="13"/>
      <c r="N9881" s="13"/>
      <c r="O9881" s="13"/>
      <c r="P9881" s="13"/>
      <c r="Q9881" s="13"/>
      <c r="R9881" s="13"/>
      <c r="S9881" s="13"/>
      <c r="T9881" s="13"/>
      <c r="U9881" s="13"/>
      <c r="V9881" s="13"/>
      <c r="W9881" s="13"/>
      <c r="X9881" s="13"/>
      <c r="Y9881" s="13"/>
      <c r="Z9881" s="13"/>
      <c r="AA9881" s="13"/>
      <c r="AB9881" s="13"/>
      <c r="AC9881" s="13"/>
      <c r="AD9881" s="13"/>
      <c r="AE9881" s="13"/>
      <c r="AF9881" s="13"/>
      <c r="AG9881" s="13"/>
      <c r="AH9881" s="13"/>
      <c r="AI9881" s="13"/>
      <c r="AJ9881" s="13"/>
      <c r="AK9881" s="13"/>
      <c r="AL9881" s="13"/>
      <c r="AM9881" s="13"/>
      <c r="AN9881" s="13"/>
      <c r="AO9881" s="13"/>
      <c r="AP9881" s="13"/>
      <c r="AQ9881" s="13"/>
      <c r="AR9881" s="13"/>
      <c r="AS9881" s="13"/>
      <c r="AT9881" s="13"/>
      <c r="AU9881" s="13"/>
      <c r="AV9881" s="13"/>
      <c r="AW9881" s="13"/>
      <c r="AX9881" s="13"/>
      <c r="AY9881" s="13"/>
      <c r="AZ9881" s="12"/>
      <c r="BA9881" s="12"/>
      <c r="BB9881" s="12"/>
      <c r="BC9881" s="11"/>
      <c r="BD9881" s="11"/>
      <c r="BE9881" s="11"/>
      <c r="BF9881" s="11"/>
    </row>
    <row r="9882" spans="1:58" x14ac:dyDescent="0.25">
      <c r="A9882" s="13"/>
      <c r="B9882" s="13"/>
      <c r="C9882" s="13"/>
      <c r="D9882" s="13"/>
      <c r="E9882" s="13"/>
      <c r="F9882" s="13"/>
      <c r="G9882" s="13"/>
      <c r="H9882" s="13"/>
      <c r="I9882" s="13"/>
      <c r="J9882" s="13"/>
      <c r="K9882" s="13"/>
      <c r="L9882" s="13"/>
      <c r="M9882" s="13"/>
      <c r="N9882" s="13"/>
      <c r="O9882" s="13"/>
      <c r="P9882" s="13"/>
      <c r="Q9882" s="13"/>
      <c r="R9882" s="13"/>
      <c r="S9882" s="13"/>
      <c r="T9882" s="13"/>
      <c r="U9882" s="13"/>
      <c r="V9882" s="13"/>
      <c r="W9882" s="13"/>
      <c r="X9882" s="13"/>
      <c r="Y9882" s="13"/>
      <c r="Z9882" s="13"/>
      <c r="AA9882" s="13"/>
      <c r="AB9882" s="13"/>
      <c r="AC9882" s="13"/>
      <c r="AD9882" s="13"/>
      <c r="AE9882" s="13"/>
      <c r="AF9882" s="13"/>
      <c r="AG9882" s="13"/>
      <c r="AH9882" s="13"/>
      <c r="AI9882" s="13"/>
      <c r="AJ9882" s="13"/>
      <c r="AK9882" s="13"/>
      <c r="AL9882" s="13"/>
      <c r="AM9882" s="13"/>
      <c r="AN9882" s="13"/>
      <c r="AO9882" s="13"/>
      <c r="AP9882" s="13"/>
      <c r="AQ9882" s="13"/>
      <c r="AR9882" s="13"/>
      <c r="AS9882" s="13"/>
      <c r="AT9882" s="13"/>
      <c r="AU9882" s="13"/>
      <c r="AV9882" s="13"/>
      <c r="AW9882" s="13"/>
      <c r="AX9882" s="13"/>
      <c r="AY9882" s="13"/>
      <c r="AZ9882" s="12"/>
      <c r="BA9882" s="12"/>
      <c r="BB9882" s="12"/>
      <c r="BC9882" s="11"/>
      <c r="BD9882" s="11"/>
      <c r="BE9882" s="11"/>
      <c r="BF9882" s="11"/>
    </row>
    <row r="9883" spans="1:58" x14ac:dyDescent="0.25">
      <c r="A9883" s="13"/>
      <c r="B9883" s="13"/>
      <c r="C9883" s="13"/>
      <c r="D9883" s="13"/>
      <c r="E9883" s="13"/>
      <c r="F9883" s="13"/>
      <c r="G9883" s="13"/>
      <c r="H9883" s="13"/>
      <c r="I9883" s="13"/>
      <c r="J9883" s="13"/>
      <c r="K9883" s="13"/>
      <c r="L9883" s="13"/>
      <c r="M9883" s="13"/>
      <c r="N9883" s="13"/>
      <c r="O9883" s="13"/>
      <c r="P9883" s="13"/>
      <c r="Q9883" s="13"/>
      <c r="R9883" s="13"/>
      <c r="S9883" s="13"/>
      <c r="T9883" s="13"/>
      <c r="U9883" s="13"/>
      <c r="V9883" s="13"/>
      <c r="W9883" s="13"/>
      <c r="X9883" s="13"/>
      <c r="Y9883" s="13"/>
      <c r="Z9883" s="13"/>
      <c r="AA9883" s="13"/>
      <c r="AB9883" s="13"/>
      <c r="AC9883" s="13"/>
      <c r="AD9883" s="13"/>
      <c r="AE9883" s="13"/>
      <c r="AF9883" s="13"/>
      <c r="AG9883" s="13"/>
      <c r="AH9883" s="13"/>
      <c r="AI9883" s="13"/>
      <c r="AJ9883" s="13"/>
      <c r="AK9883" s="13"/>
      <c r="AL9883" s="13"/>
      <c r="AM9883" s="13"/>
      <c r="AN9883" s="13"/>
      <c r="AO9883" s="13"/>
      <c r="AP9883" s="13"/>
      <c r="AQ9883" s="13"/>
      <c r="AR9883" s="13"/>
      <c r="AS9883" s="13"/>
      <c r="AT9883" s="13"/>
      <c r="AU9883" s="13"/>
      <c r="AV9883" s="13"/>
      <c r="AW9883" s="13"/>
      <c r="AX9883" s="13"/>
      <c r="AY9883" s="13"/>
      <c r="AZ9883" s="12"/>
      <c r="BA9883" s="12"/>
      <c r="BB9883" s="12"/>
      <c r="BC9883" s="11"/>
      <c r="BD9883" s="11"/>
      <c r="BE9883" s="11"/>
      <c r="BF9883" s="11"/>
    </row>
    <row r="9884" spans="1:58" x14ac:dyDescent="0.25">
      <c r="A9884" s="13"/>
      <c r="B9884" s="13"/>
      <c r="C9884" s="13"/>
      <c r="D9884" s="13"/>
      <c r="E9884" s="13"/>
      <c r="F9884" s="13"/>
      <c r="G9884" s="13"/>
      <c r="H9884" s="13"/>
      <c r="I9884" s="13"/>
      <c r="J9884" s="13"/>
      <c r="K9884" s="13"/>
      <c r="L9884" s="13"/>
      <c r="M9884" s="13"/>
      <c r="N9884" s="13"/>
      <c r="O9884" s="13"/>
      <c r="P9884" s="13"/>
      <c r="Q9884" s="13"/>
      <c r="R9884" s="13"/>
      <c r="S9884" s="13"/>
      <c r="T9884" s="13"/>
      <c r="U9884" s="13"/>
      <c r="V9884" s="13"/>
      <c r="W9884" s="13"/>
      <c r="X9884" s="13"/>
      <c r="Y9884" s="13"/>
      <c r="Z9884" s="13"/>
      <c r="AA9884" s="13"/>
      <c r="AB9884" s="13"/>
      <c r="AC9884" s="13"/>
      <c r="AD9884" s="13"/>
      <c r="AE9884" s="13"/>
      <c r="AF9884" s="13"/>
      <c r="AG9884" s="13"/>
      <c r="AH9884" s="13"/>
      <c r="AI9884" s="13"/>
      <c r="AJ9884" s="13"/>
      <c r="AK9884" s="13"/>
      <c r="AL9884" s="13"/>
      <c r="AM9884" s="13"/>
      <c r="AN9884" s="13"/>
      <c r="AO9884" s="13"/>
      <c r="AP9884" s="13"/>
      <c r="AQ9884" s="13"/>
      <c r="AR9884" s="13"/>
      <c r="AS9884" s="13"/>
      <c r="AT9884" s="13"/>
      <c r="AU9884" s="13"/>
      <c r="AV9884" s="13"/>
      <c r="AW9884" s="13"/>
      <c r="AX9884" s="13"/>
      <c r="AY9884" s="13"/>
      <c r="AZ9884" s="12"/>
      <c r="BA9884" s="12"/>
      <c r="BB9884" s="12"/>
      <c r="BC9884" s="11"/>
      <c r="BD9884" s="11"/>
      <c r="BE9884" s="11"/>
      <c r="BF9884" s="11"/>
    </row>
    <row r="9885" spans="1:58" x14ac:dyDescent="0.25">
      <c r="A9885" s="13"/>
      <c r="B9885" s="13"/>
      <c r="C9885" s="13"/>
      <c r="D9885" s="13"/>
      <c r="E9885" s="13"/>
      <c r="F9885" s="13"/>
      <c r="G9885" s="13"/>
      <c r="H9885" s="13"/>
      <c r="I9885" s="13"/>
      <c r="J9885" s="13"/>
      <c r="K9885" s="13"/>
      <c r="L9885" s="13"/>
      <c r="M9885" s="13"/>
      <c r="N9885" s="13"/>
      <c r="O9885" s="13"/>
      <c r="P9885" s="13"/>
      <c r="Q9885" s="13"/>
      <c r="R9885" s="13"/>
      <c r="S9885" s="13"/>
      <c r="T9885" s="13"/>
      <c r="U9885" s="13"/>
      <c r="V9885" s="13"/>
      <c r="W9885" s="13"/>
      <c r="X9885" s="13"/>
      <c r="Y9885" s="13"/>
      <c r="Z9885" s="13"/>
      <c r="AA9885" s="13"/>
      <c r="AB9885" s="13"/>
      <c r="AC9885" s="13"/>
      <c r="AD9885" s="13"/>
      <c r="AE9885" s="13"/>
      <c r="AF9885" s="13"/>
      <c r="AG9885" s="13"/>
      <c r="AH9885" s="13"/>
      <c r="AI9885" s="13"/>
      <c r="AJ9885" s="13"/>
      <c r="AK9885" s="13"/>
      <c r="AL9885" s="13"/>
      <c r="AM9885" s="13"/>
      <c r="AN9885" s="13"/>
      <c r="AO9885" s="13"/>
      <c r="AP9885" s="13"/>
      <c r="AQ9885" s="13"/>
      <c r="AR9885" s="13"/>
      <c r="AS9885" s="13"/>
      <c r="AT9885" s="13"/>
      <c r="AU9885" s="13"/>
      <c r="AV9885" s="13"/>
      <c r="AW9885" s="13"/>
      <c r="AX9885" s="13"/>
      <c r="AY9885" s="13"/>
      <c r="AZ9885" s="12"/>
      <c r="BA9885" s="12"/>
      <c r="BB9885" s="12"/>
      <c r="BC9885" s="11"/>
      <c r="BD9885" s="11"/>
      <c r="BE9885" s="11"/>
      <c r="BF9885" s="11"/>
    </row>
    <row r="9886" spans="1:58" x14ac:dyDescent="0.25">
      <c r="A9886" s="13"/>
      <c r="B9886" s="13"/>
      <c r="C9886" s="13"/>
      <c r="D9886" s="13"/>
      <c r="E9886" s="13"/>
      <c r="F9886" s="13"/>
      <c r="G9886" s="13"/>
      <c r="H9886" s="13"/>
      <c r="I9886" s="13"/>
      <c r="J9886" s="13"/>
      <c r="K9886" s="13"/>
      <c r="L9886" s="13"/>
      <c r="M9886" s="13"/>
      <c r="N9886" s="13"/>
      <c r="O9886" s="13"/>
      <c r="P9886" s="13"/>
      <c r="Q9886" s="13"/>
      <c r="R9886" s="13"/>
      <c r="S9886" s="13"/>
      <c r="T9886" s="13"/>
      <c r="U9886" s="13"/>
      <c r="V9886" s="13"/>
      <c r="W9886" s="13"/>
      <c r="X9886" s="13"/>
      <c r="Y9886" s="13"/>
      <c r="Z9886" s="13"/>
      <c r="AA9886" s="13"/>
      <c r="AB9886" s="13"/>
      <c r="AC9886" s="13"/>
      <c r="AD9886" s="13"/>
      <c r="AE9886" s="13"/>
      <c r="AF9886" s="13"/>
      <c r="AG9886" s="13"/>
      <c r="AH9886" s="13"/>
      <c r="AI9886" s="13"/>
      <c r="AJ9886" s="13"/>
      <c r="AK9886" s="13"/>
      <c r="AL9886" s="13"/>
      <c r="AM9886" s="13"/>
      <c r="AN9886" s="13"/>
      <c r="AO9886" s="13"/>
      <c r="AP9886" s="13"/>
      <c r="AQ9886" s="13"/>
      <c r="AR9886" s="13"/>
      <c r="AS9886" s="13"/>
      <c r="AT9886" s="13"/>
      <c r="AU9886" s="13"/>
      <c r="AV9886" s="13"/>
      <c r="AW9886" s="13"/>
      <c r="AX9886" s="13"/>
      <c r="AY9886" s="13"/>
      <c r="AZ9886" s="12"/>
      <c r="BA9886" s="12"/>
      <c r="BB9886" s="12"/>
      <c r="BC9886" s="11"/>
      <c r="BD9886" s="11"/>
      <c r="BE9886" s="11"/>
      <c r="BF9886" s="11"/>
    </row>
    <row r="9887" spans="1:58" x14ac:dyDescent="0.25">
      <c r="A9887" s="13"/>
      <c r="B9887" s="13"/>
      <c r="C9887" s="13"/>
      <c r="D9887" s="13"/>
      <c r="E9887" s="13"/>
      <c r="F9887" s="13"/>
      <c r="G9887" s="13"/>
      <c r="H9887" s="13"/>
      <c r="I9887" s="13"/>
      <c r="J9887" s="13"/>
      <c r="K9887" s="13"/>
      <c r="L9887" s="13"/>
      <c r="M9887" s="13"/>
      <c r="N9887" s="13"/>
      <c r="O9887" s="13"/>
      <c r="P9887" s="13"/>
      <c r="Q9887" s="13"/>
      <c r="R9887" s="13"/>
      <c r="S9887" s="13"/>
      <c r="T9887" s="13"/>
      <c r="U9887" s="13"/>
      <c r="V9887" s="13"/>
      <c r="W9887" s="13"/>
      <c r="X9887" s="13"/>
      <c r="Y9887" s="13"/>
      <c r="Z9887" s="13"/>
      <c r="AA9887" s="13"/>
      <c r="AB9887" s="13"/>
      <c r="AC9887" s="13"/>
      <c r="AD9887" s="13"/>
      <c r="AE9887" s="13"/>
      <c r="AF9887" s="13"/>
      <c r="AG9887" s="13"/>
      <c r="AH9887" s="13"/>
      <c r="AI9887" s="13"/>
      <c r="AJ9887" s="13"/>
      <c r="AK9887" s="13"/>
      <c r="AL9887" s="13"/>
      <c r="AM9887" s="13"/>
      <c r="AN9887" s="13"/>
      <c r="AO9887" s="13"/>
      <c r="AP9887" s="13"/>
      <c r="AQ9887" s="13"/>
      <c r="AR9887" s="13"/>
      <c r="AS9887" s="13"/>
      <c r="AT9887" s="13"/>
      <c r="AU9887" s="13"/>
      <c r="AV9887" s="13"/>
      <c r="AW9887" s="13"/>
      <c r="AX9887" s="13"/>
      <c r="AY9887" s="13"/>
      <c r="AZ9887" s="12"/>
      <c r="BA9887" s="12"/>
      <c r="BB9887" s="12"/>
      <c r="BC9887" s="11"/>
      <c r="BD9887" s="11"/>
      <c r="BE9887" s="11"/>
      <c r="BF9887" s="11"/>
    </row>
    <row r="9888" spans="1:58" x14ac:dyDescent="0.25">
      <c r="A9888" s="13"/>
      <c r="B9888" s="13"/>
      <c r="C9888" s="13"/>
      <c r="D9888" s="13"/>
      <c r="E9888" s="13"/>
      <c r="F9888" s="13"/>
      <c r="G9888" s="13"/>
      <c r="H9888" s="13"/>
      <c r="I9888" s="13"/>
      <c r="J9888" s="13"/>
      <c r="K9888" s="13"/>
      <c r="L9888" s="13"/>
      <c r="M9888" s="13"/>
      <c r="N9888" s="13"/>
      <c r="O9888" s="13"/>
      <c r="P9888" s="13"/>
      <c r="Q9888" s="13"/>
      <c r="R9888" s="13"/>
      <c r="S9888" s="13"/>
      <c r="T9888" s="13"/>
      <c r="U9888" s="13"/>
      <c r="V9888" s="13"/>
      <c r="W9888" s="13"/>
      <c r="X9888" s="13"/>
      <c r="Y9888" s="13"/>
      <c r="Z9888" s="13"/>
      <c r="AA9888" s="13"/>
      <c r="AB9888" s="13"/>
      <c r="AC9888" s="13"/>
      <c r="AD9888" s="13"/>
      <c r="AE9888" s="13"/>
      <c r="AF9888" s="13"/>
      <c r="AG9888" s="13"/>
      <c r="AH9888" s="13"/>
      <c r="AI9888" s="13"/>
      <c r="AJ9888" s="13"/>
      <c r="AK9888" s="13"/>
      <c r="AL9888" s="13"/>
      <c r="AM9888" s="13"/>
      <c r="AN9888" s="13"/>
      <c r="AO9888" s="13"/>
      <c r="AP9888" s="13"/>
      <c r="AQ9888" s="13"/>
      <c r="AR9888" s="13"/>
      <c r="AS9888" s="13"/>
      <c r="AT9888" s="13"/>
      <c r="AU9888" s="13"/>
      <c r="AV9888" s="13"/>
      <c r="AW9888" s="13"/>
      <c r="AX9888" s="13"/>
      <c r="AY9888" s="13"/>
      <c r="AZ9888" s="12"/>
      <c r="BA9888" s="12"/>
      <c r="BB9888" s="12"/>
      <c r="BC9888" s="11"/>
      <c r="BD9888" s="11"/>
      <c r="BE9888" s="11"/>
      <c r="BF9888" s="11"/>
    </row>
    <row r="9889" spans="1:58" x14ac:dyDescent="0.25">
      <c r="A9889" s="13"/>
      <c r="B9889" s="13"/>
      <c r="C9889" s="13"/>
      <c r="D9889" s="13"/>
      <c r="E9889" s="13"/>
      <c r="F9889" s="13"/>
      <c r="G9889" s="13"/>
      <c r="H9889" s="13"/>
      <c r="I9889" s="13"/>
      <c r="J9889" s="13"/>
      <c r="K9889" s="13"/>
      <c r="L9889" s="13"/>
      <c r="M9889" s="13"/>
      <c r="N9889" s="13"/>
      <c r="O9889" s="13"/>
      <c r="P9889" s="13"/>
      <c r="Q9889" s="13"/>
      <c r="R9889" s="13"/>
      <c r="S9889" s="13"/>
      <c r="T9889" s="13"/>
      <c r="U9889" s="13"/>
      <c r="V9889" s="13"/>
      <c r="W9889" s="13"/>
      <c r="X9889" s="13"/>
      <c r="Y9889" s="13"/>
      <c r="Z9889" s="13"/>
      <c r="AA9889" s="13"/>
      <c r="AB9889" s="13"/>
      <c r="AC9889" s="13"/>
      <c r="AD9889" s="13"/>
      <c r="AE9889" s="13"/>
      <c r="AF9889" s="13"/>
      <c r="AG9889" s="13"/>
      <c r="AH9889" s="13"/>
      <c r="AI9889" s="13"/>
      <c r="AJ9889" s="13"/>
      <c r="AK9889" s="13"/>
      <c r="AL9889" s="13"/>
      <c r="AM9889" s="13"/>
      <c r="AN9889" s="13"/>
      <c r="AO9889" s="13"/>
      <c r="AP9889" s="13"/>
      <c r="AQ9889" s="13"/>
      <c r="AR9889" s="13"/>
      <c r="AS9889" s="13"/>
      <c r="AT9889" s="13"/>
      <c r="AU9889" s="13"/>
      <c r="AV9889" s="13"/>
      <c r="AW9889" s="13"/>
      <c r="AX9889" s="13"/>
      <c r="AY9889" s="13"/>
      <c r="AZ9889" s="12"/>
      <c r="BA9889" s="12"/>
      <c r="BB9889" s="12"/>
      <c r="BC9889" s="11"/>
      <c r="BD9889" s="11"/>
      <c r="BE9889" s="11"/>
      <c r="BF9889" s="11"/>
    </row>
    <row r="9890" spans="1:58" x14ac:dyDescent="0.25">
      <c r="A9890" s="13"/>
      <c r="B9890" s="13"/>
      <c r="C9890" s="13"/>
      <c r="D9890" s="13"/>
      <c r="E9890" s="13"/>
      <c r="F9890" s="13"/>
      <c r="G9890" s="13"/>
      <c r="H9890" s="13"/>
      <c r="I9890" s="13"/>
      <c r="J9890" s="13"/>
      <c r="K9890" s="13"/>
      <c r="L9890" s="13"/>
      <c r="M9890" s="13"/>
      <c r="N9890" s="13"/>
      <c r="O9890" s="13"/>
      <c r="P9890" s="13"/>
      <c r="Q9890" s="13"/>
      <c r="R9890" s="13"/>
      <c r="S9890" s="13"/>
      <c r="T9890" s="13"/>
      <c r="U9890" s="13"/>
      <c r="V9890" s="13"/>
      <c r="W9890" s="13"/>
      <c r="X9890" s="13"/>
      <c r="Y9890" s="13"/>
      <c r="Z9890" s="13"/>
      <c r="AA9890" s="13"/>
      <c r="AB9890" s="13"/>
      <c r="AC9890" s="13"/>
      <c r="AD9890" s="13"/>
      <c r="AE9890" s="13"/>
      <c r="AF9890" s="13"/>
      <c r="AG9890" s="13"/>
      <c r="AH9890" s="13"/>
      <c r="AI9890" s="13"/>
      <c r="AJ9890" s="13"/>
      <c r="AK9890" s="13"/>
      <c r="AL9890" s="13"/>
      <c r="AM9890" s="13"/>
      <c r="AN9890" s="13"/>
      <c r="AO9890" s="13"/>
      <c r="AP9890" s="13"/>
      <c r="AQ9890" s="13"/>
      <c r="AR9890" s="13"/>
      <c r="AS9890" s="13"/>
      <c r="AT9890" s="13"/>
      <c r="AU9890" s="13"/>
      <c r="AV9890" s="13"/>
      <c r="AW9890" s="13"/>
      <c r="AX9890" s="13"/>
      <c r="AY9890" s="13"/>
      <c r="AZ9890" s="12"/>
      <c r="BA9890" s="12"/>
      <c r="BB9890" s="12"/>
      <c r="BC9890" s="11"/>
      <c r="BD9890" s="11"/>
      <c r="BE9890" s="11"/>
      <c r="BF9890" s="11"/>
    </row>
    <row r="9891" spans="1:58" x14ac:dyDescent="0.25">
      <c r="A9891" s="13"/>
      <c r="B9891" s="13"/>
      <c r="C9891" s="13"/>
      <c r="D9891" s="13"/>
      <c r="E9891" s="13"/>
      <c r="F9891" s="13"/>
      <c r="G9891" s="13"/>
      <c r="H9891" s="13"/>
      <c r="I9891" s="13"/>
      <c r="J9891" s="13"/>
      <c r="K9891" s="13"/>
      <c r="L9891" s="13"/>
      <c r="M9891" s="13"/>
      <c r="N9891" s="13"/>
      <c r="O9891" s="13"/>
      <c r="P9891" s="13"/>
      <c r="Q9891" s="13"/>
      <c r="R9891" s="13"/>
      <c r="S9891" s="13"/>
      <c r="T9891" s="13"/>
      <c r="U9891" s="13"/>
      <c r="V9891" s="13"/>
      <c r="W9891" s="13"/>
      <c r="X9891" s="13"/>
      <c r="Y9891" s="13"/>
      <c r="Z9891" s="13"/>
      <c r="AA9891" s="13"/>
      <c r="AB9891" s="13"/>
      <c r="AC9891" s="13"/>
      <c r="AD9891" s="13"/>
      <c r="AE9891" s="13"/>
      <c r="AF9891" s="13"/>
      <c r="AG9891" s="13"/>
      <c r="AH9891" s="13"/>
      <c r="AI9891" s="13"/>
      <c r="AJ9891" s="13"/>
      <c r="AK9891" s="13"/>
      <c r="AL9891" s="13"/>
      <c r="AM9891" s="13"/>
      <c r="AN9891" s="13"/>
      <c r="AO9891" s="13"/>
      <c r="AP9891" s="13"/>
      <c r="AQ9891" s="13"/>
      <c r="AR9891" s="13"/>
      <c r="AS9891" s="13"/>
      <c r="AT9891" s="13"/>
      <c r="AU9891" s="13"/>
      <c r="AV9891" s="13"/>
      <c r="AW9891" s="13"/>
      <c r="AX9891" s="13"/>
      <c r="AY9891" s="13"/>
      <c r="AZ9891" s="12"/>
      <c r="BA9891" s="12"/>
      <c r="BB9891" s="12"/>
      <c r="BC9891" s="11"/>
      <c r="BD9891" s="11"/>
      <c r="BE9891" s="11"/>
      <c r="BF9891" s="11"/>
    </row>
    <row r="9892" spans="1:58" x14ac:dyDescent="0.25">
      <c r="A9892" s="13"/>
      <c r="B9892" s="13"/>
      <c r="C9892" s="13"/>
      <c r="D9892" s="13"/>
      <c r="E9892" s="13"/>
      <c r="F9892" s="13"/>
      <c r="G9892" s="13"/>
      <c r="H9892" s="13"/>
      <c r="I9892" s="13"/>
      <c r="J9892" s="13"/>
      <c r="K9892" s="13"/>
      <c r="L9892" s="13"/>
      <c r="M9892" s="13"/>
      <c r="N9892" s="13"/>
      <c r="O9892" s="13"/>
      <c r="P9892" s="13"/>
      <c r="Q9892" s="13"/>
      <c r="R9892" s="13"/>
      <c r="S9892" s="13"/>
      <c r="T9892" s="13"/>
      <c r="U9892" s="13"/>
      <c r="V9892" s="13"/>
      <c r="W9892" s="13"/>
      <c r="X9892" s="13"/>
      <c r="Y9892" s="13"/>
      <c r="Z9892" s="13"/>
      <c r="AA9892" s="13"/>
      <c r="AB9892" s="13"/>
      <c r="AC9892" s="13"/>
      <c r="AD9892" s="13"/>
      <c r="AE9892" s="13"/>
      <c r="AF9892" s="13"/>
      <c r="AG9892" s="13"/>
      <c r="AH9892" s="13"/>
      <c r="AI9892" s="13"/>
      <c r="AJ9892" s="13"/>
      <c r="AK9892" s="13"/>
      <c r="AL9892" s="13"/>
      <c r="AM9892" s="13"/>
      <c r="AN9892" s="13"/>
      <c r="AO9892" s="13"/>
      <c r="AP9892" s="13"/>
      <c r="AQ9892" s="13"/>
      <c r="AR9892" s="13"/>
      <c r="AS9892" s="13"/>
      <c r="AT9892" s="13"/>
      <c r="AU9892" s="13"/>
      <c r="AV9892" s="13"/>
      <c r="AW9892" s="13"/>
      <c r="AX9892" s="13"/>
      <c r="AY9892" s="13"/>
      <c r="AZ9892" s="12"/>
      <c r="BA9892" s="12"/>
      <c r="BB9892" s="12"/>
      <c r="BC9892" s="11"/>
      <c r="BD9892" s="11"/>
      <c r="BE9892" s="11"/>
      <c r="BF9892" s="11"/>
    </row>
    <row r="9893" spans="1:58" x14ac:dyDescent="0.25">
      <c r="A9893" s="13"/>
      <c r="B9893" s="13"/>
      <c r="C9893" s="13"/>
      <c r="D9893" s="13"/>
      <c r="E9893" s="13"/>
      <c r="F9893" s="13"/>
      <c r="G9893" s="13"/>
      <c r="H9893" s="13"/>
      <c r="I9893" s="13"/>
      <c r="J9893" s="13"/>
      <c r="K9893" s="13"/>
      <c r="L9893" s="13"/>
      <c r="M9893" s="13"/>
      <c r="N9893" s="13"/>
      <c r="O9893" s="13"/>
      <c r="P9893" s="13"/>
      <c r="Q9893" s="13"/>
      <c r="R9893" s="13"/>
      <c r="S9893" s="13"/>
      <c r="T9893" s="13"/>
      <c r="U9893" s="13"/>
      <c r="V9893" s="13"/>
      <c r="W9893" s="13"/>
      <c r="X9893" s="13"/>
      <c r="Y9893" s="13"/>
      <c r="Z9893" s="13"/>
      <c r="AA9893" s="13"/>
      <c r="AB9893" s="13"/>
      <c r="AC9893" s="13"/>
      <c r="AD9893" s="13"/>
      <c r="AE9893" s="13"/>
      <c r="AF9893" s="13"/>
      <c r="AG9893" s="13"/>
      <c r="AH9893" s="13"/>
      <c r="AI9893" s="13"/>
      <c r="AJ9893" s="13"/>
      <c r="AK9893" s="13"/>
      <c r="AL9893" s="13"/>
      <c r="AM9893" s="13"/>
      <c r="AN9893" s="13"/>
      <c r="AO9893" s="13"/>
      <c r="AP9893" s="13"/>
      <c r="AQ9893" s="13"/>
      <c r="AR9893" s="13"/>
      <c r="AS9893" s="13"/>
      <c r="AT9893" s="13"/>
      <c r="AU9893" s="13"/>
      <c r="AV9893" s="13"/>
      <c r="AW9893" s="13"/>
      <c r="AX9893" s="13"/>
      <c r="AY9893" s="13"/>
      <c r="AZ9893" s="12"/>
      <c r="BA9893" s="12"/>
      <c r="BB9893" s="12"/>
      <c r="BC9893" s="11"/>
      <c r="BD9893" s="11"/>
      <c r="BE9893" s="11"/>
      <c r="BF9893" s="11"/>
    </row>
    <row r="9894" spans="1:58" x14ac:dyDescent="0.25">
      <c r="A9894" s="13"/>
      <c r="B9894" s="13"/>
      <c r="C9894" s="13"/>
      <c r="D9894" s="13"/>
      <c r="E9894" s="13"/>
      <c r="F9894" s="13"/>
      <c r="G9894" s="13"/>
      <c r="H9894" s="13"/>
      <c r="I9894" s="13"/>
      <c r="J9894" s="13"/>
      <c r="K9894" s="13"/>
      <c r="L9894" s="13"/>
      <c r="M9894" s="13"/>
      <c r="N9894" s="13"/>
      <c r="O9894" s="13"/>
      <c r="P9894" s="13"/>
      <c r="Q9894" s="13"/>
      <c r="R9894" s="13"/>
      <c r="S9894" s="13"/>
      <c r="T9894" s="13"/>
      <c r="U9894" s="13"/>
      <c r="V9894" s="13"/>
      <c r="W9894" s="13"/>
      <c r="X9894" s="13"/>
      <c r="Y9894" s="13"/>
      <c r="Z9894" s="13"/>
      <c r="AA9894" s="13"/>
      <c r="AB9894" s="13"/>
      <c r="AC9894" s="13"/>
      <c r="AD9894" s="13"/>
      <c r="AE9894" s="13"/>
      <c r="AF9894" s="13"/>
      <c r="AG9894" s="13"/>
      <c r="AH9894" s="13"/>
      <c r="AI9894" s="13"/>
      <c r="AJ9894" s="13"/>
      <c r="AK9894" s="13"/>
      <c r="AL9894" s="13"/>
      <c r="AM9894" s="13"/>
      <c r="AN9894" s="13"/>
      <c r="AO9894" s="13"/>
      <c r="AP9894" s="13"/>
      <c r="AQ9894" s="13"/>
      <c r="AR9894" s="13"/>
      <c r="AS9894" s="13"/>
      <c r="AT9894" s="13"/>
      <c r="AU9894" s="13"/>
      <c r="AV9894" s="13"/>
      <c r="AW9894" s="13"/>
      <c r="AX9894" s="13"/>
      <c r="AY9894" s="13"/>
      <c r="AZ9894" s="12"/>
      <c r="BA9894" s="12"/>
      <c r="BB9894" s="12"/>
      <c r="BC9894" s="11"/>
      <c r="BD9894" s="11"/>
      <c r="BE9894" s="11"/>
      <c r="BF9894" s="11"/>
    </row>
    <row r="9895" spans="1:58" x14ac:dyDescent="0.25">
      <c r="A9895" s="13"/>
      <c r="B9895" s="13"/>
      <c r="C9895" s="13"/>
      <c r="D9895" s="13"/>
      <c r="E9895" s="13"/>
      <c r="F9895" s="13"/>
      <c r="G9895" s="13"/>
      <c r="H9895" s="13"/>
      <c r="I9895" s="13"/>
      <c r="J9895" s="13"/>
      <c r="K9895" s="13"/>
      <c r="L9895" s="13"/>
      <c r="M9895" s="13"/>
      <c r="N9895" s="13"/>
      <c r="O9895" s="13"/>
      <c r="P9895" s="13"/>
      <c r="Q9895" s="13"/>
      <c r="R9895" s="13"/>
      <c r="S9895" s="13"/>
      <c r="T9895" s="13"/>
      <c r="U9895" s="13"/>
      <c r="V9895" s="13"/>
      <c r="W9895" s="13"/>
      <c r="X9895" s="13"/>
      <c r="Y9895" s="13"/>
      <c r="Z9895" s="13"/>
      <c r="AA9895" s="13"/>
      <c r="AB9895" s="13"/>
      <c r="AC9895" s="13"/>
      <c r="AD9895" s="13"/>
      <c r="AE9895" s="13"/>
      <c r="AF9895" s="13"/>
      <c r="AG9895" s="13"/>
      <c r="AH9895" s="13"/>
      <c r="AI9895" s="13"/>
      <c r="AJ9895" s="13"/>
      <c r="AK9895" s="13"/>
      <c r="AL9895" s="13"/>
      <c r="AM9895" s="13"/>
      <c r="AN9895" s="13"/>
      <c r="AO9895" s="13"/>
      <c r="AP9895" s="13"/>
      <c r="AQ9895" s="13"/>
      <c r="AR9895" s="13"/>
      <c r="AS9895" s="13"/>
      <c r="AT9895" s="13"/>
      <c r="AU9895" s="13"/>
      <c r="AV9895" s="13"/>
      <c r="AW9895" s="13"/>
      <c r="AX9895" s="13"/>
      <c r="AY9895" s="13"/>
      <c r="AZ9895" s="12"/>
      <c r="BA9895" s="12"/>
      <c r="BB9895" s="12"/>
      <c r="BC9895" s="11"/>
      <c r="BD9895" s="11"/>
      <c r="BE9895" s="11"/>
      <c r="BF9895" s="11"/>
    </row>
    <row r="9896" spans="1:58" x14ac:dyDescent="0.25">
      <c r="A9896" s="13"/>
      <c r="B9896" s="13"/>
      <c r="C9896" s="13"/>
      <c r="D9896" s="13"/>
      <c r="E9896" s="13"/>
      <c r="F9896" s="13"/>
      <c r="G9896" s="13"/>
      <c r="H9896" s="13"/>
      <c r="I9896" s="13"/>
      <c r="J9896" s="13"/>
      <c r="K9896" s="13"/>
      <c r="L9896" s="13"/>
      <c r="M9896" s="13"/>
      <c r="N9896" s="13"/>
      <c r="O9896" s="13"/>
      <c r="P9896" s="13"/>
      <c r="Q9896" s="13"/>
      <c r="R9896" s="13"/>
      <c r="S9896" s="13"/>
      <c r="T9896" s="13"/>
      <c r="U9896" s="13"/>
      <c r="V9896" s="13"/>
      <c r="W9896" s="13"/>
      <c r="X9896" s="13"/>
      <c r="Y9896" s="13"/>
      <c r="Z9896" s="13"/>
      <c r="AA9896" s="13"/>
      <c r="AB9896" s="13"/>
      <c r="AC9896" s="13"/>
      <c r="AD9896" s="13"/>
      <c r="AE9896" s="13"/>
      <c r="AF9896" s="13"/>
      <c r="AG9896" s="13"/>
      <c r="AH9896" s="13"/>
      <c r="AI9896" s="13"/>
      <c r="AJ9896" s="13"/>
      <c r="AK9896" s="13"/>
      <c r="AL9896" s="13"/>
      <c r="AM9896" s="13"/>
      <c r="AN9896" s="13"/>
      <c r="AO9896" s="13"/>
      <c r="AP9896" s="13"/>
      <c r="AQ9896" s="13"/>
      <c r="AR9896" s="13"/>
      <c r="AS9896" s="13"/>
      <c r="AT9896" s="13"/>
      <c r="AU9896" s="13"/>
      <c r="AV9896" s="13"/>
      <c r="AW9896" s="13"/>
      <c r="AX9896" s="13"/>
      <c r="AY9896" s="13"/>
      <c r="AZ9896" s="12"/>
      <c r="BA9896" s="12"/>
      <c r="BB9896" s="12"/>
      <c r="BC9896" s="11"/>
      <c r="BD9896" s="11"/>
      <c r="BE9896" s="11"/>
      <c r="BF9896" s="11"/>
    </row>
    <row r="9897" spans="1:58" x14ac:dyDescent="0.25">
      <c r="A9897" s="13"/>
      <c r="B9897" s="13"/>
      <c r="C9897" s="13"/>
      <c r="D9897" s="13"/>
      <c r="E9897" s="13"/>
      <c r="F9897" s="13"/>
      <c r="G9897" s="13"/>
      <c r="H9897" s="13"/>
      <c r="I9897" s="13"/>
      <c r="J9897" s="13"/>
      <c r="K9897" s="13"/>
      <c r="L9897" s="13"/>
      <c r="M9897" s="13"/>
      <c r="N9897" s="13"/>
      <c r="O9897" s="13"/>
      <c r="P9897" s="13"/>
      <c r="Q9897" s="13"/>
      <c r="R9897" s="13"/>
      <c r="S9897" s="13"/>
      <c r="T9897" s="13"/>
      <c r="U9897" s="13"/>
      <c r="V9897" s="13"/>
      <c r="W9897" s="13"/>
      <c r="X9897" s="13"/>
      <c r="Y9897" s="13"/>
      <c r="Z9897" s="13"/>
      <c r="AA9897" s="13"/>
      <c r="AB9897" s="13"/>
      <c r="AC9897" s="13"/>
      <c r="AD9897" s="13"/>
      <c r="AE9897" s="13"/>
      <c r="AF9897" s="13"/>
      <c r="AG9897" s="13"/>
      <c r="AH9897" s="13"/>
      <c r="AI9897" s="13"/>
      <c r="AJ9897" s="13"/>
      <c r="AK9897" s="13"/>
      <c r="AL9897" s="13"/>
      <c r="AM9897" s="13"/>
      <c r="AN9897" s="13"/>
      <c r="AO9897" s="13"/>
      <c r="AP9897" s="13"/>
      <c r="AQ9897" s="13"/>
      <c r="AR9897" s="13"/>
      <c r="AS9897" s="13"/>
      <c r="AT9897" s="13"/>
      <c r="AU9897" s="13"/>
      <c r="AV9897" s="13"/>
      <c r="AW9897" s="13"/>
      <c r="AX9897" s="13"/>
      <c r="AY9897" s="13"/>
      <c r="AZ9897" s="12"/>
      <c r="BA9897" s="12"/>
      <c r="BB9897" s="12"/>
      <c r="BC9897" s="11"/>
      <c r="BD9897" s="11"/>
      <c r="BE9897" s="11"/>
      <c r="BF9897" s="11"/>
    </row>
    <row r="9898" spans="1:58" x14ac:dyDescent="0.25">
      <c r="A9898" s="13"/>
      <c r="B9898" s="13"/>
      <c r="C9898" s="13"/>
      <c r="D9898" s="13"/>
      <c r="E9898" s="13"/>
      <c r="F9898" s="13"/>
      <c r="G9898" s="13"/>
      <c r="H9898" s="13"/>
      <c r="I9898" s="13"/>
      <c r="J9898" s="13"/>
      <c r="K9898" s="13"/>
      <c r="L9898" s="13"/>
      <c r="M9898" s="13"/>
      <c r="N9898" s="13"/>
      <c r="O9898" s="13"/>
      <c r="P9898" s="13"/>
      <c r="Q9898" s="13"/>
      <c r="R9898" s="13"/>
      <c r="S9898" s="13"/>
      <c r="T9898" s="13"/>
      <c r="U9898" s="13"/>
      <c r="V9898" s="13"/>
      <c r="W9898" s="13"/>
      <c r="X9898" s="13"/>
      <c r="Y9898" s="13"/>
      <c r="Z9898" s="13"/>
      <c r="AA9898" s="13"/>
      <c r="AB9898" s="13"/>
      <c r="AC9898" s="13"/>
      <c r="AD9898" s="13"/>
      <c r="AE9898" s="13"/>
      <c r="AF9898" s="13"/>
      <c r="AG9898" s="13"/>
      <c r="AH9898" s="13"/>
      <c r="AI9898" s="13"/>
      <c r="AJ9898" s="13"/>
      <c r="AK9898" s="13"/>
      <c r="AL9898" s="13"/>
      <c r="AM9898" s="13"/>
      <c r="AN9898" s="13"/>
      <c r="AO9898" s="13"/>
      <c r="AP9898" s="13"/>
      <c r="AQ9898" s="13"/>
      <c r="AR9898" s="13"/>
      <c r="AS9898" s="13"/>
      <c r="AT9898" s="13"/>
      <c r="AU9898" s="13"/>
      <c r="AV9898" s="13"/>
      <c r="AW9898" s="13"/>
      <c r="AX9898" s="13"/>
      <c r="AY9898" s="13"/>
      <c r="AZ9898" s="12"/>
      <c r="BA9898" s="12"/>
      <c r="BB9898" s="12"/>
      <c r="BC9898" s="11"/>
      <c r="BD9898" s="11"/>
      <c r="BE9898" s="11"/>
      <c r="BF9898" s="11"/>
    </row>
    <row r="9899" spans="1:58" x14ac:dyDescent="0.25">
      <c r="A9899" s="13"/>
      <c r="B9899" s="13"/>
      <c r="C9899" s="13"/>
      <c r="D9899" s="13"/>
      <c r="E9899" s="13"/>
      <c r="F9899" s="13"/>
      <c r="G9899" s="13"/>
      <c r="H9899" s="13"/>
      <c r="I9899" s="13"/>
      <c r="J9899" s="13"/>
      <c r="K9899" s="13"/>
      <c r="L9899" s="13"/>
      <c r="M9899" s="13"/>
      <c r="N9899" s="13"/>
      <c r="O9899" s="13"/>
      <c r="P9899" s="13"/>
      <c r="Q9899" s="13"/>
      <c r="R9899" s="13"/>
      <c r="S9899" s="13"/>
      <c r="T9899" s="13"/>
      <c r="U9899" s="13"/>
      <c r="V9899" s="13"/>
      <c r="W9899" s="13"/>
      <c r="X9899" s="13"/>
      <c r="Y9899" s="13"/>
      <c r="Z9899" s="13"/>
      <c r="AA9899" s="13"/>
      <c r="AB9899" s="13"/>
      <c r="AC9899" s="13"/>
      <c r="AD9899" s="13"/>
      <c r="AE9899" s="13"/>
      <c r="AF9899" s="13"/>
      <c r="AG9899" s="13"/>
      <c r="AH9899" s="13"/>
      <c r="AI9899" s="13"/>
      <c r="AJ9899" s="13"/>
      <c r="AK9899" s="13"/>
      <c r="AL9899" s="13"/>
      <c r="AM9899" s="13"/>
      <c r="AN9899" s="13"/>
      <c r="AO9899" s="13"/>
      <c r="AP9899" s="13"/>
      <c r="AQ9899" s="13"/>
      <c r="AR9899" s="13"/>
      <c r="AS9899" s="13"/>
      <c r="AT9899" s="13"/>
      <c r="AU9899" s="13"/>
      <c r="AV9899" s="13"/>
      <c r="AW9899" s="13"/>
      <c r="AX9899" s="13"/>
      <c r="AY9899" s="13"/>
      <c r="AZ9899" s="12"/>
      <c r="BA9899" s="12"/>
      <c r="BB9899" s="12"/>
      <c r="BC9899" s="11"/>
      <c r="BD9899" s="11"/>
      <c r="BE9899" s="11"/>
      <c r="BF9899" s="11"/>
    </row>
    <row r="9900" spans="1:58" x14ac:dyDescent="0.25">
      <c r="A9900" s="13"/>
      <c r="B9900" s="13"/>
      <c r="C9900" s="13"/>
      <c r="D9900" s="13"/>
      <c r="E9900" s="13"/>
      <c r="F9900" s="13"/>
      <c r="G9900" s="13"/>
      <c r="H9900" s="13"/>
      <c r="I9900" s="13"/>
      <c r="J9900" s="13"/>
      <c r="K9900" s="13"/>
      <c r="L9900" s="13"/>
      <c r="M9900" s="13"/>
      <c r="N9900" s="13"/>
      <c r="O9900" s="13"/>
      <c r="P9900" s="13"/>
      <c r="Q9900" s="13"/>
      <c r="R9900" s="13"/>
      <c r="S9900" s="13"/>
      <c r="T9900" s="13"/>
      <c r="U9900" s="13"/>
      <c r="V9900" s="13"/>
      <c r="W9900" s="13"/>
      <c r="X9900" s="13"/>
      <c r="Y9900" s="13"/>
      <c r="Z9900" s="13"/>
      <c r="AA9900" s="13"/>
      <c r="AB9900" s="13"/>
      <c r="AC9900" s="13"/>
      <c r="AD9900" s="13"/>
      <c r="AE9900" s="13"/>
      <c r="AF9900" s="13"/>
      <c r="AG9900" s="13"/>
      <c r="AH9900" s="13"/>
      <c r="AI9900" s="13"/>
      <c r="AJ9900" s="13"/>
      <c r="AK9900" s="13"/>
      <c r="AL9900" s="13"/>
      <c r="AM9900" s="13"/>
      <c r="AN9900" s="13"/>
      <c r="AO9900" s="13"/>
      <c r="AP9900" s="13"/>
      <c r="AQ9900" s="13"/>
      <c r="AR9900" s="13"/>
      <c r="AS9900" s="13"/>
      <c r="AT9900" s="13"/>
      <c r="AU9900" s="13"/>
      <c r="AV9900" s="13"/>
      <c r="AW9900" s="13"/>
      <c r="AX9900" s="13"/>
      <c r="AY9900" s="13"/>
      <c r="AZ9900" s="12"/>
      <c r="BA9900" s="12"/>
      <c r="BB9900" s="12"/>
      <c r="BC9900" s="11"/>
      <c r="BD9900" s="11"/>
      <c r="BE9900" s="11"/>
      <c r="BF9900" s="11"/>
    </row>
    <row r="9901" spans="1:58" x14ac:dyDescent="0.25">
      <c r="A9901" s="13"/>
      <c r="B9901" s="13"/>
      <c r="C9901" s="13"/>
      <c r="D9901" s="13"/>
      <c r="E9901" s="13"/>
      <c r="F9901" s="13"/>
      <c r="G9901" s="13"/>
      <c r="H9901" s="13"/>
      <c r="I9901" s="13"/>
      <c r="J9901" s="13"/>
      <c r="K9901" s="13"/>
      <c r="L9901" s="13"/>
      <c r="M9901" s="13"/>
      <c r="N9901" s="13"/>
      <c r="O9901" s="13"/>
      <c r="P9901" s="13"/>
      <c r="Q9901" s="13"/>
      <c r="R9901" s="13"/>
      <c r="S9901" s="13"/>
      <c r="T9901" s="13"/>
      <c r="U9901" s="13"/>
      <c r="V9901" s="13"/>
      <c r="W9901" s="13"/>
      <c r="X9901" s="13"/>
      <c r="Y9901" s="13"/>
      <c r="Z9901" s="13"/>
      <c r="AA9901" s="13"/>
      <c r="AB9901" s="13"/>
      <c r="AC9901" s="13"/>
      <c r="AD9901" s="13"/>
      <c r="AE9901" s="13"/>
      <c r="AF9901" s="13"/>
      <c r="AG9901" s="13"/>
      <c r="AH9901" s="13"/>
      <c r="AI9901" s="13"/>
      <c r="AJ9901" s="13"/>
      <c r="AK9901" s="13"/>
      <c r="AL9901" s="13"/>
      <c r="AM9901" s="13"/>
      <c r="AN9901" s="13"/>
      <c r="AO9901" s="13"/>
      <c r="AP9901" s="13"/>
      <c r="AQ9901" s="13"/>
      <c r="AR9901" s="13"/>
      <c r="AS9901" s="13"/>
      <c r="AT9901" s="13"/>
      <c r="AU9901" s="13"/>
      <c r="AV9901" s="13"/>
      <c r="AW9901" s="13"/>
      <c r="AX9901" s="13"/>
      <c r="AY9901" s="13"/>
      <c r="AZ9901" s="12"/>
      <c r="BA9901" s="12"/>
      <c r="BB9901" s="12"/>
      <c r="BC9901" s="11"/>
      <c r="BD9901" s="11"/>
      <c r="BE9901" s="11"/>
      <c r="BF9901" s="11"/>
    </row>
    <row r="9902" spans="1:58" x14ac:dyDescent="0.25">
      <c r="A9902" s="13"/>
      <c r="B9902" s="13"/>
      <c r="C9902" s="13"/>
      <c r="D9902" s="13"/>
      <c r="E9902" s="13"/>
      <c r="F9902" s="13"/>
      <c r="G9902" s="13"/>
      <c r="H9902" s="13"/>
      <c r="I9902" s="13"/>
      <c r="J9902" s="13"/>
      <c r="K9902" s="13"/>
      <c r="L9902" s="13"/>
      <c r="M9902" s="13"/>
      <c r="N9902" s="13"/>
      <c r="O9902" s="13"/>
      <c r="P9902" s="13"/>
      <c r="Q9902" s="13"/>
      <c r="R9902" s="13"/>
      <c r="S9902" s="13"/>
      <c r="T9902" s="13"/>
      <c r="U9902" s="13"/>
      <c r="V9902" s="13"/>
      <c r="W9902" s="13"/>
      <c r="X9902" s="13"/>
      <c r="Y9902" s="13"/>
      <c r="Z9902" s="13"/>
      <c r="AA9902" s="13"/>
      <c r="AB9902" s="13"/>
      <c r="AC9902" s="13"/>
      <c r="AD9902" s="13"/>
      <c r="AE9902" s="13"/>
      <c r="AF9902" s="13"/>
      <c r="AG9902" s="13"/>
      <c r="AH9902" s="13"/>
      <c r="AI9902" s="13"/>
      <c r="AJ9902" s="13"/>
      <c r="AK9902" s="13"/>
      <c r="AL9902" s="13"/>
      <c r="AM9902" s="13"/>
      <c r="AN9902" s="13"/>
      <c r="AO9902" s="13"/>
      <c r="AP9902" s="13"/>
      <c r="AQ9902" s="13"/>
      <c r="AR9902" s="13"/>
      <c r="AS9902" s="13"/>
      <c r="AT9902" s="13"/>
      <c r="AU9902" s="13"/>
      <c r="AV9902" s="13"/>
      <c r="AW9902" s="13"/>
      <c r="AX9902" s="13"/>
      <c r="AY9902" s="13"/>
      <c r="AZ9902" s="12"/>
      <c r="BA9902" s="12"/>
      <c r="BB9902" s="12"/>
      <c r="BC9902" s="11"/>
      <c r="BD9902" s="11"/>
      <c r="BE9902" s="11"/>
      <c r="BF9902" s="11"/>
    </row>
    <row r="9903" spans="1:58" x14ac:dyDescent="0.25">
      <c r="A9903" s="13"/>
      <c r="B9903" s="13"/>
      <c r="C9903" s="13"/>
      <c r="D9903" s="13"/>
      <c r="E9903" s="13"/>
      <c r="F9903" s="13"/>
      <c r="G9903" s="13"/>
      <c r="H9903" s="13"/>
      <c r="I9903" s="13"/>
      <c r="J9903" s="13"/>
      <c r="K9903" s="13"/>
      <c r="L9903" s="13"/>
      <c r="M9903" s="13"/>
      <c r="N9903" s="13"/>
      <c r="O9903" s="13"/>
      <c r="P9903" s="13"/>
      <c r="Q9903" s="13"/>
      <c r="R9903" s="13"/>
      <c r="S9903" s="13"/>
      <c r="T9903" s="13"/>
      <c r="U9903" s="13"/>
      <c r="V9903" s="13"/>
      <c r="W9903" s="13"/>
      <c r="X9903" s="13"/>
      <c r="Y9903" s="13"/>
      <c r="Z9903" s="13"/>
      <c r="AA9903" s="13"/>
      <c r="AB9903" s="13"/>
      <c r="AC9903" s="13"/>
      <c r="AD9903" s="13"/>
      <c r="AE9903" s="13"/>
      <c r="AF9903" s="13"/>
      <c r="AG9903" s="13"/>
      <c r="AH9903" s="13"/>
      <c r="AI9903" s="13"/>
      <c r="AJ9903" s="13"/>
      <c r="AK9903" s="13"/>
      <c r="AL9903" s="13"/>
      <c r="AM9903" s="13"/>
      <c r="AN9903" s="13"/>
      <c r="AO9903" s="13"/>
      <c r="AP9903" s="13"/>
      <c r="AQ9903" s="13"/>
      <c r="AR9903" s="13"/>
      <c r="AS9903" s="13"/>
      <c r="AT9903" s="13"/>
      <c r="AU9903" s="13"/>
      <c r="AV9903" s="13"/>
      <c r="AW9903" s="13"/>
      <c r="AX9903" s="13"/>
      <c r="AY9903" s="13"/>
      <c r="AZ9903" s="12"/>
      <c r="BA9903" s="12"/>
      <c r="BB9903" s="12"/>
      <c r="BC9903" s="11"/>
      <c r="BD9903" s="11"/>
      <c r="BE9903" s="11"/>
      <c r="BF9903" s="11"/>
    </row>
    <row r="9904" spans="1:58" x14ac:dyDescent="0.25">
      <c r="A9904" s="13"/>
      <c r="B9904" s="13"/>
      <c r="C9904" s="13"/>
      <c r="D9904" s="13"/>
      <c r="E9904" s="13"/>
      <c r="F9904" s="13"/>
      <c r="G9904" s="13"/>
      <c r="H9904" s="13"/>
      <c r="I9904" s="13"/>
      <c r="J9904" s="13"/>
      <c r="K9904" s="13"/>
      <c r="L9904" s="13"/>
      <c r="M9904" s="13"/>
      <c r="N9904" s="13"/>
      <c r="O9904" s="13"/>
      <c r="P9904" s="13"/>
      <c r="Q9904" s="13"/>
      <c r="R9904" s="13"/>
      <c r="S9904" s="13"/>
      <c r="T9904" s="13"/>
      <c r="U9904" s="13"/>
      <c r="V9904" s="13"/>
      <c r="W9904" s="13"/>
      <c r="X9904" s="13"/>
      <c r="Y9904" s="13"/>
      <c r="Z9904" s="13"/>
      <c r="AA9904" s="13"/>
      <c r="AB9904" s="13"/>
      <c r="AC9904" s="13"/>
      <c r="AD9904" s="13"/>
      <c r="AE9904" s="13"/>
      <c r="AF9904" s="13"/>
      <c r="AG9904" s="13"/>
      <c r="AH9904" s="13"/>
      <c r="AI9904" s="13"/>
      <c r="AJ9904" s="13"/>
      <c r="AK9904" s="13"/>
      <c r="AL9904" s="13"/>
      <c r="AM9904" s="13"/>
      <c r="AN9904" s="13"/>
      <c r="AO9904" s="13"/>
      <c r="AP9904" s="13"/>
      <c r="AQ9904" s="13"/>
      <c r="AR9904" s="13"/>
      <c r="AS9904" s="13"/>
      <c r="AT9904" s="13"/>
      <c r="AU9904" s="13"/>
      <c r="AV9904" s="13"/>
      <c r="AW9904" s="13"/>
      <c r="AX9904" s="13"/>
      <c r="AY9904" s="13"/>
      <c r="AZ9904" s="12"/>
      <c r="BA9904" s="12"/>
      <c r="BB9904" s="12"/>
      <c r="BC9904" s="11"/>
      <c r="BD9904" s="11"/>
      <c r="BE9904" s="11"/>
      <c r="BF9904" s="11"/>
    </row>
    <row r="9905" spans="1:58" x14ac:dyDescent="0.25">
      <c r="A9905" s="13"/>
      <c r="B9905" s="13"/>
      <c r="C9905" s="13"/>
      <c r="D9905" s="13"/>
      <c r="E9905" s="13"/>
      <c r="F9905" s="13"/>
      <c r="G9905" s="13"/>
      <c r="H9905" s="13"/>
      <c r="I9905" s="13"/>
      <c r="J9905" s="13"/>
      <c r="K9905" s="13"/>
      <c r="L9905" s="13"/>
      <c r="M9905" s="13"/>
      <c r="N9905" s="13"/>
      <c r="O9905" s="13"/>
      <c r="P9905" s="13"/>
      <c r="Q9905" s="13"/>
      <c r="R9905" s="13"/>
      <c r="S9905" s="13"/>
      <c r="T9905" s="13"/>
      <c r="U9905" s="13"/>
      <c r="V9905" s="13"/>
      <c r="W9905" s="13"/>
      <c r="X9905" s="13"/>
      <c r="Y9905" s="13"/>
      <c r="Z9905" s="13"/>
      <c r="AA9905" s="13"/>
      <c r="AB9905" s="13"/>
      <c r="AC9905" s="13"/>
      <c r="AD9905" s="13"/>
      <c r="AE9905" s="13"/>
      <c r="AF9905" s="13"/>
      <c r="AG9905" s="13"/>
      <c r="AH9905" s="13"/>
      <c r="AI9905" s="13"/>
      <c r="AJ9905" s="13"/>
      <c r="AK9905" s="13"/>
      <c r="AL9905" s="13"/>
      <c r="AM9905" s="13"/>
      <c r="AN9905" s="13"/>
      <c r="AO9905" s="13"/>
      <c r="AP9905" s="13"/>
      <c r="AQ9905" s="13"/>
      <c r="AR9905" s="13"/>
      <c r="AS9905" s="13"/>
      <c r="AT9905" s="13"/>
      <c r="AU9905" s="13"/>
      <c r="AV9905" s="13"/>
      <c r="AW9905" s="13"/>
      <c r="AX9905" s="13"/>
      <c r="AY9905" s="13"/>
      <c r="AZ9905" s="12"/>
      <c r="BA9905" s="12"/>
      <c r="BB9905" s="12"/>
      <c r="BC9905" s="11"/>
      <c r="BD9905" s="11"/>
      <c r="BE9905" s="11"/>
      <c r="BF9905" s="11"/>
    </row>
    <row r="9906" spans="1:58" x14ac:dyDescent="0.25">
      <c r="A9906" s="13"/>
      <c r="B9906" s="13"/>
      <c r="C9906" s="13"/>
      <c r="D9906" s="13"/>
      <c r="E9906" s="13"/>
      <c r="F9906" s="13"/>
      <c r="G9906" s="13"/>
      <c r="H9906" s="13"/>
      <c r="I9906" s="13"/>
      <c r="J9906" s="13"/>
      <c r="K9906" s="13"/>
      <c r="L9906" s="13"/>
      <c r="M9906" s="13"/>
      <c r="N9906" s="13"/>
      <c r="O9906" s="13"/>
      <c r="P9906" s="13"/>
      <c r="Q9906" s="13"/>
      <c r="R9906" s="13"/>
      <c r="S9906" s="13"/>
      <c r="T9906" s="13"/>
      <c r="U9906" s="13"/>
      <c r="V9906" s="13"/>
      <c r="W9906" s="13"/>
      <c r="X9906" s="13"/>
      <c r="Y9906" s="13"/>
      <c r="Z9906" s="13"/>
      <c r="AA9906" s="13"/>
      <c r="AB9906" s="13"/>
      <c r="AC9906" s="13"/>
      <c r="AD9906" s="13"/>
      <c r="AE9906" s="13"/>
      <c r="AF9906" s="13"/>
      <c r="AG9906" s="13"/>
      <c r="AH9906" s="13"/>
      <c r="AI9906" s="13"/>
      <c r="AJ9906" s="13"/>
      <c r="AK9906" s="13"/>
      <c r="AL9906" s="13"/>
      <c r="AM9906" s="13"/>
      <c r="AN9906" s="13"/>
      <c r="AO9906" s="13"/>
      <c r="AP9906" s="13"/>
      <c r="AQ9906" s="13"/>
      <c r="AR9906" s="13"/>
      <c r="AS9906" s="13"/>
      <c r="AT9906" s="13"/>
      <c r="AU9906" s="13"/>
      <c r="AV9906" s="13"/>
      <c r="AW9906" s="13"/>
      <c r="AX9906" s="13"/>
      <c r="AY9906" s="13"/>
      <c r="AZ9906" s="12"/>
      <c r="BA9906" s="12"/>
      <c r="BB9906" s="12"/>
      <c r="BC9906" s="11"/>
      <c r="BD9906" s="11"/>
      <c r="BE9906" s="11"/>
      <c r="BF9906" s="11"/>
    </row>
    <row r="9907" spans="1:58" x14ac:dyDescent="0.25">
      <c r="A9907" s="13"/>
      <c r="B9907" s="13"/>
      <c r="C9907" s="13"/>
      <c r="D9907" s="13"/>
      <c r="E9907" s="13"/>
      <c r="F9907" s="13"/>
      <c r="G9907" s="13"/>
      <c r="H9907" s="13"/>
      <c r="I9907" s="13"/>
      <c r="J9907" s="13"/>
      <c r="K9907" s="13"/>
      <c r="L9907" s="13"/>
      <c r="M9907" s="13"/>
      <c r="N9907" s="13"/>
      <c r="O9907" s="13"/>
      <c r="P9907" s="13"/>
      <c r="Q9907" s="13"/>
      <c r="R9907" s="13"/>
      <c r="S9907" s="13"/>
      <c r="T9907" s="13"/>
      <c r="U9907" s="13"/>
      <c r="V9907" s="13"/>
      <c r="W9907" s="13"/>
      <c r="X9907" s="13"/>
      <c r="Y9907" s="13"/>
      <c r="Z9907" s="13"/>
      <c r="AA9907" s="13"/>
      <c r="AB9907" s="13"/>
      <c r="AC9907" s="13"/>
      <c r="AD9907" s="13"/>
      <c r="AE9907" s="13"/>
      <c r="AF9907" s="13"/>
      <c r="AG9907" s="13"/>
      <c r="AH9907" s="13"/>
      <c r="AI9907" s="13"/>
      <c r="AJ9907" s="13"/>
      <c r="AK9907" s="13"/>
      <c r="AL9907" s="13"/>
      <c r="AM9907" s="13"/>
      <c r="AN9907" s="13"/>
      <c r="AO9907" s="13"/>
      <c r="AP9907" s="13"/>
      <c r="AQ9907" s="13"/>
      <c r="AR9907" s="13"/>
      <c r="AS9907" s="13"/>
      <c r="AT9907" s="13"/>
      <c r="AU9907" s="13"/>
      <c r="AV9907" s="13"/>
      <c r="AW9907" s="13"/>
      <c r="AX9907" s="13"/>
      <c r="AY9907" s="13"/>
      <c r="AZ9907" s="12"/>
      <c r="BA9907" s="12"/>
      <c r="BB9907" s="12"/>
      <c r="BC9907" s="11"/>
      <c r="BD9907" s="11"/>
      <c r="BE9907" s="11"/>
      <c r="BF9907" s="11"/>
    </row>
    <row r="9908" spans="1:58" x14ac:dyDescent="0.25">
      <c r="A9908" s="13"/>
      <c r="B9908" s="13"/>
      <c r="C9908" s="13"/>
      <c r="D9908" s="13"/>
      <c r="E9908" s="13"/>
      <c r="F9908" s="13"/>
      <c r="G9908" s="13"/>
      <c r="H9908" s="13"/>
      <c r="I9908" s="13"/>
      <c r="J9908" s="13"/>
      <c r="K9908" s="13"/>
      <c r="L9908" s="13"/>
      <c r="M9908" s="13"/>
      <c r="N9908" s="13"/>
      <c r="O9908" s="13"/>
      <c r="P9908" s="13"/>
      <c r="Q9908" s="13"/>
      <c r="R9908" s="13"/>
      <c r="S9908" s="13"/>
      <c r="T9908" s="13"/>
      <c r="U9908" s="13"/>
      <c r="V9908" s="13"/>
      <c r="W9908" s="13"/>
      <c r="X9908" s="13"/>
      <c r="Y9908" s="13"/>
      <c r="Z9908" s="13"/>
      <c r="AA9908" s="13"/>
      <c r="AB9908" s="13"/>
      <c r="AC9908" s="13"/>
      <c r="AD9908" s="13"/>
      <c r="AE9908" s="13"/>
      <c r="AF9908" s="13"/>
      <c r="AG9908" s="13"/>
      <c r="AH9908" s="13"/>
      <c r="AI9908" s="13"/>
      <c r="AJ9908" s="13"/>
      <c r="AK9908" s="13"/>
      <c r="AL9908" s="13"/>
      <c r="AM9908" s="13"/>
      <c r="AN9908" s="13"/>
      <c r="AO9908" s="13"/>
      <c r="AP9908" s="13"/>
      <c r="AQ9908" s="13"/>
      <c r="AR9908" s="13"/>
      <c r="AS9908" s="13"/>
      <c r="AT9908" s="13"/>
      <c r="AU9908" s="13"/>
      <c r="AV9908" s="13"/>
      <c r="AW9908" s="13"/>
      <c r="AX9908" s="13"/>
      <c r="AY9908" s="13"/>
      <c r="AZ9908" s="12"/>
      <c r="BA9908" s="12"/>
      <c r="BB9908" s="12"/>
      <c r="BC9908" s="11"/>
      <c r="BD9908" s="11"/>
      <c r="BE9908" s="11"/>
      <c r="BF9908" s="11"/>
    </row>
    <row r="9909" spans="1:58" x14ac:dyDescent="0.25">
      <c r="A9909" s="13"/>
      <c r="B9909" s="13"/>
      <c r="C9909" s="13"/>
      <c r="D9909" s="13"/>
      <c r="E9909" s="13"/>
      <c r="F9909" s="13"/>
      <c r="G9909" s="13"/>
      <c r="H9909" s="13"/>
      <c r="I9909" s="13"/>
      <c r="J9909" s="13"/>
      <c r="K9909" s="13"/>
      <c r="L9909" s="13"/>
      <c r="M9909" s="13"/>
      <c r="N9909" s="13"/>
      <c r="O9909" s="13"/>
      <c r="P9909" s="13"/>
      <c r="Q9909" s="13"/>
      <c r="R9909" s="13"/>
      <c r="S9909" s="13"/>
      <c r="T9909" s="13"/>
      <c r="U9909" s="13"/>
      <c r="V9909" s="13"/>
      <c r="W9909" s="13"/>
      <c r="X9909" s="13"/>
      <c r="Y9909" s="13"/>
      <c r="Z9909" s="13"/>
      <c r="AA9909" s="13"/>
      <c r="AB9909" s="13"/>
      <c r="AC9909" s="13"/>
      <c r="AD9909" s="13"/>
      <c r="AE9909" s="13"/>
      <c r="AF9909" s="13"/>
      <c r="AG9909" s="13"/>
      <c r="AH9909" s="13"/>
      <c r="AI9909" s="13"/>
      <c r="AJ9909" s="13"/>
      <c r="AK9909" s="13"/>
      <c r="AL9909" s="13"/>
      <c r="AM9909" s="13"/>
      <c r="AN9909" s="13"/>
      <c r="AO9909" s="13"/>
      <c r="AP9909" s="13"/>
      <c r="AQ9909" s="13"/>
      <c r="AR9909" s="13"/>
      <c r="AS9909" s="13"/>
      <c r="AT9909" s="13"/>
      <c r="AU9909" s="13"/>
      <c r="AV9909" s="13"/>
      <c r="AW9909" s="13"/>
      <c r="AX9909" s="13"/>
      <c r="AY9909" s="13"/>
      <c r="AZ9909" s="12"/>
      <c r="BA9909" s="12"/>
      <c r="BB9909" s="12"/>
      <c r="BC9909" s="11"/>
      <c r="BD9909" s="11"/>
      <c r="BE9909" s="11"/>
      <c r="BF9909" s="11"/>
    </row>
    <row r="9910" spans="1:58" x14ac:dyDescent="0.25">
      <c r="A9910" s="13"/>
      <c r="B9910" s="13"/>
      <c r="C9910" s="13"/>
      <c r="D9910" s="13"/>
      <c r="E9910" s="13"/>
      <c r="F9910" s="13"/>
      <c r="G9910" s="13"/>
      <c r="H9910" s="13"/>
      <c r="I9910" s="13"/>
      <c r="J9910" s="13"/>
      <c r="K9910" s="13"/>
      <c r="L9910" s="13"/>
      <c r="M9910" s="13"/>
      <c r="N9910" s="13"/>
      <c r="O9910" s="13"/>
      <c r="P9910" s="13"/>
      <c r="Q9910" s="13"/>
      <c r="R9910" s="13"/>
      <c r="S9910" s="13"/>
      <c r="T9910" s="13"/>
      <c r="U9910" s="13"/>
      <c r="V9910" s="13"/>
      <c r="W9910" s="13"/>
      <c r="X9910" s="13"/>
      <c r="Y9910" s="13"/>
      <c r="Z9910" s="13"/>
      <c r="AA9910" s="13"/>
      <c r="AB9910" s="13"/>
      <c r="AC9910" s="13"/>
      <c r="AD9910" s="13"/>
      <c r="AE9910" s="13"/>
      <c r="AF9910" s="13"/>
      <c r="AG9910" s="13"/>
      <c r="AH9910" s="13"/>
      <c r="AI9910" s="13"/>
      <c r="AJ9910" s="13"/>
      <c r="AK9910" s="13"/>
      <c r="AL9910" s="13"/>
      <c r="AM9910" s="13"/>
      <c r="AN9910" s="13"/>
      <c r="AO9910" s="13"/>
      <c r="AP9910" s="13"/>
      <c r="AQ9910" s="13"/>
      <c r="AR9910" s="13"/>
      <c r="AS9910" s="13"/>
      <c r="AT9910" s="13"/>
      <c r="AU9910" s="13"/>
      <c r="AV9910" s="13"/>
      <c r="AW9910" s="13"/>
      <c r="AX9910" s="13"/>
      <c r="AY9910" s="13"/>
      <c r="AZ9910" s="12"/>
      <c r="BA9910" s="12"/>
      <c r="BB9910" s="12"/>
      <c r="BC9910" s="11"/>
      <c r="BD9910" s="11"/>
      <c r="BE9910" s="11"/>
      <c r="BF9910" s="11"/>
    </row>
    <row r="9911" spans="1:58" x14ac:dyDescent="0.25">
      <c r="A9911" s="13"/>
      <c r="B9911" s="13"/>
      <c r="C9911" s="13"/>
      <c r="D9911" s="13"/>
      <c r="E9911" s="13"/>
      <c r="F9911" s="13"/>
      <c r="G9911" s="13"/>
      <c r="H9911" s="13"/>
      <c r="I9911" s="13"/>
      <c r="J9911" s="13"/>
      <c r="K9911" s="13"/>
      <c r="L9911" s="13"/>
      <c r="M9911" s="13"/>
      <c r="N9911" s="13"/>
      <c r="O9911" s="13"/>
      <c r="P9911" s="13"/>
      <c r="Q9911" s="13"/>
      <c r="R9911" s="13"/>
      <c r="S9911" s="13"/>
      <c r="T9911" s="13"/>
      <c r="U9911" s="13"/>
      <c r="V9911" s="13"/>
      <c r="W9911" s="13"/>
      <c r="X9911" s="13"/>
      <c r="Y9911" s="13"/>
      <c r="Z9911" s="13"/>
      <c r="AA9911" s="13"/>
      <c r="AB9911" s="13"/>
      <c r="AC9911" s="13"/>
      <c r="AD9911" s="13"/>
      <c r="AE9911" s="13"/>
      <c r="AF9911" s="13"/>
      <c r="AG9911" s="13"/>
      <c r="AH9911" s="13"/>
      <c r="AI9911" s="13"/>
      <c r="AJ9911" s="13"/>
      <c r="AK9911" s="13"/>
      <c r="AL9911" s="13"/>
      <c r="AM9911" s="13"/>
      <c r="AN9911" s="13"/>
      <c r="AO9911" s="13"/>
      <c r="AP9911" s="13"/>
      <c r="AQ9911" s="13"/>
      <c r="AR9911" s="13"/>
      <c r="AS9911" s="13"/>
      <c r="AT9911" s="13"/>
      <c r="AU9911" s="13"/>
      <c r="AV9911" s="13"/>
      <c r="AW9911" s="13"/>
      <c r="AX9911" s="13"/>
      <c r="AY9911" s="13"/>
      <c r="AZ9911" s="12"/>
      <c r="BA9911" s="12"/>
      <c r="BB9911" s="12"/>
      <c r="BC9911" s="11"/>
      <c r="BD9911" s="11"/>
      <c r="BE9911" s="11"/>
      <c r="BF9911" s="11"/>
    </row>
    <row r="9912" spans="1:58" x14ac:dyDescent="0.25">
      <c r="A9912" s="13"/>
      <c r="B9912" s="13"/>
      <c r="C9912" s="13"/>
      <c r="D9912" s="13"/>
      <c r="E9912" s="13"/>
      <c r="F9912" s="13"/>
      <c r="G9912" s="13"/>
      <c r="H9912" s="13"/>
      <c r="I9912" s="13"/>
      <c r="J9912" s="13"/>
      <c r="K9912" s="13"/>
      <c r="L9912" s="13"/>
      <c r="M9912" s="13"/>
      <c r="N9912" s="13"/>
      <c r="O9912" s="13"/>
      <c r="P9912" s="13"/>
      <c r="Q9912" s="13"/>
      <c r="R9912" s="13"/>
      <c r="S9912" s="13"/>
      <c r="T9912" s="13"/>
      <c r="U9912" s="13"/>
      <c r="V9912" s="13"/>
      <c r="W9912" s="13"/>
      <c r="X9912" s="13"/>
      <c r="Y9912" s="13"/>
      <c r="Z9912" s="13"/>
      <c r="AA9912" s="13"/>
      <c r="AB9912" s="13"/>
      <c r="AC9912" s="13"/>
      <c r="AD9912" s="13"/>
      <c r="AE9912" s="13"/>
      <c r="AF9912" s="13"/>
      <c r="AG9912" s="13"/>
      <c r="AH9912" s="13"/>
      <c r="AI9912" s="13"/>
      <c r="AJ9912" s="13"/>
      <c r="AK9912" s="13"/>
      <c r="AL9912" s="13"/>
      <c r="AM9912" s="13"/>
      <c r="AN9912" s="13"/>
      <c r="AO9912" s="13"/>
      <c r="AP9912" s="13"/>
      <c r="AQ9912" s="13"/>
      <c r="AR9912" s="13"/>
      <c r="AS9912" s="13"/>
      <c r="AT9912" s="13"/>
      <c r="AU9912" s="13"/>
      <c r="AV9912" s="13"/>
      <c r="AW9912" s="13"/>
      <c r="AX9912" s="13"/>
      <c r="AY9912" s="13"/>
      <c r="AZ9912" s="12"/>
      <c r="BA9912" s="12"/>
      <c r="BB9912" s="12"/>
      <c r="BC9912" s="11"/>
      <c r="BD9912" s="11"/>
      <c r="BE9912" s="11"/>
      <c r="BF9912" s="11"/>
    </row>
    <row r="9913" spans="1:58" x14ac:dyDescent="0.25">
      <c r="A9913" s="13"/>
      <c r="B9913" s="13"/>
      <c r="C9913" s="13"/>
      <c r="D9913" s="13"/>
      <c r="E9913" s="13"/>
      <c r="F9913" s="13"/>
      <c r="G9913" s="13"/>
      <c r="H9913" s="13"/>
      <c r="I9913" s="13"/>
      <c r="J9913" s="13"/>
      <c r="K9913" s="13"/>
      <c r="L9913" s="13"/>
      <c r="M9913" s="13"/>
      <c r="N9913" s="13"/>
      <c r="O9913" s="13"/>
      <c r="P9913" s="13"/>
      <c r="Q9913" s="13"/>
      <c r="R9913" s="13"/>
      <c r="S9913" s="13"/>
      <c r="T9913" s="13"/>
      <c r="U9913" s="13"/>
      <c r="V9913" s="13"/>
      <c r="W9913" s="13"/>
      <c r="X9913" s="13"/>
      <c r="Y9913" s="13"/>
      <c r="Z9913" s="13"/>
      <c r="AA9913" s="13"/>
      <c r="AB9913" s="13"/>
      <c r="AC9913" s="13"/>
      <c r="AD9913" s="13"/>
      <c r="AE9913" s="13"/>
      <c r="AF9913" s="13"/>
      <c r="AG9913" s="13"/>
      <c r="AH9913" s="13"/>
      <c r="AI9913" s="13"/>
      <c r="AJ9913" s="13"/>
      <c r="AK9913" s="13"/>
      <c r="AL9913" s="13"/>
      <c r="AM9913" s="13"/>
      <c r="AN9913" s="13"/>
      <c r="AO9913" s="13"/>
      <c r="AP9913" s="13"/>
      <c r="AQ9913" s="13"/>
      <c r="AR9913" s="13"/>
      <c r="AS9913" s="13"/>
      <c r="AT9913" s="13"/>
      <c r="AU9913" s="13"/>
      <c r="AV9913" s="13"/>
      <c r="AW9913" s="13"/>
      <c r="AX9913" s="13"/>
      <c r="AY9913" s="13"/>
      <c r="AZ9913" s="12"/>
      <c r="BA9913" s="12"/>
      <c r="BB9913" s="12"/>
      <c r="BC9913" s="11"/>
      <c r="BD9913" s="11"/>
      <c r="BE9913" s="11"/>
      <c r="BF9913" s="11"/>
    </row>
    <row r="9914" spans="1:58" x14ac:dyDescent="0.25">
      <c r="A9914" s="13"/>
      <c r="B9914" s="13"/>
      <c r="C9914" s="13"/>
      <c r="D9914" s="13"/>
      <c r="E9914" s="13"/>
      <c r="F9914" s="13"/>
      <c r="G9914" s="13"/>
      <c r="H9914" s="13"/>
      <c r="I9914" s="13"/>
      <c r="J9914" s="13"/>
      <c r="K9914" s="13"/>
      <c r="L9914" s="13"/>
      <c r="M9914" s="13"/>
      <c r="N9914" s="13"/>
      <c r="O9914" s="13"/>
      <c r="P9914" s="13"/>
      <c r="Q9914" s="13"/>
      <c r="R9914" s="13"/>
      <c r="S9914" s="13"/>
      <c r="T9914" s="13"/>
      <c r="U9914" s="13"/>
      <c r="V9914" s="13"/>
      <c r="W9914" s="13"/>
      <c r="X9914" s="13"/>
      <c r="Y9914" s="13"/>
      <c r="Z9914" s="13"/>
      <c r="AA9914" s="13"/>
      <c r="AB9914" s="13"/>
      <c r="AC9914" s="13"/>
      <c r="AD9914" s="13"/>
      <c r="AE9914" s="13"/>
      <c r="AF9914" s="13"/>
      <c r="AG9914" s="13"/>
      <c r="AH9914" s="13"/>
      <c r="AI9914" s="13"/>
      <c r="AJ9914" s="13"/>
      <c r="AK9914" s="13"/>
      <c r="AL9914" s="13"/>
      <c r="AM9914" s="13"/>
      <c r="AN9914" s="13"/>
      <c r="AO9914" s="13"/>
      <c r="AP9914" s="13"/>
      <c r="AQ9914" s="13"/>
      <c r="AR9914" s="13"/>
      <c r="AS9914" s="13"/>
      <c r="AT9914" s="13"/>
      <c r="AU9914" s="13"/>
      <c r="AV9914" s="13"/>
      <c r="AW9914" s="13"/>
      <c r="AX9914" s="13"/>
      <c r="AY9914" s="13"/>
      <c r="AZ9914" s="12"/>
      <c r="BA9914" s="12"/>
      <c r="BB9914" s="12"/>
      <c r="BC9914" s="11"/>
      <c r="BD9914" s="11"/>
      <c r="BE9914" s="11"/>
      <c r="BF9914" s="11"/>
    </row>
    <row r="9915" spans="1:58" x14ac:dyDescent="0.25">
      <c r="A9915" s="13"/>
      <c r="B9915" s="13"/>
      <c r="C9915" s="13"/>
      <c r="D9915" s="13"/>
      <c r="E9915" s="13"/>
      <c r="F9915" s="13"/>
      <c r="G9915" s="13"/>
      <c r="H9915" s="13"/>
      <c r="I9915" s="13"/>
      <c r="J9915" s="13"/>
      <c r="K9915" s="13"/>
      <c r="L9915" s="13"/>
      <c r="M9915" s="13"/>
      <c r="N9915" s="13"/>
      <c r="O9915" s="13"/>
      <c r="P9915" s="13"/>
      <c r="Q9915" s="13"/>
      <c r="R9915" s="13"/>
      <c r="S9915" s="13"/>
      <c r="T9915" s="13"/>
      <c r="U9915" s="13"/>
      <c r="V9915" s="13"/>
      <c r="W9915" s="13"/>
      <c r="X9915" s="13"/>
      <c r="Y9915" s="13"/>
      <c r="Z9915" s="13"/>
      <c r="AA9915" s="13"/>
      <c r="AB9915" s="13"/>
      <c r="AC9915" s="13"/>
      <c r="AD9915" s="13"/>
      <c r="AE9915" s="13"/>
      <c r="AF9915" s="13"/>
      <c r="AG9915" s="13"/>
      <c r="AH9915" s="13"/>
      <c r="AI9915" s="13"/>
      <c r="AJ9915" s="13"/>
      <c r="AK9915" s="13"/>
      <c r="AL9915" s="13"/>
      <c r="AM9915" s="13"/>
      <c r="AN9915" s="13"/>
      <c r="AO9915" s="13"/>
      <c r="AP9915" s="13"/>
      <c r="AQ9915" s="13"/>
      <c r="AR9915" s="13"/>
      <c r="AS9915" s="13"/>
      <c r="AT9915" s="13"/>
      <c r="AU9915" s="13"/>
      <c r="AV9915" s="13"/>
      <c r="AW9915" s="13"/>
      <c r="AX9915" s="13"/>
      <c r="AY9915" s="13"/>
      <c r="AZ9915" s="12"/>
      <c r="BA9915" s="12"/>
      <c r="BB9915" s="12"/>
      <c r="BC9915" s="11"/>
      <c r="BD9915" s="11"/>
      <c r="BE9915" s="11"/>
      <c r="BF9915" s="11"/>
    </row>
    <row r="9916" spans="1:58" x14ac:dyDescent="0.25">
      <c r="A9916" s="13"/>
      <c r="B9916" s="13"/>
      <c r="C9916" s="13"/>
      <c r="D9916" s="13"/>
      <c r="E9916" s="13"/>
      <c r="F9916" s="13"/>
      <c r="G9916" s="13"/>
      <c r="H9916" s="13"/>
      <c r="I9916" s="13"/>
      <c r="J9916" s="13"/>
      <c r="K9916" s="13"/>
      <c r="L9916" s="13"/>
      <c r="M9916" s="13"/>
      <c r="N9916" s="13"/>
      <c r="O9916" s="13"/>
      <c r="P9916" s="13"/>
      <c r="Q9916" s="13"/>
      <c r="R9916" s="13"/>
      <c r="S9916" s="13"/>
      <c r="T9916" s="13"/>
      <c r="U9916" s="13"/>
      <c r="V9916" s="13"/>
      <c r="W9916" s="13"/>
      <c r="X9916" s="13"/>
      <c r="Y9916" s="13"/>
      <c r="Z9916" s="13"/>
      <c r="AA9916" s="13"/>
      <c r="AB9916" s="13"/>
      <c r="AC9916" s="13"/>
      <c r="AD9916" s="13"/>
      <c r="AE9916" s="13"/>
      <c r="AF9916" s="13"/>
      <c r="AG9916" s="13"/>
      <c r="AH9916" s="13"/>
      <c r="AI9916" s="13"/>
      <c r="AJ9916" s="13"/>
      <c r="AK9916" s="13"/>
      <c r="AL9916" s="13"/>
      <c r="AM9916" s="13"/>
      <c r="AN9916" s="13"/>
      <c r="AO9916" s="13"/>
      <c r="AP9916" s="13"/>
      <c r="AQ9916" s="13"/>
      <c r="AR9916" s="13"/>
      <c r="AS9916" s="13"/>
      <c r="AT9916" s="13"/>
      <c r="AU9916" s="13"/>
      <c r="AV9916" s="13"/>
      <c r="AW9916" s="13"/>
      <c r="AX9916" s="13"/>
      <c r="AY9916" s="13"/>
      <c r="AZ9916" s="12"/>
      <c r="BA9916" s="12"/>
      <c r="BB9916" s="12"/>
      <c r="BC9916" s="11"/>
      <c r="BD9916" s="11"/>
      <c r="BE9916" s="11"/>
      <c r="BF9916" s="11"/>
    </row>
    <row r="9917" spans="1:58" x14ac:dyDescent="0.25">
      <c r="A9917" s="13"/>
      <c r="B9917" s="13"/>
      <c r="C9917" s="13"/>
      <c r="D9917" s="13"/>
      <c r="E9917" s="13"/>
      <c r="F9917" s="13"/>
      <c r="G9917" s="13"/>
      <c r="H9917" s="13"/>
      <c r="I9917" s="13"/>
      <c r="J9917" s="13"/>
      <c r="K9917" s="13"/>
      <c r="L9917" s="13"/>
      <c r="M9917" s="13"/>
      <c r="N9917" s="13"/>
      <c r="O9917" s="13"/>
      <c r="P9917" s="13"/>
      <c r="Q9917" s="13"/>
      <c r="R9917" s="13"/>
      <c r="S9917" s="13"/>
      <c r="T9917" s="13"/>
      <c r="U9917" s="13"/>
      <c r="V9917" s="13"/>
      <c r="W9917" s="13"/>
      <c r="X9917" s="13"/>
      <c r="Y9917" s="13"/>
      <c r="Z9917" s="13"/>
      <c r="AA9917" s="13"/>
      <c r="AB9917" s="13"/>
      <c r="AC9917" s="13"/>
      <c r="AD9917" s="13"/>
      <c r="AE9917" s="13"/>
      <c r="AF9917" s="13"/>
      <c r="AG9917" s="13"/>
      <c r="AH9917" s="13"/>
      <c r="AI9917" s="13"/>
      <c r="AJ9917" s="13"/>
      <c r="AK9917" s="13"/>
      <c r="AL9917" s="13"/>
      <c r="AM9917" s="13"/>
      <c r="AN9917" s="13"/>
      <c r="AO9917" s="13"/>
      <c r="AP9917" s="13"/>
      <c r="AQ9917" s="13"/>
      <c r="AR9917" s="13"/>
      <c r="AS9917" s="13"/>
      <c r="AT9917" s="13"/>
      <c r="AU9917" s="13"/>
      <c r="AV9917" s="13"/>
      <c r="AW9917" s="13"/>
      <c r="AX9917" s="13"/>
      <c r="AY9917" s="13"/>
      <c r="AZ9917" s="12"/>
      <c r="BA9917" s="12"/>
      <c r="BB9917" s="12"/>
      <c r="BC9917" s="11"/>
      <c r="BD9917" s="11"/>
      <c r="BE9917" s="11"/>
      <c r="BF9917" s="11"/>
    </row>
    <row r="9918" spans="1:58" x14ac:dyDescent="0.25">
      <c r="A9918" s="13"/>
      <c r="B9918" s="13"/>
      <c r="C9918" s="13"/>
      <c r="D9918" s="13"/>
      <c r="E9918" s="13"/>
      <c r="F9918" s="13"/>
      <c r="G9918" s="13"/>
      <c r="H9918" s="13"/>
      <c r="I9918" s="13"/>
      <c r="J9918" s="13"/>
      <c r="K9918" s="13"/>
      <c r="L9918" s="13"/>
      <c r="M9918" s="13"/>
      <c r="N9918" s="13"/>
      <c r="O9918" s="13"/>
      <c r="P9918" s="13"/>
      <c r="Q9918" s="13"/>
      <c r="R9918" s="13"/>
      <c r="S9918" s="13"/>
      <c r="T9918" s="13"/>
      <c r="U9918" s="13"/>
      <c r="V9918" s="13"/>
      <c r="W9918" s="13"/>
      <c r="X9918" s="13"/>
      <c r="Y9918" s="13"/>
      <c r="Z9918" s="13"/>
      <c r="AA9918" s="13"/>
      <c r="AB9918" s="13"/>
      <c r="AC9918" s="13"/>
      <c r="AD9918" s="13"/>
      <c r="AE9918" s="13"/>
      <c r="AF9918" s="13"/>
      <c r="AG9918" s="13"/>
      <c r="AH9918" s="13"/>
      <c r="AI9918" s="13"/>
      <c r="AJ9918" s="13"/>
      <c r="AK9918" s="13"/>
      <c r="AL9918" s="13"/>
      <c r="AM9918" s="13"/>
      <c r="AN9918" s="13"/>
      <c r="AO9918" s="13"/>
      <c r="AP9918" s="13"/>
      <c r="AQ9918" s="13"/>
      <c r="AR9918" s="13"/>
      <c r="AS9918" s="13"/>
      <c r="AT9918" s="13"/>
      <c r="AU9918" s="13"/>
      <c r="AV9918" s="13"/>
      <c r="AW9918" s="13"/>
      <c r="AX9918" s="13"/>
      <c r="AY9918" s="13"/>
      <c r="AZ9918" s="12"/>
      <c r="BA9918" s="12"/>
      <c r="BB9918" s="12"/>
      <c r="BC9918" s="11"/>
      <c r="BD9918" s="11"/>
      <c r="BE9918" s="11"/>
      <c r="BF9918" s="11"/>
    </row>
    <row r="9919" spans="1:58" x14ac:dyDescent="0.25">
      <c r="A9919" s="13"/>
      <c r="B9919" s="13"/>
      <c r="C9919" s="13"/>
      <c r="D9919" s="13"/>
      <c r="E9919" s="13"/>
      <c r="F9919" s="13"/>
      <c r="G9919" s="13"/>
      <c r="H9919" s="13"/>
      <c r="I9919" s="13"/>
      <c r="J9919" s="13"/>
      <c r="K9919" s="13"/>
      <c r="L9919" s="13"/>
      <c r="M9919" s="13"/>
      <c r="N9919" s="13"/>
      <c r="O9919" s="13"/>
      <c r="P9919" s="13"/>
      <c r="Q9919" s="13"/>
      <c r="R9919" s="13"/>
      <c r="S9919" s="13"/>
      <c r="T9919" s="13"/>
      <c r="U9919" s="13"/>
      <c r="V9919" s="13"/>
      <c r="W9919" s="13"/>
      <c r="X9919" s="13"/>
      <c r="Y9919" s="13"/>
      <c r="Z9919" s="13"/>
      <c r="AA9919" s="13"/>
      <c r="AB9919" s="13"/>
      <c r="AC9919" s="13"/>
      <c r="AD9919" s="13"/>
      <c r="AE9919" s="13"/>
      <c r="AF9919" s="13"/>
      <c r="AG9919" s="13"/>
      <c r="AH9919" s="13"/>
      <c r="AI9919" s="13"/>
      <c r="AJ9919" s="13"/>
      <c r="AK9919" s="13"/>
      <c r="AL9919" s="13"/>
      <c r="AM9919" s="13"/>
      <c r="AN9919" s="13"/>
      <c r="AO9919" s="13"/>
      <c r="AP9919" s="13"/>
      <c r="AQ9919" s="13"/>
      <c r="AR9919" s="13"/>
      <c r="AS9919" s="13"/>
      <c r="AT9919" s="13"/>
      <c r="AU9919" s="13"/>
      <c r="AV9919" s="13"/>
      <c r="AW9919" s="13"/>
      <c r="AX9919" s="13"/>
      <c r="AY9919" s="13"/>
      <c r="AZ9919" s="12"/>
      <c r="BA9919" s="12"/>
      <c r="BB9919" s="12"/>
      <c r="BC9919" s="11"/>
      <c r="BD9919" s="11"/>
      <c r="BE9919" s="11"/>
      <c r="BF9919" s="11"/>
    </row>
    <row r="9920" spans="1:58" x14ac:dyDescent="0.25">
      <c r="A9920" s="13"/>
      <c r="B9920" s="13"/>
      <c r="C9920" s="13"/>
      <c r="D9920" s="13"/>
      <c r="E9920" s="13"/>
      <c r="F9920" s="13"/>
      <c r="G9920" s="13"/>
      <c r="H9920" s="13"/>
      <c r="I9920" s="13"/>
      <c r="J9920" s="13"/>
      <c r="K9920" s="13"/>
      <c r="L9920" s="13"/>
      <c r="M9920" s="13"/>
      <c r="N9920" s="13"/>
      <c r="O9920" s="13"/>
      <c r="P9920" s="13"/>
      <c r="Q9920" s="13"/>
      <c r="R9920" s="13"/>
      <c r="S9920" s="13"/>
      <c r="T9920" s="13"/>
      <c r="U9920" s="13"/>
      <c r="V9920" s="13"/>
      <c r="W9920" s="13"/>
      <c r="X9920" s="13"/>
      <c r="Y9920" s="13"/>
      <c r="Z9920" s="13"/>
      <c r="AA9920" s="13"/>
      <c r="AB9920" s="13"/>
      <c r="AC9920" s="13"/>
      <c r="AD9920" s="13"/>
      <c r="AE9920" s="13"/>
      <c r="AF9920" s="13"/>
      <c r="AG9920" s="13"/>
      <c r="AH9920" s="13"/>
      <c r="AI9920" s="13"/>
      <c r="AJ9920" s="13"/>
      <c r="AK9920" s="13"/>
      <c r="AL9920" s="13"/>
      <c r="AM9920" s="13"/>
      <c r="AN9920" s="13"/>
      <c r="AO9920" s="13"/>
      <c r="AP9920" s="13"/>
      <c r="AQ9920" s="13"/>
      <c r="AR9920" s="13"/>
      <c r="AS9920" s="13"/>
      <c r="AT9920" s="13"/>
      <c r="AU9920" s="13"/>
      <c r="AV9920" s="13"/>
      <c r="AW9920" s="13"/>
      <c r="AX9920" s="13"/>
      <c r="AY9920" s="13"/>
      <c r="AZ9920" s="12"/>
      <c r="BA9920" s="12"/>
      <c r="BB9920" s="12"/>
      <c r="BC9920" s="11"/>
      <c r="BD9920" s="11"/>
      <c r="BE9920" s="11"/>
      <c r="BF9920" s="11"/>
    </row>
    <row r="9921" spans="1:58" x14ac:dyDescent="0.25">
      <c r="A9921" s="13"/>
      <c r="B9921" s="13"/>
      <c r="C9921" s="13"/>
      <c r="D9921" s="13"/>
      <c r="E9921" s="13"/>
      <c r="F9921" s="13"/>
      <c r="G9921" s="13"/>
      <c r="H9921" s="13"/>
      <c r="I9921" s="13"/>
      <c r="J9921" s="13"/>
      <c r="K9921" s="13"/>
      <c r="L9921" s="13"/>
      <c r="M9921" s="13"/>
      <c r="N9921" s="13"/>
      <c r="O9921" s="13"/>
      <c r="P9921" s="13"/>
      <c r="Q9921" s="13"/>
      <c r="R9921" s="13"/>
      <c r="S9921" s="13"/>
      <c r="T9921" s="13"/>
      <c r="U9921" s="13"/>
      <c r="V9921" s="13"/>
      <c r="W9921" s="13"/>
      <c r="X9921" s="13"/>
      <c r="Y9921" s="13"/>
      <c r="Z9921" s="13"/>
      <c r="AA9921" s="13"/>
      <c r="AB9921" s="13"/>
      <c r="AC9921" s="13"/>
      <c r="AD9921" s="13"/>
      <c r="AE9921" s="13"/>
      <c r="AF9921" s="13"/>
      <c r="AG9921" s="13"/>
      <c r="AH9921" s="13"/>
      <c r="AI9921" s="13"/>
      <c r="AJ9921" s="13"/>
      <c r="AK9921" s="13"/>
      <c r="AL9921" s="13"/>
      <c r="AM9921" s="13"/>
      <c r="AN9921" s="13"/>
      <c r="AO9921" s="13"/>
      <c r="AP9921" s="13"/>
      <c r="AQ9921" s="13"/>
      <c r="AR9921" s="13"/>
      <c r="AS9921" s="13"/>
      <c r="AT9921" s="13"/>
      <c r="AU9921" s="13"/>
      <c r="AV9921" s="13"/>
      <c r="AW9921" s="13"/>
      <c r="AX9921" s="13"/>
      <c r="AY9921" s="13"/>
      <c r="AZ9921" s="12"/>
      <c r="BA9921" s="12"/>
      <c r="BB9921" s="12"/>
      <c r="BC9921" s="11"/>
      <c r="BD9921" s="11"/>
      <c r="BE9921" s="11"/>
      <c r="BF9921" s="11"/>
    </row>
    <row r="9922" spans="1:58" x14ac:dyDescent="0.25">
      <c r="A9922" s="13"/>
      <c r="B9922" s="13"/>
      <c r="C9922" s="13"/>
      <c r="D9922" s="13"/>
      <c r="E9922" s="13"/>
      <c r="F9922" s="13"/>
      <c r="G9922" s="13"/>
      <c r="H9922" s="13"/>
      <c r="I9922" s="13"/>
      <c r="J9922" s="13"/>
      <c r="K9922" s="13"/>
      <c r="L9922" s="13"/>
      <c r="M9922" s="13"/>
      <c r="N9922" s="13"/>
      <c r="O9922" s="13"/>
      <c r="P9922" s="13"/>
      <c r="Q9922" s="13"/>
      <c r="R9922" s="13"/>
      <c r="S9922" s="13"/>
      <c r="T9922" s="13"/>
      <c r="U9922" s="13"/>
      <c r="V9922" s="13"/>
      <c r="W9922" s="13"/>
      <c r="X9922" s="13"/>
      <c r="Y9922" s="13"/>
      <c r="Z9922" s="13"/>
      <c r="AA9922" s="13"/>
      <c r="AB9922" s="13"/>
      <c r="AC9922" s="13"/>
      <c r="AD9922" s="13"/>
      <c r="AE9922" s="13"/>
      <c r="AF9922" s="13"/>
      <c r="AG9922" s="13"/>
      <c r="AH9922" s="13"/>
      <c r="AI9922" s="13"/>
      <c r="AJ9922" s="13"/>
      <c r="AK9922" s="13"/>
      <c r="AL9922" s="13"/>
      <c r="AM9922" s="13"/>
      <c r="AN9922" s="13"/>
      <c r="AO9922" s="13"/>
      <c r="AP9922" s="13"/>
      <c r="AQ9922" s="13"/>
      <c r="AR9922" s="13"/>
      <c r="AS9922" s="13"/>
      <c r="AT9922" s="13"/>
      <c r="AU9922" s="13"/>
      <c r="AV9922" s="13"/>
      <c r="AW9922" s="13"/>
      <c r="AX9922" s="13"/>
      <c r="AY9922" s="13"/>
      <c r="AZ9922" s="12"/>
      <c r="BA9922" s="12"/>
      <c r="BB9922" s="12"/>
      <c r="BC9922" s="11"/>
      <c r="BD9922" s="11"/>
      <c r="BE9922" s="11"/>
      <c r="BF9922" s="11"/>
    </row>
    <row r="9923" spans="1:58" x14ac:dyDescent="0.25">
      <c r="A9923" s="13"/>
      <c r="B9923" s="13"/>
      <c r="C9923" s="13"/>
      <c r="D9923" s="13"/>
      <c r="E9923" s="13"/>
      <c r="F9923" s="13"/>
      <c r="G9923" s="13"/>
      <c r="H9923" s="13"/>
      <c r="I9923" s="13"/>
      <c r="J9923" s="13"/>
      <c r="K9923" s="13"/>
      <c r="L9923" s="13"/>
      <c r="M9923" s="13"/>
      <c r="N9923" s="13"/>
      <c r="O9923" s="13"/>
      <c r="P9923" s="13"/>
      <c r="Q9923" s="13"/>
      <c r="R9923" s="13"/>
      <c r="S9923" s="13"/>
      <c r="T9923" s="13"/>
      <c r="U9923" s="13"/>
      <c r="V9923" s="13"/>
      <c r="W9923" s="13"/>
      <c r="X9923" s="13"/>
      <c r="Y9923" s="13"/>
      <c r="Z9923" s="13"/>
      <c r="AA9923" s="13"/>
      <c r="AB9923" s="13"/>
      <c r="AC9923" s="13"/>
      <c r="AD9923" s="13"/>
      <c r="AE9923" s="13"/>
      <c r="AF9923" s="13"/>
      <c r="AG9923" s="13"/>
      <c r="AH9923" s="13"/>
      <c r="AI9923" s="13"/>
      <c r="AJ9923" s="13"/>
      <c r="AK9923" s="13"/>
      <c r="AL9923" s="13"/>
      <c r="AM9923" s="13"/>
      <c r="AN9923" s="13"/>
      <c r="AO9923" s="13"/>
      <c r="AP9923" s="13"/>
      <c r="AQ9923" s="13"/>
      <c r="AR9923" s="13"/>
      <c r="AS9923" s="13"/>
      <c r="AT9923" s="13"/>
      <c r="AU9923" s="13"/>
      <c r="AV9923" s="13"/>
      <c r="AW9923" s="13"/>
      <c r="AX9923" s="13"/>
      <c r="AY9923" s="13"/>
      <c r="AZ9923" s="12"/>
      <c r="BA9923" s="12"/>
      <c r="BB9923" s="12"/>
      <c r="BC9923" s="11"/>
      <c r="BD9923" s="11"/>
      <c r="BE9923" s="11"/>
      <c r="BF9923" s="11"/>
    </row>
    <row r="9924" spans="1:58" x14ac:dyDescent="0.25">
      <c r="A9924" s="13"/>
      <c r="B9924" s="13"/>
      <c r="C9924" s="13"/>
      <c r="D9924" s="13"/>
      <c r="E9924" s="13"/>
      <c r="F9924" s="13"/>
      <c r="G9924" s="13"/>
      <c r="H9924" s="13"/>
      <c r="I9924" s="13"/>
      <c r="J9924" s="13"/>
      <c r="K9924" s="13"/>
      <c r="L9924" s="13"/>
      <c r="M9924" s="13"/>
      <c r="N9924" s="13"/>
      <c r="O9924" s="13"/>
      <c r="P9924" s="13"/>
      <c r="Q9924" s="13"/>
      <c r="R9924" s="13"/>
      <c r="S9924" s="13"/>
      <c r="T9924" s="13"/>
      <c r="U9924" s="13"/>
      <c r="V9924" s="13"/>
      <c r="W9924" s="13"/>
      <c r="X9924" s="13"/>
      <c r="Y9924" s="13"/>
      <c r="Z9924" s="13"/>
      <c r="AA9924" s="13"/>
      <c r="AB9924" s="13"/>
      <c r="AC9924" s="13"/>
      <c r="AD9924" s="13"/>
      <c r="AE9924" s="13"/>
      <c r="AF9924" s="13"/>
      <c r="AG9924" s="13"/>
      <c r="AH9924" s="13"/>
      <c r="AI9924" s="13"/>
      <c r="AJ9924" s="13"/>
      <c r="AK9924" s="13"/>
      <c r="AL9924" s="13"/>
      <c r="AM9924" s="13"/>
      <c r="AN9924" s="13"/>
      <c r="AO9924" s="13"/>
      <c r="AP9924" s="13"/>
      <c r="AQ9924" s="13"/>
      <c r="AR9924" s="13"/>
      <c r="AS9924" s="13"/>
      <c r="AT9924" s="13"/>
      <c r="AU9924" s="13"/>
      <c r="AV9924" s="13"/>
      <c r="AW9924" s="13"/>
      <c r="AX9924" s="13"/>
      <c r="AY9924" s="13"/>
      <c r="AZ9924" s="12"/>
      <c r="BA9924" s="12"/>
      <c r="BB9924" s="12"/>
      <c r="BC9924" s="11"/>
      <c r="BD9924" s="11"/>
      <c r="BE9924" s="11"/>
      <c r="BF9924" s="11"/>
    </row>
    <row r="9925" spans="1:58" x14ac:dyDescent="0.25">
      <c r="A9925" s="13"/>
      <c r="B9925" s="13"/>
      <c r="C9925" s="13"/>
      <c r="D9925" s="13"/>
      <c r="E9925" s="13"/>
      <c r="F9925" s="13"/>
      <c r="G9925" s="13"/>
      <c r="H9925" s="13"/>
      <c r="I9925" s="13"/>
      <c r="J9925" s="13"/>
      <c r="K9925" s="13"/>
      <c r="L9925" s="13"/>
      <c r="M9925" s="13"/>
      <c r="N9925" s="13"/>
      <c r="O9925" s="13"/>
      <c r="P9925" s="13"/>
      <c r="Q9925" s="13"/>
      <c r="R9925" s="13"/>
      <c r="S9925" s="13"/>
      <c r="T9925" s="13"/>
      <c r="U9925" s="13"/>
      <c r="V9925" s="13"/>
      <c r="W9925" s="13"/>
      <c r="X9925" s="13"/>
      <c r="Y9925" s="13"/>
      <c r="Z9925" s="13"/>
      <c r="AA9925" s="13"/>
      <c r="AB9925" s="13"/>
      <c r="AC9925" s="13"/>
      <c r="AD9925" s="13"/>
      <c r="AE9925" s="13"/>
      <c r="AF9925" s="13"/>
      <c r="AG9925" s="13"/>
      <c r="AH9925" s="13"/>
      <c r="AI9925" s="13"/>
      <c r="AJ9925" s="13"/>
      <c r="AK9925" s="13"/>
      <c r="AL9925" s="13"/>
      <c r="AM9925" s="13"/>
      <c r="AN9925" s="13"/>
      <c r="AO9925" s="13"/>
      <c r="AP9925" s="13"/>
      <c r="AQ9925" s="13"/>
      <c r="AR9925" s="13"/>
      <c r="AS9925" s="13"/>
      <c r="AT9925" s="13"/>
      <c r="AU9925" s="13"/>
      <c r="AV9925" s="13"/>
      <c r="AW9925" s="13"/>
      <c r="AX9925" s="13"/>
      <c r="AY9925" s="13"/>
      <c r="AZ9925" s="12"/>
      <c r="BA9925" s="12"/>
      <c r="BB9925" s="12"/>
      <c r="BC9925" s="11"/>
      <c r="BD9925" s="11"/>
      <c r="BE9925" s="11"/>
      <c r="BF9925" s="11"/>
    </row>
    <row r="9926" spans="1:58" x14ac:dyDescent="0.25">
      <c r="A9926" s="13"/>
      <c r="B9926" s="13"/>
      <c r="C9926" s="13"/>
      <c r="D9926" s="13"/>
      <c r="E9926" s="13"/>
      <c r="F9926" s="13"/>
      <c r="G9926" s="13"/>
      <c r="H9926" s="13"/>
      <c r="I9926" s="13"/>
      <c r="J9926" s="13"/>
      <c r="K9926" s="13"/>
      <c r="L9926" s="13"/>
      <c r="M9926" s="13"/>
      <c r="N9926" s="13"/>
      <c r="O9926" s="13"/>
      <c r="P9926" s="13"/>
      <c r="Q9926" s="13"/>
      <c r="R9926" s="13"/>
      <c r="S9926" s="13"/>
      <c r="T9926" s="13"/>
      <c r="U9926" s="13"/>
      <c r="V9926" s="13"/>
      <c r="W9926" s="13"/>
      <c r="X9926" s="13"/>
      <c r="Y9926" s="13"/>
      <c r="Z9926" s="13"/>
      <c r="AA9926" s="13"/>
      <c r="AB9926" s="13"/>
      <c r="AC9926" s="13"/>
      <c r="AD9926" s="13"/>
      <c r="AE9926" s="13"/>
      <c r="AF9926" s="13"/>
      <c r="AG9926" s="13"/>
      <c r="AH9926" s="13"/>
      <c r="AI9926" s="13"/>
      <c r="AJ9926" s="13"/>
      <c r="AK9926" s="13"/>
      <c r="AL9926" s="13"/>
      <c r="AM9926" s="13"/>
      <c r="AN9926" s="13"/>
      <c r="AO9926" s="13"/>
      <c r="AP9926" s="13"/>
      <c r="AQ9926" s="13"/>
      <c r="AR9926" s="13"/>
      <c r="AS9926" s="13"/>
      <c r="AT9926" s="13"/>
      <c r="AU9926" s="13"/>
      <c r="AV9926" s="13"/>
      <c r="AW9926" s="13"/>
      <c r="AX9926" s="13"/>
      <c r="AY9926" s="13"/>
      <c r="AZ9926" s="12"/>
      <c r="BA9926" s="12"/>
      <c r="BB9926" s="12"/>
      <c r="BC9926" s="11"/>
      <c r="BD9926" s="11"/>
      <c r="BE9926" s="11"/>
      <c r="BF9926" s="11"/>
    </row>
    <row r="9927" spans="1:58" x14ac:dyDescent="0.25">
      <c r="A9927" s="13"/>
      <c r="B9927" s="13"/>
      <c r="C9927" s="13"/>
      <c r="D9927" s="13"/>
      <c r="E9927" s="13"/>
      <c r="F9927" s="13"/>
      <c r="G9927" s="13"/>
      <c r="H9927" s="13"/>
      <c r="I9927" s="13"/>
      <c r="J9927" s="13"/>
      <c r="K9927" s="13"/>
      <c r="L9927" s="13"/>
      <c r="M9927" s="13"/>
      <c r="N9927" s="13"/>
      <c r="O9927" s="13"/>
      <c r="P9927" s="13"/>
      <c r="Q9927" s="13"/>
      <c r="R9927" s="13"/>
      <c r="S9927" s="13"/>
      <c r="T9927" s="13"/>
      <c r="U9927" s="13"/>
      <c r="V9927" s="13"/>
      <c r="W9927" s="13"/>
      <c r="X9927" s="13"/>
      <c r="Y9927" s="13"/>
      <c r="Z9927" s="13"/>
      <c r="AA9927" s="13"/>
      <c r="AB9927" s="13"/>
      <c r="AC9927" s="13"/>
      <c r="AD9927" s="13"/>
      <c r="AE9927" s="13"/>
      <c r="AF9927" s="13"/>
      <c r="AG9927" s="13"/>
      <c r="AH9927" s="13"/>
      <c r="AI9927" s="13"/>
      <c r="AJ9927" s="13"/>
      <c r="AK9927" s="13"/>
      <c r="AL9927" s="13"/>
      <c r="AM9927" s="13"/>
      <c r="AN9927" s="13"/>
      <c r="AO9927" s="13"/>
      <c r="AP9927" s="13"/>
      <c r="AQ9927" s="13"/>
      <c r="AR9927" s="13"/>
      <c r="AS9927" s="13"/>
      <c r="AT9927" s="13"/>
      <c r="AU9927" s="13"/>
      <c r="AV9927" s="13"/>
      <c r="AW9927" s="13"/>
      <c r="AX9927" s="13"/>
      <c r="AY9927" s="13"/>
      <c r="AZ9927" s="12"/>
      <c r="BA9927" s="12"/>
      <c r="BB9927" s="12"/>
      <c r="BC9927" s="11"/>
      <c r="BD9927" s="11"/>
      <c r="BE9927" s="11"/>
      <c r="BF9927" s="11"/>
    </row>
    <row r="9928" spans="1:58" x14ac:dyDescent="0.25">
      <c r="A9928" s="13"/>
      <c r="B9928" s="13"/>
      <c r="C9928" s="13"/>
      <c r="D9928" s="13"/>
      <c r="E9928" s="13"/>
      <c r="F9928" s="13"/>
      <c r="G9928" s="13"/>
      <c r="H9928" s="13"/>
      <c r="I9928" s="13"/>
      <c r="J9928" s="13"/>
      <c r="K9928" s="13"/>
      <c r="L9928" s="13"/>
      <c r="M9928" s="13"/>
      <c r="N9928" s="13"/>
      <c r="O9928" s="13"/>
      <c r="P9928" s="13"/>
      <c r="Q9928" s="13"/>
      <c r="R9928" s="13"/>
      <c r="S9928" s="13"/>
      <c r="T9928" s="13"/>
      <c r="U9928" s="13"/>
      <c r="V9928" s="13"/>
      <c r="W9928" s="13"/>
      <c r="X9928" s="13"/>
      <c r="Y9928" s="13"/>
      <c r="Z9928" s="13"/>
      <c r="AA9928" s="13"/>
      <c r="AB9928" s="13"/>
      <c r="AC9928" s="13"/>
      <c r="AD9928" s="13"/>
      <c r="AE9928" s="13"/>
      <c r="AF9928" s="13"/>
      <c r="AG9928" s="13"/>
      <c r="AH9928" s="13"/>
      <c r="AI9928" s="13"/>
      <c r="AJ9928" s="13"/>
      <c r="AK9928" s="13"/>
      <c r="AL9928" s="13"/>
      <c r="AM9928" s="13"/>
      <c r="AN9928" s="13"/>
      <c r="AO9928" s="13"/>
      <c r="AP9928" s="13"/>
      <c r="AQ9928" s="13"/>
      <c r="AR9928" s="13"/>
      <c r="AS9928" s="13"/>
      <c r="AT9928" s="13"/>
      <c r="AU9928" s="13"/>
      <c r="AV9928" s="13"/>
      <c r="AW9928" s="13"/>
      <c r="AX9928" s="13"/>
      <c r="AY9928" s="13"/>
      <c r="AZ9928" s="12"/>
      <c r="BA9928" s="12"/>
      <c r="BB9928" s="12"/>
      <c r="BC9928" s="11"/>
      <c r="BD9928" s="11"/>
      <c r="BE9928" s="11"/>
      <c r="BF9928" s="11"/>
    </row>
    <row r="9929" spans="1:58" x14ac:dyDescent="0.25">
      <c r="A9929" s="13"/>
      <c r="B9929" s="13"/>
      <c r="C9929" s="13"/>
      <c r="D9929" s="13"/>
      <c r="E9929" s="13"/>
      <c r="F9929" s="13"/>
      <c r="G9929" s="13"/>
      <c r="H9929" s="13"/>
      <c r="I9929" s="13"/>
      <c r="J9929" s="13"/>
      <c r="K9929" s="13"/>
      <c r="L9929" s="13"/>
      <c r="M9929" s="13"/>
      <c r="N9929" s="13"/>
      <c r="O9929" s="13"/>
      <c r="P9929" s="13"/>
      <c r="Q9929" s="13"/>
      <c r="R9929" s="13"/>
      <c r="S9929" s="13"/>
      <c r="T9929" s="13"/>
      <c r="U9929" s="13"/>
      <c r="V9929" s="13"/>
      <c r="W9929" s="13"/>
      <c r="X9929" s="13"/>
      <c r="Y9929" s="13"/>
      <c r="Z9929" s="13"/>
      <c r="AA9929" s="13"/>
      <c r="AB9929" s="13"/>
      <c r="AC9929" s="13"/>
      <c r="AD9929" s="13"/>
      <c r="AE9929" s="13"/>
      <c r="AF9929" s="13"/>
      <c r="AG9929" s="13"/>
      <c r="AH9929" s="13"/>
      <c r="AI9929" s="13"/>
      <c r="AJ9929" s="13"/>
      <c r="AK9929" s="13"/>
      <c r="AL9929" s="13"/>
      <c r="AM9929" s="13"/>
      <c r="AN9929" s="13"/>
      <c r="AO9929" s="13"/>
      <c r="AP9929" s="13"/>
      <c r="AQ9929" s="13"/>
      <c r="AR9929" s="13"/>
      <c r="AS9929" s="13"/>
      <c r="AT9929" s="13"/>
      <c r="AU9929" s="13"/>
      <c r="AV9929" s="13"/>
      <c r="AW9929" s="13"/>
      <c r="AX9929" s="13"/>
      <c r="AY9929" s="13"/>
      <c r="AZ9929" s="12"/>
      <c r="BA9929" s="12"/>
      <c r="BB9929" s="12"/>
      <c r="BC9929" s="11"/>
      <c r="BD9929" s="11"/>
      <c r="BE9929" s="11"/>
      <c r="BF9929" s="11"/>
    </row>
    <row r="9930" spans="1:58" x14ac:dyDescent="0.25">
      <c r="A9930" s="13"/>
      <c r="B9930" s="13"/>
      <c r="C9930" s="13"/>
      <c r="D9930" s="13"/>
      <c r="E9930" s="13"/>
      <c r="F9930" s="13"/>
      <c r="G9930" s="13"/>
      <c r="H9930" s="13"/>
      <c r="I9930" s="13"/>
      <c r="J9930" s="13"/>
      <c r="K9930" s="13"/>
      <c r="L9930" s="13"/>
      <c r="M9930" s="13"/>
      <c r="N9930" s="13"/>
      <c r="O9930" s="13"/>
      <c r="P9930" s="13"/>
      <c r="Q9930" s="13"/>
      <c r="R9930" s="13"/>
      <c r="S9930" s="13"/>
      <c r="T9930" s="13"/>
      <c r="U9930" s="13"/>
      <c r="V9930" s="13"/>
      <c r="W9930" s="13"/>
      <c r="X9930" s="13"/>
      <c r="Y9930" s="13"/>
      <c r="Z9930" s="13"/>
      <c r="AA9930" s="13"/>
      <c r="AB9930" s="13"/>
      <c r="AC9930" s="13"/>
      <c r="AD9930" s="13"/>
      <c r="AE9930" s="13"/>
      <c r="AF9930" s="13"/>
      <c r="AG9930" s="13"/>
      <c r="AH9930" s="13"/>
      <c r="AI9930" s="13"/>
      <c r="AJ9930" s="13"/>
      <c r="AK9930" s="13"/>
      <c r="AL9930" s="13"/>
      <c r="AM9930" s="13"/>
      <c r="AN9930" s="13"/>
      <c r="AO9930" s="13"/>
      <c r="AP9930" s="13"/>
      <c r="AQ9930" s="13"/>
      <c r="AR9930" s="13"/>
      <c r="AS9930" s="13"/>
      <c r="AT9930" s="13"/>
      <c r="AU9930" s="13"/>
      <c r="AV9930" s="13"/>
      <c r="AW9930" s="13"/>
      <c r="AX9930" s="13"/>
      <c r="AY9930" s="13"/>
      <c r="AZ9930" s="12"/>
      <c r="BA9930" s="12"/>
      <c r="BB9930" s="12"/>
      <c r="BC9930" s="11"/>
      <c r="BD9930" s="11"/>
      <c r="BE9930" s="11"/>
      <c r="BF9930" s="11"/>
    </row>
    <row r="9931" spans="1:58" x14ac:dyDescent="0.25">
      <c r="A9931" s="13"/>
      <c r="B9931" s="13"/>
      <c r="C9931" s="13"/>
      <c r="D9931" s="13"/>
      <c r="E9931" s="13"/>
      <c r="F9931" s="13"/>
      <c r="G9931" s="13"/>
      <c r="H9931" s="13"/>
      <c r="I9931" s="13"/>
      <c r="J9931" s="13"/>
      <c r="K9931" s="13"/>
      <c r="L9931" s="13"/>
      <c r="M9931" s="13"/>
      <c r="N9931" s="13"/>
      <c r="O9931" s="13"/>
      <c r="P9931" s="13"/>
      <c r="Q9931" s="13"/>
      <c r="R9931" s="13"/>
      <c r="S9931" s="13"/>
      <c r="T9931" s="13"/>
      <c r="U9931" s="13"/>
      <c r="V9931" s="13"/>
      <c r="W9931" s="13"/>
      <c r="X9931" s="13"/>
      <c r="Y9931" s="13"/>
      <c r="Z9931" s="13"/>
      <c r="AA9931" s="13"/>
      <c r="AB9931" s="13"/>
      <c r="AC9931" s="13"/>
      <c r="AD9931" s="13"/>
      <c r="AE9931" s="13"/>
      <c r="AF9931" s="13"/>
      <c r="AG9931" s="13"/>
      <c r="AH9931" s="13"/>
      <c r="AI9931" s="13"/>
      <c r="AJ9931" s="13"/>
      <c r="AK9931" s="13"/>
      <c r="AL9931" s="13"/>
      <c r="AM9931" s="13"/>
      <c r="AN9931" s="13"/>
      <c r="AO9931" s="13"/>
      <c r="AP9931" s="13"/>
      <c r="AQ9931" s="13"/>
      <c r="AR9931" s="13"/>
      <c r="AS9931" s="13"/>
      <c r="AT9931" s="13"/>
      <c r="AU9931" s="13"/>
      <c r="AV9931" s="13"/>
      <c r="AW9931" s="13"/>
      <c r="AX9931" s="13"/>
      <c r="AY9931" s="13"/>
      <c r="AZ9931" s="12"/>
      <c r="BA9931" s="12"/>
      <c r="BB9931" s="12"/>
      <c r="BC9931" s="11"/>
      <c r="BD9931" s="11"/>
      <c r="BE9931" s="11"/>
      <c r="BF9931" s="11"/>
    </row>
    <row r="9932" spans="1:58" x14ac:dyDescent="0.25">
      <c r="A9932" s="13"/>
      <c r="B9932" s="13"/>
      <c r="C9932" s="13"/>
      <c r="D9932" s="13"/>
      <c r="E9932" s="13"/>
      <c r="F9932" s="13"/>
      <c r="G9932" s="13"/>
      <c r="H9932" s="13"/>
      <c r="I9932" s="13"/>
      <c r="J9932" s="13"/>
      <c r="K9932" s="13"/>
      <c r="L9932" s="13"/>
      <c r="M9932" s="13"/>
      <c r="N9932" s="13"/>
      <c r="O9932" s="13"/>
      <c r="P9932" s="13"/>
      <c r="Q9932" s="13"/>
      <c r="R9932" s="13"/>
      <c r="S9932" s="13"/>
      <c r="T9932" s="13"/>
      <c r="U9932" s="13"/>
      <c r="V9932" s="13"/>
      <c r="W9932" s="13"/>
      <c r="X9932" s="13"/>
      <c r="Y9932" s="13"/>
      <c r="Z9932" s="13"/>
      <c r="AA9932" s="13"/>
      <c r="AB9932" s="13"/>
      <c r="AC9932" s="13"/>
      <c r="AD9932" s="13"/>
      <c r="AE9932" s="13"/>
      <c r="AF9932" s="13"/>
      <c r="AG9932" s="13"/>
      <c r="AH9932" s="13"/>
      <c r="AI9932" s="13"/>
      <c r="AJ9932" s="13"/>
      <c r="AK9932" s="13"/>
      <c r="AL9932" s="13"/>
      <c r="AM9932" s="13"/>
      <c r="AN9932" s="13"/>
      <c r="AO9932" s="13"/>
      <c r="AP9932" s="13"/>
      <c r="AQ9932" s="13"/>
      <c r="AR9932" s="13"/>
      <c r="AS9932" s="13"/>
      <c r="AT9932" s="13"/>
      <c r="AU9932" s="13"/>
      <c r="AV9932" s="13"/>
      <c r="AW9932" s="13"/>
      <c r="AX9932" s="13"/>
      <c r="AY9932" s="13"/>
      <c r="AZ9932" s="12"/>
      <c r="BA9932" s="12"/>
      <c r="BB9932" s="12"/>
      <c r="BC9932" s="11"/>
      <c r="BD9932" s="11"/>
      <c r="BE9932" s="11"/>
      <c r="BF9932" s="11"/>
    </row>
    <row r="9933" spans="1:58" x14ac:dyDescent="0.25">
      <c r="A9933" s="13"/>
      <c r="B9933" s="13"/>
      <c r="C9933" s="13"/>
      <c r="D9933" s="13"/>
      <c r="E9933" s="13"/>
      <c r="F9933" s="13"/>
      <c r="G9933" s="13"/>
      <c r="H9933" s="13"/>
      <c r="I9933" s="13"/>
      <c r="J9933" s="13"/>
      <c r="K9933" s="13"/>
      <c r="L9933" s="13"/>
      <c r="M9933" s="13"/>
      <c r="N9933" s="13"/>
      <c r="O9933" s="13"/>
      <c r="P9933" s="13"/>
      <c r="Q9933" s="13"/>
      <c r="R9933" s="13"/>
      <c r="S9933" s="13"/>
      <c r="T9933" s="13"/>
      <c r="U9933" s="13"/>
      <c r="V9933" s="13"/>
      <c r="W9933" s="13"/>
      <c r="X9933" s="13"/>
      <c r="Y9933" s="13"/>
      <c r="Z9933" s="13"/>
      <c r="AA9933" s="13"/>
      <c r="AB9933" s="13"/>
      <c r="AC9933" s="13"/>
      <c r="AD9933" s="13"/>
      <c r="AE9933" s="13"/>
      <c r="AF9933" s="13"/>
      <c r="AG9933" s="13"/>
      <c r="AH9933" s="13"/>
      <c r="AI9933" s="13"/>
      <c r="AJ9933" s="13"/>
      <c r="AK9933" s="13"/>
      <c r="AL9933" s="13"/>
      <c r="AM9933" s="13"/>
      <c r="AN9933" s="13"/>
      <c r="AO9933" s="13"/>
      <c r="AP9933" s="13"/>
      <c r="AQ9933" s="13"/>
      <c r="AR9933" s="13"/>
      <c r="AS9933" s="13"/>
      <c r="AT9933" s="13"/>
      <c r="AU9933" s="13"/>
      <c r="AV9933" s="13"/>
      <c r="AW9933" s="13"/>
      <c r="AX9933" s="13"/>
      <c r="AY9933" s="13"/>
      <c r="AZ9933" s="12"/>
      <c r="BA9933" s="12"/>
      <c r="BB9933" s="12"/>
      <c r="BC9933" s="11"/>
      <c r="BD9933" s="11"/>
      <c r="BE9933" s="11"/>
      <c r="BF9933" s="11"/>
    </row>
    <row r="9934" spans="1:58" x14ac:dyDescent="0.25">
      <c r="A9934" s="13"/>
      <c r="B9934" s="13"/>
      <c r="C9934" s="13"/>
      <c r="D9934" s="13"/>
      <c r="E9934" s="13"/>
      <c r="F9934" s="13"/>
      <c r="G9934" s="13"/>
      <c r="H9934" s="13"/>
      <c r="I9934" s="13"/>
      <c r="J9934" s="13"/>
      <c r="K9934" s="13"/>
      <c r="L9934" s="13"/>
      <c r="M9934" s="13"/>
      <c r="N9934" s="13"/>
      <c r="O9934" s="13"/>
      <c r="P9934" s="13"/>
      <c r="Q9934" s="13"/>
      <c r="R9934" s="13"/>
      <c r="S9934" s="13"/>
      <c r="T9934" s="13"/>
      <c r="U9934" s="13"/>
      <c r="V9934" s="13"/>
      <c r="W9934" s="13"/>
      <c r="X9934" s="13"/>
      <c r="Y9934" s="13"/>
      <c r="Z9934" s="13"/>
      <c r="AA9934" s="13"/>
      <c r="AB9934" s="13"/>
      <c r="AC9934" s="13"/>
      <c r="AD9934" s="13"/>
      <c r="AE9934" s="13"/>
      <c r="AF9934" s="13"/>
      <c r="AG9934" s="13"/>
      <c r="AH9934" s="13"/>
      <c r="AI9934" s="13"/>
      <c r="AJ9934" s="13"/>
      <c r="AK9934" s="13"/>
      <c r="AL9934" s="13"/>
      <c r="AM9934" s="13"/>
      <c r="AN9934" s="13"/>
      <c r="AO9934" s="13"/>
      <c r="AP9934" s="13"/>
      <c r="AQ9934" s="13"/>
      <c r="AR9934" s="13"/>
      <c r="AS9934" s="13"/>
      <c r="AT9934" s="13"/>
      <c r="AU9934" s="13"/>
      <c r="AV9934" s="13"/>
      <c r="AW9934" s="13"/>
      <c r="AX9934" s="13"/>
      <c r="AY9934" s="13"/>
      <c r="AZ9934" s="12"/>
      <c r="BA9934" s="12"/>
      <c r="BB9934" s="12"/>
      <c r="BC9934" s="11"/>
      <c r="BD9934" s="11"/>
      <c r="BE9934" s="11"/>
      <c r="BF9934" s="11"/>
    </row>
    <row r="9935" spans="1:58" x14ac:dyDescent="0.25">
      <c r="A9935" s="13"/>
      <c r="B9935" s="13"/>
      <c r="C9935" s="13"/>
      <c r="D9935" s="13"/>
      <c r="E9935" s="13"/>
      <c r="F9935" s="13"/>
      <c r="G9935" s="13"/>
      <c r="H9935" s="13"/>
      <c r="I9935" s="13"/>
      <c r="J9935" s="13"/>
      <c r="K9935" s="13"/>
      <c r="L9935" s="13"/>
      <c r="M9935" s="13"/>
      <c r="N9935" s="13"/>
      <c r="O9935" s="13"/>
      <c r="P9935" s="13"/>
      <c r="Q9935" s="13"/>
      <c r="R9935" s="13"/>
      <c r="S9935" s="13"/>
      <c r="T9935" s="13"/>
      <c r="U9935" s="13"/>
      <c r="V9935" s="13"/>
      <c r="W9935" s="13"/>
      <c r="X9935" s="13"/>
      <c r="Y9935" s="13"/>
      <c r="Z9935" s="13"/>
      <c r="AA9935" s="13"/>
      <c r="AB9935" s="13"/>
      <c r="AC9935" s="13"/>
      <c r="AD9935" s="13"/>
      <c r="AE9935" s="13"/>
      <c r="AF9935" s="13"/>
      <c r="AG9935" s="13"/>
      <c r="AH9935" s="13"/>
      <c r="AI9935" s="13"/>
      <c r="AJ9935" s="13"/>
      <c r="AK9935" s="13"/>
      <c r="AL9935" s="13"/>
      <c r="AM9935" s="13"/>
      <c r="AN9935" s="13"/>
      <c r="AO9935" s="13"/>
      <c r="AP9935" s="13"/>
      <c r="AQ9935" s="13"/>
      <c r="AR9935" s="13"/>
      <c r="AS9935" s="13"/>
      <c r="AT9935" s="13"/>
      <c r="AU9935" s="13"/>
      <c r="AV9935" s="13"/>
      <c r="AW9935" s="13"/>
      <c r="AX9935" s="13"/>
      <c r="AY9935" s="13"/>
      <c r="AZ9935" s="12"/>
      <c r="BA9935" s="12"/>
      <c r="BB9935" s="12"/>
      <c r="BC9935" s="11"/>
      <c r="BD9935" s="11"/>
      <c r="BE9935" s="11"/>
      <c r="BF9935" s="11"/>
    </row>
    <row r="9936" spans="1:58" x14ac:dyDescent="0.25">
      <c r="A9936" s="13"/>
      <c r="B9936" s="13"/>
      <c r="C9936" s="13"/>
      <c r="D9936" s="13"/>
      <c r="E9936" s="13"/>
      <c r="F9936" s="13"/>
      <c r="G9936" s="13"/>
      <c r="H9936" s="13"/>
      <c r="I9936" s="13"/>
      <c r="J9936" s="13"/>
      <c r="K9936" s="13"/>
      <c r="L9936" s="13"/>
      <c r="M9936" s="13"/>
      <c r="N9936" s="13"/>
      <c r="O9936" s="13"/>
      <c r="P9936" s="13"/>
      <c r="Q9936" s="13"/>
      <c r="R9936" s="13"/>
      <c r="S9936" s="13"/>
      <c r="T9936" s="13"/>
      <c r="U9936" s="13"/>
      <c r="V9936" s="13"/>
      <c r="W9936" s="13"/>
      <c r="X9936" s="13"/>
      <c r="Y9936" s="13"/>
      <c r="Z9936" s="13"/>
      <c r="AA9936" s="13"/>
      <c r="AB9936" s="13"/>
      <c r="AC9936" s="13"/>
      <c r="AD9936" s="13"/>
      <c r="AE9936" s="13"/>
      <c r="AF9936" s="13"/>
      <c r="AG9936" s="13"/>
      <c r="AH9936" s="13"/>
      <c r="AI9936" s="13"/>
      <c r="AJ9936" s="13"/>
      <c r="AK9936" s="13"/>
      <c r="AL9936" s="13"/>
      <c r="AM9936" s="13"/>
      <c r="AN9936" s="13"/>
      <c r="AO9936" s="13"/>
      <c r="AP9936" s="13"/>
      <c r="AQ9936" s="13"/>
      <c r="AR9936" s="13"/>
      <c r="AS9936" s="13"/>
      <c r="AT9936" s="13"/>
      <c r="AU9936" s="13"/>
      <c r="AV9936" s="13"/>
      <c r="AW9936" s="13"/>
      <c r="AX9936" s="13"/>
      <c r="AY9936" s="13"/>
      <c r="AZ9936" s="12"/>
      <c r="BA9936" s="12"/>
      <c r="BB9936" s="12"/>
      <c r="BC9936" s="11"/>
      <c r="BD9936" s="11"/>
      <c r="BE9936" s="11"/>
      <c r="BF9936" s="11"/>
    </row>
    <row r="9937" spans="1:58" x14ac:dyDescent="0.25">
      <c r="A9937" s="13"/>
      <c r="B9937" s="13"/>
      <c r="C9937" s="13"/>
      <c r="D9937" s="13"/>
      <c r="E9937" s="13"/>
      <c r="F9937" s="13"/>
      <c r="G9937" s="13"/>
      <c r="H9937" s="13"/>
      <c r="I9937" s="13"/>
      <c r="J9937" s="13"/>
      <c r="K9937" s="13"/>
      <c r="L9937" s="13"/>
      <c r="M9937" s="13"/>
      <c r="N9937" s="13"/>
      <c r="O9937" s="13"/>
      <c r="P9937" s="13"/>
      <c r="Q9937" s="13"/>
      <c r="R9937" s="13"/>
      <c r="S9937" s="13"/>
      <c r="T9937" s="13"/>
      <c r="U9937" s="13"/>
      <c r="V9937" s="13"/>
      <c r="W9937" s="13"/>
      <c r="X9937" s="13"/>
      <c r="Y9937" s="13"/>
      <c r="Z9937" s="13"/>
      <c r="AA9937" s="13"/>
      <c r="AB9937" s="13"/>
      <c r="AC9937" s="13"/>
      <c r="AD9937" s="13"/>
      <c r="AE9937" s="13"/>
      <c r="AF9937" s="13"/>
      <c r="AG9937" s="13"/>
      <c r="AH9937" s="13"/>
      <c r="AI9937" s="13"/>
      <c r="AJ9937" s="13"/>
      <c r="AK9937" s="13"/>
      <c r="AL9937" s="13"/>
      <c r="AM9937" s="13"/>
      <c r="AN9937" s="13"/>
      <c r="AO9937" s="13"/>
      <c r="AP9937" s="13"/>
      <c r="AQ9937" s="13"/>
      <c r="AR9937" s="13"/>
      <c r="AS9937" s="13"/>
      <c r="AT9937" s="13"/>
      <c r="AU9937" s="13"/>
      <c r="AV9937" s="13"/>
      <c r="AW9937" s="13"/>
      <c r="AX9937" s="13"/>
      <c r="AY9937" s="13"/>
      <c r="AZ9937" s="12"/>
      <c r="BA9937" s="12"/>
      <c r="BB9937" s="12"/>
      <c r="BC9937" s="11"/>
      <c r="BD9937" s="11"/>
      <c r="BE9937" s="11"/>
      <c r="BF9937" s="11"/>
    </row>
    <row r="9938" spans="1:58" x14ac:dyDescent="0.25">
      <c r="A9938" s="13"/>
      <c r="B9938" s="13"/>
      <c r="C9938" s="13"/>
      <c r="D9938" s="13"/>
      <c r="E9938" s="13"/>
      <c r="F9938" s="13"/>
      <c r="G9938" s="13"/>
      <c r="H9938" s="13"/>
      <c r="I9938" s="13"/>
      <c r="J9938" s="13"/>
      <c r="K9938" s="13"/>
      <c r="L9938" s="13"/>
      <c r="M9938" s="13"/>
      <c r="N9938" s="13"/>
      <c r="O9938" s="13"/>
      <c r="P9938" s="13"/>
      <c r="Q9938" s="13"/>
      <c r="R9938" s="13"/>
      <c r="S9938" s="13"/>
      <c r="T9938" s="13"/>
      <c r="U9938" s="13"/>
      <c r="V9938" s="13"/>
      <c r="W9938" s="13"/>
      <c r="X9938" s="13"/>
      <c r="Y9938" s="13"/>
      <c r="Z9938" s="13"/>
      <c r="AA9938" s="13"/>
      <c r="AB9938" s="13"/>
      <c r="AC9938" s="13"/>
      <c r="AD9938" s="13"/>
      <c r="AE9938" s="13"/>
      <c r="AF9938" s="13"/>
      <c r="AG9938" s="13"/>
      <c r="AH9938" s="13"/>
      <c r="AI9938" s="13"/>
      <c r="AJ9938" s="13"/>
      <c r="AK9938" s="13"/>
      <c r="AL9938" s="13"/>
      <c r="AM9938" s="13"/>
      <c r="AN9938" s="13"/>
      <c r="AO9938" s="13"/>
      <c r="AP9938" s="13"/>
      <c r="AQ9938" s="13"/>
      <c r="AR9938" s="13"/>
      <c r="AS9938" s="13"/>
      <c r="AT9938" s="13"/>
      <c r="AU9938" s="13"/>
      <c r="AV9938" s="13"/>
      <c r="AW9938" s="13"/>
      <c r="AX9938" s="13"/>
      <c r="AY9938" s="13"/>
      <c r="AZ9938" s="12"/>
      <c r="BA9938" s="12"/>
      <c r="BB9938" s="12"/>
      <c r="BC9938" s="11"/>
      <c r="BD9938" s="11"/>
      <c r="BE9938" s="11"/>
      <c r="BF9938" s="11"/>
    </row>
    <row r="9939" spans="1:58" x14ac:dyDescent="0.25">
      <c r="A9939" s="13"/>
      <c r="B9939" s="13"/>
      <c r="C9939" s="13"/>
      <c r="D9939" s="13"/>
      <c r="E9939" s="13"/>
      <c r="F9939" s="13"/>
      <c r="G9939" s="13"/>
      <c r="H9939" s="13"/>
      <c r="I9939" s="13"/>
      <c r="J9939" s="13"/>
      <c r="K9939" s="13"/>
      <c r="L9939" s="13"/>
      <c r="M9939" s="13"/>
      <c r="N9939" s="13"/>
      <c r="O9939" s="13"/>
      <c r="P9939" s="13"/>
      <c r="Q9939" s="13"/>
      <c r="R9939" s="13"/>
      <c r="S9939" s="13"/>
      <c r="T9939" s="13"/>
      <c r="U9939" s="13"/>
      <c r="V9939" s="13"/>
      <c r="W9939" s="13"/>
      <c r="X9939" s="13"/>
      <c r="Y9939" s="13"/>
      <c r="Z9939" s="13"/>
      <c r="AA9939" s="13"/>
      <c r="AB9939" s="13"/>
      <c r="AC9939" s="13"/>
      <c r="AD9939" s="13"/>
      <c r="AE9939" s="13"/>
      <c r="AF9939" s="13"/>
      <c r="AG9939" s="13"/>
      <c r="AH9939" s="13"/>
      <c r="AI9939" s="13"/>
      <c r="AJ9939" s="13"/>
      <c r="AK9939" s="13"/>
      <c r="AL9939" s="13"/>
      <c r="AM9939" s="13"/>
      <c r="AN9939" s="13"/>
      <c r="AO9939" s="13"/>
      <c r="AP9939" s="13"/>
      <c r="AQ9939" s="13"/>
      <c r="AR9939" s="13"/>
      <c r="AS9939" s="13"/>
      <c r="AT9939" s="13"/>
      <c r="AU9939" s="13"/>
      <c r="AV9939" s="13"/>
      <c r="AW9939" s="13"/>
      <c r="AX9939" s="13"/>
      <c r="AY9939" s="13"/>
      <c r="AZ9939" s="12"/>
      <c r="BA9939" s="12"/>
      <c r="BB9939" s="12"/>
      <c r="BC9939" s="11"/>
      <c r="BD9939" s="11"/>
      <c r="BE9939" s="11"/>
      <c r="BF9939" s="11"/>
    </row>
    <row r="9940" spans="1:58" x14ac:dyDescent="0.25">
      <c r="A9940" s="13"/>
      <c r="B9940" s="13"/>
      <c r="C9940" s="13"/>
      <c r="D9940" s="13"/>
      <c r="E9940" s="13"/>
      <c r="F9940" s="13"/>
      <c r="G9940" s="13"/>
      <c r="H9940" s="13"/>
      <c r="I9940" s="13"/>
      <c r="J9940" s="13"/>
      <c r="K9940" s="13"/>
      <c r="L9940" s="13"/>
      <c r="M9940" s="13"/>
      <c r="N9940" s="13"/>
      <c r="O9940" s="13"/>
      <c r="P9940" s="13"/>
      <c r="Q9940" s="13"/>
      <c r="R9940" s="13"/>
      <c r="S9940" s="13"/>
      <c r="T9940" s="13"/>
      <c r="U9940" s="13"/>
      <c r="V9940" s="13"/>
      <c r="W9940" s="13"/>
      <c r="X9940" s="13"/>
      <c r="Y9940" s="13"/>
      <c r="Z9940" s="13"/>
      <c r="AA9940" s="13"/>
      <c r="AB9940" s="13"/>
      <c r="AC9940" s="13"/>
      <c r="AD9940" s="13"/>
      <c r="AE9940" s="13"/>
      <c r="AF9940" s="13"/>
      <c r="AG9940" s="13"/>
      <c r="AH9940" s="13"/>
      <c r="AI9940" s="13"/>
      <c r="AJ9940" s="13"/>
      <c r="AK9940" s="13"/>
      <c r="AL9940" s="13"/>
      <c r="AM9940" s="13"/>
      <c r="AN9940" s="13"/>
      <c r="AO9940" s="13"/>
      <c r="AP9940" s="13"/>
      <c r="AQ9940" s="13"/>
      <c r="AR9940" s="13"/>
      <c r="AS9940" s="13"/>
      <c r="AT9940" s="13"/>
      <c r="AU9940" s="13"/>
      <c r="AV9940" s="13"/>
      <c r="AW9940" s="13"/>
      <c r="AX9940" s="13"/>
      <c r="AY9940" s="13"/>
      <c r="AZ9940" s="12"/>
      <c r="BA9940" s="12"/>
      <c r="BB9940" s="12"/>
      <c r="BC9940" s="11"/>
      <c r="BD9940" s="11"/>
      <c r="BE9940" s="11"/>
      <c r="BF9940" s="11"/>
    </row>
    <row r="9941" spans="1:58" x14ac:dyDescent="0.25">
      <c r="A9941" s="13"/>
      <c r="B9941" s="13"/>
      <c r="C9941" s="13"/>
      <c r="D9941" s="13"/>
      <c r="E9941" s="13"/>
      <c r="F9941" s="13"/>
      <c r="G9941" s="13"/>
      <c r="H9941" s="13"/>
      <c r="I9941" s="13"/>
      <c r="J9941" s="13"/>
      <c r="K9941" s="13"/>
      <c r="L9941" s="13"/>
      <c r="M9941" s="13"/>
      <c r="N9941" s="13"/>
      <c r="O9941" s="13"/>
      <c r="P9941" s="13"/>
      <c r="Q9941" s="13"/>
      <c r="R9941" s="13"/>
      <c r="S9941" s="13"/>
      <c r="T9941" s="13"/>
      <c r="U9941" s="13"/>
      <c r="V9941" s="13"/>
      <c r="W9941" s="13"/>
      <c r="X9941" s="13"/>
      <c r="Y9941" s="13"/>
      <c r="Z9941" s="13"/>
      <c r="AA9941" s="13"/>
      <c r="AB9941" s="13"/>
      <c r="AC9941" s="13"/>
      <c r="AD9941" s="13"/>
      <c r="AE9941" s="13"/>
      <c r="AF9941" s="13"/>
      <c r="AG9941" s="13"/>
      <c r="AH9941" s="13"/>
      <c r="AI9941" s="13"/>
      <c r="AJ9941" s="13"/>
      <c r="AK9941" s="13"/>
      <c r="AL9941" s="13"/>
      <c r="AM9941" s="13"/>
      <c r="AN9941" s="13"/>
      <c r="AO9941" s="13"/>
      <c r="AP9941" s="13"/>
      <c r="AQ9941" s="13"/>
      <c r="AR9941" s="13"/>
      <c r="AS9941" s="13"/>
      <c r="AT9941" s="13"/>
      <c r="AU9941" s="13"/>
      <c r="AV9941" s="13"/>
      <c r="AW9941" s="13"/>
      <c r="AX9941" s="13"/>
      <c r="AY9941" s="13"/>
      <c r="AZ9941" s="12"/>
      <c r="BA9941" s="12"/>
      <c r="BB9941" s="12"/>
      <c r="BC9941" s="11"/>
      <c r="BD9941" s="11"/>
      <c r="BE9941" s="11"/>
      <c r="BF9941" s="11"/>
    </row>
    <row r="9942" spans="1:58" x14ac:dyDescent="0.25">
      <c r="A9942" s="13"/>
      <c r="B9942" s="13"/>
      <c r="C9942" s="13"/>
      <c r="D9942" s="13"/>
      <c r="E9942" s="13"/>
      <c r="F9942" s="13"/>
      <c r="G9942" s="13"/>
      <c r="H9942" s="13"/>
      <c r="I9942" s="13"/>
      <c r="J9942" s="13"/>
      <c r="K9942" s="13"/>
      <c r="L9942" s="13"/>
      <c r="M9942" s="13"/>
      <c r="N9942" s="13"/>
      <c r="O9942" s="13"/>
      <c r="P9942" s="13"/>
      <c r="Q9942" s="13"/>
      <c r="R9942" s="13"/>
      <c r="S9942" s="13"/>
      <c r="T9942" s="13"/>
      <c r="U9942" s="13"/>
      <c r="V9942" s="13"/>
      <c r="W9942" s="13"/>
      <c r="X9942" s="13"/>
      <c r="Y9942" s="13"/>
      <c r="Z9942" s="13"/>
      <c r="AA9942" s="13"/>
      <c r="AB9942" s="13"/>
      <c r="AC9942" s="13"/>
      <c r="AD9942" s="13"/>
      <c r="AE9942" s="13"/>
      <c r="AF9942" s="13"/>
      <c r="AG9942" s="13"/>
      <c r="AH9942" s="13"/>
      <c r="AI9942" s="13"/>
      <c r="AJ9942" s="13"/>
      <c r="AK9942" s="13"/>
      <c r="AL9942" s="13"/>
      <c r="AM9942" s="13"/>
      <c r="AN9942" s="13"/>
      <c r="AO9942" s="13"/>
      <c r="AP9942" s="13"/>
      <c r="AQ9942" s="13"/>
      <c r="AR9942" s="13"/>
      <c r="AS9942" s="13"/>
      <c r="AT9942" s="13"/>
      <c r="AU9942" s="13"/>
      <c r="AV9942" s="13"/>
      <c r="AW9942" s="13"/>
      <c r="AX9942" s="13"/>
      <c r="AY9942" s="13"/>
      <c r="AZ9942" s="12"/>
      <c r="BA9942" s="12"/>
      <c r="BB9942" s="12"/>
      <c r="BC9942" s="11"/>
      <c r="BD9942" s="11"/>
      <c r="BE9942" s="11"/>
      <c r="BF9942" s="11"/>
    </row>
    <row r="9943" spans="1:58" x14ac:dyDescent="0.25">
      <c r="A9943" s="13"/>
      <c r="B9943" s="13"/>
      <c r="C9943" s="13"/>
      <c r="D9943" s="13"/>
      <c r="E9943" s="13"/>
      <c r="F9943" s="13"/>
      <c r="G9943" s="13"/>
      <c r="H9943" s="13"/>
      <c r="I9943" s="13"/>
      <c r="J9943" s="13"/>
      <c r="K9943" s="13"/>
      <c r="L9943" s="13"/>
      <c r="M9943" s="13"/>
      <c r="N9943" s="13"/>
      <c r="O9943" s="13"/>
      <c r="P9943" s="13"/>
      <c r="Q9943" s="13"/>
      <c r="R9943" s="13"/>
      <c r="S9943" s="13"/>
      <c r="T9943" s="13"/>
      <c r="U9943" s="13"/>
      <c r="V9943" s="13"/>
      <c r="W9943" s="13"/>
      <c r="X9943" s="13"/>
      <c r="Y9943" s="13"/>
      <c r="Z9943" s="13"/>
      <c r="AA9943" s="13"/>
      <c r="AB9943" s="13"/>
      <c r="AC9943" s="13"/>
      <c r="AD9943" s="13"/>
      <c r="AE9943" s="13"/>
      <c r="AF9943" s="13"/>
      <c r="AG9943" s="13"/>
      <c r="AH9943" s="13"/>
      <c r="AI9943" s="13"/>
      <c r="AJ9943" s="13"/>
      <c r="AK9943" s="13"/>
      <c r="AL9943" s="13"/>
      <c r="AM9943" s="13"/>
      <c r="AN9943" s="13"/>
      <c r="AO9943" s="13"/>
      <c r="AP9943" s="13"/>
      <c r="AQ9943" s="13"/>
      <c r="AR9943" s="13"/>
      <c r="AS9943" s="13"/>
      <c r="AT9943" s="13"/>
      <c r="AU9943" s="13"/>
      <c r="AV9943" s="13"/>
      <c r="AW9943" s="13"/>
      <c r="AX9943" s="13"/>
      <c r="AY9943" s="13"/>
      <c r="AZ9943" s="12"/>
      <c r="BA9943" s="12"/>
      <c r="BB9943" s="12"/>
      <c r="BC9943" s="11"/>
      <c r="BD9943" s="11"/>
      <c r="BE9943" s="11"/>
      <c r="BF9943" s="11"/>
    </row>
    <row r="9944" spans="1:58" x14ac:dyDescent="0.25">
      <c r="A9944" s="13"/>
      <c r="B9944" s="13"/>
      <c r="C9944" s="13"/>
      <c r="D9944" s="13"/>
      <c r="E9944" s="13"/>
      <c r="F9944" s="13"/>
      <c r="G9944" s="13"/>
      <c r="H9944" s="13"/>
      <c r="I9944" s="13"/>
      <c r="J9944" s="13"/>
      <c r="K9944" s="13"/>
      <c r="L9944" s="13"/>
      <c r="M9944" s="13"/>
      <c r="N9944" s="13"/>
      <c r="O9944" s="13"/>
      <c r="P9944" s="13"/>
      <c r="Q9944" s="13"/>
      <c r="R9944" s="13"/>
      <c r="S9944" s="13"/>
      <c r="T9944" s="13"/>
      <c r="U9944" s="13"/>
      <c r="V9944" s="13"/>
      <c r="W9944" s="13"/>
      <c r="X9944" s="13"/>
      <c r="Y9944" s="13"/>
      <c r="Z9944" s="13"/>
      <c r="AA9944" s="13"/>
      <c r="AB9944" s="13"/>
      <c r="AC9944" s="13"/>
      <c r="AD9944" s="13"/>
      <c r="AE9944" s="13"/>
      <c r="AF9944" s="13"/>
      <c r="AG9944" s="13"/>
      <c r="AH9944" s="13"/>
      <c r="AI9944" s="13"/>
      <c r="AJ9944" s="13"/>
      <c r="AK9944" s="13"/>
      <c r="AL9944" s="13"/>
      <c r="AM9944" s="13"/>
      <c r="AN9944" s="13"/>
      <c r="AO9944" s="13"/>
      <c r="AP9944" s="13"/>
      <c r="AQ9944" s="13"/>
      <c r="AR9944" s="13"/>
      <c r="AS9944" s="13"/>
      <c r="AT9944" s="13"/>
      <c r="AU9944" s="13"/>
      <c r="AV9944" s="13"/>
      <c r="AW9944" s="13"/>
      <c r="AX9944" s="13"/>
      <c r="AY9944" s="13"/>
      <c r="AZ9944" s="12"/>
      <c r="BA9944" s="12"/>
      <c r="BB9944" s="12"/>
      <c r="BC9944" s="11"/>
      <c r="BD9944" s="11"/>
      <c r="BE9944" s="11"/>
      <c r="BF9944" s="11"/>
    </row>
    <row r="9945" spans="1:58" x14ac:dyDescent="0.25">
      <c r="A9945" s="13"/>
      <c r="B9945" s="13"/>
      <c r="C9945" s="13"/>
      <c r="D9945" s="13"/>
      <c r="E9945" s="13"/>
      <c r="F9945" s="13"/>
      <c r="G9945" s="13"/>
      <c r="H9945" s="13"/>
      <c r="I9945" s="13"/>
      <c r="J9945" s="13"/>
      <c r="K9945" s="13"/>
      <c r="L9945" s="13"/>
      <c r="M9945" s="13"/>
      <c r="N9945" s="13"/>
      <c r="O9945" s="13"/>
      <c r="P9945" s="13"/>
      <c r="Q9945" s="13"/>
      <c r="R9945" s="13"/>
      <c r="S9945" s="13"/>
      <c r="T9945" s="13"/>
      <c r="U9945" s="13"/>
      <c r="V9945" s="13"/>
      <c r="W9945" s="13"/>
      <c r="X9945" s="13"/>
      <c r="Y9945" s="13"/>
      <c r="Z9945" s="13"/>
      <c r="AA9945" s="13"/>
      <c r="AB9945" s="13"/>
      <c r="AC9945" s="13"/>
      <c r="AD9945" s="13"/>
      <c r="AE9945" s="13"/>
      <c r="AF9945" s="13"/>
      <c r="AG9945" s="13"/>
      <c r="AH9945" s="13"/>
      <c r="AI9945" s="13"/>
      <c r="AJ9945" s="13"/>
      <c r="AK9945" s="13"/>
      <c r="AL9945" s="13"/>
      <c r="AM9945" s="13"/>
      <c r="AN9945" s="13"/>
      <c r="AO9945" s="13"/>
      <c r="AP9945" s="13"/>
      <c r="AQ9945" s="13"/>
      <c r="AR9945" s="13"/>
      <c r="AS9945" s="13"/>
      <c r="AT9945" s="13"/>
      <c r="AU9945" s="13"/>
      <c r="AV9945" s="13"/>
      <c r="AW9945" s="13"/>
      <c r="AX9945" s="13"/>
      <c r="AY9945" s="13"/>
      <c r="AZ9945" s="12"/>
      <c r="BA9945" s="12"/>
      <c r="BB9945" s="12"/>
      <c r="BC9945" s="11"/>
      <c r="BD9945" s="11"/>
      <c r="BE9945" s="11"/>
      <c r="BF9945" s="11"/>
    </row>
    <row r="9946" spans="1:58" x14ac:dyDescent="0.25">
      <c r="A9946" s="13"/>
      <c r="B9946" s="13"/>
      <c r="C9946" s="13"/>
      <c r="D9946" s="13"/>
      <c r="E9946" s="13"/>
      <c r="F9946" s="13"/>
      <c r="G9946" s="13"/>
      <c r="H9946" s="13"/>
      <c r="I9946" s="13"/>
      <c r="J9946" s="13"/>
      <c r="K9946" s="13"/>
      <c r="L9946" s="13"/>
      <c r="M9946" s="13"/>
      <c r="N9946" s="13"/>
      <c r="O9946" s="13"/>
      <c r="P9946" s="13"/>
      <c r="Q9946" s="13"/>
      <c r="R9946" s="13"/>
      <c r="S9946" s="13"/>
      <c r="T9946" s="13"/>
      <c r="U9946" s="13"/>
      <c r="V9946" s="13"/>
      <c r="W9946" s="13"/>
      <c r="X9946" s="13"/>
      <c r="Y9946" s="13"/>
      <c r="Z9946" s="13"/>
      <c r="AA9946" s="13"/>
      <c r="AB9946" s="13"/>
      <c r="AC9946" s="13"/>
      <c r="AD9946" s="13"/>
      <c r="AE9946" s="13"/>
      <c r="AF9946" s="13"/>
      <c r="AG9946" s="13"/>
      <c r="AH9946" s="13"/>
      <c r="AI9946" s="13"/>
      <c r="AJ9946" s="13"/>
      <c r="AK9946" s="13"/>
      <c r="AL9946" s="13"/>
      <c r="AM9946" s="13"/>
      <c r="AN9946" s="13"/>
      <c r="AO9946" s="13"/>
      <c r="AP9946" s="13"/>
      <c r="AQ9946" s="13"/>
      <c r="AR9946" s="13"/>
      <c r="AS9946" s="13"/>
      <c r="AT9946" s="13"/>
      <c r="AU9946" s="13"/>
      <c r="AV9946" s="13"/>
      <c r="AW9946" s="13"/>
      <c r="AX9946" s="13"/>
      <c r="AY9946" s="13"/>
      <c r="AZ9946" s="12"/>
      <c r="BA9946" s="12"/>
      <c r="BB9946" s="12"/>
      <c r="BC9946" s="11"/>
      <c r="BD9946" s="11"/>
      <c r="BE9946" s="11"/>
      <c r="BF9946" s="11"/>
    </row>
    <row r="9947" spans="1:58" x14ac:dyDescent="0.25">
      <c r="A9947" s="13"/>
      <c r="B9947" s="13"/>
      <c r="C9947" s="13"/>
      <c r="D9947" s="13"/>
      <c r="E9947" s="13"/>
      <c r="F9947" s="13"/>
      <c r="G9947" s="13"/>
      <c r="H9947" s="13"/>
      <c r="I9947" s="13"/>
      <c r="J9947" s="13"/>
      <c r="K9947" s="13"/>
      <c r="L9947" s="13"/>
      <c r="M9947" s="13"/>
      <c r="N9947" s="13"/>
      <c r="O9947" s="13"/>
      <c r="P9947" s="13"/>
      <c r="Q9947" s="13"/>
      <c r="R9947" s="13"/>
      <c r="S9947" s="13"/>
      <c r="T9947" s="13"/>
      <c r="U9947" s="13"/>
      <c r="V9947" s="13"/>
      <c r="W9947" s="13"/>
      <c r="X9947" s="13"/>
      <c r="Y9947" s="13"/>
      <c r="Z9947" s="13"/>
      <c r="AA9947" s="13"/>
      <c r="AB9947" s="13"/>
      <c r="AC9947" s="13"/>
      <c r="AD9947" s="13"/>
      <c r="AE9947" s="13"/>
      <c r="AF9947" s="13"/>
      <c r="AG9947" s="13"/>
      <c r="AH9947" s="13"/>
      <c r="AI9947" s="13"/>
      <c r="AJ9947" s="13"/>
      <c r="AK9947" s="13"/>
      <c r="AL9947" s="13"/>
      <c r="AM9947" s="13"/>
      <c r="AN9947" s="13"/>
      <c r="AO9947" s="13"/>
      <c r="AP9947" s="13"/>
      <c r="AQ9947" s="13"/>
      <c r="AR9947" s="13"/>
      <c r="AS9947" s="13"/>
      <c r="AT9947" s="13"/>
      <c r="AU9947" s="13"/>
      <c r="AV9947" s="13"/>
      <c r="AW9947" s="13"/>
      <c r="AX9947" s="13"/>
      <c r="AY9947" s="13"/>
      <c r="AZ9947" s="12"/>
      <c r="BA9947" s="12"/>
      <c r="BB9947" s="12"/>
      <c r="BC9947" s="11"/>
      <c r="BD9947" s="11"/>
      <c r="BE9947" s="11"/>
      <c r="BF9947" s="11"/>
    </row>
    <row r="9948" spans="1:58" x14ac:dyDescent="0.25">
      <c r="A9948" s="13"/>
      <c r="B9948" s="13"/>
      <c r="C9948" s="13"/>
      <c r="D9948" s="13"/>
      <c r="E9948" s="13"/>
      <c r="F9948" s="13"/>
      <c r="G9948" s="13"/>
      <c r="H9948" s="13"/>
      <c r="I9948" s="13"/>
      <c r="J9948" s="13"/>
      <c r="K9948" s="13"/>
      <c r="L9948" s="13"/>
      <c r="M9948" s="13"/>
      <c r="N9948" s="13"/>
      <c r="O9948" s="13"/>
      <c r="P9948" s="13"/>
      <c r="Q9948" s="13"/>
      <c r="R9948" s="13"/>
      <c r="S9948" s="13"/>
      <c r="T9948" s="13"/>
      <c r="U9948" s="13"/>
      <c r="V9948" s="13"/>
      <c r="W9948" s="13"/>
      <c r="X9948" s="13"/>
      <c r="Y9948" s="13"/>
      <c r="Z9948" s="13"/>
      <c r="AA9948" s="13"/>
      <c r="AB9948" s="13"/>
      <c r="AC9948" s="13"/>
      <c r="AD9948" s="13"/>
      <c r="AE9948" s="13"/>
      <c r="AF9948" s="13"/>
      <c r="AG9948" s="13"/>
      <c r="AH9948" s="13"/>
      <c r="AI9948" s="13"/>
      <c r="AJ9948" s="13"/>
      <c r="AK9948" s="13"/>
      <c r="AL9948" s="13"/>
      <c r="AM9948" s="13"/>
      <c r="AN9948" s="13"/>
      <c r="AO9948" s="13"/>
      <c r="AP9948" s="13"/>
      <c r="AQ9948" s="13"/>
      <c r="AR9948" s="13"/>
      <c r="AS9948" s="13"/>
      <c r="AT9948" s="13"/>
      <c r="AU9948" s="13"/>
      <c r="AV9948" s="13"/>
      <c r="AW9948" s="13"/>
      <c r="AX9948" s="13"/>
      <c r="AY9948" s="13"/>
      <c r="AZ9948" s="12"/>
      <c r="BA9948" s="12"/>
      <c r="BB9948" s="12"/>
      <c r="BC9948" s="11"/>
      <c r="BD9948" s="11"/>
      <c r="BE9948" s="11"/>
      <c r="BF9948" s="11"/>
    </row>
    <row r="9949" spans="1:58" x14ac:dyDescent="0.25">
      <c r="A9949" s="13"/>
      <c r="B9949" s="13"/>
      <c r="C9949" s="13"/>
      <c r="D9949" s="13"/>
      <c r="E9949" s="13"/>
      <c r="F9949" s="13"/>
      <c r="G9949" s="13"/>
      <c r="H9949" s="13"/>
      <c r="I9949" s="13"/>
      <c r="J9949" s="13"/>
      <c r="K9949" s="13"/>
      <c r="L9949" s="13"/>
      <c r="M9949" s="13"/>
      <c r="N9949" s="13"/>
      <c r="O9949" s="13"/>
      <c r="P9949" s="13"/>
      <c r="Q9949" s="13"/>
      <c r="R9949" s="13"/>
      <c r="S9949" s="13"/>
      <c r="T9949" s="13"/>
      <c r="U9949" s="13"/>
      <c r="V9949" s="13"/>
      <c r="W9949" s="13"/>
      <c r="X9949" s="13"/>
      <c r="Y9949" s="13"/>
      <c r="Z9949" s="13"/>
      <c r="AA9949" s="13"/>
      <c r="AB9949" s="13"/>
      <c r="AC9949" s="13"/>
      <c r="AD9949" s="13"/>
      <c r="AE9949" s="13"/>
      <c r="AF9949" s="13"/>
      <c r="AG9949" s="13"/>
      <c r="AH9949" s="13"/>
      <c r="AI9949" s="13"/>
      <c r="AJ9949" s="13"/>
      <c r="AK9949" s="13"/>
      <c r="AL9949" s="13"/>
      <c r="AM9949" s="13"/>
      <c r="AN9949" s="13"/>
      <c r="AO9949" s="13"/>
      <c r="AP9949" s="13"/>
      <c r="AQ9949" s="13"/>
      <c r="AR9949" s="13"/>
      <c r="AS9949" s="13"/>
      <c r="AT9949" s="13"/>
      <c r="AU9949" s="13"/>
      <c r="AV9949" s="13"/>
      <c r="AW9949" s="13"/>
      <c r="AX9949" s="13"/>
      <c r="AY9949" s="13"/>
      <c r="AZ9949" s="12"/>
      <c r="BA9949" s="12"/>
      <c r="BB9949" s="12"/>
      <c r="BC9949" s="11"/>
      <c r="BD9949" s="11"/>
      <c r="BE9949" s="11"/>
      <c r="BF9949" s="11"/>
    </row>
    <row r="9950" spans="1:58" x14ac:dyDescent="0.25">
      <c r="A9950" s="13"/>
      <c r="B9950" s="13"/>
      <c r="C9950" s="13"/>
      <c r="D9950" s="13"/>
      <c r="E9950" s="13"/>
      <c r="F9950" s="13"/>
      <c r="G9950" s="13"/>
      <c r="H9950" s="13"/>
      <c r="I9950" s="13"/>
      <c r="J9950" s="13"/>
      <c r="K9950" s="13"/>
      <c r="L9950" s="13"/>
      <c r="M9950" s="13"/>
      <c r="N9950" s="13"/>
      <c r="O9950" s="13"/>
      <c r="P9950" s="13"/>
      <c r="Q9950" s="13"/>
      <c r="R9950" s="13"/>
      <c r="S9950" s="13"/>
      <c r="T9950" s="13"/>
      <c r="U9950" s="13"/>
      <c r="V9950" s="13"/>
      <c r="W9950" s="13"/>
      <c r="X9950" s="13"/>
      <c r="Y9950" s="13"/>
      <c r="Z9950" s="13"/>
      <c r="AA9950" s="13"/>
      <c r="AB9950" s="13"/>
      <c r="AC9950" s="13"/>
      <c r="AD9950" s="13"/>
      <c r="AE9950" s="13"/>
      <c r="AF9950" s="13"/>
      <c r="AG9950" s="13"/>
      <c r="AH9950" s="13"/>
      <c r="AI9950" s="13"/>
      <c r="AJ9950" s="13"/>
      <c r="AK9950" s="13"/>
      <c r="AL9950" s="13"/>
      <c r="AM9950" s="13"/>
      <c r="AN9950" s="13"/>
      <c r="AO9950" s="13"/>
      <c r="AP9950" s="13"/>
      <c r="AQ9950" s="13"/>
      <c r="AR9950" s="13"/>
      <c r="AS9950" s="13"/>
      <c r="AT9950" s="13"/>
      <c r="AU9950" s="13"/>
      <c r="AV9950" s="13"/>
      <c r="AW9950" s="13"/>
      <c r="AX9950" s="13"/>
      <c r="AY9950" s="13"/>
      <c r="AZ9950" s="12"/>
      <c r="BA9950" s="12"/>
      <c r="BB9950" s="12"/>
      <c r="BC9950" s="11"/>
      <c r="BD9950" s="11"/>
      <c r="BE9950" s="11"/>
      <c r="BF9950" s="11"/>
    </row>
    <row r="9951" spans="1:58" x14ac:dyDescent="0.25">
      <c r="A9951" s="13"/>
      <c r="B9951" s="13"/>
      <c r="C9951" s="13"/>
      <c r="D9951" s="13"/>
      <c r="E9951" s="13"/>
      <c r="F9951" s="13"/>
      <c r="G9951" s="13"/>
      <c r="H9951" s="13"/>
      <c r="I9951" s="13"/>
      <c r="J9951" s="13"/>
      <c r="K9951" s="13"/>
      <c r="L9951" s="13"/>
      <c r="M9951" s="13"/>
      <c r="N9951" s="13"/>
      <c r="O9951" s="13"/>
      <c r="P9951" s="13"/>
      <c r="Q9951" s="13"/>
      <c r="R9951" s="13"/>
      <c r="S9951" s="13"/>
      <c r="T9951" s="13"/>
      <c r="U9951" s="13"/>
      <c r="V9951" s="13"/>
      <c r="W9951" s="13"/>
      <c r="X9951" s="13"/>
      <c r="Y9951" s="13"/>
      <c r="Z9951" s="13"/>
      <c r="AA9951" s="13"/>
      <c r="AB9951" s="13"/>
      <c r="AC9951" s="13"/>
      <c r="AD9951" s="13"/>
      <c r="AE9951" s="13"/>
      <c r="AF9951" s="13"/>
      <c r="AG9951" s="13"/>
      <c r="AH9951" s="13"/>
      <c r="AI9951" s="13"/>
      <c r="AJ9951" s="13"/>
      <c r="AK9951" s="13"/>
      <c r="AL9951" s="13"/>
      <c r="AM9951" s="13"/>
      <c r="AN9951" s="13"/>
      <c r="AO9951" s="13"/>
      <c r="AP9951" s="13"/>
      <c r="AQ9951" s="13"/>
      <c r="AR9951" s="13"/>
      <c r="AS9951" s="13"/>
      <c r="AT9951" s="13"/>
      <c r="AU9951" s="13"/>
      <c r="AV9951" s="13"/>
      <c r="AW9951" s="13"/>
      <c r="AX9951" s="13"/>
      <c r="AY9951" s="13"/>
      <c r="AZ9951" s="12"/>
      <c r="BA9951" s="12"/>
      <c r="BB9951" s="12"/>
      <c r="BC9951" s="11"/>
      <c r="BD9951" s="11"/>
      <c r="BE9951" s="11"/>
      <c r="BF9951" s="11"/>
    </row>
    <row r="9952" spans="1:58" x14ac:dyDescent="0.25">
      <c r="A9952" s="13"/>
      <c r="B9952" s="13"/>
      <c r="C9952" s="13"/>
      <c r="D9952" s="13"/>
      <c r="E9952" s="13"/>
      <c r="F9952" s="13"/>
      <c r="G9952" s="13"/>
      <c r="H9952" s="13"/>
      <c r="I9952" s="13"/>
      <c r="J9952" s="13"/>
      <c r="K9952" s="13"/>
      <c r="L9952" s="13"/>
      <c r="M9952" s="13"/>
      <c r="N9952" s="13"/>
      <c r="O9952" s="13"/>
      <c r="P9952" s="13"/>
      <c r="Q9952" s="13"/>
      <c r="R9952" s="13"/>
      <c r="S9952" s="13"/>
      <c r="T9952" s="13"/>
      <c r="U9952" s="13"/>
      <c r="V9952" s="13"/>
      <c r="W9952" s="13"/>
      <c r="X9952" s="13"/>
      <c r="Y9952" s="13"/>
      <c r="Z9952" s="13"/>
      <c r="AA9952" s="13"/>
      <c r="AB9952" s="13"/>
      <c r="AC9952" s="13"/>
      <c r="AD9952" s="13"/>
      <c r="AE9952" s="13"/>
      <c r="AF9952" s="13"/>
      <c r="AG9952" s="13"/>
      <c r="AH9952" s="13"/>
      <c r="AI9952" s="13"/>
      <c r="AJ9952" s="13"/>
      <c r="AK9952" s="13"/>
      <c r="AL9952" s="13"/>
      <c r="AM9952" s="13"/>
      <c r="AN9952" s="13"/>
      <c r="AO9952" s="13"/>
      <c r="AP9952" s="13"/>
      <c r="AQ9952" s="13"/>
      <c r="AR9952" s="13"/>
      <c r="AS9952" s="13"/>
      <c r="AT9952" s="13"/>
      <c r="AU9952" s="13"/>
      <c r="AV9952" s="13"/>
      <c r="AW9952" s="13"/>
      <c r="AX9952" s="13"/>
      <c r="AY9952" s="13"/>
      <c r="AZ9952" s="12"/>
      <c r="BA9952" s="12"/>
      <c r="BB9952" s="12"/>
      <c r="BC9952" s="11"/>
      <c r="BD9952" s="11"/>
      <c r="BE9952" s="11"/>
      <c r="BF9952" s="11"/>
    </row>
    <row r="9953" spans="1:58" x14ac:dyDescent="0.25">
      <c r="A9953" s="13"/>
      <c r="B9953" s="13"/>
      <c r="C9953" s="13"/>
      <c r="D9953" s="13"/>
      <c r="E9953" s="13"/>
      <c r="F9953" s="13"/>
      <c r="G9953" s="13"/>
      <c r="H9953" s="13"/>
      <c r="I9953" s="13"/>
      <c r="J9953" s="13"/>
      <c r="K9953" s="13"/>
      <c r="L9953" s="13"/>
      <c r="M9953" s="13"/>
      <c r="N9953" s="13"/>
      <c r="O9953" s="13"/>
      <c r="P9953" s="13"/>
      <c r="Q9953" s="13"/>
      <c r="R9953" s="13"/>
      <c r="S9953" s="13"/>
      <c r="T9953" s="13"/>
      <c r="U9953" s="13"/>
      <c r="V9953" s="13"/>
      <c r="W9953" s="13"/>
      <c r="X9953" s="13"/>
      <c r="Y9953" s="13"/>
      <c r="Z9953" s="13"/>
      <c r="AA9953" s="13"/>
      <c r="AB9953" s="13"/>
      <c r="AC9953" s="13"/>
      <c r="AD9953" s="13"/>
      <c r="AE9953" s="13"/>
      <c r="AF9953" s="13"/>
      <c r="AG9953" s="13"/>
      <c r="AH9953" s="13"/>
      <c r="AI9953" s="13"/>
      <c r="AJ9953" s="13"/>
      <c r="AK9953" s="13"/>
      <c r="AL9953" s="13"/>
      <c r="AM9953" s="13"/>
      <c r="AN9953" s="13"/>
      <c r="AO9953" s="13"/>
      <c r="AP9953" s="13"/>
      <c r="AQ9953" s="13"/>
      <c r="AR9953" s="13"/>
      <c r="AS9953" s="13"/>
      <c r="AT9953" s="13"/>
      <c r="AU9953" s="13"/>
      <c r="AV9953" s="13"/>
      <c r="AW9953" s="13"/>
      <c r="AX9953" s="13"/>
      <c r="AY9953" s="13"/>
      <c r="AZ9953" s="12"/>
      <c r="BA9953" s="12"/>
      <c r="BB9953" s="12"/>
      <c r="BC9953" s="11"/>
      <c r="BD9953" s="11"/>
      <c r="BE9953" s="11"/>
      <c r="BF9953" s="11"/>
    </row>
    <row r="9954" spans="1:58" x14ac:dyDescent="0.25">
      <c r="A9954" s="13"/>
      <c r="B9954" s="13"/>
      <c r="C9954" s="13"/>
      <c r="D9954" s="13"/>
      <c r="E9954" s="13"/>
      <c r="F9954" s="13"/>
      <c r="G9954" s="13"/>
      <c r="H9954" s="13"/>
      <c r="I9954" s="13"/>
      <c r="J9954" s="13"/>
      <c r="K9954" s="13"/>
      <c r="L9954" s="13"/>
      <c r="M9954" s="13"/>
      <c r="N9954" s="13"/>
      <c r="O9954" s="13"/>
      <c r="P9954" s="13"/>
      <c r="Q9954" s="13"/>
      <c r="R9954" s="13"/>
      <c r="S9954" s="13"/>
      <c r="T9954" s="13"/>
      <c r="U9954" s="13"/>
      <c r="V9954" s="13"/>
      <c r="W9954" s="13"/>
      <c r="X9954" s="13"/>
      <c r="Y9954" s="13"/>
      <c r="Z9954" s="13"/>
      <c r="AA9954" s="13"/>
      <c r="AB9954" s="13"/>
      <c r="AC9954" s="13"/>
      <c r="AD9954" s="13"/>
      <c r="AE9954" s="13"/>
      <c r="AF9954" s="13"/>
      <c r="AG9954" s="13"/>
      <c r="AH9954" s="13"/>
      <c r="AI9954" s="13"/>
      <c r="AJ9954" s="13"/>
      <c r="AK9954" s="13"/>
      <c r="AL9954" s="13"/>
      <c r="AM9954" s="13"/>
      <c r="AN9954" s="13"/>
      <c r="AO9954" s="13"/>
      <c r="AP9954" s="13"/>
      <c r="AQ9954" s="13"/>
      <c r="AR9954" s="13"/>
      <c r="AS9954" s="13"/>
      <c r="AT9954" s="13"/>
      <c r="AU9954" s="13"/>
      <c r="AV9954" s="13"/>
      <c r="AW9954" s="13"/>
      <c r="AX9954" s="13"/>
      <c r="AY9954" s="13"/>
      <c r="AZ9954" s="12"/>
      <c r="BA9954" s="12"/>
      <c r="BB9954" s="12"/>
      <c r="BC9954" s="11"/>
      <c r="BD9954" s="11"/>
      <c r="BE9954" s="11"/>
      <c r="BF9954" s="11"/>
    </row>
    <row r="9955" spans="1:58" x14ac:dyDescent="0.25">
      <c r="A9955" s="13"/>
      <c r="B9955" s="13"/>
      <c r="C9955" s="13"/>
      <c r="D9955" s="13"/>
      <c r="E9955" s="13"/>
      <c r="F9955" s="13"/>
      <c r="G9955" s="13"/>
      <c r="H9955" s="13"/>
      <c r="I9955" s="13"/>
      <c r="J9955" s="13"/>
      <c r="K9955" s="13"/>
      <c r="L9955" s="13"/>
      <c r="M9955" s="13"/>
      <c r="N9955" s="13"/>
      <c r="O9955" s="13"/>
      <c r="P9955" s="13"/>
      <c r="Q9955" s="13"/>
      <c r="R9955" s="13"/>
      <c r="S9955" s="13"/>
      <c r="T9955" s="13"/>
      <c r="U9955" s="13"/>
      <c r="V9955" s="13"/>
      <c r="W9955" s="13"/>
      <c r="X9955" s="13"/>
      <c r="Y9955" s="13"/>
      <c r="Z9955" s="13"/>
      <c r="AA9955" s="13"/>
      <c r="AB9955" s="13"/>
      <c r="AC9955" s="13"/>
      <c r="AD9955" s="13"/>
      <c r="AE9955" s="13"/>
      <c r="AF9955" s="13"/>
      <c r="AG9955" s="13"/>
      <c r="AH9955" s="13"/>
      <c r="AI9955" s="13"/>
      <c r="AJ9955" s="13"/>
      <c r="AK9955" s="13"/>
      <c r="AL9955" s="13"/>
      <c r="AM9955" s="13"/>
      <c r="AN9955" s="13"/>
      <c r="AO9955" s="13"/>
      <c r="AP9955" s="13"/>
      <c r="AQ9955" s="13"/>
      <c r="AR9955" s="13"/>
      <c r="AS9955" s="13"/>
      <c r="AT9955" s="13"/>
      <c r="AU9955" s="13"/>
      <c r="AV9955" s="13"/>
      <c r="AW9955" s="13"/>
      <c r="AX9955" s="13"/>
      <c r="AY9955" s="13"/>
      <c r="AZ9955" s="12"/>
      <c r="BA9955" s="12"/>
      <c r="BB9955" s="12"/>
      <c r="BC9955" s="11"/>
      <c r="BD9955" s="11"/>
      <c r="BE9955" s="11"/>
      <c r="BF9955" s="11"/>
    </row>
    <row r="9956" spans="1:58" x14ac:dyDescent="0.25">
      <c r="A9956" s="13"/>
      <c r="B9956" s="13"/>
      <c r="C9956" s="13"/>
      <c r="D9956" s="13"/>
      <c r="E9956" s="13"/>
      <c r="F9956" s="13"/>
      <c r="G9956" s="13"/>
      <c r="H9956" s="13"/>
      <c r="I9956" s="13"/>
      <c r="J9956" s="13"/>
      <c r="K9956" s="13"/>
      <c r="L9956" s="13"/>
      <c r="M9956" s="13"/>
      <c r="N9956" s="13"/>
      <c r="O9956" s="13"/>
      <c r="P9956" s="13"/>
      <c r="Q9956" s="13"/>
      <c r="R9956" s="13"/>
      <c r="S9956" s="13"/>
      <c r="T9956" s="13"/>
      <c r="U9956" s="13"/>
      <c r="V9956" s="13"/>
      <c r="W9956" s="13"/>
      <c r="X9956" s="13"/>
      <c r="Y9956" s="13"/>
      <c r="Z9956" s="13"/>
      <c r="AA9956" s="13"/>
      <c r="AB9956" s="13"/>
      <c r="AC9956" s="13"/>
      <c r="AD9956" s="13"/>
      <c r="AE9956" s="13"/>
      <c r="AF9956" s="13"/>
      <c r="AG9956" s="13"/>
      <c r="AH9956" s="13"/>
      <c r="AI9956" s="13"/>
      <c r="AJ9956" s="13"/>
      <c r="AK9956" s="13"/>
      <c r="AL9956" s="13"/>
      <c r="AM9956" s="13"/>
      <c r="AN9956" s="13"/>
      <c r="AO9956" s="13"/>
      <c r="AP9956" s="13"/>
      <c r="AQ9956" s="13"/>
      <c r="AR9956" s="13"/>
      <c r="AS9956" s="13"/>
      <c r="AT9956" s="13"/>
      <c r="AU9956" s="13"/>
      <c r="AV9956" s="13"/>
      <c r="AW9956" s="13"/>
      <c r="AX9956" s="13"/>
      <c r="AY9956" s="13"/>
      <c r="AZ9956" s="12"/>
      <c r="BA9956" s="12"/>
      <c r="BB9956" s="12"/>
      <c r="BC9956" s="11"/>
      <c r="BD9956" s="11"/>
      <c r="BE9956" s="11"/>
      <c r="BF9956" s="11"/>
    </row>
    <row r="9957" spans="1:58" x14ac:dyDescent="0.25">
      <c r="A9957" s="13"/>
      <c r="B9957" s="13"/>
      <c r="C9957" s="13"/>
      <c r="D9957" s="13"/>
      <c r="E9957" s="13"/>
      <c r="F9957" s="13"/>
      <c r="G9957" s="13"/>
      <c r="H9957" s="13"/>
      <c r="I9957" s="13"/>
      <c r="J9957" s="13"/>
      <c r="K9957" s="13"/>
      <c r="L9957" s="13"/>
      <c r="M9957" s="13"/>
      <c r="N9957" s="13"/>
      <c r="O9957" s="13"/>
      <c r="P9957" s="13"/>
      <c r="Q9957" s="13"/>
      <c r="R9957" s="13"/>
      <c r="S9957" s="13"/>
      <c r="T9957" s="13"/>
      <c r="U9957" s="13"/>
      <c r="V9957" s="13"/>
      <c r="W9957" s="13"/>
      <c r="X9957" s="13"/>
      <c r="Y9957" s="13"/>
      <c r="Z9957" s="13"/>
      <c r="AA9957" s="13"/>
      <c r="AB9957" s="13"/>
      <c r="AC9957" s="13"/>
      <c r="AD9957" s="13"/>
      <c r="AE9957" s="13"/>
      <c r="AF9957" s="13"/>
      <c r="AG9957" s="13"/>
      <c r="AH9957" s="13"/>
      <c r="AI9957" s="13"/>
      <c r="AJ9957" s="13"/>
      <c r="AK9957" s="13"/>
      <c r="AL9957" s="13"/>
      <c r="AM9957" s="13"/>
      <c r="AN9957" s="13"/>
      <c r="AO9957" s="13"/>
      <c r="AP9957" s="13"/>
      <c r="AQ9957" s="13"/>
      <c r="AR9957" s="13"/>
      <c r="AS9957" s="13"/>
      <c r="AT9957" s="13"/>
      <c r="AU9957" s="13"/>
      <c r="AV9957" s="13"/>
      <c r="AW9957" s="13"/>
      <c r="AX9957" s="13"/>
      <c r="AY9957" s="13"/>
      <c r="AZ9957" s="12"/>
      <c r="BA9957" s="12"/>
      <c r="BB9957" s="12"/>
      <c r="BC9957" s="11"/>
      <c r="BD9957" s="11"/>
      <c r="BE9957" s="11"/>
      <c r="BF9957" s="11"/>
    </row>
    <row r="9958" spans="1:58" x14ac:dyDescent="0.25">
      <c r="A9958" s="13"/>
      <c r="B9958" s="13"/>
      <c r="C9958" s="13"/>
      <c r="D9958" s="13"/>
      <c r="E9958" s="13"/>
      <c r="F9958" s="13"/>
      <c r="G9958" s="13"/>
      <c r="H9958" s="13"/>
      <c r="I9958" s="13"/>
      <c r="J9958" s="13"/>
      <c r="K9958" s="13"/>
      <c r="L9958" s="13"/>
      <c r="M9958" s="13"/>
      <c r="N9958" s="13"/>
      <c r="O9958" s="13"/>
      <c r="P9958" s="13"/>
      <c r="Q9958" s="13"/>
      <c r="R9958" s="13"/>
      <c r="S9958" s="13"/>
      <c r="T9958" s="13"/>
      <c r="U9958" s="13"/>
      <c r="V9958" s="13"/>
      <c r="W9958" s="13"/>
      <c r="X9958" s="13"/>
      <c r="Y9958" s="13"/>
      <c r="Z9958" s="13"/>
      <c r="AA9958" s="13"/>
      <c r="AB9958" s="13"/>
      <c r="AC9958" s="13"/>
      <c r="AD9958" s="13"/>
      <c r="AE9958" s="13"/>
      <c r="AF9958" s="13"/>
      <c r="AG9958" s="13"/>
      <c r="AH9958" s="13"/>
      <c r="AI9958" s="13"/>
      <c r="AJ9958" s="13"/>
      <c r="AK9958" s="13"/>
      <c r="AL9958" s="13"/>
      <c r="AM9958" s="13"/>
      <c r="AN9958" s="13"/>
      <c r="AO9958" s="13"/>
      <c r="AP9958" s="13"/>
      <c r="AQ9958" s="13"/>
      <c r="AR9958" s="13"/>
      <c r="AS9958" s="13"/>
      <c r="AT9958" s="13"/>
      <c r="AU9958" s="13"/>
      <c r="AV9958" s="13"/>
      <c r="AW9958" s="13"/>
      <c r="AX9958" s="13"/>
      <c r="AY9958" s="13"/>
      <c r="AZ9958" s="12"/>
      <c r="BA9958" s="12"/>
      <c r="BB9958" s="12"/>
      <c r="BC9958" s="11"/>
      <c r="BD9958" s="11"/>
      <c r="BE9958" s="11"/>
      <c r="BF9958" s="11"/>
    </row>
    <row r="9959" spans="1:58" x14ac:dyDescent="0.25">
      <c r="A9959" s="13"/>
      <c r="B9959" s="13"/>
      <c r="C9959" s="13"/>
      <c r="D9959" s="13"/>
      <c r="E9959" s="13"/>
      <c r="F9959" s="13"/>
      <c r="G9959" s="13"/>
      <c r="H9959" s="13"/>
      <c r="I9959" s="13"/>
      <c r="J9959" s="13"/>
      <c r="K9959" s="13"/>
      <c r="L9959" s="13"/>
      <c r="M9959" s="13"/>
      <c r="N9959" s="13"/>
      <c r="O9959" s="13"/>
      <c r="P9959" s="13"/>
      <c r="Q9959" s="13"/>
      <c r="R9959" s="13"/>
      <c r="S9959" s="13"/>
      <c r="T9959" s="13"/>
      <c r="U9959" s="13"/>
      <c r="V9959" s="13"/>
      <c r="W9959" s="13"/>
      <c r="X9959" s="13"/>
      <c r="Y9959" s="13"/>
      <c r="Z9959" s="13"/>
      <c r="AA9959" s="13"/>
      <c r="AB9959" s="13"/>
      <c r="AC9959" s="13"/>
      <c r="AD9959" s="13"/>
      <c r="AE9959" s="13"/>
      <c r="AF9959" s="13"/>
      <c r="AG9959" s="13"/>
      <c r="AH9959" s="13"/>
      <c r="AI9959" s="13"/>
      <c r="AJ9959" s="13"/>
      <c r="AK9959" s="13"/>
      <c r="AL9959" s="13"/>
      <c r="AM9959" s="13"/>
      <c r="AN9959" s="13"/>
      <c r="AO9959" s="13"/>
      <c r="AP9959" s="13"/>
      <c r="AQ9959" s="13"/>
      <c r="AR9959" s="13"/>
      <c r="AS9959" s="13"/>
      <c r="AT9959" s="13"/>
      <c r="AU9959" s="13"/>
      <c r="AV9959" s="13"/>
      <c r="AW9959" s="13"/>
      <c r="AX9959" s="13"/>
      <c r="AY9959" s="13"/>
      <c r="AZ9959" s="12"/>
      <c r="BA9959" s="12"/>
      <c r="BB9959" s="12"/>
      <c r="BC9959" s="11"/>
      <c r="BD9959" s="11"/>
      <c r="BE9959" s="11"/>
      <c r="BF9959" s="11"/>
    </row>
    <row r="9960" spans="1:58" x14ac:dyDescent="0.25">
      <c r="A9960" s="13"/>
      <c r="B9960" s="13"/>
      <c r="C9960" s="13"/>
      <c r="D9960" s="13"/>
      <c r="E9960" s="13"/>
      <c r="F9960" s="13"/>
      <c r="G9960" s="13"/>
      <c r="H9960" s="13"/>
      <c r="I9960" s="13"/>
      <c r="J9960" s="13"/>
      <c r="K9960" s="13"/>
      <c r="L9960" s="13"/>
      <c r="M9960" s="13"/>
      <c r="N9960" s="13"/>
      <c r="O9960" s="13"/>
      <c r="P9960" s="13"/>
      <c r="Q9960" s="13"/>
      <c r="R9960" s="13"/>
      <c r="S9960" s="13"/>
      <c r="T9960" s="13"/>
      <c r="U9960" s="13"/>
      <c r="V9960" s="13"/>
      <c r="W9960" s="13"/>
      <c r="X9960" s="13"/>
      <c r="Y9960" s="13"/>
      <c r="Z9960" s="13"/>
      <c r="AA9960" s="13"/>
      <c r="AB9960" s="13"/>
      <c r="AC9960" s="13"/>
      <c r="AD9960" s="13"/>
      <c r="AE9960" s="13"/>
      <c r="AF9960" s="13"/>
      <c r="AG9960" s="13"/>
      <c r="AH9960" s="13"/>
      <c r="AI9960" s="13"/>
      <c r="AJ9960" s="13"/>
      <c r="AK9960" s="13"/>
      <c r="AL9960" s="13"/>
      <c r="AM9960" s="13"/>
      <c r="AN9960" s="13"/>
      <c r="AO9960" s="13"/>
      <c r="AP9960" s="13"/>
      <c r="AQ9960" s="13"/>
      <c r="AR9960" s="13"/>
      <c r="AS9960" s="13"/>
      <c r="AT9960" s="13"/>
      <c r="AU9960" s="13"/>
      <c r="AV9960" s="13"/>
      <c r="AW9960" s="13"/>
      <c r="AX9960" s="13"/>
      <c r="AY9960" s="13"/>
      <c r="AZ9960" s="12"/>
      <c r="BA9960" s="12"/>
      <c r="BB9960" s="12"/>
      <c r="BC9960" s="11"/>
      <c r="BD9960" s="11"/>
      <c r="BE9960" s="11"/>
      <c r="BF9960" s="11"/>
    </row>
    <row r="9961" spans="1:58" x14ac:dyDescent="0.25">
      <c r="A9961" s="13"/>
      <c r="B9961" s="13"/>
      <c r="C9961" s="13"/>
      <c r="D9961" s="13"/>
      <c r="E9961" s="13"/>
      <c r="F9961" s="13"/>
      <c r="G9961" s="13"/>
      <c r="H9961" s="13"/>
      <c r="I9961" s="13"/>
      <c r="J9961" s="13"/>
      <c r="K9961" s="13"/>
      <c r="L9961" s="13"/>
      <c r="M9961" s="13"/>
      <c r="N9961" s="13"/>
      <c r="O9961" s="13"/>
      <c r="P9961" s="13"/>
      <c r="Q9961" s="13"/>
      <c r="R9961" s="13"/>
      <c r="S9961" s="13"/>
      <c r="T9961" s="13"/>
      <c r="U9961" s="13"/>
      <c r="V9961" s="13"/>
      <c r="W9961" s="13"/>
      <c r="X9961" s="13"/>
      <c r="Y9961" s="13"/>
      <c r="Z9961" s="13"/>
      <c r="AA9961" s="13"/>
      <c r="AB9961" s="13"/>
      <c r="AC9961" s="13"/>
      <c r="AD9961" s="13"/>
      <c r="AE9961" s="13"/>
      <c r="AF9961" s="13"/>
      <c r="AG9961" s="13"/>
      <c r="AH9961" s="13"/>
      <c r="AI9961" s="13"/>
      <c r="AJ9961" s="13"/>
      <c r="AK9961" s="13"/>
      <c r="AL9961" s="13"/>
      <c r="AM9961" s="13"/>
      <c r="AN9961" s="13"/>
      <c r="AO9961" s="13"/>
      <c r="AP9961" s="13"/>
      <c r="AQ9961" s="13"/>
      <c r="AR9961" s="13"/>
      <c r="AS9961" s="13"/>
      <c r="AT9961" s="13"/>
      <c r="AU9961" s="13"/>
      <c r="AV9961" s="13"/>
      <c r="AW9961" s="13"/>
      <c r="AX9961" s="13"/>
      <c r="AY9961" s="13"/>
      <c r="AZ9961" s="12"/>
      <c r="BA9961" s="12"/>
      <c r="BB9961" s="12"/>
      <c r="BC9961" s="11"/>
      <c r="BD9961" s="11"/>
      <c r="BE9961" s="11"/>
      <c r="BF9961" s="11"/>
    </row>
    <row r="9962" spans="1:58" x14ac:dyDescent="0.25">
      <c r="A9962" s="13"/>
      <c r="B9962" s="13"/>
      <c r="C9962" s="13"/>
      <c r="D9962" s="13"/>
      <c r="E9962" s="13"/>
      <c r="F9962" s="13"/>
      <c r="G9962" s="13"/>
      <c r="H9962" s="13"/>
      <c r="I9962" s="13"/>
      <c r="J9962" s="13"/>
      <c r="K9962" s="13"/>
      <c r="L9962" s="13"/>
      <c r="M9962" s="13"/>
      <c r="N9962" s="13"/>
      <c r="O9962" s="13"/>
      <c r="P9962" s="13"/>
      <c r="Q9962" s="13"/>
      <c r="R9962" s="13"/>
      <c r="S9962" s="13"/>
      <c r="T9962" s="13"/>
      <c r="U9962" s="13"/>
      <c r="V9962" s="13"/>
      <c r="W9962" s="13"/>
      <c r="X9962" s="13"/>
      <c r="Y9962" s="13"/>
      <c r="Z9962" s="13"/>
      <c r="AA9962" s="13"/>
      <c r="AB9962" s="13"/>
      <c r="AC9962" s="13"/>
      <c r="AD9962" s="13"/>
      <c r="AE9962" s="13"/>
      <c r="AF9962" s="13"/>
      <c r="AG9962" s="13"/>
      <c r="AH9962" s="13"/>
      <c r="AI9962" s="13"/>
      <c r="AJ9962" s="13"/>
      <c r="AK9962" s="13"/>
      <c r="AL9962" s="13"/>
      <c r="AM9962" s="13"/>
      <c r="AN9962" s="13"/>
      <c r="AO9962" s="13"/>
      <c r="AP9962" s="13"/>
      <c r="AQ9962" s="13"/>
      <c r="AR9962" s="13"/>
      <c r="AS9962" s="13"/>
      <c r="AT9962" s="13"/>
      <c r="AU9962" s="13"/>
      <c r="AV9962" s="13"/>
      <c r="AW9962" s="13"/>
      <c r="AX9962" s="13"/>
      <c r="AY9962" s="13"/>
      <c r="AZ9962" s="12"/>
      <c r="BA9962" s="12"/>
      <c r="BB9962" s="12"/>
      <c r="BC9962" s="11"/>
      <c r="BD9962" s="11"/>
      <c r="BE9962" s="11"/>
      <c r="BF9962" s="11"/>
    </row>
    <row r="9963" spans="1:58" x14ac:dyDescent="0.25">
      <c r="A9963" s="13"/>
      <c r="B9963" s="13"/>
      <c r="C9963" s="13"/>
      <c r="D9963" s="13"/>
      <c r="E9963" s="13"/>
      <c r="F9963" s="13"/>
      <c r="G9963" s="13"/>
      <c r="H9963" s="13"/>
      <c r="I9963" s="13"/>
      <c r="J9963" s="13"/>
      <c r="K9963" s="13"/>
      <c r="L9963" s="13"/>
      <c r="M9963" s="13"/>
      <c r="N9963" s="13"/>
      <c r="O9963" s="13"/>
      <c r="P9963" s="13"/>
      <c r="Q9963" s="13"/>
      <c r="R9963" s="13"/>
      <c r="S9963" s="13"/>
      <c r="T9963" s="13"/>
      <c r="U9963" s="13"/>
      <c r="V9963" s="13"/>
      <c r="W9963" s="13"/>
      <c r="X9963" s="13"/>
      <c r="Y9963" s="13"/>
      <c r="Z9963" s="13"/>
      <c r="AA9963" s="13"/>
      <c r="AB9963" s="13"/>
      <c r="AC9963" s="13"/>
      <c r="AD9963" s="13"/>
      <c r="AE9963" s="13"/>
      <c r="AF9963" s="13"/>
      <c r="AG9963" s="13"/>
      <c r="AH9963" s="13"/>
      <c r="AI9963" s="13"/>
      <c r="AJ9963" s="13"/>
      <c r="AK9963" s="13"/>
      <c r="AL9963" s="13"/>
      <c r="AM9963" s="13"/>
      <c r="AN9963" s="13"/>
      <c r="AO9963" s="13"/>
      <c r="AP9963" s="13"/>
      <c r="AQ9963" s="13"/>
      <c r="AR9963" s="13"/>
      <c r="AS9963" s="13"/>
      <c r="AT9963" s="13"/>
      <c r="AU9963" s="13"/>
      <c r="AV9963" s="13"/>
      <c r="AW9963" s="13"/>
      <c r="AX9963" s="13"/>
      <c r="AY9963" s="13"/>
      <c r="AZ9963" s="12"/>
      <c r="BA9963" s="12"/>
      <c r="BB9963" s="12"/>
      <c r="BC9963" s="11"/>
      <c r="BD9963" s="11"/>
      <c r="BE9963" s="11"/>
      <c r="BF9963" s="11"/>
    </row>
    <row r="9964" spans="1:58" x14ac:dyDescent="0.25">
      <c r="A9964" s="13"/>
      <c r="B9964" s="13"/>
      <c r="C9964" s="13"/>
      <c r="D9964" s="13"/>
      <c r="E9964" s="13"/>
      <c r="F9964" s="13"/>
      <c r="G9964" s="13"/>
      <c r="H9964" s="13"/>
      <c r="I9964" s="13"/>
      <c r="J9964" s="13"/>
      <c r="K9964" s="13"/>
      <c r="L9964" s="13"/>
      <c r="M9964" s="13"/>
      <c r="N9964" s="13"/>
      <c r="O9964" s="13"/>
      <c r="P9964" s="13"/>
      <c r="Q9964" s="13"/>
      <c r="R9964" s="13"/>
      <c r="S9964" s="13"/>
      <c r="T9964" s="13"/>
      <c r="U9964" s="13"/>
      <c r="V9964" s="13"/>
      <c r="W9964" s="13"/>
      <c r="X9964" s="13"/>
      <c r="Y9964" s="13"/>
      <c r="Z9964" s="13"/>
      <c r="AA9964" s="13"/>
      <c r="AB9964" s="13"/>
      <c r="AC9964" s="13"/>
      <c r="AD9964" s="13"/>
      <c r="AE9964" s="13"/>
      <c r="AF9964" s="13"/>
      <c r="AG9964" s="13"/>
      <c r="AH9964" s="13"/>
      <c r="AI9964" s="13"/>
      <c r="AJ9964" s="13"/>
      <c r="AK9964" s="13"/>
      <c r="AL9964" s="13"/>
      <c r="AM9964" s="13"/>
      <c r="AN9964" s="13"/>
      <c r="AO9964" s="13"/>
      <c r="AP9964" s="13"/>
      <c r="AQ9964" s="13"/>
      <c r="AR9964" s="13"/>
      <c r="AS9964" s="13"/>
      <c r="AT9964" s="13"/>
      <c r="AU9964" s="13"/>
      <c r="AV9964" s="13"/>
      <c r="AW9964" s="13"/>
      <c r="AX9964" s="13"/>
      <c r="AY9964" s="13"/>
      <c r="AZ9964" s="12"/>
      <c r="BA9964" s="12"/>
      <c r="BB9964" s="12"/>
      <c r="BC9964" s="11"/>
      <c r="BD9964" s="11"/>
      <c r="BE9964" s="11"/>
      <c r="BF9964" s="11"/>
    </row>
    <row r="9965" spans="1:58" x14ac:dyDescent="0.25">
      <c r="A9965" s="13"/>
      <c r="B9965" s="13"/>
      <c r="C9965" s="13"/>
      <c r="D9965" s="13"/>
      <c r="E9965" s="13"/>
      <c r="F9965" s="13"/>
      <c r="G9965" s="13"/>
      <c r="H9965" s="13"/>
      <c r="I9965" s="13"/>
      <c r="J9965" s="13"/>
      <c r="K9965" s="13"/>
      <c r="L9965" s="13"/>
      <c r="M9965" s="13"/>
      <c r="N9965" s="13"/>
      <c r="O9965" s="13"/>
      <c r="P9965" s="13"/>
      <c r="Q9965" s="13"/>
      <c r="R9965" s="13"/>
      <c r="S9965" s="13"/>
      <c r="T9965" s="13"/>
      <c r="U9965" s="13"/>
      <c r="V9965" s="13"/>
      <c r="W9965" s="13"/>
      <c r="X9965" s="13"/>
      <c r="Y9965" s="13"/>
      <c r="Z9965" s="13"/>
      <c r="AA9965" s="13"/>
      <c r="AB9965" s="13"/>
      <c r="AC9965" s="13"/>
      <c r="AD9965" s="13"/>
      <c r="AE9965" s="13"/>
      <c r="AF9965" s="13"/>
      <c r="AG9965" s="13"/>
      <c r="AH9965" s="13"/>
      <c r="AI9965" s="13"/>
      <c r="AJ9965" s="13"/>
      <c r="AK9965" s="13"/>
      <c r="AL9965" s="13"/>
      <c r="AM9965" s="13"/>
      <c r="AN9965" s="13"/>
      <c r="AO9965" s="13"/>
      <c r="AP9965" s="13"/>
      <c r="AQ9965" s="13"/>
      <c r="AR9965" s="13"/>
      <c r="AS9965" s="13"/>
      <c r="AT9965" s="13"/>
      <c r="AU9965" s="13"/>
      <c r="AV9965" s="13"/>
      <c r="AW9965" s="13"/>
      <c r="AX9965" s="13"/>
      <c r="AY9965" s="13"/>
      <c r="AZ9965" s="12"/>
      <c r="BA9965" s="12"/>
      <c r="BB9965" s="12"/>
      <c r="BC9965" s="11"/>
      <c r="BD9965" s="11"/>
      <c r="BE9965" s="11"/>
      <c r="BF9965" s="11"/>
    </row>
    <row r="9966" spans="1:58" x14ac:dyDescent="0.25">
      <c r="A9966" s="13"/>
      <c r="B9966" s="13"/>
      <c r="C9966" s="13"/>
      <c r="D9966" s="13"/>
      <c r="E9966" s="13"/>
      <c r="F9966" s="13"/>
      <c r="G9966" s="13"/>
      <c r="H9966" s="13"/>
      <c r="I9966" s="13"/>
      <c r="J9966" s="13"/>
      <c r="K9966" s="13"/>
      <c r="L9966" s="13"/>
      <c r="M9966" s="13"/>
      <c r="N9966" s="13"/>
      <c r="O9966" s="13"/>
      <c r="P9966" s="13"/>
      <c r="Q9966" s="13"/>
      <c r="R9966" s="13"/>
      <c r="S9966" s="13"/>
      <c r="T9966" s="13"/>
      <c r="U9966" s="13"/>
      <c r="V9966" s="13"/>
      <c r="W9966" s="13"/>
      <c r="X9966" s="13"/>
      <c r="Y9966" s="13"/>
      <c r="Z9966" s="13"/>
      <c r="AA9966" s="13"/>
      <c r="AB9966" s="13"/>
      <c r="AC9966" s="13"/>
      <c r="AD9966" s="13"/>
      <c r="AE9966" s="13"/>
      <c r="AF9966" s="13"/>
      <c r="AG9966" s="13"/>
      <c r="AH9966" s="13"/>
      <c r="AI9966" s="13"/>
      <c r="AJ9966" s="13"/>
      <c r="AK9966" s="13"/>
      <c r="AL9966" s="13"/>
      <c r="AM9966" s="13"/>
      <c r="AN9966" s="13"/>
      <c r="AO9966" s="13"/>
      <c r="AP9966" s="13"/>
      <c r="AQ9966" s="13"/>
      <c r="AR9966" s="13"/>
      <c r="AS9966" s="13"/>
      <c r="AT9966" s="13"/>
      <c r="AU9966" s="13"/>
      <c r="AV9966" s="13"/>
      <c r="AW9966" s="13"/>
      <c r="AX9966" s="13"/>
      <c r="AY9966" s="13"/>
      <c r="AZ9966" s="12"/>
      <c r="BA9966" s="12"/>
      <c r="BB9966" s="12"/>
      <c r="BC9966" s="11"/>
      <c r="BD9966" s="11"/>
      <c r="BE9966" s="11"/>
      <c r="BF9966" s="11"/>
    </row>
    <row r="9967" spans="1:58" x14ac:dyDescent="0.25">
      <c r="A9967" s="13"/>
      <c r="B9967" s="13"/>
      <c r="C9967" s="13"/>
      <c r="D9967" s="13"/>
      <c r="E9967" s="13"/>
      <c r="F9967" s="13"/>
      <c r="G9967" s="13"/>
      <c r="H9967" s="13"/>
      <c r="I9967" s="13"/>
      <c r="J9967" s="13"/>
      <c r="K9967" s="13"/>
      <c r="L9967" s="13"/>
      <c r="M9967" s="13"/>
      <c r="N9967" s="13"/>
      <c r="O9967" s="13"/>
      <c r="P9967" s="13"/>
      <c r="Q9967" s="13"/>
      <c r="R9967" s="13"/>
      <c r="S9967" s="13"/>
      <c r="T9967" s="13"/>
      <c r="U9967" s="13"/>
      <c r="V9967" s="13"/>
      <c r="W9967" s="13"/>
      <c r="X9967" s="13"/>
      <c r="Y9967" s="13"/>
      <c r="Z9967" s="13"/>
      <c r="AA9967" s="13"/>
      <c r="AB9967" s="13"/>
      <c r="AC9967" s="13"/>
      <c r="AD9967" s="13"/>
      <c r="AE9967" s="13"/>
      <c r="AF9967" s="13"/>
      <c r="AG9967" s="13"/>
      <c r="AH9967" s="13"/>
      <c r="AI9967" s="13"/>
      <c r="AJ9967" s="13"/>
      <c r="AK9967" s="13"/>
      <c r="AL9967" s="13"/>
      <c r="AM9967" s="13"/>
      <c r="AN9967" s="13"/>
      <c r="AO9967" s="13"/>
      <c r="AP9967" s="13"/>
      <c r="AQ9967" s="13"/>
      <c r="AR9967" s="13"/>
      <c r="AS9967" s="13"/>
      <c r="AT9967" s="13"/>
      <c r="AU9967" s="13"/>
      <c r="AV9967" s="13"/>
      <c r="AW9967" s="13"/>
      <c r="AX9967" s="13"/>
      <c r="AY9967" s="13"/>
      <c r="AZ9967" s="12"/>
      <c r="BA9967" s="12"/>
      <c r="BB9967" s="12"/>
      <c r="BC9967" s="11"/>
      <c r="BD9967" s="11"/>
      <c r="BE9967" s="11"/>
      <c r="BF9967" s="11"/>
    </row>
    <row r="9968" spans="1:58" x14ac:dyDescent="0.25">
      <c r="A9968" s="13"/>
      <c r="B9968" s="13"/>
      <c r="C9968" s="13"/>
      <c r="D9968" s="13"/>
      <c r="E9968" s="13"/>
      <c r="F9968" s="13"/>
      <c r="G9968" s="13"/>
      <c r="H9968" s="13"/>
      <c r="I9968" s="13"/>
      <c r="J9968" s="13"/>
      <c r="K9968" s="13"/>
      <c r="L9968" s="13"/>
      <c r="M9968" s="13"/>
      <c r="N9968" s="13"/>
      <c r="O9968" s="13"/>
      <c r="P9968" s="13"/>
      <c r="Q9968" s="13"/>
      <c r="R9968" s="13"/>
      <c r="S9968" s="13"/>
      <c r="T9968" s="13"/>
      <c r="U9968" s="13"/>
      <c r="V9968" s="13"/>
      <c r="W9968" s="13"/>
      <c r="X9968" s="13"/>
      <c r="Y9968" s="13"/>
      <c r="Z9968" s="13"/>
      <c r="AA9968" s="13"/>
      <c r="AB9968" s="13"/>
      <c r="AC9968" s="13"/>
      <c r="AD9968" s="13"/>
      <c r="AE9968" s="13"/>
      <c r="AF9968" s="13"/>
      <c r="AG9968" s="13"/>
      <c r="AH9968" s="13"/>
      <c r="AI9968" s="13"/>
      <c r="AJ9968" s="13"/>
      <c r="AK9968" s="13"/>
      <c r="AL9968" s="13"/>
      <c r="AM9968" s="13"/>
      <c r="AN9968" s="13"/>
      <c r="AO9968" s="13"/>
      <c r="AP9968" s="13"/>
      <c r="AQ9968" s="13"/>
      <c r="AR9968" s="13"/>
      <c r="AS9968" s="13"/>
      <c r="AT9968" s="13"/>
      <c r="AU9968" s="13"/>
      <c r="AV9968" s="13"/>
      <c r="AW9968" s="13"/>
      <c r="AX9968" s="13"/>
      <c r="AY9968" s="13"/>
      <c r="AZ9968" s="12"/>
      <c r="BA9968" s="12"/>
      <c r="BB9968" s="12"/>
      <c r="BC9968" s="11"/>
      <c r="BD9968" s="11"/>
      <c r="BE9968" s="11"/>
      <c r="BF9968" s="11"/>
    </row>
    <row r="9969" spans="1:58" x14ac:dyDescent="0.25">
      <c r="A9969" s="13"/>
      <c r="B9969" s="13"/>
      <c r="C9969" s="13"/>
      <c r="D9969" s="13"/>
      <c r="E9969" s="13"/>
      <c r="F9969" s="13"/>
      <c r="G9969" s="13"/>
      <c r="H9969" s="13"/>
      <c r="I9969" s="13"/>
      <c r="J9969" s="13"/>
      <c r="K9969" s="13"/>
      <c r="L9969" s="13"/>
      <c r="M9969" s="13"/>
      <c r="N9969" s="13"/>
      <c r="O9969" s="13"/>
      <c r="P9969" s="13"/>
      <c r="Q9969" s="13"/>
      <c r="R9969" s="13"/>
      <c r="S9969" s="13"/>
      <c r="T9969" s="13"/>
      <c r="U9969" s="13"/>
      <c r="V9969" s="13"/>
      <c r="W9969" s="13"/>
      <c r="X9969" s="13"/>
      <c r="Y9969" s="13"/>
      <c r="Z9969" s="13"/>
      <c r="AA9969" s="13"/>
      <c r="AB9969" s="13"/>
      <c r="AC9969" s="13"/>
      <c r="AD9969" s="13"/>
      <c r="AE9969" s="13"/>
      <c r="AF9969" s="13"/>
      <c r="AG9969" s="13"/>
      <c r="AH9969" s="13"/>
      <c r="AI9969" s="13"/>
      <c r="AJ9969" s="13"/>
      <c r="AK9969" s="13"/>
      <c r="AL9969" s="13"/>
      <c r="AM9969" s="13"/>
      <c r="AN9969" s="13"/>
      <c r="AO9969" s="13"/>
      <c r="AP9969" s="13"/>
      <c r="AQ9969" s="13"/>
      <c r="AR9969" s="13"/>
      <c r="AS9969" s="13"/>
      <c r="AT9969" s="13"/>
      <c r="AU9969" s="13"/>
      <c r="AV9969" s="13"/>
      <c r="AW9969" s="13"/>
      <c r="AX9969" s="13"/>
      <c r="AY9969" s="13"/>
      <c r="AZ9969" s="12"/>
      <c r="BA9969" s="12"/>
      <c r="BB9969" s="12"/>
      <c r="BC9969" s="11"/>
      <c r="BD9969" s="11"/>
      <c r="BE9969" s="11"/>
      <c r="BF9969" s="11"/>
    </row>
    <row r="9970" spans="1:58" x14ac:dyDescent="0.25">
      <c r="A9970" s="13"/>
      <c r="B9970" s="13"/>
      <c r="C9970" s="13"/>
      <c r="D9970" s="13"/>
      <c r="E9970" s="13"/>
      <c r="F9970" s="13"/>
      <c r="G9970" s="13"/>
      <c r="H9970" s="13"/>
      <c r="I9970" s="13"/>
      <c r="J9970" s="13"/>
      <c r="K9970" s="13"/>
      <c r="L9970" s="13"/>
      <c r="M9970" s="13"/>
      <c r="N9970" s="13"/>
      <c r="O9970" s="13"/>
      <c r="P9970" s="13"/>
      <c r="Q9970" s="13"/>
      <c r="R9970" s="13"/>
      <c r="S9970" s="13"/>
      <c r="T9970" s="13"/>
      <c r="U9970" s="13"/>
      <c r="V9970" s="13"/>
      <c r="W9970" s="13"/>
      <c r="X9970" s="13"/>
      <c r="Y9970" s="13"/>
      <c r="Z9970" s="13"/>
      <c r="AA9970" s="13"/>
      <c r="AB9970" s="13"/>
      <c r="AC9970" s="13"/>
      <c r="AD9970" s="13"/>
      <c r="AE9970" s="13"/>
      <c r="AF9970" s="13"/>
      <c r="AG9970" s="13"/>
      <c r="AH9970" s="13"/>
      <c r="AI9970" s="13"/>
      <c r="AJ9970" s="13"/>
      <c r="AK9970" s="13"/>
      <c r="AL9970" s="13"/>
      <c r="AM9970" s="13"/>
      <c r="AN9970" s="13"/>
      <c r="AO9970" s="13"/>
      <c r="AP9970" s="13"/>
      <c r="AQ9970" s="13"/>
      <c r="AR9970" s="13"/>
      <c r="AS9970" s="13"/>
      <c r="AT9970" s="13"/>
      <c r="AU9970" s="13"/>
      <c r="AV9970" s="13"/>
      <c r="AW9970" s="13"/>
      <c r="AX9970" s="13"/>
      <c r="AY9970" s="13"/>
      <c r="AZ9970" s="12"/>
      <c r="BA9970" s="12"/>
      <c r="BB9970" s="12"/>
      <c r="BC9970" s="11"/>
      <c r="BD9970" s="11"/>
      <c r="BE9970" s="11"/>
      <c r="BF9970" s="11"/>
    </row>
    <row r="9971" spans="1:58" x14ac:dyDescent="0.25">
      <c r="A9971" s="13"/>
      <c r="B9971" s="13"/>
      <c r="C9971" s="13"/>
      <c r="D9971" s="13"/>
      <c r="E9971" s="13"/>
      <c r="F9971" s="13"/>
      <c r="G9971" s="13"/>
      <c r="H9971" s="13"/>
      <c r="I9971" s="13"/>
      <c r="J9971" s="13"/>
      <c r="K9971" s="13"/>
      <c r="L9971" s="13"/>
      <c r="M9971" s="13"/>
      <c r="N9971" s="13"/>
      <c r="O9971" s="13"/>
      <c r="P9971" s="13"/>
      <c r="Q9971" s="13"/>
      <c r="R9971" s="13"/>
      <c r="S9971" s="13"/>
      <c r="T9971" s="13"/>
      <c r="U9971" s="13"/>
      <c r="V9971" s="13"/>
      <c r="W9971" s="13"/>
      <c r="X9971" s="13"/>
      <c r="Y9971" s="13"/>
      <c r="Z9971" s="13"/>
      <c r="AA9971" s="13"/>
      <c r="AB9971" s="13"/>
      <c r="AC9971" s="13"/>
      <c r="AD9971" s="13"/>
      <c r="AE9971" s="13"/>
      <c r="AF9971" s="13"/>
      <c r="AG9971" s="13"/>
      <c r="AH9971" s="13"/>
      <c r="AI9971" s="13"/>
      <c r="AJ9971" s="13"/>
      <c r="AK9971" s="13"/>
      <c r="AL9971" s="13"/>
      <c r="AM9971" s="13"/>
      <c r="AN9971" s="13"/>
      <c r="AO9971" s="13"/>
      <c r="AP9971" s="13"/>
      <c r="AQ9971" s="13"/>
      <c r="AR9971" s="13"/>
      <c r="AS9971" s="13"/>
      <c r="AT9971" s="13"/>
      <c r="AU9971" s="13"/>
      <c r="AV9971" s="13"/>
      <c r="AW9971" s="13"/>
      <c r="AX9971" s="13"/>
      <c r="AY9971" s="13"/>
      <c r="AZ9971" s="12"/>
      <c r="BA9971" s="12"/>
      <c r="BB9971" s="12"/>
      <c r="BC9971" s="11"/>
      <c r="BD9971" s="11"/>
      <c r="BE9971" s="11"/>
      <c r="BF9971" s="11"/>
    </row>
    <row r="9972" spans="1:58" x14ac:dyDescent="0.25">
      <c r="A9972" s="13"/>
      <c r="B9972" s="13"/>
      <c r="C9972" s="13"/>
      <c r="D9972" s="13"/>
      <c r="E9972" s="13"/>
      <c r="F9972" s="13"/>
      <c r="G9972" s="13"/>
      <c r="H9972" s="13"/>
      <c r="I9972" s="13"/>
      <c r="J9972" s="13"/>
      <c r="K9972" s="13"/>
      <c r="L9972" s="13"/>
      <c r="M9972" s="13"/>
      <c r="N9972" s="13"/>
      <c r="O9972" s="13"/>
      <c r="P9972" s="13"/>
      <c r="Q9972" s="13"/>
      <c r="R9972" s="13"/>
      <c r="S9972" s="13"/>
      <c r="T9972" s="13"/>
      <c r="U9972" s="13"/>
      <c r="V9972" s="13"/>
      <c r="W9972" s="13"/>
      <c r="X9972" s="13"/>
      <c r="Y9972" s="13"/>
      <c r="Z9972" s="13"/>
      <c r="AA9972" s="13"/>
      <c r="AB9972" s="13"/>
      <c r="AC9972" s="13"/>
      <c r="AD9972" s="13"/>
      <c r="AE9972" s="13"/>
      <c r="AF9972" s="13"/>
      <c r="AG9972" s="13"/>
      <c r="AH9972" s="13"/>
      <c r="AI9972" s="13"/>
      <c r="AJ9972" s="13"/>
      <c r="AK9972" s="13"/>
      <c r="AL9972" s="13"/>
      <c r="AM9972" s="13"/>
      <c r="AN9972" s="13"/>
      <c r="AO9972" s="13"/>
      <c r="AP9972" s="13"/>
      <c r="AQ9972" s="13"/>
      <c r="AR9972" s="13"/>
      <c r="AS9972" s="13"/>
      <c r="AT9972" s="13"/>
      <c r="AU9972" s="13"/>
      <c r="AV9972" s="13"/>
      <c r="AW9972" s="13"/>
      <c r="AX9972" s="13"/>
      <c r="AY9972" s="13"/>
      <c r="AZ9972" s="12"/>
      <c r="BA9972" s="12"/>
      <c r="BB9972" s="12"/>
      <c r="BC9972" s="11"/>
      <c r="BD9972" s="11"/>
      <c r="BE9972" s="11"/>
      <c r="BF9972" s="11"/>
    </row>
    <row r="9973" spans="1:58" x14ac:dyDescent="0.25">
      <c r="A9973" s="13"/>
      <c r="B9973" s="13"/>
      <c r="C9973" s="13"/>
      <c r="D9973" s="13"/>
      <c r="E9973" s="13"/>
      <c r="F9973" s="13"/>
      <c r="G9973" s="13"/>
      <c r="H9973" s="13"/>
      <c r="I9973" s="13"/>
      <c r="J9973" s="13"/>
      <c r="K9973" s="13"/>
      <c r="L9973" s="13"/>
      <c r="M9973" s="13"/>
      <c r="N9973" s="13"/>
      <c r="O9973" s="13"/>
      <c r="P9973" s="13"/>
      <c r="Q9973" s="13"/>
      <c r="R9973" s="13"/>
      <c r="S9973" s="13"/>
      <c r="T9973" s="13"/>
      <c r="U9973" s="13"/>
      <c r="V9973" s="13"/>
      <c r="W9973" s="13"/>
      <c r="X9973" s="13"/>
      <c r="Y9973" s="13"/>
      <c r="Z9973" s="13"/>
      <c r="AA9973" s="13"/>
      <c r="AB9973" s="13"/>
      <c r="AC9973" s="13"/>
      <c r="AD9973" s="13"/>
      <c r="AE9973" s="13"/>
      <c r="AF9973" s="13"/>
      <c r="AG9973" s="13"/>
      <c r="AH9973" s="13"/>
      <c r="AI9973" s="13"/>
      <c r="AJ9973" s="13"/>
      <c r="AK9973" s="13"/>
      <c r="AL9973" s="13"/>
      <c r="AM9973" s="13"/>
      <c r="AN9973" s="13"/>
      <c r="AO9973" s="13"/>
      <c r="AP9973" s="13"/>
      <c r="AQ9973" s="13"/>
      <c r="AR9973" s="13"/>
      <c r="AS9973" s="13"/>
      <c r="AT9973" s="13"/>
      <c r="AU9973" s="13"/>
      <c r="AV9973" s="13"/>
      <c r="AW9973" s="13"/>
      <c r="AX9973" s="13"/>
      <c r="AY9973" s="13"/>
      <c r="AZ9973" s="12"/>
      <c r="BA9973" s="12"/>
      <c r="BB9973" s="12"/>
      <c r="BC9973" s="11"/>
      <c r="BD9973" s="11"/>
      <c r="BE9973" s="11"/>
      <c r="BF9973" s="11"/>
    </row>
    <row r="9974" spans="1:58" x14ac:dyDescent="0.25">
      <c r="A9974" s="13"/>
      <c r="B9974" s="13"/>
      <c r="C9974" s="13"/>
      <c r="D9974" s="13"/>
      <c r="E9974" s="13"/>
      <c r="F9974" s="13"/>
      <c r="G9974" s="13"/>
      <c r="H9974" s="13"/>
      <c r="I9974" s="13"/>
      <c r="J9974" s="13"/>
      <c r="K9974" s="13"/>
      <c r="L9974" s="13"/>
      <c r="M9974" s="13"/>
      <c r="N9974" s="13"/>
      <c r="O9974" s="13"/>
      <c r="P9974" s="13"/>
      <c r="Q9974" s="13"/>
      <c r="R9974" s="13"/>
      <c r="S9974" s="13"/>
      <c r="T9974" s="13"/>
      <c r="U9974" s="13"/>
      <c r="V9974" s="13"/>
      <c r="W9974" s="13"/>
      <c r="X9974" s="13"/>
      <c r="Y9974" s="13"/>
      <c r="Z9974" s="13"/>
      <c r="AA9974" s="13"/>
      <c r="AB9974" s="13"/>
      <c r="AC9974" s="13"/>
      <c r="AD9974" s="13"/>
      <c r="AE9974" s="13"/>
      <c r="AF9974" s="13"/>
      <c r="AG9974" s="13"/>
      <c r="AH9974" s="13"/>
      <c r="AI9974" s="13"/>
      <c r="AJ9974" s="13"/>
      <c r="AK9974" s="13"/>
      <c r="AL9974" s="13"/>
      <c r="AM9974" s="13"/>
      <c r="AN9974" s="13"/>
      <c r="AO9974" s="13"/>
      <c r="AP9974" s="13"/>
      <c r="AQ9974" s="13"/>
      <c r="AR9974" s="13"/>
      <c r="AS9974" s="13"/>
      <c r="AT9974" s="13"/>
      <c r="AU9974" s="13"/>
      <c r="AV9974" s="13"/>
      <c r="AW9974" s="13"/>
      <c r="AX9974" s="13"/>
      <c r="AY9974" s="13"/>
      <c r="AZ9974" s="12"/>
      <c r="BA9974" s="12"/>
      <c r="BB9974" s="12"/>
      <c r="BC9974" s="11"/>
      <c r="BD9974" s="11"/>
      <c r="BE9974" s="11"/>
      <c r="BF9974" s="11"/>
    </row>
    <row r="9975" spans="1:58" x14ac:dyDescent="0.25">
      <c r="A9975" s="13"/>
      <c r="B9975" s="13"/>
      <c r="C9975" s="13"/>
      <c r="D9975" s="13"/>
      <c r="E9975" s="13"/>
      <c r="F9975" s="13"/>
      <c r="G9975" s="13"/>
      <c r="H9975" s="13"/>
      <c r="I9975" s="13"/>
      <c r="J9975" s="13"/>
      <c r="K9975" s="13"/>
      <c r="L9975" s="13"/>
      <c r="M9975" s="13"/>
      <c r="N9975" s="13"/>
      <c r="O9975" s="13"/>
      <c r="P9975" s="13"/>
      <c r="Q9975" s="13"/>
      <c r="R9975" s="13"/>
      <c r="S9975" s="13"/>
      <c r="T9975" s="13"/>
      <c r="U9975" s="13"/>
      <c r="V9975" s="13"/>
      <c r="W9975" s="13"/>
      <c r="X9975" s="13"/>
      <c r="Y9975" s="13"/>
      <c r="Z9975" s="13"/>
      <c r="AA9975" s="13"/>
      <c r="AB9975" s="13"/>
      <c r="AC9975" s="13"/>
      <c r="AD9975" s="13"/>
      <c r="AE9975" s="13"/>
      <c r="AF9975" s="13"/>
      <c r="AG9975" s="13"/>
      <c r="AH9975" s="13"/>
      <c r="AI9975" s="13"/>
      <c r="AJ9975" s="13"/>
      <c r="AK9975" s="13"/>
      <c r="AL9975" s="13"/>
      <c r="AM9975" s="13"/>
      <c r="AN9975" s="13"/>
      <c r="AO9975" s="13"/>
      <c r="AP9975" s="13"/>
      <c r="AQ9975" s="13"/>
      <c r="AR9975" s="13"/>
      <c r="AS9975" s="13"/>
      <c r="AT9975" s="13"/>
      <c r="AU9975" s="13"/>
      <c r="AV9975" s="13"/>
      <c r="AW9975" s="13"/>
      <c r="AX9975" s="13"/>
      <c r="AY9975" s="13"/>
      <c r="AZ9975" s="12"/>
      <c r="BA9975" s="12"/>
      <c r="BB9975" s="12"/>
      <c r="BC9975" s="11"/>
      <c r="BD9975" s="11"/>
      <c r="BE9975" s="11"/>
      <c r="BF9975" s="11"/>
    </row>
    <row r="9976" spans="1:58" x14ac:dyDescent="0.25">
      <c r="A9976" s="13"/>
      <c r="B9976" s="13"/>
      <c r="C9976" s="13"/>
      <c r="D9976" s="13"/>
      <c r="E9976" s="13"/>
      <c r="F9976" s="13"/>
      <c r="G9976" s="13"/>
      <c r="H9976" s="13"/>
      <c r="I9976" s="13"/>
      <c r="J9976" s="13"/>
      <c r="K9976" s="13"/>
      <c r="L9976" s="13"/>
      <c r="M9976" s="13"/>
      <c r="N9976" s="13"/>
      <c r="O9976" s="13"/>
      <c r="P9976" s="13"/>
      <c r="Q9976" s="13"/>
      <c r="R9976" s="13"/>
      <c r="S9976" s="13"/>
      <c r="T9976" s="13"/>
      <c r="U9976" s="13"/>
      <c r="V9976" s="13"/>
      <c r="W9976" s="13"/>
      <c r="X9976" s="13"/>
      <c r="Y9976" s="13"/>
      <c r="Z9976" s="13"/>
      <c r="AA9976" s="13"/>
      <c r="AB9976" s="13"/>
      <c r="AC9976" s="13"/>
      <c r="AD9976" s="13"/>
      <c r="AE9976" s="13"/>
      <c r="AF9976" s="13"/>
      <c r="AG9976" s="13"/>
      <c r="AH9976" s="13"/>
      <c r="AI9976" s="13"/>
      <c r="AJ9976" s="13"/>
      <c r="AK9976" s="13"/>
      <c r="AL9976" s="13"/>
      <c r="AM9976" s="13"/>
      <c r="AN9976" s="13"/>
      <c r="AO9976" s="13"/>
      <c r="AP9976" s="13"/>
      <c r="AQ9976" s="13"/>
      <c r="AR9976" s="13"/>
      <c r="AS9976" s="13"/>
      <c r="AT9976" s="13"/>
      <c r="AU9976" s="13"/>
      <c r="AV9976" s="13"/>
      <c r="AW9976" s="13"/>
      <c r="AX9976" s="13"/>
      <c r="AY9976" s="13"/>
      <c r="AZ9976" s="12"/>
      <c r="BA9976" s="12"/>
      <c r="BB9976" s="12"/>
      <c r="BC9976" s="11"/>
      <c r="BD9976" s="11"/>
      <c r="BE9976" s="11"/>
      <c r="BF9976" s="11"/>
    </row>
    <row r="9977" spans="1:58" x14ac:dyDescent="0.25">
      <c r="A9977" s="13"/>
      <c r="B9977" s="13"/>
      <c r="C9977" s="13"/>
      <c r="D9977" s="13"/>
      <c r="E9977" s="13"/>
      <c r="F9977" s="13"/>
      <c r="G9977" s="13"/>
      <c r="H9977" s="13"/>
      <c r="I9977" s="13"/>
      <c r="J9977" s="13"/>
      <c r="K9977" s="13"/>
      <c r="L9977" s="13"/>
      <c r="M9977" s="13"/>
      <c r="N9977" s="13"/>
      <c r="O9977" s="13"/>
      <c r="P9977" s="13"/>
      <c r="Q9977" s="13"/>
      <c r="R9977" s="13"/>
      <c r="S9977" s="13"/>
      <c r="T9977" s="13"/>
      <c r="U9977" s="13"/>
      <c r="V9977" s="13"/>
      <c r="W9977" s="13"/>
      <c r="X9977" s="13"/>
      <c r="Y9977" s="13"/>
      <c r="Z9977" s="13"/>
      <c r="AA9977" s="13"/>
      <c r="AB9977" s="13"/>
      <c r="AC9977" s="13"/>
      <c r="AD9977" s="13"/>
      <c r="AE9977" s="13"/>
      <c r="AF9977" s="13"/>
      <c r="AG9977" s="13"/>
      <c r="AH9977" s="13"/>
      <c r="AI9977" s="13"/>
      <c r="AJ9977" s="13"/>
      <c r="AK9977" s="13"/>
      <c r="AL9977" s="13"/>
      <c r="AM9977" s="13"/>
      <c r="AN9977" s="13"/>
      <c r="AO9977" s="13"/>
      <c r="AP9977" s="13"/>
      <c r="AQ9977" s="13"/>
      <c r="AR9977" s="13"/>
      <c r="AS9977" s="13"/>
      <c r="AT9977" s="13"/>
      <c r="AU9977" s="13"/>
      <c r="AV9977" s="13"/>
      <c r="AW9977" s="13"/>
      <c r="AX9977" s="13"/>
      <c r="AY9977" s="13"/>
      <c r="AZ9977" s="12"/>
      <c r="BA9977" s="12"/>
      <c r="BB9977" s="12"/>
      <c r="BC9977" s="11"/>
      <c r="BD9977" s="11"/>
      <c r="BE9977" s="11"/>
      <c r="BF9977" s="11"/>
    </row>
    <row r="9978" spans="1:58" x14ac:dyDescent="0.25">
      <c r="A9978" s="13"/>
      <c r="B9978" s="13"/>
      <c r="C9978" s="13"/>
      <c r="D9978" s="13"/>
      <c r="E9978" s="13"/>
      <c r="F9978" s="13"/>
      <c r="G9978" s="13"/>
      <c r="H9978" s="13"/>
      <c r="I9978" s="13"/>
      <c r="J9978" s="13"/>
      <c r="K9978" s="13"/>
      <c r="L9978" s="13"/>
      <c r="M9978" s="13"/>
      <c r="N9978" s="13"/>
      <c r="O9978" s="13"/>
      <c r="P9978" s="13"/>
      <c r="Q9978" s="13"/>
      <c r="R9978" s="13"/>
      <c r="S9978" s="13"/>
      <c r="T9978" s="13"/>
      <c r="U9978" s="13"/>
      <c r="V9978" s="13"/>
      <c r="W9978" s="13"/>
      <c r="X9978" s="13"/>
      <c r="Y9978" s="13"/>
      <c r="Z9978" s="13"/>
      <c r="AA9978" s="13"/>
      <c r="AB9978" s="13"/>
      <c r="AC9978" s="13"/>
      <c r="AD9978" s="13"/>
      <c r="AE9978" s="13"/>
      <c r="AF9978" s="13"/>
      <c r="AG9978" s="13"/>
      <c r="AH9978" s="13"/>
      <c r="AI9978" s="13"/>
      <c r="AJ9978" s="13"/>
      <c r="AK9978" s="13"/>
      <c r="AL9978" s="13"/>
      <c r="AM9978" s="13"/>
      <c r="AN9978" s="13"/>
      <c r="AO9978" s="13"/>
      <c r="AP9978" s="13"/>
      <c r="AQ9978" s="13"/>
      <c r="AR9978" s="13"/>
      <c r="AS9978" s="13"/>
      <c r="AT9978" s="13"/>
      <c r="AU9978" s="13"/>
      <c r="AV9978" s="13"/>
      <c r="AW9978" s="13"/>
      <c r="AX9978" s="13"/>
      <c r="AY9978" s="13"/>
      <c r="AZ9978" s="12"/>
      <c r="BA9978" s="12"/>
      <c r="BB9978" s="12"/>
      <c r="BC9978" s="11"/>
      <c r="BD9978" s="11"/>
      <c r="BE9978" s="11"/>
      <c r="BF9978" s="11"/>
    </row>
    <row r="9979" spans="1:58" x14ac:dyDescent="0.25">
      <c r="A9979" s="13"/>
      <c r="B9979" s="13"/>
      <c r="C9979" s="13"/>
      <c r="D9979" s="13"/>
      <c r="E9979" s="13"/>
      <c r="F9979" s="13"/>
      <c r="G9979" s="13"/>
      <c r="H9979" s="13"/>
      <c r="I9979" s="13"/>
      <c r="J9979" s="13"/>
      <c r="K9979" s="13"/>
      <c r="L9979" s="13"/>
      <c r="M9979" s="13"/>
      <c r="N9979" s="13"/>
      <c r="O9979" s="13"/>
      <c r="P9979" s="13"/>
      <c r="Q9979" s="13"/>
      <c r="R9979" s="13"/>
      <c r="S9979" s="13"/>
      <c r="T9979" s="13"/>
      <c r="U9979" s="13"/>
      <c r="V9979" s="13"/>
      <c r="W9979" s="13"/>
      <c r="X9979" s="13"/>
      <c r="Y9979" s="13"/>
      <c r="Z9979" s="13"/>
      <c r="AA9979" s="13"/>
      <c r="AB9979" s="13"/>
      <c r="AC9979" s="13"/>
      <c r="AD9979" s="13"/>
      <c r="AE9979" s="13"/>
      <c r="AF9979" s="13"/>
      <c r="AG9979" s="13"/>
      <c r="AH9979" s="13"/>
      <c r="AI9979" s="13"/>
      <c r="AJ9979" s="13"/>
      <c r="AK9979" s="13"/>
      <c r="AL9979" s="13"/>
      <c r="AM9979" s="13"/>
      <c r="AN9979" s="13"/>
      <c r="AO9979" s="13"/>
      <c r="AP9979" s="13"/>
      <c r="AQ9979" s="13"/>
      <c r="AR9979" s="13"/>
      <c r="AS9979" s="13"/>
      <c r="AT9979" s="13"/>
      <c r="AU9979" s="13"/>
      <c r="AV9979" s="13"/>
      <c r="AW9979" s="13"/>
      <c r="AX9979" s="13"/>
      <c r="AY9979" s="13"/>
      <c r="AZ9979" s="12"/>
      <c r="BA9979" s="12"/>
      <c r="BB9979" s="12"/>
      <c r="BC9979" s="11"/>
      <c r="BD9979" s="11"/>
      <c r="BE9979" s="11"/>
      <c r="BF9979" s="11"/>
    </row>
    <row r="9980" spans="1:58" x14ac:dyDescent="0.25">
      <c r="A9980" s="13"/>
      <c r="B9980" s="13"/>
      <c r="C9980" s="13"/>
      <c r="D9980" s="13"/>
      <c r="E9980" s="13"/>
      <c r="F9980" s="13"/>
      <c r="G9980" s="13"/>
      <c r="H9980" s="13"/>
      <c r="I9980" s="13"/>
      <c r="J9980" s="13"/>
      <c r="K9980" s="13"/>
      <c r="L9980" s="13"/>
      <c r="M9980" s="13"/>
      <c r="N9980" s="13"/>
      <c r="O9980" s="13"/>
      <c r="P9980" s="13"/>
      <c r="Q9980" s="13"/>
      <c r="R9980" s="13"/>
      <c r="S9980" s="13"/>
      <c r="T9980" s="13"/>
      <c r="U9980" s="13"/>
      <c r="V9980" s="13"/>
      <c r="W9980" s="13"/>
      <c r="X9980" s="13"/>
      <c r="Y9980" s="13"/>
      <c r="Z9980" s="13"/>
      <c r="AA9980" s="13"/>
      <c r="AB9980" s="13"/>
      <c r="AC9980" s="13"/>
      <c r="AD9980" s="13"/>
      <c r="AE9980" s="13"/>
      <c r="AF9980" s="13"/>
      <c r="AG9980" s="13"/>
      <c r="AH9980" s="13"/>
      <c r="AI9980" s="13"/>
      <c r="AJ9980" s="13"/>
      <c r="AK9980" s="13"/>
      <c r="AL9980" s="13"/>
      <c r="AM9980" s="13"/>
      <c r="AN9980" s="13"/>
      <c r="AO9980" s="13"/>
      <c r="AP9980" s="13"/>
      <c r="AQ9980" s="13"/>
      <c r="AR9980" s="13"/>
      <c r="AS9980" s="13"/>
      <c r="AT9980" s="13"/>
      <c r="AU9980" s="13"/>
      <c r="AV9980" s="13"/>
      <c r="AW9980" s="13"/>
      <c r="AX9980" s="13"/>
      <c r="AY9980" s="13"/>
      <c r="AZ9980" s="12"/>
      <c r="BA9980" s="12"/>
      <c r="BB9980" s="12"/>
      <c r="BC9980" s="11"/>
      <c r="BD9980" s="11"/>
      <c r="BE9980" s="11"/>
      <c r="BF9980" s="11"/>
    </row>
    <row r="9981" spans="1:58" x14ac:dyDescent="0.25">
      <c r="A9981" s="13"/>
      <c r="B9981" s="13"/>
      <c r="C9981" s="13"/>
      <c r="D9981" s="13"/>
      <c r="E9981" s="13"/>
      <c r="F9981" s="13"/>
      <c r="G9981" s="13"/>
      <c r="H9981" s="13"/>
      <c r="I9981" s="13"/>
      <c r="J9981" s="13"/>
      <c r="K9981" s="13"/>
      <c r="L9981" s="13"/>
      <c r="M9981" s="13"/>
      <c r="N9981" s="13"/>
      <c r="O9981" s="13"/>
      <c r="P9981" s="13"/>
      <c r="Q9981" s="13"/>
      <c r="R9981" s="13"/>
      <c r="S9981" s="13"/>
      <c r="T9981" s="13"/>
      <c r="U9981" s="13"/>
      <c r="V9981" s="13"/>
      <c r="W9981" s="13"/>
      <c r="X9981" s="13"/>
      <c r="Y9981" s="13"/>
      <c r="Z9981" s="13"/>
      <c r="AA9981" s="13"/>
      <c r="AB9981" s="13"/>
      <c r="AC9981" s="13"/>
      <c r="AD9981" s="13"/>
      <c r="AE9981" s="13"/>
      <c r="AF9981" s="13"/>
      <c r="AG9981" s="13"/>
      <c r="AH9981" s="13"/>
      <c r="AI9981" s="13"/>
      <c r="AJ9981" s="13"/>
      <c r="AK9981" s="13"/>
      <c r="AL9981" s="13"/>
      <c r="AM9981" s="13"/>
      <c r="AN9981" s="13"/>
      <c r="AO9981" s="13"/>
      <c r="AP9981" s="13"/>
      <c r="AQ9981" s="13"/>
      <c r="AR9981" s="13"/>
      <c r="AS9981" s="13"/>
      <c r="AT9981" s="13"/>
      <c r="AU9981" s="13"/>
      <c r="AV9981" s="13"/>
      <c r="AW9981" s="13"/>
      <c r="AX9981" s="13"/>
      <c r="AY9981" s="13"/>
      <c r="AZ9981" s="12"/>
      <c r="BA9981" s="12"/>
      <c r="BB9981" s="12"/>
      <c r="BC9981" s="11"/>
      <c r="BD9981" s="11"/>
      <c r="BE9981" s="11"/>
      <c r="BF9981" s="11"/>
    </row>
    <row r="9982" spans="1:58" x14ac:dyDescent="0.25">
      <c r="A9982" s="13"/>
      <c r="B9982" s="13"/>
      <c r="C9982" s="13"/>
      <c r="D9982" s="13"/>
      <c r="E9982" s="13"/>
      <c r="F9982" s="13"/>
      <c r="G9982" s="13"/>
      <c r="H9982" s="13"/>
      <c r="I9982" s="13"/>
      <c r="J9982" s="13"/>
      <c r="K9982" s="13"/>
      <c r="L9982" s="13"/>
      <c r="M9982" s="13"/>
      <c r="N9982" s="13"/>
      <c r="O9982" s="13"/>
      <c r="P9982" s="13"/>
      <c r="Q9982" s="13"/>
      <c r="R9982" s="13"/>
      <c r="S9982" s="13"/>
      <c r="T9982" s="13"/>
      <c r="U9982" s="13"/>
      <c r="V9982" s="13"/>
      <c r="W9982" s="13"/>
      <c r="X9982" s="13"/>
      <c r="Y9982" s="13"/>
      <c r="Z9982" s="13"/>
      <c r="AA9982" s="13"/>
      <c r="AB9982" s="13"/>
      <c r="AC9982" s="13"/>
      <c r="AD9982" s="13"/>
      <c r="AE9982" s="13"/>
      <c r="AF9982" s="13"/>
      <c r="AG9982" s="13"/>
      <c r="AH9982" s="13"/>
      <c r="AI9982" s="13"/>
      <c r="AJ9982" s="13"/>
      <c r="AK9982" s="13"/>
      <c r="AL9982" s="13"/>
      <c r="AM9982" s="13"/>
      <c r="AN9982" s="13"/>
      <c r="AO9982" s="13"/>
      <c r="AP9982" s="13"/>
      <c r="AQ9982" s="13"/>
      <c r="AR9982" s="13"/>
      <c r="AS9982" s="13"/>
      <c r="AT9982" s="13"/>
      <c r="AU9982" s="13"/>
      <c r="AV9982" s="13"/>
      <c r="AW9982" s="13"/>
      <c r="AX9982" s="13"/>
      <c r="AY9982" s="13"/>
      <c r="AZ9982" s="12"/>
      <c r="BA9982" s="12"/>
      <c r="BB9982" s="12"/>
      <c r="BC9982" s="11"/>
      <c r="BD9982" s="11"/>
      <c r="BE9982" s="11"/>
      <c r="BF9982" s="11"/>
    </row>
    <row r="9983" spans="1:58" x14ac:dyDescent="0.25">
      <c r="A9983" s="13"/>
      <c r="B9983" s="13"/>
      <c r="C9983" s="13"/>
      <c r="D9983" s="13"/>
      <c r="E9983" s="13"/>
      <c r="F9983" s="13"/>
      <c r="G9983" s="13"/>
      <c r="H9983" s="13"/>
      <c r="I9983" s="13"/>
      <c r="J9983" s="13"/>
      <c r="K9983" s="13"/>
      <c r="L9983" s="13"/>
      <c r="M9983" s="13"/>
      <c r="N9983" s="13"/>
      <c r="O9983" s="13"/>
      <c r="P9983" s="13"/>
      <c r="Q9983" s="13"/>
      <c r="R9983" s="13"/>
      <c r="S9983" s="13"/>
      <c r="T9983" s="13"/>
      <c r="U9983" s="13"/>
      <c r="V9983" s="13"/>
      <c r="W9983" s="13"/>
      <c r="X9983" s="13"/>
      <c r="Y9983" s="13"/>
      <c r="Z9983" s="13"/>
      <c r="AA9983" s="13"/>
      <c r="AB9983" s="13"/>
      <c r="AC9983" s="13"/>
      <c r="AD9983" s="13"/>
      <c r="AE9983" s="13"/>
      <c r="AF9983" s="13"/>
      <c r="AG9983" s="13"/>
      <c r="AH9983" s="13"/>
      <c r="AI9983" s="13"/>
      <c r="AJ9983" s="13"/>
      <c r="AK9983" s="13"/>
      <c r="AL9983" s="13"/>
      <c r="AM9983" s="13"/>
      <c r="AN9983" s="13"/>
      <c r="AO9983" s="13"/>
      <c r="AP9983" s="13"/>
      <c r="AQ9983" s="13"/>
      <c r="AR9983" s="13"/>
      <c r="AS9983" s="13"/>
      <c r="AT9983" s="13"/>
      <c r="AU9983" s="13"/>
      <c r="AV9983" s="13"/>
      <c r="AW9983" s="13"/>
      <c r="AX9983" s="13"/>
      <c r="AY9983" s="13"/>
      <c r="AZ9983" s="12"/>
      <c r="BA9983" s="12"/>
      <c r="BB9983" s="12"/>
      <c r="BC9983" s="11"/>
      <c r="BD9983" s="11"/>
      <c r="BE9983" s="11"/>
      <c r="BF9983" s="11"/>
    </row>
    <row r="9984" spans="1:58" x14ac:dyDescent="0.25">
      <c r="A9984" s="13"/>
      <c r="B9984" s="13"/>
      <c r="C9984" s="13"/>
      <c r="D9984" s="13"/>
      <c r="E9984" s="13"/>
      <c r="F9984" s="13"/>
      <c r="G9984" s="13"/>
      <c r="H9984" s="13"/>
      <c r="I9984" s="13"/>
      <c r="J9984" s="13"/>
      <c r="K9984" s="13"/>
      <c r="L9984" s="13"/>
      <c r="M9984" s="13"/>
      <c r="N9984" s="13"/>
      <c r="O9984" s="13"/>
      <c r="P9984" s="13"/>
      <c r="Q9984" s="13"/>
      <c r="R9984" s="13"/>
      <c r="S9984" s="13"/>
      <c r="T9984" s="13"/>
      <c r="U9984" s="13"/>
      <c r="V9984" s="13"/>
      <c r="W9984" s="13"/>
      <c r="X9984" s="13"/>
      <c r="Y9984" s="13"/>
      <c r="Z9984" s="13"/>
      <c r="AA9984" s="13"/>
      <c r="AB9984" s="13"/>
      <c r="AC9984" s="13"/>
      <c r="AD9984" s="13"/>
      <c r="AE9984" s="13"/>
      <c r="AF9984" s="13"/>
      <c r="AG9984" s="13"/>
      <c r="AH9984" s="13"/>
      <c r="AI9984" s="13"/>
      <c r="AJ9984" s="13"/>
      <c r="AK9984" s="13"/>
      <c r="AL9984" s="13"/>
      <c r="AM9984" s="13"/>
      <c r="AN9984" s="13"/>
      <c r="AO9984" s="13"/>
      <c r="AP9984" s="13"/>
      <c r="AQ9984" s="13"/>
      <c r="AR9984" s="13"/>
      <c r="AS9984" s="13"/>
      <c r="AT9984" s="13"/>
      <c r="AU9984" s="13"/>
      <c r="AV9984" s="13"/>
      <c r="AW9984" s="13"/>
      <c r="AX9984" s="13"/>
      <c r="AY9984" s="13"/>
      <c r="AZ9984" s="12"/>
      <c r="BA9984" s="12"/>
      <c r="BB9984" s="12"/>
      <c r="BC9984" s="11"/>
      <c r="BD9984" s="11"/>
      <c r="BE9984" s="11"/>
      <c r="BF9984" s="11"/>
    </row>
    <row r="9985" spans="1:58" x14ac:dyDescent="0.25">
      <c r="A9985" s="13"/>
      <c r="B9985" s="13"/>
      <c r="C9985" s="13"/>
      <c r="D9985" s="13"/>
      <c r="E9985" s="13"/>
      <c r="F9985" s="13"/>
      <c r="G9985" s="13"/>
      <c r="H9985" s="13"/>
      <c r="I9985" s="13"/>
      <c r="J9985" s="13"/>
      <c r="K9985" s="13"/>
      <c r="L9985" s="13"/>
      <c r="M9985" s="13"/>
      <c r="N9985" s="13"/>
      <c r="O9985" s="13"/>
      <c r="P9985" s="13"/>
      <c r="Q9985" s="13"/>
      <c r="R9985" s="13"/>
      <c r="S9985" s="13"/>
      <c r="T9985" s="13"/>
      <c r="U9985" s="13"/>
      <c r="V9985" s="13"/>
      <c r="W9985" s="13"/>
      <c r="X9985" s="13"/>
      <c r="Y9985" s="13"/>
      <c r="Z9985" s="13"/>
      <c r="AA9985" s="13"/>
      <c r="AB9985" s="13"/>
      <c r="AC9985" s="13"/>
      <c r="AD9985" s="13"/>
      <c r="AE9985" s="13"/>
      <c r="AF9985" s="13"/>
      <c r="AG9985" s="13"/>
      <c r="AH9985" s="13"/>
      <c r="AI9985" s="13"/>
      <c r="AJ9985" s="13"/>
      <c r="AK9985" s="13"/>
      <c r="AL9985" s="13"/>
      <c r="AM9985" s="13"/>
      <c r="AN9985" s="13"/>
      <c r="AO9985" s="13"/>
      <c r="AP9985" s="13"/>
      <c r="AQ9985" s="13"/>
      <c r="AR9985" s="13"/>
      <c r="AS9985" s="13"/>
      <c r="AT9985" s="13"/>
      <c r="AU9985" s="13"/>
      <c r="AV9985" s="13"/>
      <c r="AW9985" s="13"/>
      <c r="AX9985" s="13"/>
      <c r="AY9985" s="13"/>
      <c r="AZ9985" s="12"/>
      <c r="BA9985" s="12"/>
      <c r="BB9985" s="12"/>
      <c r="BC9985" s="11"/>
      <c r="BD9985" s="11"/>
      <c r="BE9985" s="11"/>
      <c r="BF9985" s="11"/>
    </row>
    <row r="9986" spans="1:58" x14ac:dyDescent="0.25">
      <c r="A9986" s="13"/>
      <c r="B9986" s="13"/>
      <c r="C9986" s="13"/>
      <c r="D9986" s="13"/>
      <c r="E9986" s="13"/>
      <c r="F9986" s="13"/>
      <c r="G9986" s="13"/>
      <c r="H9986" s="13"/>
      <c r="I9986" s="13"/>
      <c r="J9986" s="13"/>
      <c r="K9986" s="13"/>
      <c r="L9986" s="13"/>
      <c r="M9986" s="13"/>
      <c r="N9986" s="13"/>
      <c r="O9986" s="13"/>
      <c r="P9986" s="13"/>
      <c r="Q9986" s="13"/>
      <c r="R9986" s="13"/>
      <c r="S9986" s="13"/>
      <c r="T9986" s="13"/>
      <c r="U9986" s="13"/>
      <c r="V9986" s="13"/>
      <c r="W9986" s="13"/>
      <c r="X9986" s="13"/>
      <c r="Y9986" s="13"/>
      <c r="Z9986" s="13"/>
      <c r="AA9986" s="13"/>
      <c r="AB9986" s="13"/>
      <c r="AC9986" s="13"/>
      <c r="AD9986" s="13"/>
      <c r="AE9986" s="13"/>
      <c r="AF9986" s="13"/>
      <c r="AG9986" s="13"/>
      <c r="AH9986" s="13"/>
      <c r="AI9986" s="13"/>
      <c r="AJ9986" s="13"/>
      <c r="AK9986" s="13"/>
      <c r="AL9986" s="13"/>
      <c r="AM9986" s="13"/>
      <c r="AN9986" s="13"/>
      <c r="AO9986" s="13"/>
      <c r="AP9986" s="13"/>
      <c r="AQ9986" s="13"/>
      <c r="AR9986" s="13"/>
      <c r="AS9986" s="13"/>
      <c r="AT9986" s="13"/>
      <c r="AU9986" s="13"/>
      <c r="AV9986" s="13"/>
      <c r="AW9986" s="13"/>
      <c r="AX9986" s="13"/>
      <c r="AY9986" s="13"/>
      <c r="AZ9986" s="12"/>
      <c r="BA9986" s="12"/>
      <c r="BB9986" s="12"/>
      <c r="BC9986" s="11"/>
      <c r="BD9986" s="11"/>
      <c r="BE9986" s="11"/>
      <c r="BF9986" s="11"/>
    </row>
    <row r="9987" spans="1:58" x14ac:dyDescent="0.25">
      <c r="A9987" s="13"/>
      <c r="B9987" s="13"/>
      <c r="C9987" s="13"/>
      <c r="D9987" s="13"/>
      <c r="E9987" s="13"/>
      <c r="F9987" s="13"/>
      <c r="G9987" s="13"/>
      <c r="H9987" s="13"/>
      <c r="I9987" s="13"/>
      <c r="J9987" s="13"/>
      <c r="K9987" s="13"/>
      <c r="L9987" s="13"/>
      <c r="M9987" s="13"/>
      <c r="N9987" s="13"/>
      <c r="O9987" s="13"/>
      <c r="P9987" s="13"/>
      <c r="Q9987" s="13"/>
      <c r="R9987" s="13"/>
      <c r="S9987" s="13"/>
      <c r="T9987" s="13"/>
      <c r="U9987" s="13"/>
      <c r="V9987" s="13"/>
      <c r="W9987" s="13"/>
      <c r="X9987" s="13"/>
      <c r="Y9987" s="13"/>
      <c r="Z9987" s="13"/>
      <c r="AA9987" s="13"/>
      <c r="AB9987" s="13"/>
      <c r="AC9987" s="13"/>
      <c r="AD9987" s="13"/>
      <c r="AE9987" s="13"/>
      <c r="AF9987" s="13"/>
      <c r="AG9987" s="13"/>
      <c r="AH9987" s="13"/>
      <c r="AI9987" s="13"/>
      <c r="AJ9987" s="13"/>
      <c r="AK9987" s="13"/>
      <c r="AL9987" s="13"/>
      <c r="AM9987" s="13"/>
      <c r="AN9987" s="13"/>
      <c r="AO9987" s="13"/>
      <c r="AP9987" s="13"/>
      <c r="AQ9987" s="13"/>
      <c r="AR9987" s="13"/>
      <c r="AS9987" s="13"/>
      <c r="AT9987" s="13"/>
      <c r="AU9987" s="13"/>
      <c r="AV9987" s="13"/>
      <c r="AW9987" s="13"/>
      <c r="AX9987" s="13"/>
      <c r="AY9987" s="13"/>
      <c r="AZ9987" s="12"/>
      <c r="BA9987" s="12"/>
      <c r="BB9987" s="12"/>
      <c r="BC9987" s="11"/>
      <c r="BD9987" s="11"/>
      <c r="BE9987" s="11"/>
      <c r="BF9987" s="11"/>
    </row>
    <row r="9988" spans="1:58" x14ac:dyDescent="0.25">
      <c r="A9988" s="13"/>
      <c r="B9988" s="13"/>
      <c r="C9988" s="13"/>
      <c r="D9988" s="13"/>
      <c r="E9988" s="13"/>
      <c r="F9988" s="13"/>
      <c r="G9988" s="13"/>
      <c r="H9988" s="13"/>
      <c r="I9988" s="13"/>
      <c r="J9988" s="13"/>
      <c r="K9988" s="13"/>
      <c r="L9988" s="13"/>
      <c r="M9988" s="13"/>
      <c r="N9988" s="13"/>
      <c r="O9988" s="13"/>
      <c r="P9988" s="13"/>
      <c r="Q9988" s="13"/>
      <c r="R9988" s="13"/>
      <c r="S9988" s="13"/>
      <c r="T9988" s="13"/>
      <c r="U9988" s="13"/>
      <c r="V9988" s="13"/>
      <c r="W9988" s="13"/>
      <c r="X9988" s="13"/>
      <c r="Y9988" s="13"/>
      <c r="Z9988" s="13"/>
      <c r="AA9988" s="13"/>
      <c r="AB9988" s="13"/>
      <c r="AC9988" s="13"/>
      <c r="AD9988" s="13"/>
      <c r="AE9988" s="13"/>
      <c r="AF9988" s="13"/>
      <c r="AG9988" s="13"/>
      <c r="AH9988" s="13"/>
      <c r="AI9988" s="13"/>
      <c r="AJ9988" s="13"/>
      <c r="AK9988" s="13"/>
      <c r="AL9988" s="13"/>
      <c r="AM9988" s="13"/>
      <c r="AN9988" s="13"/>
      <c r="AO9988" s="13"/>
      <c r="AP9988" s="13"/>
      <c r="AQ9988" s="13"/>
      <c r="AR9988" s="13"/>
      <c r="AS9988" s="13"/>
      <c r="AT9988" s="13"/>
      <c r="AU9988" s="13"/>
      <c r="AV9988" s="13"/>
      <c r="AW9988" s="13"/>
      <c r="AX9988" s="13"/>
      <c r="AY9988" s="13"/>
      <c r="AZ9988" s="12"/>
      <c r="BA9988" s="12"/>
      <c r="BB9988" s="12"/>
      <c r="BC9988" s="11"/>
      <c r="BD9988" s="11"/>
      <c r="BE9988" s="11"/>
      <c r="BF9988" s="11"/>
    </row>
    <row r="9989" spans="1:58" x14ac:dyDescent="0.25">
      <c r="A9989" s="13"/>
      <c r="B9989" s="13"/>
      <c r="C9989" s="13"/>
      <c r="D9989" s="13"/>
      <c r="E9989" s="13"/>
      <c r="F9989" s="13"/>
      <c r="G9989" s="13"/>
      <c r="H9989" s="13"/>
      <c r="I9989" s="13"/>
      <c r="J9989" s="13"/>
      <c r="K9989" s="13"/>
      <c r="L9989" s="13"/>
      <c r="M9989" s="13"/>
      <c r="N9989" s="13"/>
      <c r="O9989" s="13"/>
      <c r="P9989" s="13"/>
      <c r="Q9989" s="13"/>
      <c r="R9989" s="13"/>
      <c r="S9989" s="13"/>
      <c r="T9989" s="13"/>
      <c r="U9989" s="13"/>
      <c r="V9989" s="13"/>
      <c r="W9989" s="13"/>
      <c r="X9989" s="13"/>
      <c r="Y9989" s="13"/>
      <c r="Z9989" s="13"/>
      <c r="AA9989" s="13"/>
      <c r="AB9989" s="13"/>
      <c r="AC9989" s="13"/>
      <c r="AD9989" s="13"/>
      <c r="AE9989" s="13"/>
      <c r="AF9989" s="13"/>
      <c r="AG9989" s="13"/>
      <c r="AH9989" s="13"/>
      <c r="AI9989" s="13"/>
      <c r="AJ9989" s="13"/>
      <c r="AK9989" s="13"/>
      <c r="AL9989" s="13"/>
      <c r="AM9989" s="13"/>
      <c r="AN9989" s="13"/>
      <c r="AO9989" s="13"/>
      <c r="AP9989" s="13"/>
      <c r="AQ9989" s="13"/>
      <c r="AR9989" s="13"/>
      <c r="AS9989" s="13"/>
      <c r="AT9989" s="13"/>
      <c r="AU9989" s="13"/>
      <c r="AV9989" s="13"/>
      <c r="AW9989" s="13"/>
      <c r="AX9989" s="13"/>
      <c r="AY9989" s="13"/>
      <c r="AZ9989" s="12"/>
      <c r="BA9989" s="12"/>
      <c r="BB9989" s="12"/>
      <c r="BC9989" s="11"/>
      <c r="BD9989" s="11"/>
      <c r="BE9989" s="11"/>
      <c r="BF9989" s="11"/>
    </row>
    <row r="9990" spans="1:58" x14ac:dyDescent="0.25">
      <c r="A9990" s="13"/>
      <c r="B9990" s="13"/>
      <c r="C9990" s="13"/>
      <c r="D9990" s="13"/>
      <c r="E9990" s="13"/>
      <c r="F9990" s="13"/>
      <c r="G9990" s="13"/>
      <c r="H9990" s="13"/>
      <c r="I9990" s="13"/>
      <c r="J9990" s="13"/>
      <c r="K9990" s="13"/>
      <c r="L9990" s="13"/>
      <c r="M9990" s="13"/>
      <c r="N9990" s="13"/>
      <c r="O9990" s="13"/>
      <c r="P9990" s="13"/>
      <c r="Q9990" s="13"/>
      <c r="R9990" s="13"/>
      <c r="S9990" s="13"/>
      <c r="T9990" s="13"/>
      <c r="U9990" s="13"/>
      <c r="V9990" s="13"/>
      <c r="W9990" s="13"/>
      <c r="X9990" s="13"/>
      <c r="Y9990" s="13"/>
      <c r="Z9990" s="13"/>
      <c r="AA9990" s="13"/>
      <c r="AB9990" s="13"/>
      <c r="AC9990" s="13"/>
      <c r="AD9990" s="13"/>
      <c r="AE9990" s="13"/>
      <c r="AF9990" s="13"/>
      <c r="AG9990" s="13"/>
      <c r="AH9990" s="13"/>
      <c r="AI9990" s="13"/>
      <c r="AJ9990" s="13"/>
      <c r="AK9990" s="13"/>
      <c r="AL9990" s="13"/>
      <c r="AM9990" s="13"/>
      <c r="AN9990" s="13"/>
      <c r="AO9990" s="13"/>
      <c r="AP9990" s="13"/>
      <c r="AQ9990" s="13"/>
      <c r="AR9990" s="13"/>
      <c r="AS9990" s="13"/>
      <c r="AT9990" s="13"/>
      <c r="AU9990" s="13"/>
      <c r="AV9990" s="13"/>
      <c r="AW9990" s="13"/>
      <c r="AX9990" s="13"/>
      <c r="AY9990" s="13"/>
      <c r="AZ9990" s="12"/>
      <c r="BA9990" s="12"/>
      <c r="BB9990" s="12"/>
      <c r="BC9990" s="11"/>
      <c r="BD9990" s="11"/>
      <c r="BE9990" s="11"/>
      <c r="BF9990" s="11"/>
    </row>
    <row r="9991" spans="1:58" x14ac:dyDescent="0.25">
      <c r="A9991" s="13"/>
      <c r="B9991" s="13"/>
      <c r="C9991" s="13"/>
      <c r="D9991" s="13"/>
      <c r="E9991" s="13"/>
      <c r="F9991" s="13"/>
      <c r="G9991" s="13"/>
      <c r="H9991" s="13"/>
      <c r="I9991" s="13"/>
      <c r="J9991" s="13"/>
      <c r="K9991" s="13"/>
      <c r="L9991" s="13"/>
      <c r="M9991" s="13"/>
      <c r="N9991" s="13"/>
      <c r="O9991" s="13"/>
      <c r="P9991" s="13"/>
      <c r="Q9991" s="13"/>
      <c r="R9991" s="13"/>
      <c r="S9991" s="13"/>
      <c r="T9991" s="13"/>
      <c r="U9991" s="13"/>
      <c r="V9991" s="13"/>
      <c r="W9991" s="13"/>
      <c r="X9991" s="13"/>
      <c r="Y9991" s="13"/>
      <c r="Z9991" s="13"/>
      <c r="AA9991" s="13"/>
      <c r="AB9991" s="13"/>
      <c r="AC9991" s="13"/>
      <c r="AD9991" s="13"/>
      <c r="AE9991" s="13"/>
      <c r="AF9991" s="13"/>
      <c r="AG9991" s="13"/>
      <c r="AH9991" s="13"/>
      <c r="AI9991" s="13"/>
      <c r="AJ9991" s="13"/>
      <c r="AK9991" s="13"/>
      <c r="AL9991" s="13"/>
      <c r="AM9991" s="13"/>
      <c r="AN9991" s="13"/>
      <c r="AO9991" s="13"/>
      <c r="AP9991" s="13"/>
      <c r="AQ9991" s="13"/>
      <c r="AR9991" s="13"/>
      <c r="AS9991" s="13"/>
      <c r="AT9991" s="13"/>
      <c r="AU9991" s="13"/>
      <c r="AV9991" s="13"/>
      <c r="AW9991" s="13"/>
      <c r="AX9991" s="13"/>
      <c r="AY9991" s="13"/>
      <c r="AZ9991" s="12"/>
      <c r="BA9991" s="12"/>
      <c r="BB9991" s="12"/>
      <c r="BC9991" s="11"/>
      <c r="BD9991" s="11"/>
      <c r="BE9991" s="11"/>
      <c r="BF9991" s="11"/>
    </row>
    <row r="9992" spans="1:58" x14ac:dyDescent="0.25">
      <c r="A9992" s="13"/>
      <c r="B9992" s="13"/>
      <c r="C9992" s="13"/>
      <c r="D9992" s="13"/>
      <c r="E9992" s="13"/>
      <c r="F9992" s="13"/>
      <c r="G9992" s="13"/>
      <c r="H9992" s="13"/>
      <c r="I9992" s="13"/>
      <c r="J9992" s="13"/>
      <c r="K9992" s="13"/>
      <c r="L9992" s="13"/>
      <c r="M9992" s="13"/>
      <c r="N9992" s="13"/>
      <c r="O9992" s="13"/>
      <c r="P9992" s="13"/>
      <c r="Q9992" s="13"/>
      <c r="R9992" s="13"/>
      <c r="S9992" s="13"/>
      <c r="T9992" s="13"/>
      <c r="U9992" s="13"/>
      <c r="V9992" s="13"/>
      <c r="W9992" s="13"/>
      <c r="X9992" s="13"/>
      <c r="Y9992" s="13"/>
      <c r="Z9992" s="13"/>
      <c r="AA9992" s="13"/>
      <c r="AB9992" s="13"/>
      <c r="AC9992" s="13"/>
      <c r="AD9992" s="13"/>
      <c r="AE9992" s="13"/>
      <c r="AF9992" s="13"/>
      <c r="AG9992" s="13"/>
      <c r="AH9992" s="13"/>
      <c r="AI9992" s="13"/>
      <c r="AJ9992" s="13"/>
      <c r="AK9992" s="13"/>
      <c r="AL9992" s="13"/>
      <c r="AM9992" s="13"/>
      <c r="AN9992" s="13"/>
      <c r="AO9992" s="13"/>
      <c r="AP9992" s="13"/>
      <c r="AQ9992" s="13"/>
      <c r="AR9992" s="13"/>
      <c r="AS9992" s="13"/>
      <c r="AT9992" s="13"/>
      <c r="AU9992" s="13"/>
      <c r="AV9992" s="13"/>
      <c r="AW9992" s="13"/>
      <c r="AX9992" s="13"/>
      <c r="AY9992" s="13"/>
      <c r="AZ9992" s="12"/>
      <c r="BA9992" s="12"/>
      <c r="BB9992" s="12"/>
      <c r="BC9992" s="11"/>
      <c r="BD9992" s="11"/>
      <c r="BE9992" s="11"/>
      <c r="BF9992" s="11"/>
    </row>
    <row r="9993" spans="1:58" x14ac:dyDescent="0.25">
      <c r="A9993" s="13"/>
      <c r="B9993" s="13"/>
      <c r="C9993" s="13"/>
      <c r="D9993" s="13"/>
      <c r="E9993" s="13"/>
      <c r="F9993" s="13"/>
      <c r="G9993" s="13"/>
      <c r="H9993" s="13"/>
      <c r="I9993" s="13"/>
      <c r="J9993" s="13"/>
      <c r="K9993" s="13"/>
      <c r="L9993" s="13"/>
      <c r="M9993" s="13"/>
      <c r="N9993" s="13"/>
      <c r="O9993" s="13"/>
      <c r="P9993" s="13"/>
      <c r="Q9993" s="13"/>
      <c r="R9993" s="13"/>
      <c r="S9993" s="13"/>
      <c r="T9993" s="13"/>
      <c r="U9993" s="13"/>
      <c r="V9993" s="13"/>
      <c r="W9993" s="13"/>
      <c r="X9993" s="13"/>
      <c r="Y9993" s="13"/>
      <c r="Z9993" s="13"/>
      <c r="AA9993" s="13"/>
      <c r="AB9993" s="13"/>
      <c r="AC9993" s="13"/>
      <c r="AD9993" s="13"/>
      <c r="AE9993" s="13"/>
      <c r="AF9993" s="13"/>
      <c r="AG9993" s="13"/>
      <c r="AH9993" s="13"/>
      <c r="AI9993" s="13"/>
      <c r="AJ9993" s="13"/>
      <c r="AK9993" s="13"/>
      <c r="AL9993" s="13"/>
      <c r="AM9993" s="13"/>
      <c r="AN9993" s="13"/>
      <c r="AO9993" s="13"/>
      <c r="AP9993" s="13"/>
      <c r="AQ9993" s="13"/>
      <c r="AR9993" s="13"/>
      <c r="AS9993" s="13"/>
      <c r="AT9993" s="13"/>
      <c r="AU9993" s="13"/>
      <c r="AV9993" s="13"/>
      <c r="AW9993" s="13"/>
      <c r="AX9993" s="13"/>
      <c r="AY9993" s="13"/>
      <c r="AZ9993" s="12"/>
      <c r="BA9993" s="12"/>
      <c r="BB9993" s="12"/>
      <c r="BC9993" s="11"/>
      <c r="BD9993" s="11"/>
      <c r="BE9993" s="11"/>
      <c r="BF9993" s="11"/>
    </row>
    <row r="9994" spans="1:58" x14ac:dyDescent="0.25">
      <c r="A9994" s="13"/>
      <c r="B9994" s="13"/>
      <c r="C9994" s="13"/>
      <c r="D9994" s="13"/>
      <c r="E9994" s="13"/>
      <c r="F9994" s="13"/>
      <c r="G9994" s="13"/>
      <c r="H9994" s="13"/>
      <c r="I9994" s="13"/>
      <c r="J9994" s="13"/>
      <c r="K9994" s="13"/>
      <c r="L9994" s="13"/>
      <c r="M9994" s="13"/>
      <c r="N9994" s="13"/>
      <c r="O9994" s="13"/>
      <c r="P9994" s="13"/>
      <c r="Q9994" s="13"/>
      <c r="R9994" s="13"/>
      <c r="S9994" s="13"/>
      <c r="T9994" s="13"/>
      <c r="U9994" s="13"/>
      <c r="V9994" s="13"/>
      <c r="W9994" s="13"/>
      <c r="X9994" s="13"/>
      <c r="Y9994" s="13"/>
      <c r="Z9994" s="13"/>
      <c r="AA9994" s="13"/>
      <c r="AB9994" s="13"/>
      <c r="AC9994" s="13"/>
      <c r="AD9994" s="13"/>
      <c r="AE9994" s="13"/>
      <c r="AF9994" s="13"/>
      <c r="AG9994" s="13"/>
      <c r="AH9994" s="13"/>
      <c r="AI9994" s="13"/>
      <c r="AJ9994" s="13"/>
      <c r="AK9994" s="13"/>
      <c r="AL9994" s="13"/>
      <c r="AM9994" s="13"/>
      <c r="AN9994" s="13"/>
      <c r="AO9994" s="13"/>
      <c r="AP9994" s="13"/>
      <c r="AQ9994" s="13"/>
      <c r="AR9994" s="13"/>
      <c r="AS9994" s="13"/>
      <c r="AT9994" s="13"/>
      <c r="AU9994" s="13"/>
      <c r="AV9994" s="13"/>
      <c r="AW9994" s="13"/>
      <c r="AX9994" s="13"/>
      <c r="AY9994" s="13"/>
      <c r="AZ9994" s="12"/>
      <c r="BA9994" s="12"/>
      <c r="BB9994" s="12"/>
      <c r="BC9994" s="11"/>
      <c r="BD9994" s="11"/>
      <c r="BE9994" s="11"/>
      <c r="BF9994" s="11"/>
    </row>
    <row r="9995" spans="1:58" x14ac:dyDescent="0.25">
      <c r="A9995" s="13"/>
      <c r="B9995" s="13"/>
      <c r="C9995" s="13"/>
      <c r="D9995" s="13"/>
      <c r="E9995" s="13"/>
      <c r="F9995" s="13"/>
      <c r="G9995" s="13"/>
      <c r="H9995" s="13"/>
      <c r="I9995" s="13"/>
      <c r="J9995" s="13"/>
      <c r="K9995" s="13"/>
      <c r="L9995" s="13"/>
      <c r="M9995" s="13"/>
      <c r="N9995" s="13"/>
      <c r="O9995" s="13"/>
      <c r="P9995" s="13"/>
      <c r="Q9995" s="13"/>
      <c r="R9995" s="13"/>
      <c r="S9995" s="13"/>
      <c r="T9995" s="13"/>
      <c r="U9995" s="13"/>
      <c r="V9995" s="13"/>
      <c r="W9995" s="13"/>
      <c r="X9995" s="13"/>
      <c r="Y9995" s="13"/>
      <c r="Z9995" s="13"/>
      <c r="AA9995" s="13"/>
      <c r="AB9995" s="13"/>
      <c r="AC9995" s="13"/>
      <c r="AD9995" s="13"/>
      <c r="AE9995" s="13"/>
      <c r="AF9995" s="13"/>
      <c r="AG9995" s="13"/>
      <c r="AH9995" s="13"/>
      <c r="AI9995" s="13"/>
      <c r="AJ9995" s="13"/>
      <c r="AK9995" s="13"/>
      <c r="AL9995" s="13"/>
      <c r="AM9995" s="13"/>
      <c r="AN9995" s="13"/>
      <c r="AO9995" s="13"/>
      <c r="AP9995" s="13"/>
      <c r="AQ9995" s="13"/>
      <c r="AR9995" s="13"/>
      <c r="AS9995" s="13"/>
      <c r="AT9995" s="13"/>
      <c r="AU9995" s="13"/>
      <c r="AV9995" s="13"/>
      <c r="AW9995" s="13"/>
      <c r="AX9995" s="13"/>
      <c r="AY9995" s="13"/>
      <c r="AZ9995" s="12"/>
      <c r="BA9995" s="12"/>
      <c r="BB9995" s="12"/>
      <c r="BC9995" s="11"/>
      <c r="BD9995" s="11"/>
      <c r="BE9995" s="11"/>
      <c r="BF9995" s="11"/>
    </row>
    <row r="9996" spans="1:58" x14ac:dyDescent="0.25">
      <c r="A9996" s="13"/>
      <c r="B9996" s="13"/>
      <c r="C9996" s="13"/>
      <c r="D9996" s="13"/>
      <c r="E9996" s="13"/>
      <c r="F9996" s="13"/>
      <c r="G9996" s="13"/>
      <c r="H9996" s="13"/>
      <c r="I9996" s="13"/>
      <c r="J9996" s="13"/>
      <c r="K9996" s="13"/>
      <c r="L9996" s="13"/>
      <c r="M9996" s="13"/>
      <c r="N9996" s="13"/>
      <c r="O9996" s="13"/>
      <c r="P9996" s="13"/>
      <c r="Q9996" s="13"/>
      <c r="R9996" s="13"/>
      <c r="S9996" s="13"/>
      <c r="T9996" s="13"/>
      <c r="U9996" s="13"/>
      <c r="V9996" s="13"/>
      <c r="W9996" s="13"/>
      <c r="X9996" s="13"/>
      <c r="Y9996" s="13"/>
      <c r="Z9996" s="13"/>
      <c r="AA9996" s="13"/>
      <c r="AB9996" s="13"/>
      <c r="AC9996" s="13"/>
      <c r="AD9996" s="13"/>
      <c r="AE9996" s="13"/>
      <c r="AF9996" s="13"/>
      <c r="AG9996" s="13"/>
      <c r="AH9996" s="13"/>
      <c r="AI9996" s="13"/>
      <c r="AJ9996" s="13"/>
      <c r="AK9996" s="13"/>
      <c r="AL9996" s="13"/>
      <c r="AM9996" s="13"/>
      <c r="AN9996" s="13"/>
      <c r="AO9996" s="13"/>
      <c r="AP9996" s="13"/>
      <c r="AQ9996" s="13"/>
      <c r="AR9996" s="13"/>
      <c r="AS9996" s="13"/>
      <c r="AT9996" s="13"/>
      <c r="AU9996" s="13"/>
      <c r="AV9996" s="13"/>
      <c r="AW9996" s="13"/>
      <c r="AX9996" s="13"/>
      <c r="AY9996" s="13"/>
      <c r="AZ9996" s="12"/>
      <c r="BA9996" s="12"/>
      <c r="BB9996" s="12"/>
      <c r="BC9996" s="11"/>
      <c r="BD9996" s="11"/>
      <c r="BE9996" s="11"/>
      <c r="BF9996" s="11"/>
    </row>
    <row r="9997" spans="1:58" x14ac:dyDescent="0.25">
      <c r="A9997" s="13"/>
      <c r="B9997" s="13"/>
      <c r="C9997" s="13"/>
      <c r="D9997" s="13"/>
      <c r="E9997" s="13"/>
      <c r="F9997" s="13"/>
      <c r="G9997" s="13"/>
      <c r="H9997" s="13"/>
      <c r="I9997" s="13"/>
      <c r="J9997" s="13"/>
      <c r="K9997" s="13"/>
      <c r="L9997" s="13"/>
      <c r="M9997" s="13"/>
      <c r="N9997" s="13"/>
      <c r="O9997" s="13"/>
      <c r="P9997" s="13"/>
      <c r="Q9997" s="13"/>
      <c r="R9997" s="13"/>
      <c r="S9997" s="13"/>
      <c r="T9997" s="13"/>
      <c r="U9997" s="13"/>
      <c r="V9997" s="13"/>
      <c r="W9997" s="13"/>
      <c r="X9997" s="13"/>
      <c r="Y9997" s="13"/>
      <c r="Z9997" s="13"/>
      <c r="AA9997" s="13"/>
      <c r="AB9997" s="13"/>
      <c r="AC9997" s="13"/>
      <c r="AD9997" s="13"/>
      <c r="AE9997" s="13"/>
      <c r="AF9997" s="13"/>
      <c r="AG9997" s="13"/>
      <c r="AH9997" s="13"/>
      <c r="AI9997" s="13"/>
      <c r="AJ9997" s="13"/>
      <c r="AK9997" s="13"/>
      <c r="AL9997" s="13"/>
      <c r="AM9997" s="13"/>
      <c r="AN9997" s="13"/>
      <c r="AO9997" s="13"/>
      <c r="AP9997" s="13"/>
      <c r="AQ9997" s="13"/>
      <c r="AR9997" s="13"/>
      <c r="AS9997" s="13"/>
      <c r="AT9997" s="13"/>
      <c r="AU9997" s="13"/>
      <c r="AV9997" s="13"/>
      <c r="AW9997" s="13"/>
      <c r="AX9997" s="13"/>
      <c r="AY9997" s="13"/>
      <c r="AZ9997" s="12"/>
      <c r="BA9997" s="12"/>
      <c r="BB9997" s="12"/>
      <c r="BC9997" s="11"/>
      <c r="BD9997" s="11"/>
      <c r="BE9997" s="11"/>
      <c r="BF9997" s="11"/>
    </row>
    <row r="9998" spans="1:58" x14ac:dyDescent="0.25">
      <c r="A9998" s="13"/>
      <c r="B9998" s="13"/>
      <c r="C9998" s="13"/>
      <c r="D9998" s="13"/>
      <c r="E9998" s="13"/>
      <c r="F9998" s="13"/>
      <c r="G9998" s="13"/>
      <c r="H9998" s="13"/>
      <c r="I9998" s="13"/>
      <c r="J9998" s="13"/>
      <c r="K9998" s="13"/>
      <c r="L9998" s="13"/>
      <c r="M9998" s="13"/>
      <c r="N9998" s="13"/>
      <c r="O9998" s="13"/>
      <c r="P9998" s="13"/>
      <c r="Q9998" s="13"/>
      <c r="R9998" s="13"/>
      <c r="S9998" s="13"/>
      <c r="T9998" s="13"/>
      <c r="U9998" s="13"/>
      <c r="V9998" s="13"/>
      <c r="W9998" s="13"/>
      <c r="X9998" s="13"/>
      <c r="Y9998" s="13"/>
      <c r="Z9998" s="13"/>
      <c r="AA9998" s="13"/>
      <c r="AB9998" s="13"/>
      <c r="AC9998" s="13"/>
      <c r="AD9998" s="13"/>
      <c r="AE9998" s="13"/>
      <c r="AF9998" s="13"/>
      <c r="AG9998" s="13"/>
      <c r="AH9998" s="13"/>
      <c r="AI9998" s="13"/>
      <c r="AJ9998" s="13"/>
      <c r="AK9998" s="13"/>
      <c r="AL9998" s="13"/>
      <c r="AM9998" s="13"/>
      <c r="AN9998" s="13"/>
      <c r="AO9998" s="13"/>
      <c r="AP9998" s="13"/>
      <c r="AQ9998" s="13"/>
      <c r="AR9998" s="13"/>
      <c r="AS9998" s="13"/>
      <c r="AT9998" s="13"/>
      <c r="AU9998" s="13"/>
      <c r="AV9998" s="13"/>
      <c r="AW9998" s="13"/>
      <c r="AX9998" s="13"/>
      <c r="AY9998" s="13"/>
      <c r="AZ9998" s="12"/>
      <c r="BA9998" s="12"/>
      <c r="BB9998" s="12"/>
      <c r="BC9998" s="11"/>
      <c r="BD9998" s="11"/>
      <c r="BE9998" s="11"/>
      <c r="BF9998" s="11"/>
    </row>
    <row r="9999" spans="1:58" x14ac:dyDescent="0.25">
      <c r="A9999" s="13"/>
      <c r="B9999" s="13"/>
      <c r="C9999" s="13"/>
      <c r="D9999" s="13"/>
      <c r="E9999" s="13"/>
      <c r="F9999" s="13"/>
      <c r="G9999" s="13"/>
      <c r="H9999" s="13"/>
      <c r="I9999" s="13"/>
      <c r="J9999" s="13"/>
      <c r="K9999" s="13"/>
      <c r="L9999" s="13"/>
      <c r="M9999" s="13"/>
      <c r="N9999" s="13"/>
      <c r="O9999" s="13"/>
      <c r="P9999" s="13"/>
      <c r="Q9999" s="13"/>
      <c r="R9999" s="13"/>
      <c r="S9999" s="13"/>
      <c r="T9999" s="13"/>
      <c r="U9999" s="13"/>
      <c r="V9999" s="13"/>
      <c r="W9999" s="13"/>
      <c r="X9999" s="13"/>
      <c r="Y9999" s="13"/>
      <c r="Z9999" s="13"/>
      <c r="AA9999" s="13"/>
      <c r="AB9999" s="13"/>
      <c r="AC9999" s="13"/>
      <c r="AD9999" s="13"/>
      <c r="AE9999" s="13"/>
      <c r="AF9999" s="13"/>
      <c r="AG9999" s="13"/>
      <c r="AH9999" s="13"/>
      <c r="AI9999" s="13"/>
      <c r="AJ9999" s="13"/>
      <c r="AK9999" s="13"/>
      <c r="AL9999" s="13"/>
      <c r="AM9999" s="13"/>
      <c r="AN9999" s="13"/>
      <c r="AO9999" s="13"/>
      <c r="AP9999" s="13"/>
      <c r="AQ9999" s="13"/>
      <c r="AR9999" s="13"/>
      <c r="AS9999" s="13"/>
      <c r="AT9999" s="13"/>
      <c r="AU9999" s="13"/>
      <c r="AV9999" s="13"/>
      <c r="AW9999" s="13"/>
      <c r="AX9999" s="13"/>
      <c r="AY9999" s="13"/>
      <c r="AZ9999" s="12"/>
      <c r="BA9999" s="12"/>
      <c r="BB9999" s="12"/>
      <c r="BC9999" s="11"/>
      <c r="BD9999" s="11"/>
      <c r="BE9999" s="11"/>
      <c r="BF9999" s="11"/>
    </row>
    <row r="10000" spans="1:58" x14ac:dyDescent="0.25">
      <c r="A10000" s="13"/>
      <c r="B10000" s="13"/>
      <c r="C10000" s="13"/>
      <c r="D10000" s="13"/>
      <c r="E10000" s="13"/>
      <c r="F10000" s="13"/>
      <c r="G10000" s="13"/>
      <c r="H10000" s="13"/>
      <c r="I10000" s="13"/>
      <c r="J10000" s="13"/>
      <c r="K10000" s="13"/>
      <c r="L10000" s="13"/>
      <c r="M10000" s="13"/>
      <c r="N10000" s="13"/>
      <c r="O10000" s="13"/>
      <c r="P10000" s="13"/>
      <c r="Q10000" s="13"/>
      <c r="R10000" s="13"/>
      <c r="S10000" s="13"/>
      <c r="T10000" s="13"/>
      <c r="U10000" s="13"/>
      <c r="V10000" s="13"/>
      <c r="W10000" s="13"/>
      <c r="X10000" s="13"/>
      <c r="Y10000" s="13"/>
      <c r="Z10000" s="13"/>
      <c r="AA10000" s="13"/>
      <c r="AB10000" s="13"/>
      <c r="AC10000" s="13"/>
      <c r="AD10000" s="13"/>
      <c r="AE10000" s="13"/>
      <c r="AF10000" s="13"/>
      <c r="AG10000" s="13"/>
      <c r="AH10000" s="13"/>
      <c r="AI10000" s="13"/>
      <c r="AJ10000" s="13"/>
      <c r="AK10000" s="13"/>
      <c r="AL10000" s="13"/>
      <c r="AM10000" s="13"/>
      <c r="AN10000" s="13"/>
      <c r="AO10000" s="13"/>
      <c r="AP10000" s="13"/>
      <c r="AQ10000" s="13"/>
      <c r="AR10000" s="13"/>
      <c r="AS10000" s="13"/>
      <c r="AT10000" s="13"/>
      <c r="AU10000" s="13"/>
      <c r="AV10000" s="13"/>
      <c r="AW10000" s="13"/>
      <c r="AX10000" s="13"/>
      <c r="AY10000" s="13"/>
      <c r="AZ10000" s="12"/>
      <c r="BA10000" s="12"/>
      <c r="BB10000" s="12"/>
      <c r="BC10000" s="11"/>
      <c r="BD10000" s="11"/>
      <c r="BE10000" s="11"/>
      <c r="BF10000" s="11"/>
    </row>
    <row r="10001" spans="1:58" x14ac:dyDescent="0.25">
      <c r="A10001" s="13"/>
      <c r="B10001" s="13"/>
      <c r="C10001" s="13"/>
      <c r="D10001" s="13"/>
      <c r="E10001" s="13"/>
      <c r="F10001" s="13"/>
      <c r="G10001" s="13"/>
      <c r="H10001" s="13"/>
      <c r="I10001" s="13"/>
      <c r="J10001" s="13"/>
      <c r="K10001" s="13"/>
      <c r="L10001" s="13"/>
      <c r="M10001" s="13"/>
      <c r="N10001" s="13"/>
      <c r="O10001" s="13"/>
      <c r="P10001" s="13"/>
      <c r="Q10001" s="13"/>
      <c r="R10001" s="13"/>
      <c r="S10001" s="13"/>
      <c r="T10001" s="13"/>
      <c r="U10001" s="13"/>
      <c r="V10001" s="13"/>
      <c r="W10001" s="13"/>
      <c r="X10001" s="13"/>
      <c r="Y10001" s="13"/>
      <c r="Z10001" s="13"/>
      <c r="AA10001" s="13"/>
      <c r="AB10001" s="13"/>
      <c r="AC10001" s="13"/>
      <c r="AD10001" s="13"/>
      <c r="AE10001" s="13"/>
      <c r="AF10001" s="13"/>
      <c r="AG10001" s="13"/>
      <c r="AH10001" s="13"/>
      <c r="AI10001" s="13"/>
      <c r="AJ10001" s="13"/>
      <c r="AK10001" s="13"/>
      <c r="AL10001" s="13"/>
      <c r="AM10001" s="13"/>
      <c r="AN10001" s="13"/>
      <c r="AO10001" s="13"/>
      <c r="AP10001" s="13"/>
      <c r="AQ10001" s="13"/>
      <c r="AR10001" s="13"/>
      <c r="AS10001" s="13"/>
      <c r="AT10001" s="13"/>
      <c r="AU10001" s="13"/>
      <c r="AV10001" s="13"/>
      <c r="AW10001" s="13"/>
      <c r="AX10001" s="13"/>
      <c r="AY10001" s="13"/>
      <c r="AZ10001" s="12"/>
      <c r="BA10001" s="12"/>
      <c r="BB10001" s="12"/>
      <c r="BC10001" s="11"/>
      <c r="BD10001" s="11"/>
      <c r="BE10001" s="11"/>
      <c r="BF10001" s="11"/>
    </row>
    <row r="10002" spans="1:58" x14ac:dyDescent="0.25">
      <c r="A10002" s="13"/>
      <c r="B10002" s="13"/>
      <c r="C10002" s="13"/>
      <c r="D10002" s="13"/>
      <c r="E10002" s="13"/>
      <c r="F10002" s="13"/>
      <c r="G10002" s="13"/>
      <c r="H10002" s="13"/>
      <c r="I10002" s="13"/>
      <c r="J10002" s="13"/>
      <c r="K10002" s="13"/>
      <c r="L10002" s="13"/>
      <c r="M10002" s="13"/>
      <c r="N10002" s="13"/>
      <c r="O10002" s="13"/>
      <c r="P10002" s="13"/>
      <c r="Q10002" s="13"/>
      <c r="R10002" s="13"/>
      <c r="S10002" s="13"/>
      <c r="T10002" s="13"/>
      <c r="U10002" s="13"/>
      <c r="V10002" s="13"/>
      <c r="W10002" s="13"/>
      <c r="X10002" s="13"/>
      <c r="Y10002" s="13"/>
      <c r="Z10002" s="13"/>
      <c r="AA10002" s="13"/>
      <c r="AB10002" s="13"/>
      <c r="AC10002" s="13"/>
      <c r="AD10002" s="13"/>
      <c r="AE10002" s="13"/>
      <c r="AF10002" s="13"/>
      <c r="AG10002" s="13"/>
      <c r="AH10002" s="13"/>
      <c r="AI10002" s="13"/>
      <c r="AJ10002" s="13"/>
      <c r="AK10002" s="13"/>
      <c r="AL10002" s="13"/>
      <c r="AM10002" s="13"/>
      <c r="AN10002" s="13"/>
      <c r="AO10002" s="13"/>
      <c r="AP10002" s="13"/>
      <c r="AQ10002" s="13"/>
      <c r="AR10002" s="13"/>
      <c r="AS10002" s="13"/>
      <c r="AT10002" s="13"/>
      <c r="AU10002" s="13"/>
      <c r="AV10002" s="13"/>
      <c r="AW10002" s="13"/>
      <c r="AX10002" s="13"/>
      <c r="AY10002" s="13"/>
      <c r="AZ10002" s="12"/>
      <c r="BA10002" s="12"/>
      <c r="BB10002" s="12"/>
      <c r="BC10002" s="11"/>
      <c r="BD10002" s="11"/>
      <c r="BE10002" s="11"/>
      <c r="BF10002" s="11"/>
    </row>
    <row r="10003" spans="1:58" x14ac:dyDescent="0.25">
      <c r="A10003" s="13"/>
      <c r="B10003" s="13"/>
      <c r="C10003" s="13"/>
      <c r="D10003" s="13"/>
      <c r="E10003" s="13"/>
      <c r="F10003" s="13"/>
      <c r="G10003" s="13"/>
      <c r="H10003" s="13"/>
      <c r="I10003" s="13"/>
      <c r="J10003" s="13"/>
      <c r="K10003" s="13"/>
      <c r="L10003" s="13"/>
      <c r="M10003" s="13"/>
      <c r="N10003" s="13"/>
      <c r="O10003" s="13"/>
      <c r="P10003" s="13"/>
      <c r="Q10003" s="13"/>
      <c r="R10003" s="13"/>
      <c r="S10003" s="13"/>
      <c r="T10003" s="13"/>
      <c r="U10003" s="13"/>
      <c r="V10003" s="13"/>
      <c r="W10003" s="13"/>
      <c r="X10003" s="13"/>
      <c r="Y10003" s="13"/>
      <c r="Z10003" s="13"/>
      <c r="AA10003" s="13"/>
      <c r="AB10003" s="13"/>
      <c r="AC10003" s="13"/>
      <c r="AD10003" s="13"/>
      <c r="AE10003" s="13"/>
      <c r="AF10003" s="13"/>
      <c r="AG10003" s="13"/>
      <c r="AH10003" s="13"/>
      <c r="AI10003" s="13"/>
      <c r="AJ10003" s="13"/>
      <c r="AK10003" s="13"/>
      <c r="AL10003" s="13"/>
      <c r="AM10003" s="13"/>
      <c r="AN10003" s="13"/>
      <c r="AO10003" s="13"/>
      <c r="AP10003" s="13"/>
      <c r="AQ10003" s="13"/>
      <c r="AR10003" s="13"/>
      <c r="AS10003" s="13"/>
      <c r="AT10003" s="13"/>
      <c r="AU10003" s="13"/>
      <c r="AV10003" s="13"/>
      <c r="AW10003" s="13"/>
      <c r="AX10003" s="13"/>
      <c r="AY10003" s="13"/>
      <c r="AZ10003" s="12"/>
      <c r="BA10003" s="12"/>
      <c r="BB10003" s="12"/>
      <c r="BC10003" s="11"/>
      <c r="BD10003" s="11"/>
      <c r="BE10003" s="11"/>
      <c r="BF10003" s="11"/>
    </row>
    <row r="10004" spans="1:58" x14ac:dyDescent="0.25">
      <c r="A10004" s="13"/>
      <c r="B10004" s="13"/>
      <c r="C10004" s="13"/>
      <c r="D10004" s="13"/>
      <c r="E10004" s="13"/>
      <c r="F10004" s="13"/>
      <c r="G10004" s="13"/>
      <c r="H10004" s="13"/>
      <c r="I10004" s="13"/>
      <c r="J10004" s="13"/>
      <c r="K10004" s="13"/>
      <c r="L10004" s="13"/>
      <c r="M10004" s="13"/>
      <c r="N10004" s="13"/>
      <c r="O10004" s="13"/>
      <c r="P10004" s="13"/>
      <c r="Q10004" s="13"/>
      <c r="R10004" s="13"/>
      <c r="S10004" s="13"/>
      <c r="T10004" s="13"/>
      <c r="U10004" s="13"/>
      <c r="V10004" s="13"/>
      <c r="W10004" s="13"/>
      <c r="X10004" s="13"/>
      <c r="Y10004" s="13"/>
      <c r="Z10004" s="13"/>
      <c r="AA10004" s="13"/>
      <c r="AB10004" s="13"/>
      <c r="AC10004" s="13"/>
      <c r="AD10004" s="13"/>
      <c r="AE10004" s="13"/>
      <c r="AF10004" s="13"/>
      <c r="AG10004" s="13"/>
      <c r="AH10004" s="13"/>
      <c r="AI10004" s="13"/>
      <c r="AJ10004" s="13"/>
      <c r="AK10004" s="13"/>
      <c r="AL10004" s="13"/>
      <c r="AM10004" s="13"/>
      <c r="AN10004" s="13"/>
      <c r="AO10004" s="13"/>
      <c r="AP10004" s="13"/>
      <c r="AQ10004" s="13"/>
      <c r="AR10004" s="13"/>
      <c r="AS10004" s="13"/>
      <c r="AT10004" s="13"/>
      <c r="AU10004" s="13"/>
      <c r="AV10004" s="13"/>
      <c r="AW10004" s="13"/>
      <c r="AX10004" s="13"/>
      <c r="AY10004" s="13"/>
      <c r="AZ10004" s="12"/>
      <c r="BA10004" s="12"/>
      <c r="BB10004" s="12"/>
      <c r="BC10004" s="11"/>
      <c r="BD10004" s="11"/>
      <c r="BE10004" s="11"/>
      <c r="BF10004" s="11"/>
    </row>
    <row r="10005" spans="1:58" x14ac:dyDescent="0.25">
      <c r="A10005" s="13"/>
      <c r="B10005" s="13"/>
      <c r="C10005" s="13"/>
      <c r="D10005" s="13"/>
      <c r="E10005" s="13"/>
      <c r="F10005" s="13"/>
      <c r="G10005" s="13"/>
      <c r="H10005" s="13"/>
      <c r="I10005" s="13"/>
      <c r="J10005" s="13"/>
      <c r="K10005" s="13"/>
      <c r="L10005" s="13"/>
      <c r="M10005" s="13"/>
      <c r="N10005" s="13"/>
      <c r="O10005" s="13"/>
      <c r="P10005" s="13"/>
      <c r="Q10005" s="13"/>
      <c r="R10005" s="13"/>
      <c r="S10005" s="13"/>
      <c r="T10005" s="13"/>
      <c r="U10005" s="13"/>
      <c r="V10005" s="13"/>
      <c r="W10005" s="13"/>
      <c r="X10005" s="13"/>
      <c r="Y10005" s="13"/>
      <c r="Z10005" s="13"/>
      <c r="AA10005" s="13"/>
      <c r="AB10005" s="13"/>
      <c r="AC10005" s="13"/>
      <c r="AD10005" s="13"/>
      <c r="AE10005" s="13"/>
      <c r="AF10005" s="13"/>
      <c r="AG10005" s="13"/>
      <c r="AH10005" s="13"/>
      <c r="AI10005" s="13"/>
      <c r="AJ10005" s="13"/>
      <c r="AK10005" s="13"/>
      <c r="AL10005" s="13"/>
      <c r="AM10005" s="13"/>
      <c r="AN10005" s="13"/>
      <c r="AO10005" s="13"/>
      <c r="AP10005" s="13"/>
      <c r="AQ10005" s="13"/>
      <c r="AR10005" s="13"/>
      <c r="AS10005" s="13"/>
      <c r="AT10005" s="13"/>
      <c r="AU10005" s="13"/>
      <c r="AV10005" s="13"/>
      <c r="AW10005" s="13"/>
      <c r="AX10005" s="13"/>
      <c r="AY10005" s="13"/>
      <c r="AZ10005" s="12"/>
      <c r="BA10005" s="12"/>
      <c r="BB10005" s="12"/>
      <c r="BC10005" s="11"/>
      <c r="BD10005" s="11"/>
      <c r="BE10005" s="11"/>
      <c r="BF10005" s="11"/>
    </row>
    <row r="10006" spans="1:58" x14ac:dyDescent="0.25">
      <c r="A10006" s="13"/>
      <c r="B10006" s="13"/>
      <c r="C10006" s="13"/>
      <c r="D10006" s="13"/>
      <c r="E10006" s="13"/>
      <c r="F10006" s="13"/>
      <c r="G10006" s="13"/>
      <c r="H10006" s="13"/>
      <c r="I10006" s="13"/>
      <c r="J10006" s="13"/>
      <c r="K10006" s="13"/>
      <c r="L10006" s="13"/>
      <c r="M10006" s="13"/>
      <c r="N10006" s="13"/>
      <c r="O10006" s="13"/>
      <c r="P10006" s="13"/>
      <c r="Q10006" s="13"/>
      <c r="R10006" s="13"/>
      <c r="S10006" s="13"/>
      <c r="T10006" s="13"/>
      <c r="U10006" s="13"/>
      <c r="V10006" s="13"/>
      <c r="W10006" s="13"/>
      <c r="X10006" s="13"/>
      <c r="Y10006" s="13"/>
      <c r="Z10006" s="13"/>
      <c r="AA10006" s="13"/>
      <c r="AB10006" s="13"/>
      <c r="AC10006" s="13"/>
      <c r="AD10006" s="13"/>
      <c r="AE10006" s="13"/>
      <c r="AF10006" s="13"/>
      <c r="AG10006" s="13"/>
      <c r="AH10006" s="13"/>
      <c r="AI10006" s="13"/>
      <c r="AJ10006" s="13"/>
      <c r="AK10006" s="13"/>
      <c r="AL10006" s="13"/>
      <c r="AM10006" s="13"/>
      <c r="AN10006" s="13"/>
      <c r="AO10006" s="13"/>
      <c r="AP10006" s="13"/>
      <c r="AQ10006" s="13"/>
      <c r="AR10006" s="13"/>
      <c r="AS10006" s="13"/>
      <c r="AT10006" s="13"/>
      <c r="AU10006" s="13"/>
      <c r="AV10006" s="13"/>
      <c r="AW10006" s="13"/>
      <c r="AX10006" s="13"/>
      <c r="AY10006" s="13"/>
      <c r="AZ10006" s="12"/>
      <c r="BA10006" s="12"/>
      <c r="BB10006" s="12"/>
      <c r="BC10006" s="11"/>
      <c r="BD10006" s="11"/>
      <c r="BE10006" s="11"/>
      <c r="BF10006" s="11"/>
    </row>
    <row r="10007" spans="1:58" x14ac:dyDescent="0.25">
      <c r="A10007" s="13"/>
      <c r="B10007" s="13"/>
      <c r="C10007" s="13"/>
      <c r="D10007" s="13"/>
      <c r="E10007" s="13"/>
      <c r="F10007" s="13"/>
      <c r="G10007" s="13"/>
      <c r="H10007" s="13"/>
      <c r="I10007" s="13"/>
      <c r="J10007" s="13"/>
      <c r="K10007" s="13"/>
      <c r="L10007" s="13"/>
      <c r="M10007" s="13"/>
      <c r="N10007" s="13"/>
      <c r="O10007" s="13"/>
      <c r="P10007" s="13"/>
      <c r="Q10007" s="13"/>
      <c r="R10007" s="13"/>
      <c r="S10007" s="13"/>
      <c r="T10007" s="13"/>
      <c r="U10007" s="13"/>
      <c r="V10007" s="13"/>
      <c r="W10007" s="13"/>
      <c r="X10007" s="13"/>
      <c r="Y10007" s="13"/>
      <c r="Z10007" s="13"/>
      <c r="AA10007" s="13"/>
      <c r="AB10007" s="13"/>
      <c r="AC10007" s="13"/>
      <c r="AD10007" s="13"/>
      <c r="AE10007" s="13"/>
      <c r="AF10007" s="13"/>
      <c r="AG10007" s="13"/>
      <c r="AH10007" s="13"/>
      <c r="AI10007" s="13"/>
      <c r="AJ10007" s="13"/>
      <c r="AK10007" s="13"/>
      <c r="AL10007" s="13"/>
      <c r="AM10007" s="13"/>
      <c r="AN10007" s="13"/>
      <c r="AO10007" s="13"/>
      <c r="AP10007" s="13"/>
      <c r="AQ10007" s="13"/>
      <c r="AR10007" s="13"/>
      <c r="AS10007" s="13"/>
      <c r="AT10007" s="13"/>
      <c r="AU10007" s="13"/>
      <c r="AV10007" s="13"/>
      <c r="AW10007" s="13"/>
      <c r="AX10007" s="13"/>
      <c r="AY10007" s="13"/>
      <c r="AZ10007" s="12"/>
      <c r="BA10007" s="12"/>
      <c r="BB10007" s="12"/>
      <c r="BC10007" s="11"/>
      <c r="BD10007" s="11"/>
      <c r="BE10007" s="11"/>
      <c r="BF10007" s="11"/>
    </row>
    <row r="10008" spans="1:58" x14ac:dyDescent="0.25">
      <c r="A10008" s="13"/>
      <c r="B10008" s="13"/>
      <c r="C10008" s="13"/>
      <c r="D10008" s="13"/>
      <c r="E10008" s="13"/>
      <c r="F10008" s="13"/>
      <c r="G10008" s="13"/>
      <c r="H10008" s="13"/>
      <c r="I10008" s="13"/>
      <c r="J10008" s="13"/>
      <c r="K10008" s="13"/>
      <c r="L10008" s="13"/>
      <c r="M10008" s="13"/>
      <c r="N10008" s="13"/>
      <c r="O10008" s="13"/>
      <c r="P10008" s="13"/>
      <c r="Q10008" s="13"/>
      <c r="R10008" s="13"/>
      <c r="S10008" s="13"/>
      <c r="T10008" s="13"/>
      <c r="U10008" s="13"/>
      <c r="V10008" s="13"/>
      <c r="W10008" s="13"/>
      <c r="X10008" s="13"/>
      <c r="Y10008" s="13"/>
      <c r="Z10008" s="13"/>
      <c r="AA10008" s="13"/>
      <c r="AB10008" s="13"/>
      <c r="AC10008" s="13"/>
      <c r="AD10008" s="13"/>
      <c r="AE10008" s="13"/>
      <c r="AF10008" s="13"/>
      <c r="AG10008" s="13"/>
      <c r="AH10008" s="13"/>
      <c r="AI10008" s="13"/>
      <c r="AJ10008" s="13"/>
      <c r="AK10008" s="13"/>
      <c r="AL10008" s="13"/>
      <c r="AM10008" s="13"/>
      <c r="AN10008" s="13"/>
      <c r="AO10008" s="13"/>
      <c r="AP10008" s="13"/>
      <c r="AQ10008" s="13"/>
      <c r="AR10008" s="13"/>
      <c r="AS10008" s="13"/>
      <c r="AT10008" s="13"/>
      <c r="AU10008" s="13"/>
      <c r="AV10008" s="13"/>
      <c r="AW10008" s="13"/>
      <c r="AX10008" s="13"/>
      <c r="AY10008" s="13"/>
      <c r="AZ10008" s="12"/>
      <c r="BA10008" s="12"/>
      <c r="BB10008" s="12"/>
      <c r="BC10008" s="11"/>
      <c r="BD10008" s="11"/>
      <c r="BE10008" s="11"/>
      <c r="BF10008" s="11"/>
    </row>
    <row r="10009" spans="1:58" x14ac:dyDescent="0.25">
      <c r="A10009" s="13"/>
      <c r="B10009" s="13"/>
      <c r="C10009" s="13"/>
      <c r="D10009" s="13"/>
      <c r="E10009" s="13"/>
      <c r="F10009" s="13"/>
      <c r="G10009" s="13"/>
      <c r="H10009" s="13"/>
      <c r="I10009" s="13"/>
      <c r="J10009" s="13"/>
      <c r="K10009" s="13"/>
      <c r="L10009" s="13"/>
      <c r="M10009" s="13"/>
      <c r="N10009" s="13"/>
      <c r="O10009" s="13"/>
      <c r="P10009" s="13"/>
      <c r="Q10009" s="13"/>
      <c r="R10009" s="13"/>
      <c r="S10009" s="13"/>
      <c r="T10009" s="13"/>
      <c r="U10009" s="13"/>
      <c r="V10009" s="13"/>
      <c r="W10009" s="13"/>
      <c r="X10009" s="13"/>
      <c r="Y10009" s="13"/>
      <c r="Z10009" s="13"/>
      <c r="AA10009" s="13"/>
      <c r="AB10009" s="13"/>
      <c r="AC10009" s="13"/>
      <c r="AD10009" s="13"/>
      <c r="AE10009" s="13"/>
      <c r="AF10009" s="13"/>
      <c r="AG10009" s="13"/>
      <c r="AH10009" s="13"/>
      <c r="AI10009" s="13"/>
      <c r="AJ10009" s="13"/>
      <c r="AK10009" s="13"/>
      <c r="AL10009" s="13"/>
      <c r="AM10009" s="13"/>
      <c r="AN10009" s="13"/>
      <c r="AO10009" s="13"/>
      <c r="AP10009" s="13"/>
      <c r="AQ10009" s="13"/>
      <c r="AR10009" s="13"/>
      <c r="AS10009" s="13"/>
      <c r="AT10009" s="13"/>
      <c r="AU10009" s="13"/>
      <c r="AV10009" s="13"/>
      <c r="AW10009" s="13"/>
      <c r="AX10009" s="13"/>
      <c r="AY10009" s="13"/>
      <c r="AZ10009" s="12"/>
      <c r="BA10009" s="12"/>
      <c r="BB10009" s="12"/>
      <c r="BC10009" s="11"/>
      <c r="BD10009" s="11"/>
      <c r="BE10009" s="11"/>
      <c r="BF10009" s="11"/>
    </row>
    <row r="10010" spans="1:58" x14ac:dyDescent="0.25">
      <c r="A10010" s="13"/>
      <c r="B10010" s="13"/>
      <c r="C10010" s="13"/>
      <c r="D10010" s="13"/>
      <c r="E10010" s="13"/>
      <c r="F10010" s="13"/>
      <c r="G10010" s="13"/>
      <c r="H10010" s="13"/>
      <c r="I10010" s="13"/>
      <c r="J10010" s="13"/>
      <c r="K10010" s="13"/>
      <c r="L10010" s="13"/>
      <c r="M10010" s="13"/>
      <c r="N10010" s="13"/>
      <c r="O10010" s="13"/>
      <c r="P10010" s="13"/>
      <c r="Q10010" s="13"/>
      <c r="R10010" s="13"/>
      <c r="S10010" s="13"/>
      <c r="T10010" s="13"/>
      <c r="U10010" s="13"/>
      <c r="V10010" s="13"/>
      <c r="W10010" s="13"/>
      <c r="X10010" s="13"/>
      <c r="Y10010" s="13"/>
      <c r="Z10010" s="13"/>
      <c r="AA10010" s="13"/>
      <c r="AB10010" s="13"/>
      <c r="AC10010" s="13"/>
      <c r="AD10010" s="13"/>
      <c r="AE10010" s="13"/>
      <c r="AF10010" s="13"/>
      <c r="AG10010" s="13"/>
      <c r="AH10010" s="13"/>
      <c r="AI10010" s="13"/>
      <c r="AJ10010" s="13"/>
      <c r="AK10010" s="13"/>
      <c r="AL10010" s="13"/>
      <c r="AM10010" s="13"/>
      <c r="AN10010" s="13"/>
      <c r="AO10010" s="13"/>
      <c r="AP10010" s="13"/>
      <c r="AQ10010" s="13"/>
      <c r="AR10010" s="13"/>
      <c r="AS10010" s="13"/>
      <c r="AT10010" s="13"/>
      <c r="AU10010" s="13"/>
      <c r="AV10010" s="13"/>
      <c r="AW10010" s="13"/>
      <c r="AX10010" s="13"/>
      <c r="AY10010" s="13"/>
      <c r="AZ10010" s="12"/>
      <c r="BA10010" s="12"/>
      <c r="BB10010" s="12"/>
      <c r="BC10010" s="11"/>
      <c r="BD10010" s="11"/>
      <c r="BE10010" s="11"/>
      <c r="BF10010" s="11"/>
    </row>
  </sheetData>
  <dataValidations count="1">
    <dataValidation type="list" allowBlank="1" showInputMessage="1" showErrorMessage="1" sqref="B2">
      <formula1>$XFC$2:$XFC$11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" r:id="rId4" name="Button 10">
              <controlPr defaultSize="0" print="0" autoFill="0" autoPict="0" macro="[0]!allreports">
                <anchor moveWithCells="1" sizeWithCells="1">
                  <from>
                    <xdr:col>3</xdr:col>
                    <xdr:colOff>466725</xdr:colOff>
                    <xdr:row>2</xdr:row>
                    <xdr:rowOff>38100</xdr:rowOff>
                  </from>
                  <to>
                    <xdr:col>4</xdr:col>
                    <xdr:colOff>247650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Sheet1</vt:lpstr>
      <vt:lpstr>Stoc_Initial_Market_Data</vt:lpstr>
      <vt:lpstr>Stoc_Paremeters</vt:lpstr>
      <vt:lpstr>Market Data</vt:lpstr>
      <vt:lpstr>Parameters</vt:lpstr>
      <vt:lpstr>Planlanan</vt:lpstr>
      <vt:lpstr>Market Tickers</vt:lpstr>
      <vt:lpstr>Screen Ticker Design</vt:lpstr>
      <vt:lpstr>Screen BU Ticker Design</vt:lpstr>
      <vt:lpstr>Business Unit Tickers</vt:lpstr>
      <vt:lpstr>BU Structure</vt:lpstr>
      <vt:lpstr>Counterparty Limits</vt:lpstr>
      <vt:lpstr>Messages</vt:lpstr>
      <vt:lpstr>Blotter</vt:lpstr>
      <vt:lpstr>blotter backuo</vt:lpstr>
      <vt:lpstr>CF</vt:lpstr>
      <vt:lpstr>CONTROL PANEL</vt:lpstr>
      <vt:lpstr>REPORTS</vt:lpstr>
    </vt:vector>
  </TitlesOfParts>
  <Company>FINANSBANK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Benim Ben</dc:creator>
  <cp:lastModifiedBy>TANER DOGUC</cp:lastModifiedBy>
  <cp:lastPrinted>2017-03-28T12:37:59Z</cp:lastPrinted>
  <dcterms:created xsi:type="dcterms:W3CDTF">2014-07-03T16:21:03Z</dcterms:created>
  <dcterms:modified xsi:type="dcterms:W3CDTF">2021-07-28T11:28:56Z</dcterms:modified>
</cp:coreProperties>
</file>