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B559EA39-14BF-46B6-BD61-6BC9283A2F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457" i="1"/>
  <c r="Y456" i="1"/>
  <c r="X456" i="1"/>
  <c r="W456" i="1"/>
  <c r="V456" i="1"/>
  <c r="U456" i="1"/>
  <c r="T456" i="1"/>
  <c r="X455" i="1"/>
  <c r="Y455" i="1" s="1"/>
  <c r="W455" i="1"/>
  <c r="V455" i="1"/>
  <c r="U455" i="1"/>
  <c r="T455" i="1"/>
  <c r="X454" i="1"/>
  <c r="Y454" i="1" s="1"/>
  <c r="W454" i="1"/>
  <c r="V454" i="1"/>
  <c r="U454" i="1"/>
  <c r="T454" i="1"/>
  <c r="X453" i="1"/>
  <c r="Y453" i="1" s="1"/>
  <c r="W453" i="1"/>
  <c r="V453" i="1"/>
  <c r="U453" i="1"/>
  <c r="T453" i="1"/>
  <c r="X452" i="1"/>
  <c r="X457" i="1" s="1"/>
  <c r="W452" i="1"/>
  <c r="W457" i="1" s="1"/>
  <c r="V452" i="1"/>
  <c r="V457" i="1" s="1"/>
  <c r="U452" i="1"/>
  <c r="U457" i="1" s="1"/>
  <c r="T452" i="1"/>
  <c r="W446" i="1"/>
  <c r="Y445" i="1"/>
  <c r="X445" i="1"/>
  <c r="W445" i="1"/>
  <c r="V445" i="1"/>
  <c r="V446" i="1" s="1"/>
  <c r="U445" i="1"/>
  <c r="T445" i="1"/>
  <c r="X444" i="1"/>
  <c r="W444" i="1"/>
  <c r="V444" i="1"/>
  <c r="U444" i="1"/>
  <c r="Y444" i="1" s="1"/>
  <c r="T444" i="1"/>
  <c r="X443" i="1"/>
  <c r="Y443" i="1" s="1"/>
  <c r="W443" i="1"/>
  <c r="V443" i="1"/>
  <c r="U443" i="1"/>
  <c r="T443" i="1"/>
  <c r="X442" i="1"/>
  <c r="Y442" i="1" s="1"/>
  <c r="W442" i="1"/>
  <c r="V442" i="1"/>
  <c r="U442" i="1"/>
  <c r="T442" i="1"/>
  <c r="X441" i="1"/>
  <c r="X446" i="1" s="1"/>
  <c r="W441" i="1"/>
  <c r="V441" i="1"/>
  <c r="U441" i="1"/>
  <c r="U446" i="1" s="1"/>
  <c r="T441" i="1"/>
  <c r="T446" i="1" s="1"/>
  <c r="W435" i="1"/>
  <c r="Y434" i="1"/>
  <c r="X434" i="1"/>
  <c r="W434" i="1"/>
  <c r="V434" i="1"/>
  <c r="U434" i="1"/>
  <c r="T434" i="1"/>
  <c r="X433" i="1"/>
  <c r="W433" i="1"/>
  <c r="V433" i="1"/>
  <c r="U433" i="1"/>
  <c r="T433" i="1"/>
  <c r="Y433" i="1" s="1"/>
  <c r="X432" i="1"/>
  <c r="W432" i="1"/>
  <c r="V432" i="1"/>
  <c r="U432" i="1"/>
  <c r="T432" i="1"/>
  <c r="Y432" i="1" s="1"/>
  <c r="X431" i="1"/>
  <c r="W431" i="1"/>
  <c r="V431" i="1"/>
  <c r="U431" i="1"/>
  <c r="T431" i="1"/>
  <c r="Y431" i="1" s="1"/>
  <c r="X430" i="1"/>
  <c r="X435" i="1" s="1"/>
  <c r="W430" i="1"/>
  <c r="V430" i="1"/>
  <c r="V435" i="1" s="1"/>
  <c r="U430" i="1"/>
  <c r="U435" i="1" s="1"/>
  <c r="T430" i="1"/>
  <c r="T435" i="1" s="1"/>
  <c r="W423" i="1"/>
  <c r="Y422" i="1"/>
  <c r="X422" i="1"/>
  <c r="W422" i="1"/>
  <c r="V422" i="1"/>
  <c r="V423" i="1" s="1"/>
  <c r="U422" i="1"/>
  <c r="T422" i="1"/>
  <c r="X421" i="1"/>
  <c r="W421" i="1"/>
  <c r="V421" i="1"/>
  <c r="U421" i="1"/>
  <c r="T421" i="1"/>
  <c r="Y421" i="1" s="1"/>
  <c r="X420" i="1"/>
  <c r="W420" i="1"/>
  <c r="V420" i="1"/>
  <c r="U420" i="1"/>
  <c r="T420" i="1"/>
  <c r="Y420" i="1" s="1"/>
  <c r="X419" i="1"/>
  <c r="W419" i="1"/>
  <c r="V419" i="1"/>
  <c r="U419" i="1"/>
  <c r="T419" i="1"/>
  <c r="Y419" i="1" s="1"/>
  <c r="X418" i="1"/>
  <c r="X423" i="1" s="1"/>
  <c r="W418" i="1"/>
  <c r="V418" i="1"/>
  <c r="U418" i="1"/>
  <c r="U423" i="1" s="1"/>
  <c r="T418" i="1"/>
  <c r="T423" i="1" s="1"/>
  <c r="X411" i="1"/>
  <c r="X412" i="1" s="1"/>
  <c r="W411" i="1"/>
  <c r="V411" i="1"/>
  <c r="V412" i="1" s="1"/>
  <c r="U411" i="1"/>
  <c r="T411" i="1"/>
  <c r="Y411" i="1" s="1"/>
  <c r="Y410" i="1"/>
  <c r="X410" i="1"/>
  <c r="W410" i="1"/>
  <c r="V410" i="1"/>
  <c r="U410" i="1"/>
  <c r="T410" i="1"/>
  <c r="Y409" i="1"/>
  <c r="X409" i="1"/>
  <c r="W409" i="1"/>
  <c r="V409" i="1"/>
  <c r="U409" i="1"/>
  <c r="T409" i="1"/>
  <c r="Y408" i="1"/>
  <c r="X408" i="1"/>
  <c r="W408" i="1"/>
  <c r="V408" i="1"/>
  <c r="U408" i="1"/>
  <c r="T408" i="1"/>
  <c r="Y407" i="1"/>
  <c r="Y412" i="1" s="1"/>
  <c r="X407" i="1"/>
  <c r="W407" i="1"/>
  <c r="W412" i="1" s="1"/>
  <c r="V407" i="1"/>
  <c r="U407" i="1"/>
  <c r="U412" i="1" s="1"/>
  <c r="T407" i="1"/>
  <c r="T412" i="1" s="1"/>
  <c r="Y400" i="1"/>
  <c r="X400" i="1"/>
  <c r="W400" i="1"/>
  <c r="W401" i="1" s="1"/>
  <c r="V400" i="1"/>
  <c r="U400" i="1"/>
  <c r="T400" i="1"/>
  <c r="X399" i="1"/>
  <c r="W399" i="1"/>
  <c r="V399" i="1"/>
  <c r="U399" i="1"/>
  <c r="T399" i="1"/>
  <c r="Y399" i="1" s="1"/>
  <c r="X398" i="1"/>
  <c r="W398" i="1"/>
  <c r="V398" i="1"/>
  <c r="U398" i="1"/>
  <c r="T398" i="1"/>
  <c r="Y398" i="1" s="1"/>
  <c r="X397" i="1"/>
  <c r="W397" i="1"/>
  <c r="V397" i="1"/>
  <c r="U397" i="1"/>
  <c r="T397" i="1"/>
  <c r="Y397" i="1" s="1"/>
  <c r="X396" i="1"/>
  <c r="X401" i="1" s="1"/>
  <c r="W396" i="1"/>
  <c r="V396" i="1"/>
  <c r="V401" i="1" s="1"/>
  <c r="U396" i="1"/>
  <c r="U401" i="1" s="1"/>
  <c r="T396" i="1"/>
  <c r="T401" i="1" s="1"/>
  <c r="W390" i="1"/>
  <c r="T390" i="1"/>
  <c r="Y389" i="1"/>
  <c r="X389" i="1"/>
  <c r="W389" i="1"/>
  <c r="V389" i="1"/>
  <c r="U389" i="1"/>
  <c r="T389" i="1"/>
  <c r="X388" i="1"/>
  <c r="W388" i="1"/>
  <c r="V388" i="1"/>
  <c r="U388" i="1"/>
  <c r="Y388" i="1" s="1"/>
  <c r="T388" i="1"/>
  <c r="X387" i="1"/>
  <c r="W387" i="1"/>
  <c r="V387" i="1"/>
  <c r="U387" i="1"/>
  <c r="Y387" i="1" s="1"/>
  <c r="T387" i="1"/>
  <c r="X386" i="1"/>
  <c r="W386" i="1"/>
  <c r="V386" i="1"/>
  <c r="U386" i="1"/>
  <c r="Y386" i="1" s="1"/>
  <c r="T386" i="1"/>
  <c r="X385" i="1"/>
  <c r="X390" i="1" s="1"/>
  <c r="W385" i="1"/>
  <c r="V385" i="1"/>
  <c r="V390" i="1" s="1"/>
  <c r="U385" i="1"/>
  <c r="U390" i="1" s="1"/>
  <c r="T385" i="1"/>
  <c r="W367" i="1"/>
  <c r="X366" i="1"/>
  <c r="X367" i="1" s="1"/>
  <c r="W366" i="1"/>
  <c r="V366" i="1"/>
  <c r="V367" i="1" s="1"/>
  <c r="U366" i="1"/>
  <c r="Y366" i="1" s="1"/>
  <c r="T366" i="1"/>
  <c r="Y365" i="1"/>
  <c r="X365" i="1"/>
  <c r="W365" i="1"/>
  <c r="V365" i="1"/>
  <c r="U365" i="1"/>
  <c r="T365" i="1"/>
  <c r="Y364" i="1"/>
  <c r="X364" i="1"/>
  <c r="W364" i="1"/>
  <c r="V364" i="1"/>
  <c r="U364" i="1"/>
  <c r="T364" i="1"/>
  <c r="Y363" i="1"/>
  <c r="X363" i="1"/>
  <c r="W363" i="1"/>
  <c r="V363" i="1"/>
  <c r="U363" i="1"/>
  <c r="T363" i="1"/>
  <c r="Y362" i="1"/>
  <c r="Y367" i="1" s="1"/>
  <c r="X362" i="1"/>
  <c r="W362" i="1"/>
  <c r="V362" i="1"/>
  <c r="U362" i="1"/>
  <c r="U367" i="1" s="1"/>
  <c r="T362" i="1"/>
  <c r="T367" i="1" s="1"/>
  <c r="X356" i="1"/>
  <c r="X355" i="1"/>
  <c r="W355" i="1"/>
  <c r="W356" i="1" s="1"/>
  <c r="V355" i="1"/>
  <c r="U355" i="1"/>
  <c r="Y355" i="1" s="1"/>
  <c r="T355" i="1"/>
  <c r="Y354" i="1"/>
  <c r="X354" i="1"/>
  <c r="W354" i="1"/>
  <c r="V354" i="1"/>
  <c r="U354" i="1"/>
  <c r="T354" i="1"/>
  <c r="Y353" i="1"/>
  <c r="X353" i="1"/>
  <c r="W353" i="1"/>
  <c r="V353" i="1"/>
  <c r="U353" i="1"/>
  <c r="T353" i="1"/>
  <c r="Y352" i="1"/>
  <c r="X352" i="1"/>
  <c r="W352" i="1"/>
  <c r="V352" i="1"/>
  <c r="U352" i="1"/>
  <c r="T352" i="1"/>
  <c r="Y351" i="1"/>
  <c r="Y356" i="1" s="1"/>
  <c r="X351" i="1"/>
  <c r="W351" i="1"/>
  <c r="V351" i="1"/>
  <c r="V356" i="1" s="1"/>
  <c r="U351" i="1"/>
  <c r="U356" i="1" s="1"/>
  <c r="T351" i="1"/>
  <c r="T356" i="1" s="1"/>
  <c r="T345" i="1"/>
  <c r="Y344" i="1"/>
  <c r="X344" i="1"/>
  <c r="W344" i="1"/>
  <c r="W345" i="1" s="1"/>
  <c r="V344" i="1"/>
  <c r="U344" i="1"/>
  <c r="T344" i="1"/>
  <c r="X343" i="1"/>
  <c r="W343" i="1"/>
  <c r="V343" i="1"/>
  <c r="U343" i="1"/>
  <c r="Y343" i="1" s="1"/>
  <c r="T343" i="1"/>
  <c r="X342" i="1"/>
  <c r="W342" i="1"/>
  <c r="V342" i="1"/>
  <c r="U342" i="1"/>
  <c r="Y342" i="1" s="1"/>
  <c r="T342" i="1"/>
  <c r="X341" i="1"/>
  <c r="W341" i="1"/>
  <c r="V341" i="1"/>
  <c r="U341" i="1"/>
  <c r="Y341" i="1" s="1"/>
  <c r="T341" i="1"/>
  <c r="X340" i="1"/>
  <c r="X345" i="1" s="1"/>
  <c r="W340" i="1"/>
  <c r="V340" i="1"/>
  <c r="V345" i="1" s="1"/>
  <c r="U340" i="1"/>
  <c r="U345" i="1" s="1"/>
  <c r="T340" i="1"/>
  <c r="T333" i="1"/>
  <c r="Y332" i="1"/>
  <c r="X332" i="1"/>
  <c r="W332" i="1"/>
  <c r="W333" i="1" s="1"/>
  <c r="V332" i="1"/>
  <c r="U332" i="1"/>
  <c r="T332" i="1"/>
  <c r="X331" i="1"/>
  <c r="W331" i="1"/>
  <c r="V331" i="1"/>
  <c r="U331" i="1"/>
  <c r="Y331" i="1" s="1"/>
  <c r="T331" i="1"/>
  <c r="X330" i="1"/>
  <c r="W330" i="1"/>
  <c r="V330" i="1"/>
  <c r="U330" i="1"/>
  <c r="Y330" i="1" s="1"/>
  <c r="T330" i="1"/>
  <c r="X329" i="1"/>
  <c r="W329" i="1"/>
  <c r="V329" i="1"/>
  <c r="U329" i="1"/>
  <c r="Y329" i="1" s="1"/>
  <c r="T329" i="1"/>
  <c r="X328" i="1"/>
  <c r="X333" i="1" s="1"/>
  <c r="W328" i="1"/>
  <c r="V328" i="1"/>
  <c r="V333" i="1" s="1"/>
  <c r="U328" i="1"/>
  <c r="U333" i="1" s="1"/>
  <c r="T328" i="1"/>
  <c r="Y321" i="1"/>
  <c r="X321" i="1"/>
  <c r="W321" i="1"/>
  <c r="W322" i="1" s="1"/>
  <c r="V321" i="1"/>
  <c r="U321" i="1"/>
  <c r="T321" i="1"/>
  <c r="X320" i="1"/>
  <c r="W320" i="1"/>
  <c r="V320" i="1"/>
  <c r="U320" i="1"/>
  <c r="T320" i="1"/>
  <c r="Y320" i="1" s="1"/>
  <c r="X319" i="1"/>
  <c r="W319" i="1"/>
  <c r="V319" i="1"/>
  <c r="U319" i="1"/>
  <c r="T319" i="1"/>
  <c r="Y319" i="1" s="1"/>
  <c r="X318" i="1"/>
  <c r="W318" i="1"/>
  <c r="V318" i="1"/>
  <c r="U318" i="1"/>
  <c r="T318" i="1"/>
  <c r="Y318" i="1" s="1"/>
  <c r="X317" i="1"/>
  <c r="X322" i="1" s="1"/>
  <c r="W317" i="1"/>
  <c r="V317" i="1"/>
  <c r="V322" i="1" s="1"/>
  <c r="U317" i="1"/>
  <c r="U322" i="1" s="1"/>
  <c r="T317" i="1"/>
  <c r="T322" i="1" s="1"/>
  <c r="W311" i="1"/>
  <c r="Y310" i="1"/>
  <c r="X310" i="1"/>
  <c r="W310" i="1"/>
  <c r="V310" i="1"/>
  <c r="U310" i="1"/>
  <c r="T310" i="1"/>
  <c r="X309" i="1"/>
  <c r="W309" i="1"/>
  <c r="V309" i="1"/>
  <c r="U309" i="1"/>
  <c r="T309" i="1"/>
  <c r="Y309" i="1" s="1"/>
  <c r="X308" i="1"/>
  <c r="W308" i="1"/>
  <c r="V308" i="1"/>
  <c r="U308" i="1"/>
  <c r="T308" i="1"/>
  <c r="Y308" i="1" s="1"/>
  <c r="X307" i="1"/>
  <c r="W307" i="1"/>
  <c r="V307" i="1"/>
  <c r="U307" i="1"/>
  <c r="T307" i="1"/>
  <c r="Y307" i="1" s="1"/>
  <c r="X306" i="1"/>
  <c r="X311" i="1" s="1"/>
  <c r="W306" i="1"/>
  <c r="V306" i="1"/>
  <c r="V311" i="1" s="1"/>
  <c r="U306" i="1"/>
  <c r="U311" i="1" s="1"/>
  <c r="T306" i="1"/>
  <c r="T311" i="1" s="1"/>
  <c r="W300" i="1"/>
  <c r="Y299" i="1"/>
  <c r="X299" i="1"/>
  <c r="W299" i="1"/>
  <c r="V299" i="1"/>
  <c r="U299" i="1"/>
  <c r="T299" i="1"/>
  <c r="X298" i="1"/>
  <c r="W298" i="1"/>
  <c r="V298" i="1"/>
  <c r="U298" i="1"/>
  <c r="T298" i="1"/>
  <c r="Y298" i="1" s="1"/>
  <c r="X297" i="1"/>
  <c r="W297" i="1"/>
  <c r="V297" i="1"/>
  <c r="U297" i="1"/>
  <c r="T297" i="1"/>
  <c r="Y297" i="1" s="1"/>
  <c r="X296" i="1"/>
  <c r="W296" i="1"/>
  <c r="V296" i="1"/>
  <c r="U296" i="1"/>
  <c r="T296" i="1"/>
  <c r="Y296" i="1" s="1"/>
  <c r="X295" i="1"/>
  <c r="X300" i="1" s="1"/>
  <c r="W295" i="1"/>
  <c r="V295" i="1"/>
  <c r="V300" i="1" s="1"/>
  <c r="U295" i="1"/>
  <c r="U300" i="1" s="1"/>
  <c r="T295" i="1"/>
  <c r="T300" i="1" s="1"/>
  <c r="W289" i="1"/>
  <c r="Y288" i="1"/>
  <c r="X288" i="1"/>
  <c r="W288" i="1"/>
  <c r="V288" i="1"/>
  <c r="V289" i="1" s="1"/>
  <c r="U288" i="1"/>
  <c r="T288" i="1"/>
  <c r="X287" i="1"/>
  <c r="W287" i="1"/>
  <c r="V287" i="1"/>
  <c r="U287" i="1"/>
  <c r="T287" i="1"/>
  <c r="Y287" i="1" s="1"/>
  <c r="X286" i="1"/>
  <c r="W286" i="1"/>
  <c r="V286" i="1"/>
  <c r="U286" i="1"/>
  <c r="T286" i="1"/>
  <c r="Y286" i="1" s="1"/>
  <c r="X285" i="1"/>
  <c r="W285" i="1"/>
  <c r="V285" i="1"/>
  <c r="U285" i="1"/>
  <c r="T285" i="1"/>
  <c r="Y285" i="1" s="1"/>
  <c r="X284" i="1"/>
  <c r="X289" i="1" s="1"/>
  <c r="W284" i="1"/>
  <c r="V284" i="1"/>
  <c r="U284" i="1"/>
  <c r="U289" i="1" s="1"/>
  <c r="T284" i="1"/>
  <c r="T289" i="1" s="1"/>
  <c r="T277" i="1"/>
  <c r="Y276" i="1"/>
  <c r="X276" i="1"/>
  <c r="W276" i="1"/>
  <c r="V276" i="1"/>
  <c r="U276" i="1"/>
  <c r="T276" i="1"/>
  <c r="X275" i="1"/>
  <c r="Y275" i="1" s="1"/>
  <c r="W275" i="1"/>
  <c r="V275" i="1"/>
  <c r="U275" i="1"/>
  <c r="T275" i="1"/>
  <c r="X274" i="1"/>
  <c r="Y274" i="1" s="1"/>
  <c r="W274" i="1"/>
  <c r="V274" i="1"/>
  <c r="U274" i="1"/>
  <c r="T274" i="1"/>
  <c r="X273" i="1"/>
  <c r="Y273" i="1" s="1"/>
  <c r="W273" i="1"/>
  <c r="V273" i="1"/>
  <c r="U273" i="1"/>
  <c r="T273" i="1"/>
  <c r="Y272" i="1"/>
  <c r="X272" i="1"/>
  <c r="X277" i="1" s="1"/>
  <c r="W272" i="1"/>
  <c r="W277" i="1" s="1"/>
  <c r="V272" i="1"/>
  <c r="V277" i="1" s="1"/>
  <c r="U272" i="1"/>
  <c r="U277" i="1" s="1"/>
  <c r="T272" i="1"/>
  <c r="W266" i="1"/>
  <c r="Y265" i="1"/>
  <c r="X265" i="1"/>
  <c r="W265" i="1"/>
  <c r="V265" i="1"/>
  <c r="U265" i="1"/>
  <c r="T265" i="1"/>
  <c r="X264" i="1"/>
  <c r="W264" i="1"/>
  <c r="V264" i="1"/>
  <c r="U264" i="1"/>
  <c r="T264" i="1"/>
  <c r="Y264" i="1" s="1"/>
  <c r="X263" i="1"/>
  <c r="W263" i="1"/>
  <c r="V263" i="1"/>
  <c r="U263" i="1"/>
  <c r="T263" i="1"/>
  <c r="Y263" i="1" s="1"/>
  <c r="X262" i="1"/>
  <c r="W262" i="1"/>
  <c r="V262" i="1"/>
  <c r="U262" i="1"/>
  <c r="T262" i="1"/>
  <c r="Y262" i="1" s="1"/>
  <c r="X261" i="1"/>
  <c r="X266" i="1" s="1"/>
  <c r="W261" i="1"/>
  <c r="V261" i="1"/>
  <c r="V266" i="1" s="1"/>
  <c r="U261" i="1"/>
  <c r="U266" i="1" s="1"/>
  <c r="T261" i="1"/>
  <c r="T266" i="1" s="1"/>
  <c r="Y254" i="1"/>
  <c r="X254" i="1"/>
  <c r="W254" i="1"/>
  <c r="V254" i="1"/>
  <c r="V255" i="1" s="1"/>
  <c r="U254" i="1"/>
  <c r="T254" i="1"/>
  <c r="X253" i="1"/>
  <c r="Y253" i="1" s="1"/>
  <c r="W253" i="1"/>
  <c r="V253" i="1"/>
  <c r="U253" i="1"/>
  <c r="T253" i="1"/>
  <c r="X252" i="1"/>
  <c r="Y252" i="1" s="1"/>
  <c r="W252" i="1"/>
  <c r="V252" i="1"/>
  <c r="U252" i="1"/>
  <c r="T252" i="1"/>
  <c r="X251" i="1"/>
  <c r="Y251" i="1" s="1"/>
  <c r="W251" i="1"/>
  <c r="V251" i="1"/>
  <c r="U251" i="1"/>
  <c r="T251" i="1"/>
  <c r="X250" i="1"/>
  <c r="X255" i="1" s="1"/>
  <c r="W250" i="1"/>
  <c r="W255" i="1" s="1"/>
  <c r="V250" i="1"/>
  <c r="U250" i="1"/>
  <c r="U255" i="1" s="1"/>
  <c r="T250" i="1"/>
  <c r="T255" i="1" s="1"/>
  <c r="X243" i="1"/>
  <c r="X244" i="1" s="1"/>
  <c r="W243" i="1"/>
  <c r="V243" i="1"/>
  <c r="V244" i="1" s="1"/>
  <c r="U243" i="1"/>
  <c r="Y243" i="1" s="1"/>
  <c r="T243" i="1"/>
  <c r="Y242" i="1"/>
  <c r="X242" i="1"/>
  <c r="W242" i="1"/>
  <c r="V242" i="1"/>
  <c r="U242" i="1"/>
  <c r="T242" i="1"/>
  <c r="Y241" i="1"/>
  <c r="X241" i="1"/>
  <c r="W241" i="1"/>
  <c r="V241" i="1"/>
  <c r="U241" i="1"/>
  <c r="T241" i="1"/>
  <c r="Y240" i="1"/>
  <c r="X240" i="1"/>
  <c r="W240" i="1"/>
  <c r="V240" i="1"/>
  <c r="U240" i="1"/>
  <c r="T240" i="1"/>
  <c r="Y239" i="1"/>
  <c r="X239" i="1"/>
  <c r="W239" i="1"/>
  <c r="W244" i="1" s="1"/>
  <c r="V239" i="1"/>
  <c r="U239" i="1"/>
  <c r="U244" i="1" s="1"/>
  <c r="T239" i="1"/>
  <c r="T244" i="1" s="1"/>
  <c r="W233" i="1"/>
  <c r="Y232" i="1"/>
  <c r="X232" i="1"/>
  <c r="W232" i="1"/>
  <c r="V232" i="1"/>
  <c r="V233" i="1" s="1"/>
  <c r="U232" i="1"/>
  <c r="T232" i="1"/>
  <c r="X231" i="1"/>
  <c r="W231" i="1"/>
  <c r="V231" i="1"/>
  <c r="U231" i="1"/>
  <c r="T231" i="1"/>
  <c r="Y231" i="1" s="1"/>
  <c r="X230" i="1"/>
  <c r="W230" i="1"/>
  <c r="V230" i="1"/>
  <c r="U230" i="1"/>
  <c r="T230" i="1"/>
  <c r="Y230" i="1" s="1"/>
  <c r="X229" i="1"/>
  <c r="W229" i="1"/>
  <c r="V229" i="1"/>
  <c r="U229" i="1"/>
  <c r="T229" i="1"/>
  <c r="Y229" i="1" s="1"/>
  <c r="X228" i="1"/>
  <c r="X233" i="1" s="1"/>
  <c r="W228" i="1"/>
  <c r="V228" i="1"/>
  <c r="U228" i="1"/>
  <c r="U233" i="1" s="1"/>
  <c r="T228" i="1"/>
  <c r="T233" i="1" s="1"/>
  <c r="W222" i="1"/>
  <c r="T222" i="1"/>
  <c r="Y221" i="1"/>
  <c r="X221" i="1"/>
  <c r="W221" i="1"/>
  <c r="V221" i="1"/>
  <c r="U221" i="1"/>
  <c r="T221" i="1"/>
  <c r="X220" i="1"/>
  <c r="Y220" i="1" s="1"/>
  <c r="W220" i="1"/>
  <c r="V220" i="1"/>
  <c r="U220" i="1"/>
  <c r="T220" i="1"/>
  <c r="X219" i="1"/>
  <c r="Y219" i="1" s="1"/>
  <c r="W219" i="1"/>
  <c r="V219" i="1"/>
  <c r="U219" i="1"/>
  <c r="T219" i="1"/>
  <c r="X218" i="1"/>
  <c r="Y218" i="1" s="1"/>
  <c r="W218" i="1"/>
  <c r="V218" i="1"/>
  <c r="U218" i="1"/>
  <c r="T218" i="1"/>
  <c r="X217" i="1"/>
  <c r="X222" i="1" s="1"/>
  <c r="W217" i="1"/>
  <c r="V217" i="1"/>
  <c r="V222" i="1" s="1"/>
  <c r="U217" i="1"/>
  <c r="U222" i="1" s="1"/>
  <c r="T217" i="1"/>
  <c r="T210" i="1"/>
  <c r="Y209" i="1"/>
  <c r="X209" i="1"/>
  <c r="W209" i="1"/>
  <c r="V209" i="1"/>
  <c r="U209" i="1"/>
  <c r="T209" i="1"/>
  <c r="X208" i="1"/>
  <c r="Y208" i="1" s="1"/>
  <c r="W208" i="1"/>
  <c r="V208" i="1"/>
  <c r="U208" i="1"/>
  <c r="T208" i="1"/>
  <c r="X207" i="1"/>
  <c r="Y207" i="1" s="1"/>
  <c r="W207" i="1"/>
  <c r="V207" i="1"/>
  <c r="U207" i="1"/>
  <c r="T207" i="1"/>
  <c r="X206" i="1"/>
  <c r="Y206" i="1" s="1"/>
  <c r="W206" i="1"/>
  <c r="V206" i="1"/>
  <c r="U206" i="1"/>
  <c r="T206" i="1"/>
  <c r="X205" i="1"/>
  <c r="X210" i="1" s="1"/>
  <c r="W205" i="1"/>
  <c r="W210" i="1" s="1"/>
  <c r="V205" i="1"/>
  <c r="V210" i="1" s="1"/>
  <c r="U205" i="1"/>
  <c r="U210" i="1" s="1"/>
  <c r="T205" i="1"/>
  <c r="W199" i="1"/>
  <c r="Y198" i="1"/>
  <c r="X198" i="1"/>
  <c r="W198" i="1"/>
  <c r="V198" i="1"/>
  <c r="U198" i="1"/>
  <c r="T198" i="1"/>
  <c r="X197" i="1"/>
  <c r="W197" i="1"/>
  <c r="V197" i="1"/>
  <c r="U197" i="1"/>
  <c r="T197" i="1"/>
  <c r="Y197" i="1" s="1"/>
  <c r="X196" i="1"/>
  <c r="W196" i="1"/>
  <c r="V196" i="1"/>
  <c r="U196" i="1"/>
  <c r="T196" i="1"/>
  <c r="Y196" i="1" s="1"/>
  <c r="X195" i="1"/>
  <c r="W195" i="1"/>
  <c r="V195" i="1"/>
  <c r="U195" i="1"/>
  <c r="T195" i="1"/>
  <c r="Y195" i="1" s="1"/>
  <c r="X194" i="1"/>
  <c r="X199" i="1" s="1"/>
  <c r="W194" i="1"/>
  <c r="V194" i="1"/>
  <c r="V199" i="1" s="1"/>
  <c r="U194" i="1"/>
  <c r="U199" i="1" s="1"/>
  <c r="T194" i="1"/>
  <c r="T199" i="1" s="1"/>
  <c r="W188" i="1"/>
  <c r="V188" i="1"/>
  <c r="X187" i="1"/>
  <c r="W187" i="1"/>
  <c r="V187" i="1"/>
  <c r="U187" i="1"/>
  <c r="Y187" i="1" s="1"/>
  <c r="T187" i="1"/>
  <c r="X186" i="1"/>
  <c r="W186" i="1"/>
  <c r="V186" i="1"/>
  <c r="U186" i="1"/>
  <c r="T186" i="1"/>
  <c r="Y186" i="1" s="1"/>
  <c r="X185" i="1"/>
  <c r="W185" i="1"/>
  <c r="V185" i="1"/>
  <c r="U185" i="1"/>
  <c r="T185" i="1"/>
  <c r="Y185" i="1" s="1"/>
  <c r="X184" i="1"/>
  <c r="W184" i="1"/>
  <c r="V184" i="1"/>
  <c r="U184" i="1"/>
  <c r="T184" i="1"/>
  <c r="Y184" i="1" s="1"/>
  <c r="X183" i="1"/>
  <c r="X188" i="1" s="1"/>
  <c r="W183" i="1"/>
  <c r="V183" i="1"/>
  <c r="U183" i="1"/>
  <c r="U188" i="1" s="1"/>
  <c r="T183" i="1"/>
  <c r="T188" i="1" s="1"/>
  <c r="W176" i="1"/>
  <c r="T176" i="1"/>
  <c r="Y175" i="1"/>
  <c r="X175" i="1"/>
  <c r="W175" i="1"/>
  <c r="V175" i="1"/>
  <c r="U175" i="1"/>
  <c r="T175" i="1"/>
  <c r="X174" i="1"/>
  <c r="W174" i="1"/>
  <c r="V174" i="1"/>
  <c r="U174" i="1"/>
  <c r="Y174" i="1" s="1"/>
  <c r="T174" i="1"/>
  <c r="X173" i="1"/>
  <c r="W173" i="1"/>
  <c r="V173" i="1"/>
  <c r="U173" i="1"/>
  <c r="Y173" i="1" s="1"/>
  <c r="T173" i="1"/>
  <c r="X172" i="1"/>
  <c r="W172" i="1"/>
  <c r="V172" i="1"/>
  <c r="U172" i="1"/>
  <c r="Y172" i="1" s="1"/>
  <c r="T172" i="1"/>
  <c r="X171" i="1"/>
  <c r="X176" i="1" s="1"/>
  <c r="W171" i="1"/>
  <c r="V171" i="1"/>
  <c r="V176" i="1" s="1"/>
  <c r="U171" i="1"/>
  <c r="U176" i="1" s="1"/>
  <c r="T171" i="1"/>
  <c r="W165" i="1"/>
  <c r="X164" i="1"/>
  <c r="W164" i="1"/>
  <c r="V164" i="1"/>
  <c r="U164" i="1"/>
  <c r="Y164" i="1" s="1"/>
  <c r="T164" i="1"/>
  <c r="X163" i="1"/>
  <c r="W163" i="1"/>
  <c r="V163" i="1"/>
  <c r="U163" i="1"/>
  <c r="T163" i="1"/>
  <c r="Y163" i="1" s="1"/>
  <c r="X162" i="1"/>
  <c r="W162" i="1"/>
  <c r="V162" i="1"/>
  <c r="U162" i="1"/>
  <c r="T162" i="1"/>
  <c r="Y162" i="1" s="1"/>
  <c r="X161" i="1"/>
  <c r="W161" i="1"/>
  <c r="V161" i="1"/>
  <c r="U161" i="1"/>
  <c r="T161" i="1"/>
  <c r="Y161" i="1" s="1"/>
  <c r="X160" i="1"/>
  <c r="X165" i="1" s="1"/>
  <c r="W160" i="1"/>
  <c r="V160" i="1"/>
  <c r="V165" i="1" s="1"/>
  <c r="U160" i="1"/>
  <c r="U165" i="1" s="1"/>
  <c r="T160" i="1"/>
  <c r="T165" i="1" s="1"/>
  <c r="W154" i="1"/>
  <c r="T154" i="1"/>
  <c r="Y153" i="1"/>
  <c r="X153" i="1"/>
  <c r="W153" i="1"/>
  <c r="V153" i="1"/>
  <c r="U153" i="1"/>
  <c r="T153" i="1"/>
  <c r="X152" i="1"/>
  <c r="Y152" i="1" s="1"/>
  <c r="W152" i="1"/>
  <c r="V152" i="1"/>
  <c r="U152" i="1"/>
  <c r="T152" i="1"/>
  <c r="X151" i="1"/>
  <c r="Y151" i="1" s="1"/>
  <c r="W151" i="1"/>
  <c r="V151" i="1"/>
  <c r="U151" i="1"/>
  <c r="T151" i="1"/>
  <c r="X150" i="1"/>
  <c r="Y150" i="1" s="1"/>
  <c r="W150" i="1"/>
  <c r="V150" i="1"/>
  <c r="U150" i="1"/>
  <c r="T150" i="1"/>
  <c r="X149" i="1"/>
  <c r="X154" i="1" s="1"/>
  <c r="W149" i="1"/>
  <c r="V149" i="1"/>
  <c r="V154" i="1" s="1"/>
  <c r="U149" i="1"/>
  <c r="U154" i="1" s="1"/>
  <c r="T149" i="1"/>
  <c r="X143" i="1"/>
  <c r="W143" i="1"/>
  <c r="X142" i="1"/>
  <c r="W142" i="1"/>
  <c r="V142" i="1"/>
  <c r="Y142" i="1" s="1"/>
  <c r="U142" i="1"/>
  <c r="T142" i="1"/>
  <c r="T143" i="1" s="1"/>
  <c r="X141" i="1"/>
  <c r="W141" i="1"/>
  <c r="V141" i="1"/>
  <c r="U141" i="1"/>
  <c r="Y141" i="1" s="1"/>
  <c r="T141" i="1"/>
  <c r="X140" i="1"/>
  <c r="W140" i="1"/>
  <c r="V140" i="1"/>
  <c r="U140" i="1"/>
  <c r="Y140" i="1" s="1"/>
  <c r="T140" i="1"/>
  <c r="X139" i="1"/>
  <c r="W139" i="1"/>
  <c r="V139" i="1"/>
  <c r="U139" i="1"/>
  <c r="Y139" i="1" s="1"/>
  <c r="T139" i="1"/>
  <c r="X138" i="1"/>
  <c r="W138" i="1"/>
  <c r="V138" i="1"/>
  <c r="V143" i="1" s="1"/>
  <c r="U138" i="1"/>
  <c r="U143" i="1" s="1"/>
  <c r="T138" i="1"/>
  <c r="W131" i="1"/>
  <c r="Y130" i="1"/>
  <c r="X130" i="1"/>
  <c r="W130" i="1"/>
  <c r="V130" i="1"/>
  <c r="U130" i="1"/>
  <c r="T130" i="1"/>
  <c r="T131" i="1" s="1"/>
  <c r="X129" i="1"/>
  <c r="Y129" i="1" s="1"/>
  <c r="W129" i="1"/>
  <c r="V129" i="1"/>
  <c r="U129" i="1"/>
  <c r="T129" i="1"/>
  <c r="X128" i="1"/>
  <c r="Y128" i="1" s="1"/>
  <c r="W128" i="1"/>
  <c r="V128" i="1"/>
  <c r="U128" i="1"/>
  <c r="T128" i="1"/>
  <c r="X127" i="1"/>
  <c r="Y127" i="1" s="1"/>
  <c r="W127" i="1"/>
  <c r="V127" i="1"/>
  <c r="U127" i="1"/>
  <c r="T127" i="1"/>
  <c r="X126" i="1"/>
  <c r="X131" i="1" s="1"/>
  <c r="W126" i="1"/>
  <c r="V126" i="1"/>
  <c r="V131" i="1" s="1"/>
  <c r="U126" i="1"/>
  <c r="U131" i="1" s="1"/>
  <c r="T126" i="1"/>
  <c r="Y119" i="1"/>
  <c r="X119" i="1"/>
  <c r="W119" i="1"/>
  <c r="V119" i="1"/>
  <c r="U119" i="1"/>
  <c r="T119" i="1"/>
  <c r="X118" i="1"/>
  <c r="Y118" i="1" s="1"/>
  <c r="W118" i="1"/>
  <c r="V118" i="1"/>
  <c r="U118" i="1"/>
  <c r="T118" i="1"/>
  <c r="X117" i="1"/>
  <c r="Y117" i="1" s="1"/>
  <c r="W117" i="1"/>
  <c r="V117" i="1"/>
  <c r="U117" i="1"/>
  <c r="T117" i="1"/>
  <c r="X116" i="1"/>
  <c r="Y116" i="1" s="1"/>
  <c r="W116" i="1"/>
  <c r="V116" i="1"/>
  <c r="U116" i="1"/>
  <c r="T116" i="1"/>
  <c r="X115" i="1"/>
  <c r="Y115" i="1" s="1"/>
  <c r="W115" i="1"/>
  <c r="W120" i="1" s="1"/>
  <c r="V115" i="1"/>
  <c r="V120" i="1" s="1"/>
  <c r="U115" i="1"/>
  <c r="U120" i="1" s="1"/>
  <c r="T115" i="1"/>
  <c r="T120" i="1" s="1"/>
  <c r="W109" i="1"/>
  <c r="X108" i="1"/>
  <c r="W108" i="1"/>
  <c r="V108" i="1"/>
  <c r="Y108" i="1" s="1"/>
  <c r="U108" i="1"/>
  <c r="T108" i="1"/>
  <c r="X107" i="1"/>
  <c r="W107" i="1"/>
  <c r="V107" i="1"/>
  <c r="U107" i="1"/>
  <c r="T107" i="1"/>
  <c r="Y107" i="1" s="1"/>
  <c r="X106" i="1"/>
  <c r="W106" i="1"/>
  <c r="V106" i="1"/>
  <c r="U106" i="1"/>
  <c r="T106" i="1"/>
  <c r="Y106" i="1" s="1"/>
  <c r="X105" i="1"/>
  <c r="W105" i="1"/>
  <c r="V105" i="1"/>
  <c r="U105" i="1"/>
  <c r="T105" i="1"/>
  <c r="Y105" i="1" s="1"/>
  <c r="X104" i="1"/>
  <c r="X109" i="1" s="1"/>
  <c r="W104" i="1"/>
  <c r="V104" i="1"/>
  <c r="V109" i="1" s="1"/>
  <c r="U104" i="1"/>
  <c r="U109" i="1" s="1"/>
  <c r="T104" i="1"/>
  <c r="T109" i="1" s="1"/>
  <c r="T98" i="1"/>
  <c r="Y97" i="1"/>
  <c r="X97" i="1"/>
  <c r="W97" i="1"/>
  <c r="V97" i="1"/>
  <c r="U97" i="1"/>
  <c r="T97" i="1"/>
  <c r="X96" i="1"/>
  <c r="Y96" i="1" s="1"/>
  <c r="W96" i="1"/>
  <c r="V96" i="1"/>
  <c r="U96" i="1"/>
  <c r="T96" i="1"/>
  <c r="X95" i="1"/>
  <c r="Y95" i="1" s="1"/>
  <c r="W95" i="1"/>
  <c r="V95" i="1"/>
  <c r="U95" i="1"/>
  <c r="T95" i="1"/>
  <c r="X94" i="1"/>
  <c r="Y94" i="1" s="1"/>
  <c r="W94" i="1"/>
  <c r="V94" i="1"/>
  <c r="U94" i="1"/>
  <c r="T94" i="1"/>
  <c r="X93" i="1"/>
  <c r="X98" i="1" s="1"/>
  <c r="W93" i="1"/>
  <c r="W98" i="1" s="1"/>
  <c r="V93" i="1"/>
  <c r="V98" i="1" s="1"/>
  <c r="U93" i="1"/>
  <c r="U98" i="1" s="1"/>
  <c r="T93" i="1"/>
  <c r="W87" i="1"/>
  <c r="V87" i="1"/>
  <c r="X86" i="1"/>
  <c r="W86" i="1"/>
  <c r="V86" i="1"/>
  <c r="U86" i="1"/>
  <c r="Y86" i="1" s="1"/>
  <c r="T86" i="1"/>
  <c r="X85" i="1"/>
  <c r="W85" i="1"/>
  <c r="V85" i="1"/>
  <c r="U85" i="1"/>
  <c r="T85" i="1"/>
  <c r="Y85" i="1" s="1"/>
  <c r="X84" i="1"/>
  <c r="W84" i="1"/>
  <c r="V84" i="1"/>
  <c r="U84" i="1"/>
  <c r="T84" i="1"/>
  <c r="Y84" i="1" s="1"/>
  <c r="X83" i="1"/>
  <c r="W83" i="1"/>
  <c r="V83" i="1"/>
  <c r="U83" i="1"/>
  <c r="T83" i="1"/>
  <c r="Y83" i="1" s="1"/>
  <c r="X82" i="1"/>
  <c r="X87" i="1" s="1"/>
  <c r="W82" i="1"/>
  <c r="V82" i="1"/>
  <c r="U82" i="1"/>
  <c r="U87" i="1" s="1"/>
  <c r="T82" i="1"/>
  <c r="T87" i="1" s="1"/>
  <c r="W76" i="1"/>
  <c r="Y75" i="1"/>
  <c r="X75" i="1"/>
  <c r="W75" i="1"/>
  <c r="V75" i="1"/>
  <c r="V76" i="1" s="1"/>
  <c r="U75" i="1"/>
  <c r="T75" i="1"/>
  <c r="X74" i="1"/>
  <c r="W74" i="1"/>
  <c r="V74" i="1"/>
  <c r="U74" i="1"/>
  <c r="T74" i="1"/>
  <c r="Y74" i="1" s="1"/>
  <c r="X73" i="1"/>
  <c r="W73" i="1"/>
  <c r="V73" i="1"/>
  <c r="U73" i="1"/>
  <c r="T73" i="1"/>
  <c r="Y73" i="1" s="1"/>
  <c r="X72" i="1"/>
  <c r="W72" i="1"/>
  <c r="V72" i="1"/>
  <c r="U72" i="1"/>
  <c r="T72" i="1"/>
  <c r="Y72" i="1" s="1"/>
  <c r="X71" i="1"/>
  <c r="X76" i="1" s="1"/>
  <c r="W71" i="1"/>
  <c r="V71" i="1"/>
  <c r="U71" i="1"/>
  <c r="U76" i="1" s="1"/>
  <c r="T71" i="1"/>
  <c r="T76" i="1" s="1"/>
  <c r="W64" i="1"/>
  <c r="V64" i="1"/>
  <c r="Y64" i="1" s="1"/>
  <c r="U64" i="1"/>
  <c r="T64" i="1"/>
  <c r="W63" i="1"/>
  <c r="V63" i="1"/>
  <c r="U63" i="1"/>
  <c r="T63" i="1"/>
  <c r="Y63" i="1" s="1"/>
  <c r="W62" i="1"/>
  <c r="V62" i="1"/>
  <c r="U62" i="1"/>
  <c r="T62" i="1"/>
  <c r="Y62" i="1" s="1"/>
  <c r="W61" i="1"/>
  <c r="V61" i="1"/>
  <c r="U61" i="1"/>
  <c r="T61" i="1"/>
  <c r="Y61" i="1" s="1"/>
  <c r="W60" i="1"/>
  <c r="W65" i="1" s="1"/>
  <c r="V60" i="1"/>
  <c r="V65" i="1" s="1"/>
  <c r="U60" i="1"/>
  <c r="Y60" i="1" s="1"/>
  <c r="T60" i="1"/>
  <c r="T65" i="1" s="1"/>
  <c r="W53" i="1"/>
  <c r="Y53" i="1" s="1"/>
  <c r="V53" i="1"/>
  <c r="U53" i="1"/>
  <c r="T53" i="1"/>
  <c r="W52" i="1"/>
  <c r="V52" i="1"/>
  <c r="U52" i="1"/>
  <c r="T52" i="1"/>
  <c r="Y52" i="1" s="1"/>
  <c r="W51" i="1"/>
  <c r="V51" i="1"/>
  <c r="U51" i="1"/>
  <c r="T51" i="1"/>
  <c r="Y51" i="1" s="1"/>
  <c r="W50" i="1"/>
  <c r="Y50" i="1" s="1"/>
  <c r="V50" i="1"/>
  <c r="U50" i="1"/>
  <c r="T50" i="1"/>
  <c r="W49" i="1"/>
  <c r="W54" i="1" s="1"/>
  <c r="V49" i="1"/>
  <c r="V54" i="1" s="1"/>
  <c r="U49" i="1"/>
  <c r="Y49" i="1" s="1"/>
  <c r="T49" i="1"/>
  <c r="T54" i="1" s="1"/>
  <c r="AC41" i="1"/>
  <c r="AB41" i="1"/>
  <c r="AA41" i="1"/>
  <c r="Z41" i="1"/>
  <c r="Y41" i="1"/>
  <c r="X41" i="1"/>
  <c r="AD41" i="1" s="1"/>
  <c r="AC40" i="1"/>
  <c r="AB40" i="1"/>
  <c r="AA40" i="1"/>
  <c r="Z40" i="1"/>
  <c r="Y40" i="1"/>
  <c r="X40" i="1"/>
  <c r="AD40" i="1" s="1"/>
  <c r="AC39" i="1"/>
  <c r="AB39" i="1"/>
  <c r="AA39" i="1"/>
  <c r="Z39" i="1"/>
  <c r="Y39" i="1"/>
  <c r="X39" i="1"/>
  <c r="AD39" i="1" s="1"/>
  <c r="AC38" i="1"/>
  <c r="AB38" i="1"/>
  <c r="AA38" i="1"/>
  <c r="Z38" i="1"/>
  <c r="Z42" i="1" s="1"/>
  <c r="Y38" i="1"/>
  <c r="AD38" i="1" s="1"/>
  <c r="X38" i="1"/>
  <c r="AC37" i="1"/>
  <c r="AC42" i="1" s="1"/>
  <c r="AB37" i="1"/>
  <c r="AB42" i="1" s="1"/>
  <c r="AA37" i="1"/>
  <c r="AA42" i="1" s="1"/>
  <c r="Z37" i="1"/>
  <c r="Y37" i="1"/>
  <c r="Y42" i="1" s="1"/>
  <c r="X37" i="1"/>
  <c r="AE31" i="1"/>
  <c r="AF30" i="1"/>
  <c r="AE30" i="1"/>
  <c r="AD30" i="1"/>
  <c r="AC30" i="1"/>
  <c r="AB30" i="1"/>
  <c r="AA30" i="1"/>
  <c r="Z30" i="1"/>
  <c r="AE29" i="1"/>
  <c r="AD29" i="1"/>
  <c r="AC29" i="1"/>
  <c r="AB29" i="1"/>
  <c r="AA29" i="1"/>
  <c r="Z29" i="1"/>
  <c r="AF29" i="1" s="1"/>
  <c r="AE28" i="1"/>
  <c r="AD28" i="1"/>
  <c r="AC28" i="1"/>
  <c r="AB28" i="1"/>
  <c r="AA28" i="1"/>
  <c r="Z28" i="1"/>
  <c r="AF28" i="1" s="1"/>
  <c r="AE27" i="1"/>
  <c r="AD27" i="1"/>
  <c r="AC27" i="1"/>
  <c r="AB27" i="1"/>
  <c r="AA27" i="1"/>
  <c r="AF27" i="1" s="1"/>
  <c r="Z27" i="1"/>
  <c r="AE26" i="1"/>
  <c r="AD26" i="1"/>
  <c r="AD31" i="1" s="1"/>
  <c r="AC26" i="1"/>
  <c r="AC31" i="1" s="1"/>
  <c r="AB26" i="1"/>
  <c r="AB31" i="1" s="1"/>
  <c r="AA26" i="1"/>
  <c r="AA31" i="1" s="1"/>
  <c r="Z26" i="1"/>
  <c r="AE19" i="1"/>
  <c r="AD19" i="1"/>
  <c r="AC19" i="1"/>
  <c r="AB19" i="1"/>
  <c r="AA19" i="1"/>
  <c r="Z19" i="1"/>
  <c r="AF19" i="1" s="1"/>
  <c r="AF18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F17" i="1" s="1"/>
  <c r="AE16" i="1"/>
  <c r="AD16" i="1"/>
  <c r="AD20" i="1" s="1"/>
  <c r="AC16" i="1"/>
  <c r="AB16" i="1"/>
  <c r="AA16" i="1"/>
  <c r="AF16" i="1" s="1"/>
  <c r="Z16" i="1"/>
  <c r="AE15" i="1"/>
  <c r="AE20" i="1" s="1"/>
  <c r="AD15" i="1"/>
  <c r="AC15" i="1"/>
  <c r="AC20" i="1" s="1"/>
  <c r="AB15" i="1"/>
  <c r="AB20" i="1" s="1"/>
  <c r="AA15" i="1"/>
  <c r="AA20" i="1" s="1"/>
  <c r="Z15" i="1"/>
  <c r="Z20" i="1" s="1"/>
  <c r="S8" i="1"/>
  <c r="R8" i="1"/>
  <c r="Q8" i="1"/>
  <c r="T8" i="1" s="1"/>
  <c r="S7" i="1"/>
  <c r="T7" i="1" s="1"/>
  <c r="R7" i="1"/>
  <c r="Q7" i="1"/>
  <c r="T6" i="1"/>
  <c r="S6" i="1"/>
  <c r="R6" i="1"/>
  <c r="Q6" i="1"/>
  <c r="S5" i="1"/>
  <c r="R5" i="1"/>
  <c r="R9" i="1" s="1"/>
  <c r="Q5" i="1"/>
  <c r="Q9" i="1" s="1"/>
  <c r="S4" i="1"/>
  <c r="S9" i="1" s="1"/>
  <c r="R4" i="1"/>
  <c r="Q4" i="1"/>
  <c r="Y452" i="1" l="1"/>
  <c r="Y441" i="1"/>
  <c r="Y430" i="1"/>
  <c r="Y418" i="1"/>
  <c r="AK409" i="1"/>
  <c r="AK408" i="1"/>
  <c r="AK410" i="1"/>
  <c r="AK411" i="1"/>
  <c r="AJ411" i="1"/>
  <c r="AI411" i="1"/>
  <c r="AH411" i="1"/>
  <c r="AG411" i="1"/>
  <c r="AG407" i="1"/>
  <c r="AG408" i="1"/>
  <c r="AG409" i="1"/>
  <c r="AG410" i="1"/>
  <c r="AH407" i="1"/>
  <c r="AH408" i="1"/>
  <c r="AH409" i="1"/>
  <c r="AH410" i="1"/>
  <c r="AI407" i="1"/>
  <c r="AI408" i="1"/>
  <c r="AI409" i="1"/>
  <c r="AI410" i="1"/>
  <c r="AJ407" i="1"/>
  <c r="AJ408" i="1"/>
  <c r="AJ409" i="1"/>
  <c r="AJ410" i="1"/>
  <c r="AK407" i="1"/>
  <c r="Y396" i="1"/>
  <c r="Y385" i="1"/>
  <c r="AK363" i="1"/>
  <c r="AK365" i="1"/>
  <c r="AK366" i="1"/>
  <c r="AG366" i="1"/>
  <c r="AJ366" i="1"/>
  <c r="AI366" i="1"/>
  <c r="AH366" i="1"/>
  <c r="AK364" i="1"/>
  <c r="AG362" i="1"/>
  <c r="AG363" i="1"/>
  <c r="AG364" i="1"/>
  <c r="AG365" i="1"/>
  <c r="AH362" i="1"/>
  <c r="AH363" i="1"/>
  <c r="AH364" i="1"/>
  <c r="AH365" i="1"/>
  <c r="AI362" i="1"/>
  <c r="AI363" i="1"/>
  <c r="AI364" i="1"/>
  <c r="AI365" i="1"/>
  <c r="AJ362" i="1"/>
  <c r="AJ363" i="1"/>
  <c r="AJ364" i="1"/>
  <c r="AJ365" i="1"/>
  <c r="AK362" i="1"/>
  <c r="AK352" i="1"/>
  <c r="AK354" i="1"/>
  <c r="AK355" i="1"/>
  <c r="AJ355" i="1"/>
  <c r="AI355" i="1"/>
  <c r="AH355" i="1"/>
  <c r="AG355" i="1"/>
  <c r="AK353" i="1"/>
  <c r="AG351" i="1"/>
  <c r="AG352" i="1"/>
  <c r="AG353" i="1"/>
  <c r="AG354" i="1"/>
  <c r="AH351" i="1"/>
  <c r="AH352" i="1"/>
  <c r="AH353" i="1"/>
  <c r="AH354" i="1"/>
  <c r="AI351" i="1"/>
  <c r="AI352" i="1"/>
  <c r="AI353" i="1"/>
  <c r="AI354" i="1"/>
  <c r="AJ351" i="1"/>
  <c r="AJ352" i="1"/>
  <c r="AJ353" i="1"/>
  <c r="AJ354" i="1"/>
  <c r="AK351" i="1"/>
  <c r="Y340" i="1"/>
  <c r="Y328" i="1"/>
  <c r="Y317" i="1"/>
  <c r="Y306" i="1"/>
  <c r="Y295" i="1"/>
  <c r="Y284" i="1"/>
  <c r="Y277" i="1"/>
  <c r="AI275" i="1" s="1"/>
  <c r="AK275" i="1"/>
  <c r="AJ275" i="1"/>
  <c r="AH275" i="1"/>
  <c r="AH274" i="1"/>
  <c r="AJ274" i="1"/>
  <c r="AI274" i="1"/>
  <c r="AH272" i="1"/>
  <c r="Y261" i="1"/>
  <c r="Y250" i="1"/>
  <c r="AJ239" i="1"/>
  <c r="AK241" i="1"/>
  <c r="AK243" i="1"/>
  <c r="AJ243" i="1"/>
  <c r="AI243" i="1"/>
  <c r="Y244" i="1"/>
  <c r="AG243" i="1" s="1"/>
  <c r="AG239" i="1"/>
  <c r="AG240" i="1"/>
  <c r="AG241" i="1"/>
  <c r="AG242" i="1"/>
  <c r="AH240" i="1"/>
  <c r="AH242" i="1"/>
  <c r="AH239" i="1"/>
  <c r="AI242" i="1"/>
  <c r="AJ241" i="1"/>
  <c r="AK239" i="1"/>
  <c r="AK240" i="1"/>
  <c r="AK242" i="1"/>
  <c r="Y228" i="1"/>
  <c r="Y217" i="1"/>
  <c r="Y205" i="1"/>
  <c r="Y194" i="1"/>
  <c r="Y183" i="1"/>
  <c r="Y171" i="1"/>
  <c r="Y160" i="1"/>
  <c r="Y149" i="1"/>
  <c r="Y138" i="1"/>
  <c r="Y126" i="1"/>
  <c r="Y120" i="1"/>
  <c r="AH115" i="1"/>
  <c r="AJ115" i="1"/>
  <c r="AI115" i="1"/>
  <c r="AG115" i="1"/>
  <c r="AK117" i="1"/>
  <c r="AJ117" i="1"/>
  <c r="AH117" i="1"/>
  <c r="AI117" i="1"/>
  <c r="AG117" i="1"/>
  <c r="AI119" i="1"/>
  <c r="AH116" i="1"/>
  <c r="AI116" i="1"/>
  <c r="AJ116" i="1"/>
  <c r="AG116" i="1"/>
  <c r="AH118" i="1"/>
  <c r="AK118" i="1"/>
  <c r="AJ118" i="1"/>
  <c r="AI118" i="1"/>
  <c r="AG118" i="1"/>
  <c r="AG119" i="1"/>
  <c r="AH119" i="1"/>
  <c r="AJ119" i="1"/>
  <c r="X120" i="1"/>
  <c r="AK115" i="1" s="1"/>
  <c r="Y104" i="1"/>
  <c r="Y93" i="1"/>
  <c r="Y82" i="1"/>
  <c r="Y71" i="1"/>
  <c r="AI64" i="1"/>
  <c r="AH64" i="1"/>
  <c r="AG64" i="1"/>
  <c r="Y65" i="1"/>
  <c r="AJ62" i="1" s="1"/>
  <c r="AG60" i="1"/>
  <c r="AJ60" i="1"/>
  <c r="AI60" i="1"/>
  <c r="U65" i="1"/>
  <c r="AH60" i="1" s="1"/>
  <c r="AJ51" i="1"/>
  <c r="AI51" i="1"/>
  <c r="AH51" i="1"/>
  <c r="AG51" i="1"/>
  <c r="Y54" i="1"/>
  <c r="AJ52" i="1" s="1"/>
  <c r="AJ49" i="1"/>
  <c r="AI49" i="1"/>
  <c r="AG49" i="1"/>
  <c r="AH50" i="1"/>
  <c r="AG50" i="1"/>
  <c r="AJ50" i="1"/>
  <c r="AG53" i="1"/>
  <c r="U54" i="1"/>
  <c r="AH52" i="1" s="1"/>
  <c r="AD37" i="1"/>
  <c r="X42" i="1"/>
  <c r="Z31" i="1"/>
  <c r="AF26" i="1"/>
  <c r="AF15" i="1"/>
  <c r="T5" i="1"/>
  <c r="T4" i="1"/>
  <c r="Y457" i="1" l="1"/>
  <c r="AJ452" i="1" s="1"/>
  <c r="AK452" i="1"/>
  <c r="Y446" i="1"/>
  <c r="AG441" i="1" s="1"/>
  <c r="AK441" i="1"/>
  <c r="AJ441" i="1"/>
  <c r="AI441" i="1"/>
  <c r="Y435" i="1"/>
  <c r="AK430" i="1"/>
  <c r="AJ430" i="1"/>
  <c r="AI430" i="1"/>
  <c r="AH430" i="1"/>
  <c r="Y423" i="1"/>
  <c r="AK418" i="1"/>
  <c r="AJ418" i="1"/>
  <c r="AI418" i="1"/>
  <c r="AH418" i="1"/>
  <c r="AG418" i="1"/>
  <c r="P407" i="1"/>
  <c r="P408" i="1" s="1"/>
  <c r="P409" i="1" s="1"/>
  <c r="P410" i="1" s="1"/>
  <c r="Y401" i="1"/>
  <c r="AG396" i="1" s="1"/>
  <c r="AJ396" i="1"/>
  <c r="AI396" i="1"/>
  <c r="Y390" i="1"/>
  <c r="AK385" i="1"/>
  <c r="P362" i="1"/>
  <c r="P363" i="1" s="1"/>
  <c r="P364" i="1" s="1"/>
  <c r="P365" i="1" s="1"/>
  <c r="P351" i="1"/>
  <c r="P352" i="1" s="1"/>
  <c r="P353" i="1" s="1"/>
  <c r="P354" i="1" s="1"/>
  <c r="Y345" i="1"/>
  <c r="AK340" i="1"/>
  <c r="AJ340" i="1"/>
  <c r="AI340" i="1"/>
  <c r="AH340" i="1"/>
  <c r="AG340" i="1"/>
  <c r="Y333" i="1"/>
  <c r="AH328" i="1"/>
  <c r="AK328" i="1"/>
  <c r="AJ328" i="1"/>
  <c r="AI328" i="1"/>
  <c r="AG328" i="1"/>
  <c r="Y322" i="1"/>
  <c r="AK317" i="1"/>
  <c r="AJ317" i="1"/>
  <c r="AI317" i="1"/>
  <c r="AH317" i="1"/>
  <c r="Y311" i="1"/>
  <c r="AG306" i="1" s="1"/>
  <c r="AJ306" i="1"/>
  <c r="AI306" i="1"/>
  <c r="Y300" i="1"/>
  <c r="AG295" i="1" s="1"/>
  <c r="AJ295" i="1"/>
  <c r="AI295" i="1"/>
  <c r="Y289" i="1"/>
  <c r="AG284" i="1" s="1"/>
  <c r="AJ284" i="1"/>
  <c r="AI284" i="1"/>
  <c r="AK274" i="1"/>
  <c r="AK272" i="1"/>
  <c r="AK276" i="1"/>
  <c r="AJ276" i="1"/>
  <c r="AI273" i="1"/>
  <c r="AJ273" i="1"/>
  <c r="AK273" i="1"/>
  <c r="AG275" i="1"/>
  <c r="AJ272" i="1"/>
  <c r="AG273" i="1"/>
  <c r="AI272" i="1"/>
  <c r="AI276" i="1"/>
  <c r="AH276" i="1"/>
  <c r="AG272" i="1"/>
  <c r="P272" i="1" s="1"/>
  <c r="P273" i="1" s="1"/>
  <c r="P274" i="1" s="1"/>
  <c r="P275" i="1" s="1"/>
  <c r="AH273" i="1"/>
  <c r="AG276" i="1"/>
  <c r="AG274" i="1"/>
  <c r="Y266" i="1"/>
  <c r="AJ261" i="1"/>
  <c r="AI261" i="1"/>
  <c r="Y255" i="1"/>
  <c r="AK250" i="1"/>
  <c r="AJ250" i="1"/>
  <c r="AI250" i="1"/>
  <c r="AH250" i="1"/>
  <c r="AG250" i="1"/>
  <c r="AI241" i="1"/>
  <c r="AJ242" i="1"/>
  <c r="AI240" i="1"/>
  <c r="P239" i="1" s="1"/>
  <c r="P240" i="1" s="1"/>
  <c r="P241" i="1" s="1"/>
  <c r="P242" i="1" s="1"/>
  <c r="AJ240" i="1"/>
  <c r="AI239" i="1"/>
  <c r="AH243" i="1"/>
  <c r="AH241" i="1"/>
  <c r="Y233" i="1"/>
  <c r="AG228" i="1" s="1"/>
  <c r="AJ228" i="1"/>
  <c r="AI228" i="1"/>
  <c r="Y222" i="1"/>
  <c r="AK217" i="1"/>
  <c r="AJ217" i="1"/>
  <c r="AG217" i="1"/>
  <c r="AI217" i="1"/>
  <c r="AH217" i="1"/>
  <c r="Y210" i="1"/>
  <c r="AK205" i="1"/>
  <c r="AJ205" i="1"/>
  <c r="AI205" i="1"/>
  <c r="AH205" i="1"/>
  <c r="AG205" i="1"/>
  <c r="Y199" i="1"/>
  <c r="Y188" i="1"/>
  <c r="AI183" i="1"/>
  <c r="AK183" i="1"/>
  <c r="AJ183" i="1"/>
  <c r="AH183" i="1"/>
  <c r="Y176" i="1"/>
  <c r="AH171" i="1"/>
  <c r="AI171" i="1"/>
  <c r="Y165" i="1"/>
  <c r="AJ160" i="1"/>
  <c r="AI160" i="1"/>
  <c r="Y154" i="1"/>
  <c r="AI149" i="1" s="1"/>
  <c r="AK149" i="1"/>
  <c r="AJ149" i="1"/>
  <c r="AH149" i="1"/>
  <c r="Y143" i="1"/>
  <c r="AH138" i="1"/>
  <c r="AK138" i="1"/>
  <c r="AJ138" i="1"/>
  <c r="AI138" i="1"/>
  <c r="AG138" i="1"/>
  <c r="Y131" i="1"/>
  <c r="AI126" i="1" s="1"/>
  <c r="AJ126" i="1"/>
  <c r="AK119" i="1"/>
  <c r="AK116" i="1"/>
  <c r="P115" i="1" s="1"/>
  <c r="P116" i="1" s="1"/>
  <c r="P117" i="1" s="1"/>
  <c r="P118" i="1" s="1"/>
  <c r="Y109" i="1"/>
  <c r="AJ104" i="1"/>
  <c r="AI104" i="1"/>
  <c r="Y98" i="1"/>
  <c r="AK93" i="1"/>
  <c r="AJ93" i="1"/>
  <c r="Y87" i="1"/>
  <c r="AJ82" i="1" s="1"/>
  <c r="AK82" i="1"/>
  <c r="AI82" i="1"/>
  <c r="Y76" i="1"/>
  <c r="AK71" i="1"/>
  <c r="AJ71" i="1"/>
  <c r="AI71" i="1"/>
  <c r="AH63" i="1"/>
  <c r="AJ64" i="1"/>
  <c r="AJ61" i="1"/>
  <c r="P60" i="1" s="1"/>
  <c r="P61" i="1" s="1"/>
  <c r="P62" i="1" s="1"/>
  <c r="P63" i="1" s="1"/>
  <c r="AH61" i="1"/>
  <c r="AI62" i="1"/>
  <c r="AG63" i="1"/>
  <c r="AI63" i="1"/>
  <c r="AJ63" i="1"/>
  <c r="AI61" i="1"/>
  <c r="AG62" i="1"/>
  <c r="AG61" i="1"/>
  <c r="AH62" i="1"/>
  <c r="AH49" i="1"/>
  <c r="AG52" i="1"/>
  <c r="P49" i="1"/>
  <c r="P50" i="1" s="1"/>
  <c r="P51" i="1" s="1"/>
  <c r="P52" i="1" s="1"/>
  <c r="AH53" i="1"/>
  <c r="AI53" i="1"/>
  <c r="AJ53" i="1"/>
  <c r="AI52" i="1"/>
  <c r="AI50" i="1"/>
  <c r="AK41" i="1"/>
  <c r="AD42" i="1"/>
  <c r="AP37" i="1"/>
  <c r="AO37" i="1"/>
  <c r="AN37" i="1"/>
  <c r="AM37" i="1"/>
  <c r="AL37" i="1"/>
  <c r="AK37" i="1"/>
  <c r="AF31" i="1"/>
  <c r="AM28" i="1" s="1"/>
  <c r="AR26" i="1"/>
  <c r="AQ26" i="1"/>
  <c r="AF20" i="1"/>
  <c r="AQ15" i="1"/>
  <c r="AP15" i="1"/>
  <c r="AG452" i="1" l="1"/>
  <c r="AH452" i="1"/>
  <c r="AI452" i="1"/>
  <c r="AI455" i="1"/>
  <c r="AH454" i="1"/>
  <c r="AH455" i="1"/>
  <c r="AG454" i="1"/>
  <c r="AG455" i="1"/>
  <c r="AH456" i="1"/>
  <c r="AJ453" i="1"/>
  <c r="AJ456" i="1"/>
  <c r="AH453" i="1"/>
  <c r="AK456" i="1"/>
  <c r="AK455" i="1"/>
  <c r="AG456" i="1"/>
  <c r="AK454" i="1"/>
  <c r="AJ455" i="1"/>
  <c r="AK453" i="1"/>
  <c r="AI456" i="1"/>
  <c r="AI453" i="1"/>
  <c r="AG453" i="1"/>
  <c r="AJ454" i="1"/>
  <c r="AI454" i="1"/>
  <c r="AG444" i="1"/>
  <c r="AH445" i="1"/>
  <c r="AK444" i="1"/>
  <c r="AI444" i="1"/>
  <c r="AK442" i="1"/>
  <c r="AG445" i="1"/>
  <c r="AJ442" i="1"/>
  <c r="AI442" i="1"/>
  <c r="AI445" i="1"/>
  <c r="AH442" i="1"/>
  <c r="AJ445" i="1"/>
  <c r="AG442" i="1"/>
  <c r="AK443" i="1"/>
  <c r="AJ444" i="1"/>
  <c r="AH444" i="1"/>
  <c r="AK445" i="1"/>
  <c r="AJ443" i="1"/>
  <c r="AI443" i="1"/>
  <c r="AH443" i="1"/>
  <c r="AG443" i="1"/>
  <c r="AH441" i="1"/>
  <c r="P441" i="1" s="1"/>
  <c r="P442" i="1" s="1"/>
  <c r="P443" i="1" s="1"/>
  <c r="P444" i="1" s="1"/>
  <c r="AK434" i="1"/>
  <c r="AJ432" i="1"/>
  <c r="AK432" i="1"/>
  <c r="AK433" i="1"/>
  <c r="AI432" i="1"/>
  <c r="AJ433" i="1"/>
  <c r="AH432" i="1"/>
  <c r="AI433" i="1"/>
  <c r="AG432" i="1"/>
  <c r="AH433" i="1"/>
  <c r="AJ431" i="1"/>
  <c r="AJ434" i="1"/>
  <c r="AH431" i="1"/>
  <c r="AG433" i="1"/>
  <c r="AG434" i="1"/>
  <c r="AK431" i="1"/>
  <c r="AH434" i="1"/>
  <c r="AI434" i="1"/>
  <c r="AI431" i="1"/>
  <c r="AG431" i="1"/>
  <c r="AG430" i="1"/>
  <c r="AK422" i="1"/>
  <c r="AK421" i="1"/>
  <c r="AI420" i="1"/>
  <c r="AJ421" i="1"/>
  <c r="AI421" i="1"/>
  <c r="AG420" i="1"/>
  <c r="AH421" i="1"/>
  <c r="AH422" i="1"/>
  <c r="AI422" i="1"/>
  <c r="AJ422" i="1"/>
  <c r="AJ420" i="1"/>
  <c r="AG421" i="1"/>
  <c r="AG422" i="1"/>
  <c r="AK419" i="1"/>
  <c r="AJ419" i="1"/>
  <c r="AI419" i="1"/>
  <c r="AH419" i="1"/>
  <c r="AK420" i="1"/>
  <c r="AH420" i="1"/>
  <c r="AG419" i="1"/>
  <c r="P418" i="1" s="1"/>
  <c r="P419" i="1" s="1"/>
  <c r="P420" i="1" s="1"/>
  <c r="P421" i="1" s="1"/>
  <c r="AK396" i="1"/>
  <c r="P396" i="1" s="1"/>
  <c r="P397" i="1" s="1"/>
  <c r="P398" i="1" s="1"/>
  <c r="P399" i="1" s="1"/>
  <c r="AH399" i="1"/>
  <c r="AI400" i="1"/>
  <c r="AJ400" i="1"/>
  <c r="AG397" i="1"/>
  <c r="AJ398" i="1"/>
  <c r="AI398" i="1"/>
  <c r="AJ399" i="1"/>
  <c r="AG399" i="1"/>
  <c r="AG400" i="1"/>
  <c r="AK397" i="1"/>
  <c r="AH400" i="1"/>
  <c r="AJ397" i="1"/>
  <c r="AI397" i="1"/>
  <c r="AH397" i="1"/>
  <c r="AK398" i="1"/>
  <c r="AK399" i="1"/>
  <c r="AI399" i="1"/>
  <c r="AK400" i="1"/>
  <c r="AH398" i="1"/>
  <c r="AG398" i="1"/>
  <c r="AH396" i="1"/>
  <c r="AH388" i="1"/>
  <c r="AK389" i="1"/>
  <c r="AG388" i="1"/>
  <c r="AK386" i="1"/>
  <c r="AG389" i="1"/>
  <c r="AJ386" i="1"/>
  <c r="AH389" i="1"/>
  <c r="AI386" i="1"/>
  <c r="AI389" i="1"/>
  <c r="AH386" i="1"/>
  <c r="AG386" i="1"/>
  <c r="AK387" i="1"/>
  <c r="AK388" i="1"/>
  <c r="AI387" i="1"/>
  <c r="AJ388" i="1"/>
  <c r="AI388" i="1"/>
  <c r="AG387" i="1"/>
  <c r="AJ389" i="1"/>
  <c r="AJ387" i="1"/>
  <c r="AH387" i="1"/>
  <c r="AG385" i="1"/>
  <c r="AH385" i="1"/>
  <c r="AI385" i="1"/>
  <c r="AJ385" i="1"/>
  <c r="AK344" i="1"/>
  <c r="AG343" i="1"/>
  <c r="AJ344" i="1"/>
  <c r="AK342" i="1"/>
  <c r="AK343" i="1"/>
  <c r="AH342" i="1"/>
  <c r="AG342" i="1"/>
  <c r="AK341" i="1"/>
  <c r="AG344" i="1"/>
  <c r="AJ341" i="1"/>
  <c r="AH344" i="1"/>
  <c r="AI341" i="1"/>
  <c r="AI344" i="1"/>
  <c r="AH341" i="1"/>
  <c r="AG341" i="1"/>
  <c r="P340" i="1" s="1"/>
  <c r="P341" i="1" s="1"/>
  <c r="P342" i="1" s="1"/>
  <c r="P343" i="1" s="1"/>
  <c r="AJ342" i="1"/>
  <c r="AI342" i="1"/>
  <c r="AJ343" i="1"/>
  <c r="AI343" i="1"/>
  <c r="AH343" i="1"/>
  <c r="AK331" i="1"/>
  <c r="AH330" i="1"/>
  <c r="AJ331" i="1"/>
  <c r="AI330" i="1"/>
  <c r="AI331" i="1"/>
  <c r="AG330" i="1"/>
  <c r="AH331" i="1"/>
  <c r="AK332" i="1"/>
  <c r="AG331" i="1"/>
  <c r="AI332" i="1"/>
  <c r="AK330" i="1"/>
  <c r="AK329" i="1"/>
  <c r="AG332" i="1"/>
  <c r="AH329" i="1"/>
  <c r="AH332" i="1"/>
  <c r="AJ329" i="1"/>
  <c r="AI329" i="1"/>
  <c r="AG329" i="1"/>
  <c r="P328" i="1" s="1"/>
  <c r="P329" i="1" s="1"/>
  <c r="P330" i="1" s="1"/>
  <c r="P331" i="1" s="1"/>
  <c r="AJ332" i="1"/>
  <c r="AJ330" i="1"/>
  <c r="AH320" i="1"/>
  <c r="AK321" i="1"/>
  <c r="AK319" i="1"/>
  <c r="AK320" i="1"/>
  <c r="AI319" i="1"/>
  <c r="AI320" i="1"/>
  <c r="AG320" i="1"/>
  <c r="AG318" i="1"/>
  <c r="AG321" i="1"/>
  <c r="AK318" i="1"/>
  <c r="AI321" i="1"/>
  <c r="AJ318" i="1"/>
  <c r="AJ321" i="1"/>
  <c r="AI318" i="1"/>
  <c r="AH318" i="1"/>
  <c r="AJ319" i="1"/>
  <c r="AG319" i="1"/>
  <c r="AJ320" i="1"/>
  <c r="AH319" i="1"/>
  <c r="AH321" i="1"/>
  <c r="AG317" i="1"/>
  <c r="AK306" i="1"/>
  <c r="P306" i="1" s="1"/>
  <c r="P307" i="1" s="1"/>
  <c r="P308" i="1" s="1"/>
  <c r="P309" i="1" s="1"/>
  <c r="AH309" i="1"/>
  <c r="AG309" i="1"/>
  <c r="AG310" i="1"/>
  <c r="AK307" i="1"/>
  <c r="AH310" i="1"/>
  <c r="AJ307" i="1"/>
  <c r="AI310" i="1"/>
  <c r="AI307" i="1"/>
  <c r="AJ310" i="1"/>
  <c r="AH307" i="1"/>
  <c r="AG307" i="1"/>
  <c r="AK308" i="1"/>
  <c r="AK310" i="1"/>
  <c r="AJ308" i="1"/>
  <c r="AK309" i="1"/>
  <c r="AI308" i="1"/>
  <c r="AJ309" i="1"/>
  <c r="AH308" i="1"/>
  <c r="AI309" i="1"/>
  <c r="AG308" i="1"/>
  <c r="AH306" i="1"/>
  <c r="AK295" i="1"/>
  <c r="P295" i="1" s="1"/>
  <c r="P296" i="1" s="1"/>
  <c r="P297" i="1" s="1"/>
  <c r="P298" i="1" s="1"/>
  <c r="AH298" i="1"/>
  <c r="AK296" i="1"/>
  <c r="AJ296" i="1"/>
  <c r="AJ299" i="1"/>
  <c r="AH296" i="1"/>
  <c r="AK297" i="1"/>
  <c r="AJ297" i="1"/>
  <c r="AK298" i="1"/>
  <c r="AI298" i="1"/>
  <c r="AG298" i="1"/>
  <c r="AG299" i="1"/>
  <c r="AH299" i="1"/>
  <c r="AI299" i="1"/>
  <c r="AI296" i="1"/>
  <c r="AG296" i="1"/>
  <c r="AK299" i="1"/>
  <c r="AI297" i="1"/>
  <c r="AJ298" i="1"/>
  <c r="AH297" i="1"/>
  <c r="AG297" i="1"/>
  <c r="AH295" i="1"/>
  <c r="AK284" i="1"/>
  <c r="P284" i="1" s="1"/>
  <c r="P285" i="1" s="1"/>
  <c r="P286" i="1" s="1"/>
  <c r="P287" i="1" s="1"/>
  <c r="AH287" i="1"/>
  <c r="AG287" i="1"/>
  <c r="AG288" i="1"/>
  <c r="AK285" i="1"/>
  <c r="AH288" i="1"/>
  <c r="AJ285" i="1"/>
  <c r="AI288" i="1"/>
  <c r="AI285" i="1"/>
  <c r="AJ288" i="1"/>
  <c r="AH285" i="1"/>
  <c r="AG285" i="1"/>
  <c r="AK286" i="1"/>
  <c r="AK288" i="1"/>
  <c r="AJ286" i="1"/>
  <c r="AK287" i="1"/>
  <c r="AI286" i="1"/>
  <c r="AJ287" i="1"/>
  <c r="AH286" i="1"/>
  <c r="AI287" i="1"/>
  <c r="AG286" i="1"/>
  <c r="AH284" i="1"/>
  <c r="AH264" i="1"/>
  <c r="AI263" i="1"/>
  <c r="AG263" i="1"/>
  <c r="AK265" i="1"/>
  <c r="AK264" i="1"/>
  <c r="AH262" i="1"/>
  <c r="AG262" i="1"/>
  <c r="AG264" i="1"/>
  <c r="AG265" i="1"/>
  <c r="AK263" i="1"/>
  <c r="AH265" i="1"/>
  <c r="AJ263" i="1"/>
  <c r="AI265" i="1"/>
  <c r="AJ265" i="1"/>
  <c r="AH263" i="1"/>
  <c r="AK262" i="1"/>
  <c r="AJ262" i="1"/>
  <c r="AI262" i="1"/>
  <c r="AJ264" i="1"/>
  <c r="AI264" i="1"/>
  <c r="AG261" i="1"/>
  <c r="AK261" i="1"/>
  <c r="AH261" i="1"/>
  <c r="P250" i="1"/>
  <c r="P251" i="1" s="1"/>
  <c r="P252" i="1" s="1"/>
  <c r="P253" i="1" s="1"/>
  <c r="AG253" i="1"/>
  <c r="AG254" i="1"/>
  <c r="AJ251" i="1"/>
  <c r="AI254" i="1"/>
  <c r="AJ254" i="1"/>
  <c r="AH251" i="1"/>
  <c r="AG251" i="1"/>
  <c r="AJ252" i="1"/>
  <c r="AI252" i="1"/>
  <c r="AJ253" i="1"/>
  <c r="AG252" i="1"/>
  <c r="AK254" i="1"/>
  <c r="AK251" i="1"/>
  <c r="AH254" i="1"/>
  <c r="AI251" i="1"/>
  <c r="AK252" i="1"/>
  <c r="AK253" i="1"/>
  <c r="AI253" i="1"/>
  <c r="AH252" i="1"/>
  <c r="AH253" i="1"/>
  <c r="AK228" i="1"/>
  <c r="P228" i="1" s="1"/>
  <c r="P229" i="1" s="1"/>
  <c r="P230" i="1" s="1"/>
  <c r="P231" i="1" s="1"/>
  <c r="AI231" i="1"/>
  <c r="AK230" i="1"/>
  <c r="AI232" i="1"/>
  <c r="AJ230" i="1"/>
  <c r="AI230" i="1"/>
  <c r="AG230" i="1"/>
  <c r="AK229" i="1"/>
  <c r="AJ229" i="1"/>
  <c r="AG231" i="1"/>
  <c r="AK231" i="1"/>
  <c r="AJ231" i="1"/>
  <c r="AH231" i="1"/>
  <c r="AG232" i="1"/>
  <c r="AJ232" i="1"/>
  <c r="AK232" i="1"/>
  <c r="AH230" i="1"/>
  <c r="AH232" i="1"/>
  <c r="AG229" i="1"/>
  <c r="AI229" i="1"/>
  <c r="AH229" i="1"/>
  <c r="AH228" i="1"/>
  <c r="AH220" i="1"/>
  <c r="AH221" i="1"/>
  <c r="AI221" i="1"/>
  <c r="AJ221" i="1"/>
  <c r="AK221" i="1"/>
  <c r="AG220" i="1"/>
  <c r="AI219" i="1"/>
  <c r="AJ220" i="1"/>
  <c r="AG218" i="1"/>
  <c r="P217" i="1" s="1"/>
  <c r="P218" i="1" s="1"/>
  <c r="P219" i="1" s="1"/>
  <c r="P220" i="1" s="1"/>
  <c r="AG221" i="1"/>
  <c r="AK218" i="1"/>
  <c r="AJ218" i="1"/>
  <c r="AI218" i="1"/>
  <c r="AH218" i="1"/>
  <c r="AK219" i="1"/>
  <c r="AJ219" i="1"/>
  <c r="AK220" i="1"/>
  <c r="AG219" i="1"/>
  <c r="AI220" i="1"/>
  <c r="AH219" i="1"/>
  <c r="AK206" i="1"/>
  <c r="AG206" i="1"/>
  <c r="P205" i="1" s="1"/>
  <c r="P206" i="1" s="1"/>
  <c r="P207" i="1" s="1"/>
  <c r="P208" i="1" s="1"/>
  <c r="AK208" i="1"/>
  <c r="AJ208" i="1"/>
  <c r="AH209" i="1"/>
  <c r="AI208" i="1"/>
  <c r="AI209" i="1"/>
  <c r="AH208" i="1"/>
  <c r="AJ209" i="1"/>
  <c r="AG208" i="1"/>
  <c r="AK207" i="1"/>
  <c r="AJ206" i="1"/>
  <c r="AH207" i="1"/>
  <c r="AG207" i="1"/>
  <c r="AG209" i="1"/>
  <c r="AK209" i="1"/>
  <c r="AJ207" i="1"/>
  <c r="AI207" i="1"/>
  <c r="AI206" i="1"/>
  <c r="AH206" i="1"/>
  <c r="AH197" i="1"/>
  <c r="AG197" i="1"/>
  <c r="AG198" i="1"/>
  <c r="AK195" i="1"/>
  <c r="AH198" i="1"/>
  <c r="AJ195" i="1"/>
  <c r="AI198" i="1"/>
  <c r="AI195" i="1"/>
  <c r="AJ198" i="1"/>
  <c r="AH195" i="1"/>
  <c r="AG195" i="1"/>
  <c r="AK196" i="1"/>
  <c r="AK198" i="1"/>
  <c r="AJ196" i="1"/>
  <c r="AK197" i="1"/>
  <c r="AI196" i="1"/>
  <c r="AJ197" i="1"/>
  <c r="AH196" i="1"/>
  <c r="AI197" i="1"/>
  <c r="AG196" i="1"/>
  <c r="AG194" i="1"/>
  <c r="AH194" i="1"/>
  <c r="AI194" i="1"/>
  <c r="AJ194" i="1"/>
  <c r="AK194" i="1"/>
  <c r="AI185" i="1"/>
  <c r="AJ187" i="1"/>
  <c r="AK185" i="1"/>
  <c r="AH187" i="1"/>
  <c r="AH185" i="1"/>
  <c r="AG187" i="1"/>
  <c r="AJ185" i="1"/>
  <c r="AG185" i="1"/>
  <c r="AH184" i="1"/>
  <c r="AK186" i="1"/>
  <c r="AJ184" i="1"/>
  <c r="AI186" i="1"/>
  <c r="AI184" i="1"/>
  <c r="AJ186" i="1"/>
  <c r="AH186" i="1"/>
  <c r="AK184" i="1"/>
  <c r="AG184" i="1"/>
  <c r="AI187" i="1"/>
  <c r="AK187" i="1"/>
  <c r="AG186" i="1"/>
  <c r="AG183" i="1"/>
  <c r="AH174" i="1"/>
  <c r="AK175" i="1"/>
  <c r="AG174" i="1"/>
  <c r="AI172" i="1"/>
  <c r="AG175" i="1"/>
  <c r="AH172" i="1"/>
  <c r="AH175" i="1"/>
  <c r="AK172" i="1"/>
  <c r="AJ175" i="1"/>
  <c r="AG172" i="1"/>
  <c r="AK173" i="1"/>
  <c r="AI173" i="1"/>
  <c r="AJ174" i="1"/>
  <c r="AG173" i="1"/>
  <c r="AI175" i="1"/>
  <c r="AK174" i="1"/>
  <c r="AI174" i="1"/>
  <c r="AJ172" i="1"/>
  <c r="AJ173" i="1"/>
  <c r="AH173" i="1"/>
  <c r="AG171" i="1"/>
  <c r="AJ171" i="1"/>
  <c r="AK171" i="1"/>
  <c r="AG164" i="1"/>
  <c r="AJ161" i="1"/>
  <c r="AH162" i="1"/>
  <c r="AI162" i="1"/>
  <c r="AG162" i="1"/>
  <c r="AK163" i="1"/>
  <c r="AI164" i="1"/>
  <c r="AK164" i="1"/>
  <c r="AJ164" i="1"/>
  <c r="AH164" i="1"/>
  <c r="AK162" i="1"/>
  <c r="AI161" i="1"/>
  <c r="AJ162" i="1"/>
  <c r="AH161" i="1"/>
  <c r="AG161" i="1"/>
  <c r="AH163" i="1"/>
  <c r="AJ163" i="1"/>
  <c r="AI163" i="1"/>
  <c r="AG163" i="1"/>
  <c r="AK161" i="1"/>
  <c r="AG160" i="1"/>
  <c r="AK160" i="1"/>
  <c r="AH160" i="1"/>
  <c r="AG149" i="1"/>
  <c r="AH152" i="1"/>
  <c r="AK151" i="1"/>
  <c r="AK152" i="1"/>
  <c r="AJ151" i="1"/>
  <c r="AJ152" i="1"/>
  <c r="AI151" i="1"/>
  <c r="AI152" i="1"/>
  <c r="AG151" i="1"/>
  <c r="AH151" i="1"/>
  <c r="AG152" i="1"/>
  <c r="AG153" i="1"/>
  <c r="AJ153" i="1"/>
  <c r="AH150" i="1"/>
  <c r="AH153" i="1"/>
  <c r="AK150" i="1"/>
  <c r="AI153" i="1"/>
  <c r="AJ150" i="1"/>
  <c r="AI150" i="1"/>
  <c r="AG150" i="1"/>
  <c r="AK153" i="1"/>
  <c r="AK139" i="1"/>
  <c r="AI140" i="1"/>
  <c r="AG139" i="1"/>
  <c r="P138" i="1" s="1"/>
  <c r="P139" i="1" s="1"/>
  <c r="P140" i="1" s="1"/>
  <c r="P141" i="1" s="1"/>
  <c r="AJ139" i="1"/>
  <c r="AJ140" i="1"/>
  <c r="AI139" i="1"/>
  <c r="AK141" i="1"/>
  <c r="AJ142" i="1"/>
  <c r="AH142" i="1"/>
  <c r="AG142" i="1"/>
  <c r="AH140" i="1"/>
  <c r="AH139" i="1"/>
  <c r="AJ141" i="1"/>
  <c r="AI141" i="1"/>
  <c r="AI142" i="1"/>
  <c r="AG141" i="1"/>
  <c r="AK142" i="1"/>
  <c r="AH141" i="1"/>
  <c r="AG140" i="1"/>
  <c r="AK140" i="1"/>
  <c r="AK126" i="1"/>
  <c r="AG126" i="1"/>
  <c r="P126" i="1" s="1"/>
  <c r="P127" i="1" s="1"/>
  <c r="P128" i="1" s="1"/>
  <c r="P129" i="1" s="1"/>
  <c r="AI129" i="1"/>
  <c r="AJ130" i="1"/>
  <c r="AK127" i="1"/>
  <c r="AI130" i="1"/>
  <c r="AJ127" i="1"/>
  <c r="AG127" i="1"/>
  <c r="AG130" i="1"/>
  <c r="AI127" i="1"/>
  <c r="AG128" i="1"/>
  <c r="AK128" i="1"/>
  <c r="AH129" i="1"/>
  <c r="AJ129" i="1"/>
  <c r="AG129" i="1"/>
  <c r="AK130" i="1"/>
  <c r="AH127" i="1"/>
  <c r="AH130" i="1"/>
  <c r="AH128" i="1"/>
  <c r="AJ128" i="1"/>
  <c r="AI128" i="1"/>
  <c r="AK129" i="1"/>
  <c r="AH126" i="1"/>
  <c r="AG106" i="1"/>
  <c r="AJ105" i="1"/>
  <c r="AK108" i="1"/>
  <c r="AH105" i="1"/>
  <c r="AJ108" i="1"/>
  <c r="AI105" i="1"/>
  <c r="AG105" i="1"/>
  <c r="AH108" i="1"/>
  <c r="AK106" i="1"/>
  <c r="AH106" i="1"/>
  <c r="AJ106" i="1"/>
  <c r="AI106" i="1"/>
  <c r="AI108" i="1"/>
  <c r="AG108" i="1"/>
  <c r="AH107" i="1"/>
  <c r="AK107" i="1"/>
  <c r="AJ107" i="1"/>
  <c r="AI107" i="1"/>
  <c r="AG107" i="1"/>
  <c r="AK105" i="1"/>
  <c r="AG104" i="1"/>
  <c r="AK104" i="1"/>
  <c r="AH104" i="1"/>
  <c r="AG95" i="1"/>
  <c r="AG97" i="1"/>
  <c r="AJ94" i="1"/>
  <c r="AJ97" i="1"/>
  <c r="AK97" i="1"/>
  <c r="AI97" i="1"/>
  <c r="AH95" i="1"/>
  <c r="AJ96" i="1"/>
  <c r="AJ95" i="1"/>
  <c r="AG96" i="1"/>
  <c r="AH94" i="1"/>
  <c r="AH97" i="1"/>
  <c r="AK94" i="1"/>
  <c r="AI94" i="1"/>
  <c r="AG94" i="1"/>
  <c r="AH96" i="1"/>
  <c r="AK96" i="1"/>
  <c r="AK95" i="1"/>
  <c r="AI96" i="1"/>
  <c r="AI95" i="1"/>
  <c r="AG93" i="1"/>
  <c r="AH93" i="1"/>
  <c r="AI93" i="1"/>
  <c r="AH82" i="1"/>
  <c r="AI85" i="1"/>
  <c r="AK84" i="1"/>
  <c r="AJ86" i="1"/>
  <c r="AK86" i="1"/>
  <c r="AH84" i="1"/>
  <c r="AH86" i="1"/>
  <c r="AG86" i="1"/>
  <c r="AI83" i="1"/>
  <c r="AG83" i="1"/>
  <c r="AK85" i="1"/>
  <c r="AK83" i="1"/>
  <c r="AH85" i="1"/>
  <c r="AJ83" i="1"/>
  <c r="AG85" i="1"/>
  <c r="AH83" i="1"/>
  <c r="AJ85" i="1"/>
  <c r="AG84" i="1"/>
  <c r="AI86" i="1"/>
  <c r="AI84" i="1"/>
  <c r="AJ84" i="1"/>
  <c r="AG82" i="1"/>
  <c r="AG74" i="1"/>
  <c r="AJ72" i="1"/>
  <c r="AI75" i="1"/>
  <c r="AJ75" i="1"/>
  <c r="AG72" i="1"/>
  <c r="AJ74" i="1"/>
  <c r="AH74" i="1"/>
  <c r="AK72" i="1"/>
  <c r="AG75" i="1"/>
  <c r="AH75" i="1"/>
  <c r="AI72" i="1"/>
  <c r="AH72" i="1"/>
  <c r="AI74" i="1"/>
  <c r="AK73" i="1"/>
  <c r="AJ73" i="1"/>
  <c r="AK74" i="1"/>
  <c r="AI73" i="1"/>
  <c r="AH73" i="1"/>
  <c r="AG73" i="1"/>
  <c r="AK75" i="1"/>
  <c r="AG71" i="1"/>
  <c r="AH71" i="1"/>
  <c r="AM40" i="1"/>
  <c r="AO39" i="1"/>
  <c r="AP38" i="1"/>
  <c r="AL41" i="1"/>
  <c r="AL39" i="1"/>
  <c r="AP39" i="1"/>
  <c r="AO38" i="1"/>
  <c r="AM41" i="1"/>
  <c r="AN38" i="1"/>
  <c r="T37" i="1" s="1"/>
  <c r="T38" i="1" s="1"/>
  <c r="T39" i="1" s="1"/>
  <c r="T40" i="1" s="1"/>
  <c r="AP41" i="1"/>
  <c r="AM38" i="1"/>
  <c r="AO41" i="1"/>
  <c r="AL38" i="1"/>
  <c r="AN41" i="1"/>
  <c r="AN39" i="1"/>
  <c r="AM39" i="1"/>
  <c r="AN40" i="1"/>
  <c r="AP40" i="1"/>
  <c r="AL40" i="1"/>
  <c r="AK39" i="1"/>
  <c r="AO40" i="1"/>
  <c r="AK38" i="1"/>
  <c r="AK40" i="1"/>
  <c r="AO29" i="1"/>
  <c r="AP28" i="1"/>
  <c r="AR29" i="1"/>
  <c r="AN28" i="1"/>
  <c r="AR27" i="1"/>
  <c r="AR28" i="1"/>
  <c r="AP27" i="1"/>
  <c r="AO27" i="1"/>
  <c r="AO30" i="1"/>
  <c r="AM27" i="1"/>
  <c r="AM29" i="1"/>
  <c r="AO28" i="1"/>
  <c r="AQ27" i="1"/>
  <c r="AN30" i="1"/>
  <c r="AN27" i="1"/>
  <c r="AQ30" i="1"/>
  <c r="AR30" i="1"/>
  <c r="AQ29" i="1"/>
  <c r="AQ28" i="1"/>
  <c r="AN29" i="1"/>
  <c r="AP30" i="1"/>
  <c r="AP29" i="1"/>
  <c r="AM30" i="1"/>
  <c r="AM26" i="1"/>
  <c r="AN26" i="1"/>
  <c r="AO26" i="1"/>
  <c r="AP26" i="1"/>
  <c r="AM19" i="1"/>
  <c r="AQ17" i="1"/>
  <c r="AR19" i="1"/>
  <c r="AR17" i="1"/>
  <c r="AQ19" i="1"/>
  <c r="AP18" i="1"/>
  <c r="AP19" i="1"/>
  <c r="AQ18" i="1"/>
  <c r="AO19" i="1"/>
  <c r="AO17" i="1"/>
  <c r="AN16" i="1"/>
  <c r="AM17" i="1"/>
  <c r="AN19" i="1"/>
  <c r="AR18" i="1"/>
  <c r="AR16" i="1"/>
  <c r="AN18" i="1"/>
  <c r="AM18" i="1"/>
  <c r="AQ16" i="1"/>
  <c r="AO18" i="1"/>
  <c r="AP16" i="1"/>
  <c r="AP17" i="1"/>
  <c r="AO16" i="1"/>
  <c r="AN17" i="1"/>
  <c r="AM16" i="1"/>
  <c r="AN15" i="1"/>
  <c r="AR15" i="1"/>
  <c r="AM15" i="1"/>
  <c r="V15" i="1" s="1"/>
  <c r="V16" i="1" s="1"/>
  <c r="V17" i="1" s="1"/>
  <c r="V18" i="1" s="1"/>
  <c r="AO15" i="1"/>
  <c r="P452" i="1" l="1"/>
  <c r="P453" i="1" s="1"/>
  <c r="P454" i="1" s="1"/>
  <c r="P455" i="1" s="1"/>
  <c r="P430" i="1"/>
  <c r="P431" i="1" s="1"/>
  <c r="P432" i="1" s="1"/>
  <c r="P433" i="1" s="1"/>
  <c r="P385" i="1"/>
  <c r="P386" i="1" s="1"/>
  <c r="P387" i="1" s="1"/>
  <c r="P388" i="1" s="1"/>
  <c r="P317" i="1"/>
  <c r="P318" i="1" s="1"/>
  <c r="P319" i="1" s="1"/>
  <c r="P320" i="1" s="1"/>
  <c r="P261" i="1"/>
  <c r="P262" i="1" s="1"/>
  <c r="P263" i="1" s="1"/>
  <c r="P264" i="1" s="1"/>
  <c r="P194" i="1"/>
  <c r="P195" i="1" s="1"/>
  <c r="P196" i="1" s="1"/>
  <c r="P197" i="1" s="1"/>
  <c r="P183" i="1"/>
  <c r="P184" i="1" s="1"/>
  <c r="P185" i="1" s="1"/>
  <c r="P186" i="1" s="1"/>
  <c r="P171" i="1"/>
  <c r="P172" i="1" s="1"/>
  <c r="P173" i="1" s="1"/>
  <c r="P174" i="1" s="1"/>
  <c r="P160" i="1"/>
  <c r="P161" i="1" s="1"/>
  <c r="P162" i="1" s="1"/>
  <c r="P163" i="1" s="1"/>
  <c r="P149" i="1"/>
  <c r="P150" i="1" s="1"/>
  <c r="P151" i="1" s="1"/>
  <c r="P152" i="1" s="1"/>
  <c r="P104" i="1"/>
  <c r="P105" i="1" s="1"/>
  <c r="P106" i="1" s="1"/>
  <c r="P107" i="1" s="1"/>
  <c r="P93" i="1"/>
  <c r="P94" i="1" s="1"/>
  <c r="P95" i="1" s="1"/>
  <c r="P96" i="1" s="1"/>
  <c r="P82" i="1"/>
  <c r="P83" i="1" s="1"/>
  <c r="P84" i="1" s="1"/>
  <c r="P85" i="1" s="1"/>
  <c r="P71" i="1"/>
  <c r="P72" i="1" s="1"/>
  <c r="P73" i="1" s="1"/>
  <c r="P74" i="1" s="1"/>
  <c r="V26" i="1"/>
  <c r="V27" i="1" s="1"/>
  <c r="V28" i="1" s="1"/>
  <c r="V29" i="1" s="1"/>
  <c r="AE8" i="1"/>
  <c r="AE4" i="1"/>
  <c r="N4" i="1" s="1"/>
  <c r="N5" i="1" s="1"/>
  <c r="N6" i="1" s="1"/>
  <c r="N7" i="1" s="1"/>
  <c r="AF5" i="1"/>
  <c r="AD5" i="1"/>
  <c r="AF6" i="1"/>
  <c r="AE7" i="1"/>
  <c r="AD7" i="1"/>
  <c r="AF4" i="1"/>
  <c r="AD8" i="1"/>
  <c r="AD6" i="1"/>
  <c r="AF8" i="1"/>
  <c r="AE6" i="1"/>
  <c r="AF7" i="1"/>
  <c r="AD4" i="1"/>
  <c r="AE5" i="1"/>
</calcChain>
</file>

<file path=xl/sharedStrings.xml><?xml version="1.0" encoding="utf-8"?>
<sst xmlns="http://schemas.openxmlformats.org/spreadsheetml/2006/main" count="831" uniqueCount="93">
  <si>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</si>
  <si>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</si>
  <si>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</si>
  <si>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</si>
  <si>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</si>
  <si>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</si>
  <si>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</si>
  <si>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Image des Unternehmens: Sehr stark</t>
  </si>
  <si>
    <t>Q5: Image des Unternehmens: Stark</t>
  </si>
  <si>
    <t>Q5: Image des Unternehmens: Mäßig</t>
  </si>
  <si>
    <t>Q5: Image des Unternehmens: Wenig</t>
  </si>
  <si>
    <t>Q5: Image des Unternehmens: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</si>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</sst>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9"/>
  <sheetViews>
    <sheetView tabSelected="1" zoomScale="60" zoomScaleNormal="60" workbookViewId="0">
      <selection activeCell="P10" sqref="P10"/>
    </sheetView>
  </sheetViews>
  <sheetFormatPr baseColWidth="10" defaultColWidth="9.140625" defaultRowHeight="15" x14ac:dyDescent="0.25"/>
  <cols>
    <col min="1" max="1" width="38" customWidth="1"/>
    <col min="2" max="19" width="12" customWidth="1"/>
  </cols>
  <sheetData>
    <row r="1" spans="1:44" ht="18" x14ac:dyDescent="0.25">
      <c r="A1" s="1" t="s">
        <v>0</v>
      </c>
    </row>
    <row r="2" spans="1:44" ht="18" x14ac:dyDescent="0.25">
      <c r="A2" s="1" t="s">
        <v>1</v>
      </c>
    </row>
    <row r="3" spans="1:44" x14ac:dyDescent="0.25">
      <c r="A3" s="2"/>
      <c r="B3" s="15" t="s">
        <v>2</v>
      </c>
      <c r="C3" s="16"/>
      <c r="D3" s="15" t="s">
        <v>3</v>
      </c>
      <c r="E3" s="16"/>
      <c r="F3" s="15" t="s">
        <v>4</v>
      </c>
      <c r="G3" s="16"/>
      <c r="H3" s="15" t="s">
        <v>5</v>
      </c>
      <c r="I3" s="16"/>
      <c r="J3" s="15" t="s">
        <v>6</v>
      </c>
      <c r="K3" s="16"/>
    </row>
    <row r="4" spans="1:44" x14ac:dyDescent="0.25">
      <c r="A4" s="3" t="s">
        <v>7</v>
      </c>
      <c r="B4" s="4">
        <v>0.6119</v>
      </c>
      <c r="C4" s="5">
        <v>41</v>
      </c>
      <c r="D4" s="4">
        <v>0.37309999999999999</v>
      </c>
      <c r="E4" s="5">
        <v>25</v>
      </c>
      <c r="F4" s="4">
        <v>0</v>
      </c>
      <c r="G4" s="5">
        <v>0</v>
      </c>
      <c r="H4" s="4">
        <v>1.49E-2</v>
      </c>
      <c r="I4" s="5">
        <v>1</v>
      </c>
      <c r="J4" s="4">
        <v>0.2445</v>
      </c>
      <c r="K4" s="5">
        <v>67</v>
      </c>
      <c r="M4" s="8" t="s">
        <v>88</v>
      </c>
      <c r="N4" s="9">
        <f>_xlfn.CHISQ.TEST(Q4:S8,AD4:AF8)</f>
        <v>0.91398405356437251</v>
      </c>
      <c r="O4" s="10"/>
      <c r="P4" s="10" t="s">
        <v>89</v>
      </c>
      <c r="Q4" s="10">
        <f>C4</f>
        <v>41</v>
      </c>
      <c r="R4" s="10">
        <f>E4</f>
        <v>25</v>
      </c>
      <c r="S4" s="10">
        <f>G4</f>
        <v>0</v>
      </c>
      <c r="T4" s="11">
        <f>SUM(Q4:S4)</f>
        <v>66</v>
      </c>
      <c r="U4" s="10"/>
      <c r="V4" s="10"/>
      <c r="W4" s="11"/>
      <c r="X4" s="10"/>
      <c r="Y4" s="10"/>
      <c r="Z4" s="10"/>
      <c r="AA4" s="10"/>
      <c r="AB4" s="10"/>
      <c r="AC4" s="10" t="s">
        <v>90</v>
      </c>
      <c r="AD4" s="12">
        <f>$T4*Q9/$T9</f>
        <v>36.747252747252745</v>
      </c>
      <c r="AE4" s="12">
        <f>$T4*R9/$T9</f>
        <v>29.010989010989011</v>
      </c>
      <c r="AF4" s="12">
        <f>$T4*S9/$T9</f>
        <v>0.24175824175824176</v>
      </c>
    </row>
    <row r="5" spans="1:44" x14ac:dyDescent="0.25">
      <c r="A5" s="3" t="s">
        <v>8</v>
      </c>
      <c r="B5" s="4">
        <v>0.53490000000000004</v>
      </c>
      <c r="C5" s="5">
        <v>69</v>
      </c>
      <c r="D5" s="4">
        <v>0.45739999999999997</v>
      </c>
      <c r="E5" s="5">
        <v>59</v>
      </c>
      <c r="F5" s="4">
        <v>7.8000000000000014E-3</v>
      </c>
      <c r="G5" s="5">
        <v>1</v>
      </c>
      <c r="H5" s="4">
        <v>0</v>
      </c>
      <c r="I5" s="5">
        <v>0</v>
      </c>
      <c r="J5" s="4">
        <v>0.4708</v>
      </c>
      <c r="K5" s="5">
        <v>129</v>
      </c>
      <c r="M5" s="8" t="s">
        <v>91</v>
      </c>
      <c r="N5" s="13">
        <f>_xlfn.CHISQ.INV.RT(N4,8)</f>
        <v>3.3022454888542718</v>
      </c>
      <c r="O5" s="10"/>
      <c r="P5" s="10"/>
      <c r="Q5" s="10">
        <f>C5</f>
        <v>69</v>
      </c>
      <c r="R5" s="10">
        <f>E5</f>
        <v>59</v>
      </c>
      <c r="S5" s="10">
        <f>G5</f>
        <v>1</v>
      </c>
      <c r="T5" s="11">
        <f>SUM(Q5:S5)</f>
        <v>129</v>
      </c>
      <c r="U5" s="10"/>
      <c r="V5" s="10"/>
      <c r="X5" s="10"/>
      <c r="Y5" s="10"/>
      <c r="Z5" s="10"/>
      <c r="AA5" s="10"/>
      <c r="AB5" s="10"/>
      <c r="AC5" s="10"/>
      <c r="AD5" s="12">
        <f>$T5*Q9/$T9</f>
        <v>71.824175824175825</v>
      </c>
      <c r="AE5" s="12">
        <f>$T5*R9/$T9</f>
        <v>56.703296703296701</v>
      </c>
      <c r="AF5" s="12">
        <f>$T5*S9/$T9</f>
        <v>0.47252747252747251</v>
      </c>
    </row>
    <row r="6" spans="1:44" x14ac:dyDescent="0.25">
      <c r="A6" s="3" t="s">
        <v>9</v>
      </c>
      <c r="B6" s="4">
        <v>0.53129999999999999</v>
      </c>
      <c r="C6" s="5">
        <v>34</v>
      </c>
      <c r="D6" s="4">
        <v>0.46880000000000011</v>
      </c>
      <c r="E6" s="5">
        <v>30</v>
      </c>
      <c r="F6" s="4">
        <v>0</v>
      </c>
      <c r="G6" s="5">
        <v>0</v>
      </c>
      <c r="H6" s="4">
        <v>0</v>
      </c>
      <c r="I6" s="5">
        <v>0</v>
      </c>
      <c r="J6" s="4">
        <v>0.2336</v>
      </c>
      <c r="K6" s="5">
        <v>64</v>
      </c>
      <c r="M6" s="8" t="s">
        <v>92</v>
      </c>
      <c r="N6" s="14">
        <f>SQRT(N5/(T9*MIN(5-1,3-1)))</f>
        <v>7.7769329821628652E-2</v>
      </c>
      <c r="O6" s="10"/>
      <c r="P6" s="10"/>
      <c r="Q6" s="10">
        <f t="shared" ref="Q6:Q8" si="0">C6</f>
        <v>34</v>
      </c>
      <c r="R6" s="10">
        <f t="shared" ref="R6:R8" si="1">E6</f>
        <v>30</v>
      </c>
      <c r="S6" s="10">
        <f t="shared" ref="S6:S8" si="2">G6</f>
        <v>0</v>
      </c>
      <c r="T6" s="11">
        <f t="shared" ref="T6:T8" si="3">SUM(Q6:S6)</f>
        <v>64</v>
      </c>
      <c r="U6" s="10"/>
      <c r="V6" s="10"/>
      <c r="X6" s="10"/>
      <c r="Y6" s="10"/>
      <c r="Z6" s="10"/>
      <c r="AA6" s="10"/>
      <c r="AB6" s="10"/>
      <c r="AC6" s="10"/>
      <c r="AD6" s="12">
        <f>$T6*Q9/$T9</f>
        <v>35.633699633699635</v>
      </c>
      <c r="AE6" s="12">
        <f>$T6*R9/$T9</f>
        <v>28.131868131868131</v>
      </c>
      <c r="AF6" s="12">
        <f>$T6*S9/$T9</f>
        <v>0.23443223443223443</v>
      </c>
    </row>
    <row r="7" spans="1:44" x14ac:dyDescent="0.25">
      <c r="A7" s="3" t="s">
        <v>10</v>
      </c>
      <c r="B7" s="4">
        <v>0.5</v>
      </c>
      <c r="C7" s="5">
        <v>5</v>
      </c>
      <c r="D7" s="4">
        <v>0.5</v>
      </c>
      <c r="E7" s="5">
        <v>5</v>
      </c>
      <c r="F7" s="4">
        <v>0</v>
      </c>
      <c r="G7" s="5">
        <v>0</v>
      </c>
      <c r="H7" s="4">
        <v>0</v>
      </c>
      <c r="I7" s="5">
        <v>0</v>
      </c>
      <c r="J7" s="4">
        <v>3.6499999999999998E-2</v>
      </c>
      <c r="K7" s="5">
        <v>10</v>
      </c>
      <c r="M7" s="10"/>
      <c r="N7" s="13" t="str">
        <f>IF(AND(N6&gt;0,N6&lt;=0.2),"Schwacher Zusammenhang",IF(AND(N6&gt;0.2,N6&lt;=0.6),"Mittlerer Zusammenhang",IF(N6&gt;0.6,"Starker Zusammenhang","")))</f>
        <v>Schwacher Zusammenhang</v>
      </c>
      <c r="O7" s="5"/>
      <c r="P7" s="5"/>
      <c r="Q7" s="10">
        <f t="shared" si="0"/>
        <v>5</v>
      </c>
      <c r="R7" s="10">
        <f t="shared" si="1"/>
        <v>5</v>
      </c>
      <c r="S7" s="10">
        <f t="shared" si="2"/>
        <v>0</v>
      </c>
      <c r="T7" s="11">
        <f t="shared" si="3"/>
        <v>10</v>
      </c>
      <c r="U7" s="10"/>
      <c r="V7" s="10"/>
      <c r="X7" s="10"/>
      <c r="Y7" s="10"/>
      <c r="Z7" s="10"/>
      <c r="AA7" s="10"/>
      <c r="AB7" s="10"/>
      <c r="AC7" s="10"/>
      <c r="AD7" s="12">
        <f>$T7*Q9/$T9</f>
        <v>5.5677655677655675</v>
      </c>
      <c r="AE7" s="12">
        <f>$T7*R9/$T9</f>
        <v>4.395604395604396</v>
      </c>
      <c r="AF7" s="12">
        <f>$T7*S9/$T9</f>
        <v>3.6630036630036632E-2</v>
      </c>
    </row>
    <row r="8" spans="1:44" x14ac:dyDescent="0.25">
      <c r="A8" s="3" t="s">
        <v>11</v>
      </c>
      <c r="B8" s="4">
        <v>0.75</v>
      </c>
      <c r="C8" s="5">
        <v>3</v>
      </c>
      <c r="D8" s="4">
        <v>0.25</v>
      </c>
      <c r="E8" s="5">
        <v>1</v>
      </c>
      <c r="F8" s="4">
        <v>0</v>
      </c>
      <c r="G8" s="5">
        <v>0</v>
      </c>
      <c r="H8" s="4">
        <v>0</v>
      </c>
      <c r="I8" s="5">
        <v>0</v>
      </c>
      <c r="J8" s="4">
        <v>1.46E-2</v>
      </c>
      <c r="K8" s="5">
        <v>4</v>
      </c>
      <c r="O8" s="5"/>
      <c r="P8" s="5"/>
      <c r="Q8" s="10">
        <f t="shared" si="0"/>
        <v>3</v>
      </c>
      <c r="R8" s="10">
        <f t="shared" si="1"/>
        <v>1</v>
      </c>
      <c r="S8" s="10">
        <f t="shared" si="2"/>
        <v>0</v>
      </c>
      <c r="T8" s="11">
        <f t="shared" si="3"/>
        <v>4</v>
      </c>
      <c r="U8" s="10"/>
      <c r="V8" s="10"/>
      <c r="AD8" s="12">
        <f>$T8*Q9/$T9</f>
        <v>2.2271062271062272</v>
      </c>
      <c r="AE8" s="12">
        <f>$T8*R9/$T9</f>
        <v>1.7582417582417582</v>
      </c>
      <c r="AF8" s="12">
        <f>$T8*S9/$T9</f>
        <v>1.4652014652014652E-2</v>
      </c>
    </row>
    <row r="9" spans="1:44" x14ac:dyDescent="0.25">
      <c r="A9" s="3" t="s">
        <v>6</v>
      </c>
      <c r="B9" s="6">
        <v>0.55469999999999997</v>
      </c>
      <c r="C9" s="3">
        <v>152</v>
      </c>
      <c r="D9" s="6">
        <v>0.43799999999999989</v>
      </c>
      <c r="E9" s="3">
        <v>120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274</v>
      </c>
      <c r="O9" s="5"/>
      <c r="P9" s="5"/>
      <c r="Q9" s="11">
        <f>SUM(Q4:Q8)</f>
        <v>152</v>
      </c>
      <c r="R9" s="11">
        <f t="shared" ref="R9:S9" si="4">SUM(R4:R8)</f>
        <v>120</v>
      </c>
      <c r="S9" s="11">
        <f t="shared" si="4"/>
        <v>1</v>
      </c>
      <c r="T9" s="10">
        <f>SUM(T4:T8)</f>
        <v>273</v>
      </c>
      <c r="U9" s="10"/>
      <c r="V9" s="10"/>
      <c r="AD9" s="12"/>
      <c r="AE9" s="12"/>
      <c r="AF9" s="12"/>
    </row>
    <row r="10" spans="1:44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274</v>
      </c>
    </row>
    <row r="11" spans="1:44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4" ht="18" x14ac:dyDescent="0.25">
      <c r="A13" s="1" t="s">
        <v>14</v>
      </c>
    </row>
    <row r="14" spans="1:44" x14ac:dyDescent="0.25">
      <c r="A14" s="2"/>
      <c r="B14" s="15" t="s">
        <v>15</v>
      </c>
      <c r="C14" s="16"/>
      <c r="D14" s="15" t="s">
        <v>16</v>
      </c>
      <c r="E14" s="16"/>
      <c r="F14" s="15" t="s">
        <v>17</v>
      </c>
      <c r="G14" s="16"/>
      <c r="H14" s="15" t="s">
        <v>18</v>
      </c>
      <c r="I14" s="16"/>
      <c r="J14" s="15" t="s">
        <v>19</v>
      </c>
      <c r="K14" s="16"/>
      <c r="L14" s="15" t="s">
        <v>20</v>
      </c>
      <c r="M14" s="16"/>
      <c r="N14" s="15" t="s">
        <v>21</v>
      </c>
      <c r="O14" s="16"/>
      <c r="P14" s="15" t="s">
        <v>5</v>
      </c>
      <c r="Q14" s="16"/>
      <c r="R14" s="15" t="s">
        <v>6</v>
      </c>
      <c r="S14" s="16"/>
    </row>
    <row r="15" spans="1:44" x14ac:dyDescent="0.25">
      <c r="A15" s="3" t="s">
        <v>7</v>
      </c>
      <c r="B15" s="4">
        <v>0</v>
      </c>
      <c r="C15" s="5">
        <v>0</v>
      </c>
      <c r="D15" s="4">
        <v>0.14929999999999999</v>
      </c>
      <c r="E15" s="5">
        <v>10</v>
      </c>
      <c r="F15" s="4">
        <v>0.11940000000000001</v>
      </c>
      <c r="G15" s="5">
        <v>8</v>
      </c>
      <c r="H15" s="4">
        <v>0.26869999999999999</v>
      </c>
      <c r="I15" s="5">
        <v>18</v>
      </c>
      <c r="J15" s="4">
        <v>0.26869999999999999</v>
      </c>
      <c r="K15" s="5">
        <v>18</v>
      </c>
      <c r="L15" s="4">
        <v>0.1343</v>
      </c>
      <c r="M15" s="5">
        <v>9</v>
      </c>
      <c r="N15" s="4">
        <v>4.4800000000000013E-2</v>
      </c>
      <c r="O15" s="5">
        <v>3</v>
      </c>
      <c r="P15" s="4">
        <v>1.49E-2</v>
      </c>
      <c r="Q15" s="5">
        <v>1</v>
      </c>
      <c r="R15" s="4">
        <v>0.2445</v>
      </c>
      <c r="S15" s="5">
        <v>67</v>
      </c>
      <c r="U15" s="8" t="s">
        <v>88</v>
      </c>
      <c r="V15" s="9">
        <f>_xlfn.CHISQ.TEST(Z15:AE19,AM15:AR19)</f>
        <v>0.82156986152517197</v>
      </c>
      <c r="W15" s="10"/>
      <c r="X15" s="10" t="s">
        <v>89</v>
      </c>
      <c r="Y15" s="10"/>
      <c r="Z15" s="10">
        <f>E15</f>
        <v>10</v>
      </c>
      <c r="AA15" s="10">
        <f>G15</f>
        <v>8</v>
      </c>
      <c r="AB15">
        <f>I15</f>
        <v>18</v>
      </c>
      <c r="AC15" s="10">
        <f>K15</f>
        <v>18</v>
      </c>
      <c r="AD15" s="10">
        <f>M15</f>
        <v>9</v>
      </c>
      <c r="AE15" s="10">
        <f>O15</f>
        <v>3</v>
      </c>
      <c r="AF15" s="11">
        <f>SUM(Z15:AE15)</f>
        <v>66</v>
      </c>
      <c r="AG15" s="10"/>
      <c r="AH15" s="10"/>
      <c r="AI15" s="10"/>
      <c r="AJ15" s="10"/>
      <c r="AK15" s="10" t="s">
        <v>90</v>
      </c>
      <c r="AL15" s="12"/>
      <c r="AM15" s="12">
        <f>$AF15*Z20/$AF20</f>
        <v>10.191176470588236</v>
      </c>
      <c r="AN15" s="12">
        <f>$AF15*AA20/$AF20</f>
        <v>8.492647058823529</v>
      </c>
      <c r="AO15" s="12">
        <f t="shared" ref="AO15:AR15" si="5">$AF15*AB20/$AF20</f>
        <v>17.713235294117649</v>
      </c>
      <c r="AP15" s="12">
        <f t="shared" si="5"/>
        <v>19.654411764705884</v>
      </c>
      <c r="AQ15" s="12">
        <f t="shared" si="5"/>
        <v>7.7647058823529411</v>
      </c>
      <c r="AR15" s="12">
        <f t="shared" si="5"/>
        <v>2.1838235294117645</v>
      </c>
    </row>
    <row r="16" spans="1:44" x14ac:dyDescent="0.25">
      <c r="A16" s="3" t="s">
        <v>8</v>
      </c>
      <c r="B16" s="4">
        <v>0</v>
      </c>
      <c r="C16" s="5">
        <v>0</v>
      </c>
      <c r="D16" s="4">
        <v>0.124</v>
      </c>
      <c r="E16" s="5">
        <v>16</v>
      </c>
      <c r="F16" s="4">
        <v>0.1628</v>
      </c>
      <c r="G16" s="5">
        <v>21</v>
      </c>
      <c r="H16" s="4">
        <v>0.25580000000000003</v>
      </c>
      <c r="I16" s="5">
        <v>33</v>
      </c>
      <c r="J16" s="4">
        <v>0.2868</v>
      </c>
      <c r="K16" s="5">
        <v>37</v>
      </c>
      <c r="L16" s="4">
        <v>0.124</v>
      </c>
      <c r="M16" s="5">
        <v>16</v>
      </c>
      <c r="N16" s="4">
        <v>4.6500000000000007E-2</v>
      </c>
      <c r="O16" s="5">
        <v>6</v>
      </c>
      <c r="P16" s="4">
        <v>0</v>
      </c>
      <c r="Q16" s="5">
        <v>0</v>
      </c>
      <c r="R16" s="4">
        <v>0.4708</v>
      </c>
      <c r="S16" s="5">
        <v>129</v>
      </c>
      <c r="U16" s="8" t="s">
        <v>91</v>
      </c>
      <c r="V16" s="13">
        <f>_xlfn.CHISQ.INV.RT(V15,20)</f>
        <v>14.173911001366459</v>
      </c>
      <c r="W16" s="10"/>
      <c r="X16" s="10"/>
      <c r="Y16" s="10"/>
      <c r="Z16" s="10">
        <f t="shared" ref="Z16:Z19" si="6">E16</f>
        <v>16</v>
      </c>
      <c r="AA16" s="10">
        <f t="shared" ref="AA16:AA19" si="7">G16</f>
        <v>21</v>
      </c>
      <c r="AB16">
        <f t="shared" ref="AB16:AB19" si="8">I16</f>
        <v>33</v>
      </c>
      <c r="AC16" s="10">
        <f t="shared" ref="AC16:AC19" si="9">K16</f>
        <v>37</v>
      </c>
      <c r="AD16" s="10">
        <f t="shared" ref="AD16:AD19" si="10">M16</f>
        <v>16</v>
      </c>
      <c r="AE16" s="10">
        <f t="shared" ref="AE16:AE19" si="11">O16</f>
        <v>6</v>
      </c>
      <c r="AF16" s="11">
        <f t="shared" ref="AF16:AF19" si="12">SUM(Z16:AE16)</f>
        <v>129</v>
      </c>
      <c r="AG16" s="10"/>
      <c r="AH16" s="10"/>
      <c r="AI16" s="10"/>
      <c r="AJ16" s="10"/>
      <c r="AK16" s="10"/>
      <c r="AL16" s="12"/>
      <c r="AM16" s="12">
        <f>$AF16*Z20/$AF20</f>
        <v>19.919117647058822</v>
      </c>
      <c r="AN16" s="12">
        <f>$AF16*AA20/$AF20</f>
        <v>16.599264705882351</v>
      </c>
      <c r="AO16" s="12">
        <f t="shared" ref="AO16:AR16" si="13">$AF16*AB20/$AF20</f>
        <v>34.621323529411768</v>
      </c>
      <c r="AP16" s="12">
        <f t="shared" si="13"/>
        <v>38.415441176470587</v>
      </c>
      <c r="AQ16" s="12">
        <f t="shared" si="13"/>
        <v>15.176470588235293</v>
      </c>
      <c r="AR16" s="12">
        <f t="shared" si="13"/>
        <v>4.2683823529411766</v>
      </c>
    </row>
    <row r="17" spans="1:44" x14ac:dyDescent="0.25">
      <c r="A17" s="3" t="s">
        <v>9</v>
      </c>
      <c r="B17" s="4">
        <v>0</v>
      </c>
      <c r="C17" s="5">
        <v>0</v>
      </c>
      <c r="D17" s="4">
        <v>0.2031</v>
      </c>
      <c r="E17" s="5">
        <v>13</v>
      </c>
      <c r="F17" s="4">
        <v>7.8100000000000003E-2</v>
      </c>
      <c r="G17" s="5">
        <v>5</v>
      </c>
      <c r="H17" s="4">
        <v>0.28129999999999999</v>
      </c>
      <c r="I17" s="5">
        <v>18</v>
      </c>
      <c r="J17" s="4">
        <v>0.34380000000000011</v>
      </c>
      <c r="K17" s="5">
        <v>22</v>
      </c>
      <c r="L17" s="4">
        <v>7.8100000000000003E-2</v>
      </c>
      <c r="M17" s="5">
        <v>5</v>
      </c>
      <c r="N17" s="4">
        <v>0</v>
      </c>
      <c r="O17" s="5">
        <v>0</v>
      </c>
      <c r="P17" s="4">
        <v>1.5599999999999999E-2</v>
      </c>
      <c r="Q17" s="5">
        <v>1</v>
      </c>
      <c r="R17" s="4">
        <v>0.2336</v>
      </c>
      <c r="S17" s="5">
        <v>64</v>
      </c>
      <c r="U17" s="8" t="s">
        <v>92</v>
      </c>
      <c r="V17" s="14">
        <f>SQRT(V16/(AF20*MIN(6-1,5-1)))</f>
        <v>0.11413803804690666</v>
      </c>
      <c r="W17" s="10"/>
      <c r="X17" s="10"/>
      <c r="Y17" s="10"/>
      <c r="Z17" s="10">
        <f t="shared" si="6"/>
        <v>13</v>
      </c>
      <c r="AA17" s="10">
        <f t="shared" si="7"/>
        <v>5</v>
      </c>
      <c r="AB17">
        <f t="shared" si="8"/>
        <v>18</v>
      </c>
      <c r="AC17" s="10">
        <f t="shared" si="9"/>
        <v>22</v>
      </c>
      <c r="AD17" s="10">
        <f t="shared" si="10"/>
        <v>5</v>
      </c>
      <c r="AE17" s="10">
        <f t="shared" si="11"/>
        <v>0</v>
      </c>
      <c r="AF17" s="11">
        <f t="shared" si="12"/>
        <v>63</v>
      </c>
      <c r="AG17" s="10"/>
      <c r="AH17" s="10"/>
      <c r="AI17" s="10"/>
      <c r="AJ17" s="10"/>
      <c r="AK17" s="10"/>
      <c r="AL17" s="12"/>
      <c r="AM17" s="12">
        <f>$AF17*Z20/$AF20</f>
        <v>9.7279411764705888</v>
      </c>
      <c r="AN17" s="12">
        <f>$AF17*AA20/$AF20</f>
        <v>8.1066176470588243</v>
      </c>
      <c r="AO17" s="12">
        <f t="shared" ref="AO17:AR17" si="14">$AF17*AB20/$AF20</f>
        <v>16.908088235294116</v>
      </c>
      <c r="AP17" s="12">
        <f t="shared" si="14"/>
        <v>18.761029411764707</v>
      </c>
      <c r="AQ17" s="12">
        <f t="shared" si="14"/>
        <v>7.4117647058823533</v>
      </c>
      <c r="AR17" s="12">
        <f t="shared" si="14"/>
        <v>2.0845588235294117</v>
      </c>
    </row>
    <row r="18" spans="1:44" x14ac:dyDescent="0.25">
      <c r="A18" s="3" t="s">
        <v>10</v>
      </c>
      <c r="B18" s="4">
        <v>0</v>
      </c>
      <c r="C18" s="5">
        <v>0</v>
      </c>
      <c r="D18" s="4">
        <v>0.3</v>
      </c>
      <c r="E18" s="5">
        <v>3</v>
      </c>
      <c r="F18" s="4">
        <v>0</v>
      </c>
      <c r="G18" s="5">
        <v>0</v>
      </c>
      <c r="H18" s="4">
        <v>0.3</v>
      </c>
      <c r="I18" s="5">
        <v>3</v>
      </c>
      <c r="J18" s="4">
        <v>0.3</v>
      </c>
      <c r="K18" s="5">
        <v>3</v>
      </c>
      <c r="L18" s="4">
        <v>0.1</v>
      </c>
      <c r="M18" s="5">
        <v>1</v>
      </c>
      <c r="N18" s="4">
        <v>0</v>
      </c>
      <c r="O18" s="5">
        <v>0</v>
      </c>
      <c r="P18" s="4">
        <v>0</v>
      </c>
      <c r="Q18" s="5">
        <v>0</v>
      </c>
      <c r="R18" s="4">
        <v>3.6499999999999998E-2</v>
      </c>
      <c r="S18" s="5">
        <v>10</v>
      </c>
      <c r="U18" s="10"/>
      <c r="V18" s="13" t="str">
        <f>IF(AND(V17&gt;0,V17&lt;=0.2),"Schwacher Zusammenhang",IF(AND(V17&gt;0.2,V17&lt;=0.6),"Mittlerer Zusammenhang",IF(V17&gt;0.6,"Starker Zusammenhang","")))</f>
        <v>Schwacher Zusammenhang</v>
      </c>
      <c r="W18" s="5"/>
      <c r="X18" s="5"/>
      <c r="Y18" s="10"/>
      <c r="Z18" s="10">
        <f t="shared" si="6"/>
        <v>3</v>
      </c>
      <c r="AA18" s="10">
        <f t="shared" si="7"/>
        <v>0</v>
      </c>
      <c r="AB18">
        <f t="shared" si="8"/>
        <v>3</v>
      </c>
      <c r="AC18" s="10">
        <f t="shared" si="9"/>
        <v>3</v>
      </c>
      <c r="AD18" s="10">
        <f t="shared" si="10"/>
        <v>1</v>
      </c>
      <c r="AE18" s="10">
        <f t="shared" si="11"/>
        <v>0</v>
      </c>
      <c r="AF18" s="11">
        <f t="shared" si="12"/>
        <v>10</v>
      </c>
      <c r="AG18" s="10"/>
      <c r="AH18" s="10"/>
      <c r="AI18" s="10"/>
      <c r="AJ18" s="10"/>
      <c r="AK18" s="10"/>
      <c r="AL18" s="12"/>
      <c r="AM18" s="12">
        <f>$AF18*Z20/$AF20</f>
        <v>1.5441176470588236</v>
      </c>
      <c r="AN18" s="12">
        <f>$AF18*AA20/$AF20</f>
        <v>1.286764705882353</v>
      </c>
      <c r="AO18" s="12">
        <f t="shared" ref="AO18:AR18" si="15">$AF18*AB20/$AF20</f>
        <v>2.6838235294117645</v>
      </c>
      <c r="AP18" s="12">
        <f>$AF18*AC20/$AF20</f>
        <v>2.9779411764705883</v>
      </c>
      <c r="AQ18" s="12">
        <f t="shared" si="15"/>
        <v>1.1764705882352942</v>
      </c>
      <c r="AR18" s="12">
        <f t="shared" si="15"/>
        <v>0.33088235294117646</v>
      </c>
    </row>
    <row r="19" spans="1:44" x14ac:dyDescent="0.25">
      <c r="A19" s="3" t="s">
        <v>11</v>
      </c>
      <c r="B19" s="4">
        <v>0</v>
      </c>
      <c r="C19" s="5">
        <v>0</v>
      </c>
      <c r="D19" s="4">
        <v>0</v>
      </c>
      <c r="E19" s="5">
        <v>0</v>
      </c>
      <c r="F19" s="4">
        <v>0.25</v>
      </c>
      <c r="G19" s="5">
        <v>1</v>
      </c>
      <c r="H19" s="4">
        <v>0.25</v>
      </c>
      <c r="I19" s="5">
        <v>1</v>
      </c>
      <c r="J19" s="4">
        <v>0.25</v>
      </c>
      <c r="K19" s="5">
        <v>1</v>
      </c>
      <c r="L19" s="4">
        <v>0.25</v>
      </c>
      <c r="M19" s="5">
        <v>1</v>
      </c>
      <c r="N19" s="4">
        <v>0</v>
      </c>
      <c r="O19" s="5">
        <v>0</v>
      </c>
      <c r="P19" s="4">
        <v>0</v>
      </c>
      <c r="Q19" s="5">
        <v>0</v>
      </c>
      <c r="R19" s="4">
        <v>1.46E-2</v>
      </c>
      <c r="S19" s="5">
        <v>4</v>
      </c>
      <c r="W19" s="5"/>
      <c r="X19" s="5"/>
      <c r="Y19" s="10"/>
      <c r="Z19" s="10">
        <f t="shared" si="6"/>
        <v>0</v>
      </c>
      <c r="AA19" s="10">
        <f t="shared" si="7"/>
        <v>1</v>
      </c>
      <c r="AB19">
        <f t="shared" si="8"/>
        <v>1</v>
      </c>
      <c r="AC19" s="10">
        <f t="shared" si="9"/>
        <v>1</v>
      </c>
      <c r="AD19" s="10">
        <f t="shared" si="10"/>
        <v>1</v>
      </c>
      <c r="AE19" s="10">
        <f t="shared" si="11"/>
        <v>0</v>
      </c>
      <c r="AF19" s="11">
        <f t="shared" si="12"/>
        <v>4</v>
      </c>
      <c r="AL19" s="12"/>
      <c r="AM19" s="12">
        <f>$AF19*Z20/$AF20</f>
        <v>0.61764705882352944</v>
      </c>
      <c r="AN19" s="12">
        <f>$AF19*AA20/$AF20</f>
        <v>0.51470588235294112</v>
      </c>
      <c r="AO19" s="12">
        <f t="shared" ref="AO19:AR19" si="16">$AF19*AB20/$AF20</f>
        <v>1.0735294117647058</v>
      </c>
      <c r="AP19" s="12">
        <f t="shared" si="16"/>
        <v>1.1911764705882353</v>
      </c>
      <c r="AQ19" s="12">
        <f t="shared" si="16"/>
        <v>0.47058823529411764</v>
      </c>
      <c r="AR19" s="12">
        <f t="shared" si="16"/>
        <v>0.13235294117647059</v>
      </c>
    </row>
    <row r="20" spans="1:44" x14ac:dyDescent="0.25">
      <c r="A20" s="3" t="s">
        <v>6</v>
      </c>
      <c r="B20" s="6">
        <v>0</v>
      </c>
      <c r="C20" s="3">
        <v>0</v>
      </c>
      <c r="D20" s="6">
        <v>0.15329999999999999</v>
      </c>
      <c r="E20" s="3">
        <v>42</v>
      </c>
      <c r="F20" s="6">
        <v>0.12770000000000001</v>
      </c>
      <c r="G20" s="3">
        <v>35</v>
      </c>
      <c r="H20" s="6">
        <v>0.26640000000000003</v>
      </c>
      <c r="I20" s="3">
        <v>73</v>
      </c>
      <c r="J20" s="6">
        <v>0.29559999999999997</v>
      </c>
      <c r="K20" s="3">
        <v>81</v>
      </c>
      <c r="L20" s="6">
        <v>0.1168</v>
      </c>
      <c r="M20" s="3">
        <v>32</v>
      </c>
      <c r="N20" s="6">
        <v>3.2800000000000003E-2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274</v>
      </c>
      <c r="W20" s="5"/>
      <c r="X20" s="5"/>
      <c r="Y20" s="11"/>
      <c r="Z20" s="11">
        <f t="shared" ref="Z20:AE20" si="17">SUM(Z15:Z19)</f>
        <v>42</v>
      </c>
      <c r="AA20" s="11">
        <f t="shared" si="17"/>
        <v>35</v>
      </c>
      <c r="AB20" s="11">
        <f t="shared" si="17"/>
        <v>73</v>
      </c>
      <c r="AC20" s="11">
        <f t="shared" si="17"/>
        <v>81</v>
      </c>
      <c r="AD20" s="11">
        <f t="shared" si="17"/>
        <v>32</v>
      </c>
      <c r="AE20" s="11">
        <f t="shared" si="17"/>
        <v>9</v>
      </c>
      <c r="AF20" s="10">
        <f>SUM(AF15:AF19)</f>
        <v>272</v>
      </c>
      <c r="AL20" s="12"/>
      <c r="AM20" s="12"/>
      <c r="AN20" s="12"/>
    </row>
    <row r="21" spans="1:44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274</v>
      </c>
    </row>
    <row r="22" spans="1:4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4" ht="18" x14ac:dyDescent="0.25">
      <c r="A24" s="1" t="s">
        <v>22</v>
      </c>
    </row>
    <row r="25" spans="1:44" x14ac:dyDescent="0.25">
      <c r="A25" s="2"/>
      <c r="B25" s="15" t="s">
        <v>23</v>
      </c>
      <c r="C25" s="16"/>
      <c r="D25" s="15" t="s">
        <v>24</v>
      </c>
      <c r="E25" s="16"/>
      <c r="F25" s="15" t="s">
        <v>25</v>
      </c>
      <c r="G25" s="16"/>
      <c r="H25" s="15" t="s">
        <v>26</v>
      </c>
      <c r="I25" s="16"/>
      <c r="J25" s="15" t="s">
        <v>27</v>
      </c>
      <c r="K25" s="16"/>
      <c r="L25" s="15" t="s">
        <v>28</v>
      </c>
      <c r="M25" s="16"/>
      <c r="N25" s="15" t="s">
        <v>29</v>
      </c>
      <c r="O25" s="16"/>
      <c r="P25" s="15" t="s">
        <v>5</v>
      </c>
      <c r="Q25" s="16"/>
      <c r="R25" s="15" t="s">
        <v>6</v>
      </c>
      <c r="S25" s="16"/>
    </row>
    <row r="26" spans="1:44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0.25369999999999998</v>
      </c>
      <c r="G26" s="5">
        <v>17</v>
      </c>
      <c r="H26" s="4">
        <v>0.20899999999999999</v>
      </c>
      <c r="I26" s="5">
        <v>14</v>
      </c>
      <c r="J26" s="4">
        <v>0.17910000000000001</v>
      </c>
      <c r="K26" s="5">
        <v>12</v>
      </c>
      <c r="L26" s="4">
        <v>0.34329999999999999</v>
      </c>
      <c r="M26" s="5">
        <v>23</v>
      </c>
      <c r="N26" s="4">
        <v>0</v>
      </c>
      <c r="O26" s="5">
        <v>0</v>
      </c>
      <c r="P26" s="4">
        <v>1.49E-2</v>
      </c>
      <c r="Q26" s="5">
        <v>1</v>
      </c>
      <c r="R26" s="4">
        <v>0.2445</v>
      </c>
      <c r="S26" s="5">
        <v>67</v>
      </c>
      <c r="U26" s="8" t="s">
        <v>88</v>
      </c>
      <c r="V26" s="9">
        <f>_xlfn.CHISQ.TEST(Z26:AE30,AM26:AR30)</f>
        <v>0.79992063453838735</v>
      </c>
      <c r="W26" s="10"/>
      <c r="X26" s="10" t="s">
        <v>89</v>
      </c>
      <c r="Y26" s="10"/>
      <c r="Z26" s="10">
        <f>C26</f>
        <v>0</v>
      </c>
      <c r="AA26" s="10">
        <f>G26</f>
        <v>17</v>
      </c>
      <c r="AB26">
        <f>I26</f>
        <v>14</v>
      </c>
      <c r="AC26" s="10">
        <f>K26</f>
        <v>12</v>
      </c>
      <c r="AD26" s="10">
        <f>M26</f>
        <v>23</v>
      </c>
      <c r="AE26" s="10">
        <f>Q26</f>
        <v>1</v>
      </c>
      <c r="AF26" s="11">
        <f>SUM(Z26:AE26)</f>
        <v>67</v>
      </c>
      <c r="AG26" s="10"/>
      <c r="AH26" s="10"/>
      <c r="AI26" s="10"/>
      <c r="AJ26" s="10"/>
      <c r="AK26" s="10" t="s">
        <v>90</v>
      </c>
      <c r="AL26" s="12"/>
      <c r="AM26" s="12">
        <f>$AF26*Z31/$AF31</f>
        <v>0.73357664233576647</v>
      </c>
      <c r="AN26" s="12">
        <f>$AF26*AA31/$AF31</f>
        <v>12.226277372262773</v>
      </c>
      <c r="AO26" s="12">
        <f t="shared" ref="AO26:AR26" si="18">$AF26*AB31/$AF31</f>
        <v>13.448905109489051</v>
      </c>
      <c r="AP26" s="12">
        <f t="shared" si="18"/>
        <v>16.383211678832115</v>
      </c>
      <c r="AQ26" s="12">
        <f t="shared" si="18"/>
        <v>23.474452554744527</v>
      </c>
      <c r="AR26" s="12">
        <f t="shared" si="18"/>
        <v>0.73357664233576647</v>
      </c>
    </row>
    <row r="27" spans="1:44" x14ac:dyDescent="0.25">
      <c r="A27" s="3" t="s">
        <v>8</v>
      </c>
      <c r="B27" s="4">
        <v>7.8000000000000014E-3</v>
      </c>
      <c r="C27" s="5">
        <v>1</v>
      </c>
      <c r="D27" s="4">
        <v>0</v>
      </c>
      <c r="E27" s="5">
        <v>0</v>
      </c>
      <c r="F27" s="4">
        <v>0.14729999999999999</v>
      </c>
      <c r="G27" s="5">
        <v>19</v>
      </c>
      <c r="H27" s="4">
        <v>0.1938</v>
      </c>
      <c r="I27" s="5">
        <v>25</v>
      </c>
      <c r="J27" s="4">
        <v>0.27129999999999999</v>
      </c>
      <c r="K27" s="5">
        <v>35</v>
      </c>
      <c r="L27" s="4">
        <v>0.36430000000000001</v>
      </c>
      <c r="M27" s="5">
        <v>47</v>
      </c>
      <c r="N27" s="4">
        <v>0</v>
      </c>
      <c r="O27" s="5">
        <v>0</v>
      </c>
      <c r="P27" s="4">
        <v>1.55E-2</v>
      </c>
      <c r="Q27" s="5">
        <v>2</v>
      </c>
      <c r="R27" s="4">
        <v>0.4708</v>
      </c>
      <c r="S27" s="5">
        <v>129</v>
      </c>
      <c r="U27" s="8" t="s">
        <v>91</v>
      </c>
      <c r="V27" s="13">
        <f>_xlfn.CHISQ.INV.RT(V26,20)</f>
        <v>14.57989108169852</v>
      </c>
      <c r="W27" s="10"/>
      <c r="X27" s="10"/>
      <c r="Y27" s="10"/>
      <c r="Z27" s="10">
        <f t="shared" ref="Z27:Z30" si="19">C27</f>
        <v>1</v>
      </c>
      <c r="AA27" s="10">
        <f t="shared" ref="AA27:AA30" si="20">G27</f>
        <v>19</v>
      </c>
      <c r="AB27">
        <f t="shared" ref="AB27:AB30" si="21">I27</f>
        <v>25</v>
      </c>
      <c r="AC27" s="10">
        <f t="shared" ref="AC27:AC30" si="22">K27</f>
        <v>35</v>
      </c>
      <c r="AD27" s="10">
        <f t="shared" ref="AD27:AD30" si="23">M27</f>
        <v>47</v>
      </c>
      <c r="AE27" s="10">
        <f t="shared" ref="AE27:AE30" si="24">Q27</f>
        <v>2</v>
      </c>
      <c r="AF27" s="11">
        <f t="shared" ref="AF27:AF30" si="25">SUM(Z27:AE27)</f>
        <v>129</v>
      </c>
      <c r="AG27" s="10"/>
      <c r="AH27" s="10"/>
      <c r="AI27" s="10"/>
      <c r="AJ27" s="10"/>
      <c r="AK27" s="10"/>
      <c r="AL27" s="12"/>
      <c r="AM27" s="12">
        <f>$AF27*Z31/$AF31</f>
        <v>1.4124087591240877</v>
      </c>
      <c r="AN27" s="12">
        <f>$AF27*AA31/$AF31</f>
        <v>23.540145985401459</v>
      </c>
      <c r="AO27" s="12">
        <f t="shared" ref="AO27:AR27" si="26">$AF27*AB31/$AF31</f>
        <v>25.894160583941606</v>
      </c>
      <c r="AP27" s="12">
        <f t="shared" si="26"/>
        <v>31.543795620437955</v>
      </c>
      <c r="AQ27" s="12">
        <f t="shared" si="26"/>
        <v>45.197080291970806</v>
      </c>
      <c r="AR27" s="12">
        <f t="shared" si="26"/>
        <v>1.4124087591240877</v>
      </c>
    </row>
    <row r="28" spans="1:44" x14ac:dyDescent="0.25">
      <c r="A28" s="3" t="s">
        <v>9</v>
      </c>
      <c r="B28" s="4">
        <v>3.1300000000000001E-2</v>
      </c>
      <c r="C28" s="5">
        <v>2</v>
      </c>
      <c r="D28" s="4">
        <v>0</v>
      </c>
      <c r="E28" s="5">
        <v>0</v>
      </c>
      <c r="F28" s="4">
        <v>0.2031</v>
      </c>
      <c r="G28" s="5">
        <v>13</v>
      </c>
      <c r="H28" s="4">
        <v>0.2031</v>
      </c>
      <c r="I28" s="5">
        <v>13</v>
      </c>
      <c r="J28" s="4">
        <v>0.25</v>
      </c>
      <c r="K28" s="5">
        <v>16</v>
      </c>
      <c r="L28" s="4">
        <v>0.3125</v>
      </c>
      <c r="M28" s="5">
        <v>20</v>
      </c>
      <c r="N28" s="4">
        <v>0</v>
      </c>
      <c r="O28" s="5">
        <v>0</v>
      </c>
      <c r="P28" s="4">
        <v>0</v>
      </c>
      <c r="Q28" s="5">
        <v>0</v>
      </c>
      <c r="R28" s="4">
        <v>0.2336</v>
      </c>
      <c r="S28" s="5">
        <v>64</v>
      </c>
      <c r="U28" s="8" t="s">
        <v>92</v>
      </c>
      <c r="V28" s="14">
        <f>SQRT(V27/(AF31*MIN(6-1,5-1)))</f>
        <v>0.11533785297991678</v>
      </c>
      <c r="W28" s="10"/>
      <c r="X28" s="10"/>
      <c r="Y28" s="10"/>
      <c r="Z28" s="10">
        <f t="shared" si="19"/>
        <v>2</v>
      </c>
      <c r="AA28" s="10">
        <f t="shared" si="20"/>
        <v>13</v>
      </c>
      <c r="AB28">
        <f t="shared" si="21"/>
        <v>13</v>
      </c>
      <c r="AC28" s="10">
        <f t="shared" si="22"/>
        <v>16</v>
      </c>
      <c r="AD28" s="10">
        <f t="shared" si="23"/>
        <v>20</v>
      </c>
      <c r="AE28" s="10">
        <f t="shared" si="24"/>
        <v>0</v>
      </c>
      <c r="AF28" s="11">
        <f t="shared" si="25"/>
        <v>64</v>
      </c>
      <c r="AG28" s="10"/>
      <c r="AH28" s="10"/>
      <c r="AI28" s="10"/>
      <c r="AJ28" s="10"/>
      <c r="AK28" s="10"/>
      <c r="AL28" s="12"/>
      <c r="AM28" s="12">
        <f>$AF28*Z31/$AF31</f>
        <v>0.7007299270072993</v>
      </c>
      <c r="AN28" s="12">
        <f>$AF28*AA31/$AF31</f>
        <v>11.678832116788321</v>
      </c>
      <c r="AO28" s="12">
        <f t="shared" ref="AO28:AR28" si="27">$AF28*AB31/$AF31</f>
        <v>12.846715328467154</v>
      </c>
      <c r="AP28" s="12">
        <f t="shared" si="27"/>
        <v>15.649635036496351</v>
      </c>
      <c r="AQ28" s="12">
        <f t="shared" si="27"/>
        <v>22.423357664233578</v>
      </c>
      <c r="AR28" s="12">
        <f t="shared" si="27"/>
        <v>0.7007299270072993</v>
      </c>
    </row>
    <row r="29" spans="1:44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</v>
      </c>
      <c r="G29" s="5">
        <v>0</v>
      </c>
      <c r="H29" s="4">
        <v>0.3</v>
      </c>
      <c r="I29" s="5">
        <v>3</v>
      </c>
      <c r="J29" s="4">
        <v>0.2</v>
      </c>
      <c r="K29" s="5">
        <v>2</v>
      </c>
      <c r="L29" s="4">
        <v>0.5</v>
      </c>
      <c r="M29" s="5">
        <v>5</v>
      </c>
      <c r="N29" s="4">
        <v>0</v>
      </c>
      <c r="O29" s="5">
        <v>0</v>
      </c>
      <c r="P29" s="4">
        <v>0</v>
      </c>
      <c r="Q29" s="5">
        <v>0</v>
      </c>
      <c r="R29" s="4">
        <v>3.6499999999999998E-2</v>
      </c>
      <c r="S29" s="5">
        <v>10</v>
      </c>
      <c r="U29" s="10"/>
      <c r="V29" s="13" t="str">
        <f>IF(AND(V28&gt;0,V28&lt;=0.2),"Schwacher Zusammenhang",IF(AND(V28&gt;0.2,V28&lt;=0.6),"Mittlerer Zusammenhang",IF(V28&gt;0.6,"Starker Zusammenhang","")))</f>
        <v>Schwacher Zusammenhang</v>
      </c>
      <c r="W29" s="5"/>
      <c r="X29" s="5"/>
      <c r="Y29" s="10"/>
      <c r="Z29" s="10">
        <f t="shared" si="19"/>
        <v>0</v>
      </c>
      <c r="AA29" s="10">
        <f t="shared" si="20"/>
        <v>0</v>
      </c>
      <c r="AB29">
        <f t="shared" si="21"/>
        <v>3</v>
      </c>
      <c r="AC29" s="10">
        <f t="shared" si="22"/>
        <v>2</v>
      </c>
      <c r="AD29" s="10">
        <f t="shared" si="23"/>
        <v>5</v>
      </c>
      <c r="AE29" s="10">
        <f t="shared" si="24"/>
        <v>0</v>
      </c>
      <c r="AF29" s="11">
        <f t="shared" si="25"/>
        <v>10</v>
      </c>
      <c r="AG29" s="10"/>
      <c r="AH29" s="10"/>
      <c r="AI29" s="10"/>
      <c r="AJ29" s="10"/>
      <c r="AK29" s="10"/>
      <c r="AL29" s="12"/>
      <c r="AM29" s="12">
        <f>$AF29*Z31/$AF31</f>
        <v>0.10948905109489052</v>
      </c>
      <c r="AN29" s="12">
        <f>$AF29*AA31/$AF31</f>
        <v>1.8248175182481752</v>
      </c>
      <c r="AO29" s="12">
        <f t="shared" ref="AO29" si="28">$AF29*AB31/$AF31</f>
        <v>2.0072992700729926</v>
      </c>
      <c r="AP29" s="12">
        <f>$AF29*AC31/$AF31</f>
        <v>2.4452554744525545</v>
      </c>
      <c r="AQ29" s="12">
        <f t="shared" ref="AQ29:AR29" si="29">$AF29*AD31/$AF31</f>
        <v>3.5036496350364965</v>
      </c>
      <c r="AR29" s="12">
        <f t="shared" si="29"/>
        <v>0.10948905109489052</v>
      </c>
    </row>
    <row r="30" spans="1:44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0.25</v>
      </c>
      <c r="G30" s="5">
        <v>1</v>
      </c>
      <c r="H30" s="4">
        <v>0</v>
      </c>
      <c r="I30" s="5">
        <v>0</v>
      </c>
      <c r="J30" s="4">
        <v>0.5</v>
      </c>
      <c r="K30" s="5">
        <v>2</v>
      </c>
      <c r="L30" s="4">
        <v>0.25</v>
      </c>
      <c r="M30" s="5">
        <v>1</v>
      </c>
      <c r="N30" s="4">
        <v>0</v>
      </c>
      <c r="O30" s="5">
        <v>0</v>
      </c>
      <c r="P30" s="4">
        <v>0</v>
      </c>
      <c r="Q30" s="5">
        <v>0</v>
      </c>
      <c r="R30" s="4">
        <v>1.46E-2</v>
      </c>
      <c r="S30" s="5">
        <v>4</v>
      </c>
      <c r="W30" s="5"/>
      <c r="X30" s="5"/>
      <c r="Y30" s="10"/>
      <c r="Z30" s="10">
        <f t="shared" si="19"/>
        <v>0</v>
      </c>
      <c r="AA30" s="10">
        <f t="shared" si="20"/>
        <v>1</v>
      </c>
      <c r="AB30">
        <f t="shared" si="21"/>
        <v>0</v>
      </c>
      <c r="AC30" s="10">
        <f t="shared" si="22"/>
        <v>2</v>
      </c>
      <c r="AD30" s="10">
        <f t="shared" si="23"/>
        <v>1</v>
      </c>
      <c r="AE30" s="10">
        <f t="shared" si="24"/>
        <v>0</v>
      </c>
      <c r="AF30" s="11">
        <f t="shared" si="25"/>
        <v>4</v>
      </c>
      <c r="AL30" s="12"/>
      <c r="AM30" s="12">
        <f>$AF30*Z31/$AF31</f>
        <v>4.3795620437956206E-2</v>
      </c>
      <c r="AN30" s="12">
        <f>$AF30*AA31/$AF31</f>
        <v>0.72992700729927007</v>
      </c>
      <c r="AO30" s="12">
        <f t="shared" ref="AO30:AR30" si="30">$AF30*AB31/$AF31</f>
        <v>0.8029197080291971</v>
      </c>
      <c r="AP30" s="12">
        <f t="shared" si="30"/>
        <v>0.97810218978102192</v>
      </c>
      <c r="AQ30" s="12">
        <f t="shared" si="30"/>
        <v>1.4014598540145986</v>
      </c>
      <c r="AR30" s="12">
        <f t="shared" si="30"/>
        <v>4.3795620437956206E-2</v>
      </c>
    </row>
    <row r="31" spans="1:44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0.1825</v>
      </c>
      <c r="G31" s="3">
        <v>50</v>
      </c>
      <c r="H31" s="6">
        <v>0.20069999999999999</v>
      </c>
      <c r="I31" s="3">
        <v>55</v>
      </c>
      <c r="J31" s="6">
        <v>0.2445</v>
      </c>
      <c r="K31" s="3">
        <v>67</v>
      </c>
      <c r="L31" s="6">
        <v>0.35039999999999999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274</v>
      </c>
      <c r="W31" s="5"/>
      <c r="X31" s="5"/>
      <c r="Y31" s="11"/>
      <c r="Z31" s="11">
        <f t="shared" ref="Z31:AE31" si="31">SUM(Z26:Z30)</f>
        <v>3</v>
      </c>
      <c r="AA31" s="11">
        <f t="shared" si="31"/>
        <v>50</v>
      </c>
      <c r="AB31" s="11">
        <f t="shared" si="31"/>
        <v>55</v>
      </c>
      <c r="AC31" s="11">
        <f t="shared" si="31"/>
        <v>67</v>
      </c>
      <c r="AD31" s="11">
        <f t="shared" si="31"/>
        <v>96</v>
      </c>
      <c r="AE31" s="11">
        <f t="shared" si="31"/>
        <v>3</v>
      </c>
      <c r="AF31" s="10">
        <f>SUM(AF26:AF30)</f>
        <v>274</v>
      </c>
      <c r="AL31" s="12"/>
      <c r="AM31" s="12"/>
      <c r="AN31" s="12"/>
    </row>
    <row r="32" spans="1:4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274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5" t="s">
        <v>31</v>
      </c>
      <c r="C36" s="16"/>
      <c r="D36" s="15" t="s">
        <v>32</v>
      </c>
      <c r="E36" s="16"/>
      <c r="F36" s="15" t="s">
        <v>33</v>
      </c>
      <c r="G36" s="16"/>
      <c r="H36" s="15" t="s">
        <v>34</v>
      </c>
      <c r="I36" s="16"/>
      <c r="J36" s="15" t="s">
        <v>35</v>
      </c>
      <c r="K36" s="16"/>
      <c r="L36" s="15" t="s">
        <v>36</v>
      </c>
      <c r="M36" s="16"/>
      <c r="N36" s="15" t="s">
        <v>5</v>
      </c>
      <c r="O36" s="16"/>
      <c r="P36" s="15" t="s">
        <v>6</v>
      </c>
      <c r="Q36" s="16"/>
    </row>
    <row r="37" spans="1:42" x14ac:dyDescent="0.25">
      <c r="A37" s="3" t="s">
        <v>7</v>
      </c>
      <c r="B37" s="4">
        <v>5.9700000000000003E-2</v>
      </c>
      <c r="C37" s="5">
        <v>4</v>
      </c>
      <c r="D37" s="4">
        <v>0.1343</v>
      </c>
      <c r="E37" s="5">
        <v>9</v>
      </c>
      <c r="F37" s="4">
        <v>0.14929999999999999</v>
      </c>
      <c r="G37" s="5">
        <v>10</v>
      </c>
      <c r="H37" s="4">
        <v>0.19400000000000001</v>
      </c>
      <c r="I37" s="5">
        <v>13</v>
      </c>
      <c r="J37" s="4">
        <v>0.14929999999999999</v>
      </c>
      <c r="K37" s="5">
        <v>10</v>
      </c>
      <c r="L37" s="4">
        <v>0.28360000000000002</v>
      </c>
      <c r="M37" s="5">
        <v>19</v>
      </c>
      <c r="N37" s="4">
        <v>2.9899999999999999E-2</v>
      </c>
      <c r="O37" s="5">
        <v>2</v>
      </c>
      <c r="P37" s="4">
        <v>0.2445</v>
      </c>
      <c r="Q37" s="5">
        <v>67</v>
      </c>
      <c r="S37" s="8" t="s">
        <v>88</v>
      </c>
      <c r="T37" s="9">
        <f>_xlfn.CHISQ.TEST(X37:AC41,AK37:AP41)</f>
        <v>0.96660230270215397</v>
      </c>
      <c r="U37" s="10"/>
      <c r="V37" s="10" t="s">
        <v>89</v>
      </c>
      <c r="W37" s="10"/>
      <c r="X37" s="10">
        <f>C37</f>
        <v>4</v>
      </c>
      <c r="Y37" s="10">
        <f>E37</f>
        <v>9</v>
      </c>
      <c r="Z37">
        <f>G37</f>
        <v>10</v>
      </c>
      <c r="AA37" s="10">
        <f>I37</f>
        <v>13</v>
      </c>
      <c r="AB37" s="10">
        <f>K37</f>
        <v>10</v>
      </c>
      <c r="AC37" s="10">
        <f>M37</f>
        <v>19</v>
      </c>
      <c r="AD37" s="11">
        <f>SUM(X37:AC37)</f>
        <v>65</v>
      </c>
      <c r="AE37" s="10"/>
      <c r="AF37" s="10"/>
      <c r="AG37" s="10"/>
      <c r="AH37" s="10"/>
      <c r="AI37" s="10" t="s">
        <v>90</v>
      </c>
      <c r="AJ37" s="12"/>
      <c r="AK37" s="12">
        <f>$AD37*X42/$AD42</f>
        <v>4.333333333333333</v>
      </c>
      <c r="AL37" s="12">
        <f t="shared" ref="AL37:AP37" si="32">$AD37*Y42/$AD42</f>
        <v>9.1764705882352935</v>
      </c>
      <c r="AM37" s="12">
        <f t="shared" si="32"/>
        <v>12.235294117647058</v>
      </c>
      <c r="AN37" s="12">
        <f t="shared" si="32"/>
        <v>13</v>
      </c>
      <c r="AO37" s="12">
        <f t="shared" si="32"/>
        <v>8.6666666666666661</v>
      </c>
      <c r="AP37" s="12">
        <f t="shared" si="32"/>
        <v>17.588235294117649</v>
      </c>
    </row>
    <row r="38" spans="1:42" x14ac:dyDescent="0.25">
      <c r="A38" s="3" t="s">
        <v>8</v>
      </c>
      <c r="B38" s="4">
        <v>6.2E-2</v>
      </c>
      <c r="C38" s="5">
        <v>8</v>
      </c>
      <c r="D38" s="4">
        <v>0.1163</v>
      </c>
      <c r="E38" s="5">
        <v>15</v>
      </c>
      <c r="F38" s="4">
        <v>0.1938</v>
      </c>
      <c r="G38" s="5">
        <v>25</v>
      </c>
      <c r="H38" s="4">
        <v>0.186</v>
      </c>
      <c r="I38" s="5">
        <v>24</v>
      </c>
      <c r="J38" s="4">
        <v>0.13950000000000001</v>
      </c>
      <c r="K38" s="5">
        <v>18</v>
      </c>
      <c r="L38" s="4">
        <v>0.20930000000000001</v>
      </c>
      <c r="M38" s="5">
        <v>27</v>
      </c>
      <c r="N38" s="4">
        <v>9.3000000000000013E-2</v>
      </c>
      <c r="O38" s="5">
        <v>12</v>
      </c>
      <c r="P38" s="4">
        <v>0.4708</v>
      </c>
      <c r="Q38" s="5">
        <v>129</v>
      </c>
      <c r="S38" s="8" t="s">
        <v>91</v>
      </c>
      <c r="T38" s="13">
        <f>_xlfn.CHISQ.INV.RT(T37,20)</f>
        <v>10.085107825677557</v>
      </c>
      <c r="U38" s="10"/>
      <c r="V38" s="10"/>
      <c r="W38" s="10"/>
      <c r="X38" s="10">
        <f t="shared" ref="X38:X41" si="33">C38</f>
        <v>8</v>
      </c>
      <c r="Y38" s="10">
        <f t="shared" ref="Y38:Y41" si="34">E38</f>
        <v>15</v>
      </c>
      <c r="Z38">
        <f t="shared" ref="Z38:Z41" si="35">G38</f>
        <v>25</v>
      </c>
      <c r="AA38" s="10">
        <f t="shared" ref="AA38:AA41" si="36">I38</f>
        <v>24</v>
      </c>
      <c r="AB38" s="10">
        <f t="shared" ref="AB38:AB41" si="37">K38</f>
        <v>18</v>
      </c>
      <c r="AC38" s="10">
        <f t="shared" ref="AC38:AC41" si="38">M38</f>
        <v>27</v>
      </c>
      <c r="AD38" s="11">
        <f t="shared" ref="AD38:AD41" si="39">SUM(X38:AC38)</f>
        <v>117</v>
      </c>
      <c r="AE38" s="10"/>
      <c r="AF38" s="10"/>
      <c r="AG38" s="10"/>
      <c r="AH38" s="10"/>
      <c r="AI38" s="10"/>
      <c r="AJ38" s="12"/>
      <c r="AK38" s="12">
        <f>$AD38*X42/$AD42</f>
        <v>7.8</v>
      </c>
      <c r="AL38" s="12">
        <f t="shared" ref="AL38:AP38" si="40">$AD38*Y42/$AD42</f>
        <v>16.517647058823531</v>
      </c>
      <c r="AM38" s="12">
        <f t="shared" si="40"/>
        <v>22.023529411764706</v>
      </c>
      <c r="AN38" s="12">
        <f t="shared" si="40"/>
        <v>23.4</v>
      </c>
      <c r="AO38" s="12">
        <f t="shared" si="40"/>
        <v>15.6</v>
      </c>
      <c r="AP38" s="12">
        <f t="shared" si="40"/>
        <v>31.658823529411766</v>
      </c>
    </row>
    <row r="39" spans="1:42" x14ac:dyDescent="0.25">
      <c r="A39" s="3" t="s">
        <v>9</v>
      </c>
      <c r="B39" s="4">
        <v>6.25E-2</v>
      </c>
      <c r="C39" s="5">
        <v>4</v>
      </c>
      <c r="D39" s="4">
        <v>0.1719</v>
      </c>
      <c r="E39" s="5">
        <v>11</v>
      </c>
      <c r="F39" s="4">
        <v>0.1719</v>
      </c>
      <c r="G39" s="5">
        <v>11</v>
      </c>
      <c r="H39" s="4">
        <v>0.1406</v>
      </c>
      <c r="I39" s="5">
        <v>9</v>
      </c>
      <c r="J39" s="4">
        <v>7.8100000000000003E-2</v>
      </c>
      <c r="K39" s="5">
        <v>5</v>
      </c>
      <c r="L39" s="4">
        <v>0.2969</v>
      </c>
      <c r="M39" s="5">
        <v>19</v>
      </c>
      <c r="N39" s="4">
        <v>7.8100000000000003E-2</v>
      </c>
      <c r="O39" s="5">
        <v>5</v>
      </c>
      <c r="P39" s="4">
        <v>0.2336</v>
      </c>
      <c r="Q39" s="5">
        <v>64</v>
      </c>
      <c r="S39" s="8" t="s">
        <v>92</v>
      </c>
      <c r="T39" s="14">
        <f>SQRT(T38/(AD42*MIN(6-1,5-1)))</f>
        <v>9.9435208117695267E-2</v>
      </c>
      <c r="U39" s="10"/>
      <c r="V39" s="10"/>
      <c r="W39" s="10"/>
      <c r="X39" s="10">
        <f t="shared" si="33"/>
        <v>4</v>
      </c>
      <c r="Y39" s="10">
        <f t="shared" si="34"/>
        <v>11</v>
      </c>
      <c r="Z39">
        <f t="shared" si="35"/>
        <v>11</v>
      </c>
      <c r="AA39" s="10">
        <f t="shared" si="36"/>
        <v>9</v>
      </c>
      <c r="AB39" s="10">
        <f t="shared" si="37"/>
        <v>5</v>
      </c>
      <c r="AC39" s="10">
        <f t="shared" si="38"/>
        <v>19</v>
      </c>
      <c r="AD39" s="11">
        <f t="shared" si="39"/>
        <v>59</v>
      </c>
      <c r="AE39" s="10"/>
      <c r="AF39" s="10"/>
      <c r="AG39" s="10"/>
      <c r="AH39" s="10"/>
      <c r="AI39" s="10"/>
      <c r="AJ39" s="12"/>
      <c r="AK39" s="12">
        <f>$AD39*X42/$AD42</f>
        <v>3.9333333333333331</v>
      </c>
      <c r="AL39" s="12">
        <f t="shared" ref="AL39:AP39" si="41">$AD39*Y42/$AD42</f>
        <v>8.329411764705883</v>
      </c>
      <c r="AM39" s="12">
        <f t="shared" si="41"/>
        <v>11.105882352941176</v>
      </c>
      <c r="AN39" s="12">
        <f t="shared" si="41"/>
        <v>11.8</v>
      </c>
      <c r="AO39" s="12">
        <f t="shared" si="41"/>
        <v>7.8666666666666663</v>
      </c>
      <c r="AP39" s="12">
        <f t="shared" si="41"/>
        <v>15.964705882352941</v>
      </c>
    </row>
    <row r="40" spans="1:42" x14ac:dyDescent="0.25">
      <c r="A40" s="3" t="s">
        <v>10</v>
      </c>
      <c r="B40" s="4">
        <v>0.1</v>
      </c>
      <c r="C40" s="5">
        <v>1</v>
      </c>
      <c r="D40" s="4">
        <v>0.1</v>
      </c>
      <c r="E40" s="5">
        <v>1</v>
      </c>
      <c r="F40" s="4">
        <v>0.1</v>
      </c>
      <c r="G40" s="5">
        <v>1</v>
      </c>
      <c r="H40" s="4">
        <v>0.3</v>
      </c>
      <c r="I40" s="5">
        <v>3</v>
      </c>
      <c r="J40" s="4">
        <v>0.1</v>
      </c>
      <c r="K40" s="5">
        <v>1</v>
      </c>
      <c r="L40" s="4">
        <v>0.3</v>
      </c>
      <c r="M40" s="5">
        <v>3</v>
      </c>
      <c r="N40" s="4">
        <v>0</v>
      </c>
      <c r="O40" s="5">
        <v>0</v>
      </c>
      <c r="P40" s="4">
        <v>3.6499999999999998E-2</v>
      </c>
      <c r="Q40" s="5">
        <v>10</v>
      </c>
      <c r="S40" s="10"/>
      <c r="T40" s="13" t="str">
        <f>IF(AND(T39&gt;0,T39&lt;=0.2),"Schwacher Zusammenhang",IF(AND(T39&gt;0.2,T39&lt;=0.6),"Mittlerer Zusammenhang",IF(T39&gt;0.6,"Starker Zusammenhang","")))</f>
        <v>Schwacher Zusammenhang</v>
      </c>
      <c r="U40" s="5"/>
      <c r="V40" s="5"/>
      <c r="W40" s="10"/>
      <c r="X40" s="10">
        <f t="shared" si="33"/>
        <v>1</v>
      </c>
      <c r="Y40" s="10">
        <f t="shared" si="34"/>
        <v>1</v>
      </c>
      <c r="Z40">
        <f t="shared" si="35"/>
        <v>1</v>
      </c>
      <c r="AA40" s="10">
        <f t="shared" si="36"/>
        <v>3</v>
      </c>
      <c r="AB40" s="10">
        <f t="shared" si="37"/>
        <v>1</v>
      </c>
      <c r="AC40" s="10">
        <f t="shared" si="38"/>
        <v>3</v>
      </c>
      <c r="AD40" s="11">
        <f t="shared" si="39"/>
        <v>10</v>
      </c>
      <c r="AE40" s="10"/>
      <c r="AF40" s="10"/>
      <c r="AG40" s="10"/>
      <c r="AH40" s="10"/>
      <c r="AI40" s="10"/>
      <c r="AJ40" s="12"/>
      <c r="AK40" s="12">
        <f>$AD40*X42/$AD42</f>
        <v>0.66666666666666663</v>
      </c>
      <c r="AL40" s="12">
        <f t="shared" ref="AL40:AP40" si="42">$AD40*Y42/$AD42</f>
        <v>1.411764705882353</v>
      </c>
      <c r="AM40" s="12">
        <f t="shared" si="42"/>
        <v>1.8823529411764706</v>
      </c>
      <c r="AN40" s="12">
        <f t="shared" si="42"/>
        <v>2</v>
      </c>
      <c r="AO40" s="12">
        <f t="shared" si="42"/>
        <v>1.3333333333333333</v>
      </c>
      <c r="AP40" s="12">
        <f t="shared" si="42"/>
        <v>2.7058823529411766</v>
      </c>
    </row>
    <row r="41" spans="1:42" x14ac:dyDescent="0.25">
      <c r="A41" s="3" t="s">
        <v>11</v>
      </c>
      <c r="B41" s="4">
        <v>0</v>
      </c>
      <c r="C41" s="5">
        <v>0</v>
      </c>
      <c r="D41" s="4">
        <v>0</v>
      </c>
      <c r="E41" s="5">
        <v>0</v>
      </c>
      <c r="F41" s="4">
        <v>0.25</v>
      </c>
      <c r="G41" s="5">
        <v>1</v>
      </c>
      <c r="H41" s="4">
        <v>0.5</v>
      </c>
      <c r="I41" s="5">
        <v>2</v>
      </c>
      <c r="J41" s="4">
        <v>0</v>
      </c>
      <c r="K41" s="5">
        <v>0</v>
      </c>
      <c r="L41" s="4">
        <v>0.25</v>
      </c>
      <c r="M41" s="5">
        <v>1</v>
      </c>
      <c r="N41" s="4">
        <v>0</v>
      </c>
      <c r="O41" s="5">
        <v>0</v>
      </c>
      <c r="P41" s="4">
        <v>1.46E-2</v>
      </c>
      <c r="Q41" s="5">
        <v>4</v>
      </c>
      <c r="U41" s="5"/>
      <c r="V41" s="5"/>
      <c r="W41" s="10"/>
      <c r="X41" s="10">
        <f t="shared" si="33"/>
        <v>0</v>
      </c>
      <c r="Y41" s="10">
        <f t="shared" si="34"/>
        <v>0</v>
      </c>
      <c r="Z41">
        <f t="shared" si="35"/>
        <v>1</v>
      </c>
      <c r="AA41" s="10">
        <f t="shared" si="36"/>
        <v>2</v>
      </c>
      <c r="AB41" s="10">
        <f t="shared" si="37"/>
        <v>0</v>
      </c>
      <c r="AC41" s="10">
        <f t="shared" si="38"/>
        <v>1</v>
      </c>
      <c r="AD41" s="11">
        <f t="shared" si="39"/>
        <v>4</v>
      </c>
      <c r="AJ41" s="12"/>
      <c r="AK41" s="12">
        <f>$AD41*X42/$AD42</f>
        <v>0.26666666666666666</v>
      </c>
      <c r="AL41" s="12">
        <f t="shared" ref="AL41:AP41" si="43">$AD41*Y42/$AD42</f>
        <v>0.56470588235294117</v>
      </c>
      <c r="AM41" s="12">
        <f t="shared" si="43"/>
        <v>0.75294117647058822</v>
      </c>
      <c r="AN41" s="12">
        <f t="shared" si="43"/>
        <v>0.8</v>
      </c>
      <c r="AO41" s="12">
        <f t="shared" si="43"/>
        <v>0.53333333333333333</v>
      </c>
      <c r="AP41" s="12">
        <f t="shared" si="43"/>
        <v>1.0823529411764705</v>
      </c>
    </row>
    <row r="42" spans="1:42" x14ac:dyDescent="0.25">
      <c r="A42" s="3" t="s">
        <v>6</v>
      </c>
      <c r="B42" s="6">
        <v>6.2E-2</v>
      </c>
      <c r="C42" s="3">
        <v>17</v>
      </c>
      <c r="D42" s="6">
        <v>0.13139999999999999</v>
      </c>
      <c r="E42" s="3">
        <v>36</v>
      </c>
      <c r="F42" s="6">
        <v>0.17519999999999999</v>
      </c>
      <c r="G42" s="3">
        <v>48</v>
      </c>
      <c r="H42" s="6">
        <v>0.18609999999999999</v>
      </c>
      <c r="I42" s="3">
        <v>51</v>
      </c>
      <c r="J42" s="6">
        <v>0.1241</v>
      </c>
      <c r="K42" s="3">
        <v>34</v>
      </c>
      <c r="L42" s="6">
        <v>0.25180000000000002</v>
      </c>
      <c r="M42" s="3">
        <v>69</v>
      </c>
      <c r="N42" s="6">
        <v>6.93E-2</v>
      </c>
      <c r="O42" s="3">
        <v>19</v>
      </c>
      <c r="P42" s="6">
        <v>1</v>
      </c>
      <c r="Q42" s="3">
        <v>274</v>
      </c>
      <c r="U42" s="5"/>
      <c r="V42" s="5"/>
      <c r="W42" s="11"/>
      <c r="X42" s="11">
        <f t="shared" ref="X42:AC42" si="44">SUM(X37:X41)</f>
        <v>17</v>
      </c>
      <c r="Y42" s="11">
        <f t="shared" si="44"/>
        <v>36</v>
      </c>
      <c r="Z42" s="11">
        <f t="shared" si="44"/>
        <v>48</v>
      </c>
      <c r="AA42" s="11">
        <f t="shared" si="44"/>
        <v>51</v>
      </c>
      <c r="AB42" s="11">
        <f t="shared" si="44"/>
        <v>34</v>
      </c>
      <c r="AC42" s="11">
        <f t="shared" si="44"/>
        <v>69</v>
      </c>
      <c r="AD42" s="10">
        <f>SUM(AD37:AD41)</f>
        <v>255</v>
      </c>
      <c r="AJ42" s="12"/>
      <c r="AK42" s="12"/>
      <c r="AL42" s="12"/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274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5" t="s">
        <v>39</v>
      </c>
      <c r="C48" s="16"/>
      <c r="D48" s="15" t="s">
        <v>40</v>
      </c>
      <c r="E48" s="16"/>
      <c r="F48" s="15" t="s">
        <v>41</v>
      </c>
      <c r="G48" s="16"/>
      <c r="H48" s="15" t="s">
        <v>42</v>
      </c>
      <c r="I48" s="16"/>
      <c r="J48" s="15" t="s">
        <v>43</v>
      </c>
      <c r="K48" s="16"/>
      <c r="L48" s="15" t="s">
        <v>6</v>
      </c>
      <c r="M48" s="16"/>
    </row>
    <row r="49" spans="1:36" x14ac:dyDescent="0.25">
      <c r="A49" s="3" t="s">
        <v>7</v>
      </c>
      <c r="B49" s="4">
        <v>0.2576</v>
      </c>
      <c r="C49" s="5">
        <v>17</v>
      </c>
      <c r="D49" s="4">
        <v>0.5</v>
      </c>
      <c r="E49" s="5">
        <v>33</v>
      </c>
      <c r="F49" s="4">
        <v>0.16669999999999999</v>
      </c>
      <c r="G49" s="5">
        <v>11</v>
      </c>
      <c r="H49" s="4">
        <v>7.5800000000000006E-2</v>
      </c>
      <c r="I49" s="5">
        <v>5</v>
      </c>
      <c r="J49" s="4">
        <v>0</v>
      </c>
      <c r="K49" s="5">
        <v>0</v>
      </c>
      <c r="L49" s="4">
        <v>0.2409</v>
      </c>
      <c r="M49" s="5">
        <v>66</v>
      </c>
      <c r="O49" s="8" t="s">
        <v>88</v>
      </c>
      <c r="P49" s="9">
        <f>_xlfn.CHISQ.TEST(T49:W53,AG49:AJ53)</f>
        <v>3.5767570330087088E-2</v>
      </c>
      <c r="Q49" s="10"/>
      <c r="R49" s="10" t="s">
        <v>89</v>
      </c>
      <c r="S49" s="10"/>
      <c r="T49" s="10">
        <f>C49</f>
        <v>17</v>
      </c>
      <c r="U49" s="10">
        <f>E49</f>
        <v>33</v>
      </c>
      <c r="V49">
        <f>G49</f>
        <v>11</v>
      </c>
      <c r="W49" s="10">
        <f>I49</f>
        <v>5</v>
      </c>
      <c r="X49" s="10"/>
      <c r="Y49" s="11">
        <f>SUM(T49:X49)</f>
        <v>66</v>
      </c>
      <c r="AA49" s="10"/>
      <c r="AB49" s="10"/>
      <c r="AC49" s="10"/>
      <c r="AD49" s="10"/>
      <c r="AE49" s="10" t="s">
        <v>90</v>
      </c>
      <c r="AF49" s="12"/>
      <c r="AG49" s="12">
        <f>$Y49*T54/$Y54</f>
        <v>15.26865671641791</v>
      </c>
      <c r="AH49" s="12">
        <f t="shared" ref="AH49:AJ49" si="45">$Y49*U54/$Y54</f>
        <v>33.738805970149251</v>
      </c>
      <c r="AI49" s="12">
        <f t="shared" si="45"/>
        <v>15.761194029850746</v>
      </c>
      <c r="AJ49" s="12">
        <f t="shared" si="45"/>
        <v>1.2313432835820894</v>
      </c>
    </row>
    <row r="50" spans="1:36" x14ac:dyDescent="0.25">
      <c r="A50" s="3" t="s">
        <v>8</v>
      </c>
      <c r="B50" s="4">
        <v>0.2177</v>
      </c>
      <c r="C50" s="5">
        <v>27</v>
      </c>
      <c r="D50" s="4">
        <v>0.5081</v>
      </c>
      <c r="E50" s="5">
        <v>63</v>
      </c>
      <c r="F50" s="4">
        <v>0.2742</v>
      </c>
      <c r="G50" s="5">
        <v>34</v>
      </c>
      <c r="H50" s="4">
        <v>0</v>
      </c>
      <c r="I50" s="5">
        <v>0</v>
      </c>
      <c r="J50" s="4">
        <v>0</v>
      </c>
      <c r="K50" s="5">
        <v>0</v>
      </c>
      <c r="L50" s="4">
        <v>0.4526</v>
      </c>
      <c r="M50" s="5">
        <v>124</v>
      </c>
      <c r="O50" s="8" t="s">
        <v>91</v>
      </c>
      <c r="P50" s="13">
        <f>_xlfn.CHISQ.INV.RT(P49,12)</f>
        <v>22.159782318409501</v>
      </c>
      <c r="Q50" s="10"/>
      <c r="R50" s="10"/>
      <c r="S50" s="10"/>
      <c r="T50" s="10">
        <f t="shared" ref="T50:T53" si="46">C50</f>
        <v>27</v>
      </c>
      <c r="U50" s="10">
        <f t="shared" ref="U50:U53" si="47">E50</f>
        <v>63</v>
      </c>
      <c r="V50">
        <f t="shared" ref="V50:V53" si="48">G50</f>
        <v>34</v>
      </c>
      <c r="W50" s="10">
        <f t="shared" ref="W50:W53" si="49">I50</f>
        <v>0</v>
      </c>
      <c r="X50" s="10"/>
      <c r="Y50" s="11">
        <f t="shared" ref="Y50:Y53" si="50">SUM(T50:X50)</f>
        <v>124</v>
      </c>
      <c r="AA50" s="10"/>
      <c r="AB50" s="10"/>
      <c r="AC50" s="10"/>
      <c r="AD50" s="10"/>
      <c r="AE50" s="10"/>
      <c r="AF50" s="12"/>
      <c r="AG50" s="12">
        <f>$Y50*T54/$Y54</f>
        <v>28.686567164179106</v>
      </c>
      <c r="AH50" s="12">
        <f t="shared" ref="AH50:AJ50" si="51">$Y50*U54/$Y54</f>
        <v>63.388059701492537</v>
      </c>
      <c r="AI50" s="12">
        <f t="shared" si="51"/>
        <v>29.611940298507463</v>
      </c>
      <c r="AJ50" s="12">
        <f t="shared" si="51"/>
        <v>2.3134328358208953</v>
      </c>
    </row>
    <row r="51" spans="1:36" x14ac:dyDescent="0.25">
      <c r="A51" s="3" t="s">
        <v>9</v>
      </c>
      <c r="B51" s="4">
        <v>0.2344</v>
      </c>
      <c r="C51" s="5">
        <v>15</v>
      </c>
      <c r="D51" s="4">
        <v>0.5625</v>
      </c>
      <c r="E51" s="5">
        <v>36</v>
      </c>
      <c r="F51" s="4">
        <v>0.2031</v>
      </c>
      <c r="G51" s="5">
        <v>13</v>
      </c>
      <c r="H51" s="4">
        <v>0</v>
      </c>
      <c r="I51" s="5">
        <v>0</v>
      </c>
      <c r="J51" s="4">
        <v>0</v>
      </c>
      <c r="K51" s="5">
        <v>0</v>
      </c>
      <c r="L51" s="4">
        <v>0.2336</v>
      </c>
      <c r="M51" s="5">
        <v>64</v>
      </c>
      <c r="O51" s="8" t="s">
        <v>92</v>
      </c>
      <c r="P51" s="14">
        <f>SQRT(P50/(Y54*MIN(5-1,4-1)))</f>
        <v>0.16601782526728712</v>
      </c>
      <c r="Q51" s="10"/>
      <c r="R51" s="10"/>
      <c r="S51" s="10"/>
      <c r="T51" s="10">
        <f t="shared" si="46"/>
        <v>15</v>
      </c>
      <c r="U51" s="10">
        <f t="shared" si="47"/>
        <v>36</v>
      </c>
      <c r="V51">
        <f t="shared" si="48"/>
        <v>13</v>
      </c>
      <c r="W51" s="10">
        <f t="shared" si="49"/>
        <v>0</v>
      </c>
      <c r="X51" s="10"/>
      <c r="Y51" s="11">
        <f t="shared" si="50"/>
        <v>64</v>
      </c>
      <c r="AA51" s="10"/>
      <c r="AB51" s="10"/>
      <c r="AC51" s="10"/>
      <c r="AD51" s="10"/>
      <c r="AE51" s="10"/>
      <c r="AF51" s="12"/>
      <c r="AG51" s="12">
        <f>$Y51*T54/$Y54</f>
        <v>14.805970149253731</v>
      </c>
      <c r="AH51" s="12">
        <f t="shared" ref="AH51:AJ51" si="52">$Y51*U54/$Y54</f>
        <v>32.71641791044776</v>
      </c>
      <c r="AI51" s="12">
        <f t="shared" si="52"/>
        <v>15.283582089552239</v>
      </c>
      <c r="AJ51" s="12">
        <f t="shared" si="52"/>
        <v>1.1940298507462686</v>
      </c>
    </row>
    <row r="52" spans="1:36" x14ac:dyDescent="0.25">
      <c r="A52" s="3" t="s">
        <v>10</v>
      </c>
      <c r="B52" s="4">
        <v>0.2</v>
      </c>
      <c r="C52" s="5">
        <v>2</v>
      </c>
      <c r="D52" s="4">
        <v>0.3</v>
      </c>
      <c r="E52" s="5">
        <v>3</v>
      </c>
      <c r="F52" s="4">
        <v>0.5</v>
      </c>
      <c r="G52" s="5">
        <v>5</v>
      </c>
      <c r="H52" s="4">
        <v>0</v>
      </c>
      <c r="I52" s="5">
        <v>0</v>
      </c>
      <c r="J52" s="4">
        <v>0</v>
      </c>
      <c r="K52" s="5">
        <v>0</v>
      </c>
      <c r="L52" s="4">
        <v>3.6499999999999998E-2</v>
      </c>
      <c r="M52" s="5">
        <v>10</v>
      </c>
      <c r="O52" s="10"/>
      <c r="P52" s="13" t="str">
        <f>IF(AND(P51&gt;0,P51&lt;=0.2),"Schwacher Zusammenhang",IF(AND(P51&gt;0.2,P51&lt;=0.6),"Mittlerer Zusammenhang",IF(P51&gt;0.6,"Starker Zusammenhang","")))</f>
        <v>Schwacher Zusammenhang</v>
      </c>
      <c r="Q52" s="5"/>
      <c r="R52" s="5"/>
      <c r="S52" s="10"/>
      <c r="T52" s="10">
        <f t="shared" si="46"/>
        <v>2</v>
      </c>
      <c r="U52" s="10">
        <f t="shared" si="47"/>
        <v>3</v>
      </c>
      <c r="V52">
        <f t="shared" si="48"/>
        <v>5</v>
      </c>
      <c r="W52" s="10">
        <f t="shared" si="49"/>
        <v>0</v>
      </c>
      <c r="X52" s="10"/>
      <c r="Y52" s="11">
        <f t="shared" si="50"/>
        <v>10</v>
      </c>
      <c r="AA52" s="10"/>
      <c r="AB52" s="10"/>
      <c r="AC52" s="10"/>
      <c r="AD52" s="10"/>
      <c r="AE52" s="10"/>
      <c r="AF52" s="12"/>
      <c r="AG52" s="12">
        <f>$Y52*T54/$Y54</f>
        <v>2.3134328358208953</v>
      </c>
      <c r="AH52" s="12">
        <f t="shared" ref="AH52:AJ52" si="53">$Y52*U54/$Y54</f>
        <v>5.1119402985074629</v>
      </c>
      <c r="AI52" s="12">
        <f t="shared" si="53"/>
        <v>2.3880597014925371</v>
      </c>
      <c r="AJ52" s="12">
        <f t="shared" si="53"/>
        <v>0.18656716417910449</v>
      </c>
    </row>
    <row r="53" spans="1:36" x14ac:dyDescent="0.25">
      <c r="A53" s="3" t="s">
        <v>11</v>
      </c>
      <c r="B53" s="4">
        <v>0.25</v>
      </c>
      <c r="C53" s="5">
        <v>1</v>
      </c>
      <c r="D53" s="4">
        <v>0.5</v>
      </c>
      <c r="E53" s="5">
        <v>2</v>
      </c>
      <c r="F53" s="4">
        <v>0.25</v>
      </c>
      <c r="G53" s="5">
        <v>1</v>
      </c>
      <c r="H53" s="4">
        <v>0</v>
      </c>
      <c r="I53" s="5">
        <v>0</v>
      </c>
      <c r="J53" s="4">
        <v>0</v>
      </c>
      <c r="K53" s="5">
        <v>0</v>
      </c>
      <c r="L53" s="4">
        <v>1.46E-2</v>
      </c>
      <c r="M53" s="5">
        <v>4</v>
      </c>
      <c r="Q53" s="5"/>
      <c r="R53" s="5"/>
      <c r="S53" s="10"/>
      <c r="T53" s="10">
        <f t="shared" si="46"/>
        <v>1</v>
      </c>
      <c r="U53" s="10">
        <f t="shared" si="47"/>
        <v>2</v>
      </c>
      <c r="V53">
        <f t="shared" si="48"/>
        <v>1</v>
      </c>
      <c r="W53" s="10">
        <f t="shared" si="49"/>
        <v>0</v>
      </c>
      <c r="X53" s="10"/>
      <c r="Y53" s="11">
        <f t="shared" si="50"/>
        <v>4</v>
      </c>
      <c r="AF53" s="12"/>
      <c r="AG53" s="12">
        <f>$Y53*T54/$Y54</f>
        <v>0.92537313432835822</v>
      </c>
      <c r="AH53" s="12">
        <f t="shared" ref="AH53:AJ53" si="54">$Y53*U54/$Y54</f>
        <v>2.044776119402985</v>
      </c>
      <c r="AI53" s="12">
        <f t="shared" si="54"/>
        <v>0.95522388059701491</v>
      </c>
      <c r="AJ53" s="12">
        <f t="shared" si="54"/>
        <v>7.4626865671641784E-2</v>
      </c>
    </row>
    <row r="54" spans="1:36" x14ac:dyDescent="0.25">
      <c r="A54" s="3" t="s">
        <v>6</v>
      </c>
      <c r="B54" s="6">
        <v>0.2263</v>
      </c>
      <c r="C54" s="3">
        <v>62</v>
      </c>
      <c r="D54" s="6">
        <v>0.5</v>
      </c>
      <c r="E54" s="3">
        <v>137</v>
      </c>
      <c r="F54" s="6">
        <v>0.2336</v>
      </c>
      <c r="G54" s="3">
        <v>64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274</v>
      </c>
      <c r="Q54" s="5"/>
      <c r="R54" s="5"/>
      <c r="S54" s="11"/>
      <c r="T54" s="11">
        <f t="shared" ref="T54:W54" si="55">SUM(T49:T53)</f>
        <v>62</v>
      </c>
      <c r="U54" s="11">
        <f t="shared" si="55"/>
        <v>137</v>
      </c>
      <c r="V54" s="11">
        <f t="shared" si="55"/>
        <v>64</v>
      </c>
      <c r="W54" s="11">
        <f t="shared" si="55"/>
        <v>5</v>
      </c>
      <c r="X54" s="11"/>
      <c r="Y54" s="10">
        <f>SUM(Y49:Y53)</f>
        <v>268</v>
      </c>
      <c r="AF54" s="12"/>
      <c r="AG54" s="12"/>
      <c r="AH54" s="12"/>
    </row>
    <row r="55" spans="1:3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274</v>
      </c>
    </row>
    <row r="56" spans="1:3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6" ht="18" x14ac:dyDescent="0.25">
      <c r="A58" s="1" t="s">
        <v>44</v>
      </c>
    </row>
    <row r="59" spans="1:36" x14ac:dyDescent="0.25">
      <c r="A59" s="2"/>
      <c r="B59" s="15" t="s">
        <v>39</v>
      </c>
      <c r="C59" s="16"/>
      <c r="D59" s="15" t="s">
        <v>40</v>
      </c>
      <c r="E59" s="16"/>
      <c r="F59" s="15" t="s">
        <v>41</v>
      </c>
      <c r="G59" s="16"/>
      <c r="H59" s="15" t="s">
        <v>42</v>
      </c>
      <c r="I59" s="16"/>
      <c r="J59" s="15" t="s">
        <v>43</v>
      </c>
      <c r="K59" s="16"/>
      <c r="L59" s="15" t="s">
        <v>6</v>
      </c>
      <c r="M59" s="16"/>
    </row>
    <row r="60" spans="1:36" x14ac:dyDescent="0.25">
      <c r="A60" s="3" t="s">
        <v>7</v>
      </c>
      <c r="B60" s="4">
        <v>0.72730000000000006</v>
      </c>
      <c r="C60" s="5">
        <v>48</v>
      </c>
      <c r="D60" s="4">
        <v>0.2273</v>
      </c>
      <c r="E60" s="5">
        <v>15</v>
      </c>
      <c r="F60" s="4">
        <v>3.0300000000000001E-2</v>
      </c>
      <c r="G60" s="5">
        <v>2</v>
      </c>
      <c r="H60" s="4">
        <v>1.52E-2</v>
      </c>
      <c r="I60" s="5">
        <v>1</v>
      </c>
      <c r="J60" s="4">
        <v>0</v>
      </c>
      <c r="K60" s="5">
        <v>0</v>
      </c>
      <c r="L60" s="4">
        <v>0.2409</v>
      </c>
      <c r="M60" s="5">
        <v>66</v>
      </c>
      <c r="O60" s="8" t="s">
        <v>88</v>
      </c>
      <c r="P60" s="9">
        <f>_xlfn.CHISQ.TEST(T60:W64,AG60:AJ64)</f>
        <v>0.18834605614769878</v>
      </c>
      <c r="Q60" s="10"/>
      <c r="R60" s="10" t="s">
        <v>89</v>
      </c>
      <c r="S60" s="10"/>
      <c r="T60" s="10">
        <f>C60</f>
        <v>48</v>
      </c>
      <c r="U60" s="10">
        <f>E60</f>
        <v>15</v>
      </c>
      <c r="V60">
        <f>G60</f>
        <v>2</v>
      </c>
      <c r="W60" s="10">
        <f>I60</f>
        <v>1</v>
      </c>
      <c r="X60" s="10"/>
      <c r="Y60" s="11">
        <f>SUM(T60:X60)</f>
        <v>66</v>
      </c>
      <c r="AA60" s="10"/>
      <c r="AB60" s="10"/>
      <c r="AC60" s="10"/>
      <c r="AD60" s="10"/>
      <c r="AE60" s="10" t="s">
        <v>90</v>
      </c>
      <c r="AF60" s="12"/>
      <c r="AG60" s="12">
        <f>$Y60*T65/$Y65</f>
        <v>39.308823529411768</v>
      </c>
      <c r="AH60" s="12">
        <f t="shared" ref="AH60:AJ60" si="56">$Y60*U65/$Y65</f>
        <v>23.536764705882351</v>
      </c>
      <c r="AI60" s="12">
        <f t="shared" si="56"/>
        <v>2.9117647058823528</v>
      </c>
      <c r="AJ60" s="12">
        <f t="shared" si="56"/>
        <v>0.24264705882352941</v>
      </c>
    </row>
    <row r="61" spans="1:36" x14ac:dyDescent="0.25">
      <c r="A61" s="3" t="s">
        <v>8</v>
      </c>
      <c r="B61" s="4">
        <v>0.55469999999999997</v>
      </c>
      <c r="C61" s="5">
        <v>71</v>
      </c>
      <c r="D61" s="4">
        <v>0.41410000000000002</v>
      </c>
      <c r="E61" s="5">
        <v>53</v>
      </c>
      <c r="F61" s="4">
        <v>3.1300000000000001E-2</v>
      </c>
      <c r="G61" s="5">
        <v>4</v>
      </c>
      <c r="H61" s="4">
        <v>0</v>
      </c>
      <c r="I61" s="5">
        <v>0</v>
      </c>
      <c r="J61" s="4">
        <v>0</v>
      </c>
      <c r="K61" s="5">
        <v>0</v>
      </c>
      <c r="L61" s="4">
        <v>0.4672</v>
      </c>
      <c r="M61" s="5">
        <v>128</v>
      </c>
      <c r="O61" s="8" t="s">
        <v>91</v>
      </c>
      <c r="P61" s="13">
        <f>_xlfn.CHISQ.INV.RT(P60,12)</f>
        <v>16.063475100373726</v>
      </c>
      <c r="Q61" s="10"/>
      <c r="R61" s="10"/>
      <c r="S61" s="10"/>
      <c r="T61" s="10">
        <f t="shared" ref="T61:T64" si="57">C61</f>
        <v>71</v>
      </c>
      <c r="U61" s="10">
        <f t="shared" ref="U61:U64" si="58">E61</f>
        <v>53</v>
      </c>
      <c r="V61">
        <f t="shared" ref="V61:V64" si="59">G61</f>
        <v>4</v>
      </c>
      <c r="W61" s="10">
        <f t="shared" ref="W61:W64" si="60">I61</f>
        <v>0</v>
      </c>
      <c r="X61" s="10"/>
      <c r="Y61" s="11">
        <f t="shared" ref="Y61:Y64" si="61">SUM(T61:X61)</f>
        <v>128</v>
      </c>
      <c r="AA61" s="10"/>
      <c r="AB61" s="10"/>
      <c r="AC61" s="10"/>
      <c r="AD61" s="10"/>
      <c r="AE61" s="10"/>
      <c r="AF61" s="12"/>
      <c r="AG61" s="12">
        <f>$Y61*T65/$Y65</f>
        <v>76.235294117647058</v>
      </c>
      <c r="AH61" s="12">
        <f t="shared" ref="AH61:AJ61" si="62">$Y61*U65/$Y65</f>
        <v>45.647058823529413</v>
      </c>
      <c r="AI61" s="12">
        <f t="shared" si="62"/>
        <v>5.6470588235294121</v>
      </c>
      <c r="AJ61" s="12">
        <f t="shared" si="62"/>
        <v>0.47058823529411764</v>
      </c>
    </row>
    <row r="62" spans="1:36" x14ac:dyDescent="0.25">
      <c r="A62" s="3" t="s">
        <v>9</v>
      </c>
      <c r="B62" s="4">
        <v>0.5625</v>
      </c>
      <c r="C62" s="5">
        <v>36</v>
      </c>
      <c r="D62" s="4">
        <v>0.375</v>
      </c>
      <c r="E62" s="5">
        <v>24</v>
      </c>
      <c r="F62" s="4">
        <v>6.25E-2</v>
      </c>
      <c r="G62" s="5">
        <v>4</v>
      </c>
      <c r="H62" s="4">
        <v>0</v>
      </c>
      <c r="I62" s="5">
        <v>0</v>
      </c>
      <c r="J62" s="4">
        <v>0</v>
      </c>
      <c r="K62" s="5">
        <v>0</v>
      </c>
      <c r="L62" s="4">
        <v>0.2336</v>
      </c>
      <c r="M62" s="5">
        <v>64</v>
      </c>
      <c r="O62" s="8" t="s">
        <v>92</v>
      </c>
      <c r="P62" s="14">
        <f>SQRT(P61/(Y65*MIN(5-1,4-1)))</f>
        <v>0.14030549258834452</v>
      </c>
      <c r="Q62" s="10"/>
      <c r="R62" s="10"/>
      <c r="S62" s="10"/>
      <c r="T62" s="10">
        <f t="shared" si="57"/>
        <v>36</v>
      </c>
      <c r="U62" s="10">
        <f t="shared" si="58"/>
        <v>24</v>
      </c>
      <c r="V62">
        <f t="shared" si="59"/>
        <v>4</v>
      </c>
      <c r="W62" s="10">
        <f t="shared" si="60"/>
        <v>0</v>
      </c>
      <c r="X62" s="10"/>
      <c r="Y62" s="11">
        <f t="shared" si="61"/>
        <v>64</v>
      </c>
      <c r="AA62" s="10"/>
      <c r="AB62" s="10"/>
      <c r="AC62" s="10"/>
      <c r="AD62" s="10"/>
      <c r="AE62" s="10"/>
      <c r="AF62" s="12"/>
      <c r="AG62" s="12">
        <f>$Y62*T65/$Y65</f>
        <v>38.117647058823529</v>
      </c>
      <c r="AH62" s="12">
        <f t="shared" ref="AH62:AJ62" si="63">$Y62*U65/$Y65</f>
        <v>22.823529411764707</v>
      </c>
      <c r="AI62" s="12">
        <f t="shared" si="63"/>
        <v>2.8235294117647061</v>
      </c>
      <c r="AJ62" s="12">
        <f t="shared" si="63"/>
        <v>0.23529411764705882</v>
      </c>
    </row>
    <row r="63" spans="1:36" x14ac:dyDescent="0.25">
      <c r="A63" s="3" t="s">
        <v>10</v>
      </c>
      <c r="B63" s="4">
        <v>0.5</v>
      </c>
      <c r="C63" s="5">
        <v>5</v>
      </c>
      <c r="D63" s="4">
        <v>0.4</v>
      </c>
      <c r="E63" s="5">
        <v>4</v>
      </c>
      <c r="F63" s="4">
        <v>0.1</v>
      </c>
      <c r="G63" s="5">
        <v>1</v>
      </c>
      <c r="H63" s="4">
        <v>0</v>
      </c>
      <c r="I63" s="5">
        <v>0</v>
      </c>
      <c r="J63" s="4">
        <v>0</v>
      </c>
      <c r="K63" s="5">
        <v>0</v>
      </c>
      <c r="L63" s="4">
        <v>3.6499999999999998E-2</v>
      </c>
      <c r="M63" s="5">
        <v>10</v>
      </c>
      <c r="O63" s="10"/>
      <c r="P63" s="13" t="str">
        <f>IF(AND(P62&gt;0,P62&lt;=0.2),"Schwacher Zusammenhang",IF(AND(P62&gt;0.2,P62&lt;=0.6),"Mittlerer Zusammenhang",IF(P62&gt;0.6,"Starker Zusammenhang","")))</f>
        <v>Schwacher Zusammenhang</v>
      </c>
      <c r="Q63" s="5"/>
      <c r="R63" s="5"/>
      <c r="S63" s="10"/>
      <c r="T63" s="10">
        <f t="shared" si="57"/>
        <v>5</v>
      </c>
      <c r="U63" s="10">
        <f t="shared" si="58"/>
        <v>4</v>
      </c>
      <c r="V63">
        <f t="shared" si="59"/>
        <v>1</v>
      </c>
      <c r="W63" s="10">
        <f t="shared" si="60"/>
        <v>0</v>
      </c>
      <c r="X63" s="10"/>
      <c r="Y63" s="11">
        <f t="shared" si="61"/>
        <v>10</v>
      </c>
      <c r="AA63" s="10"/>
      <c r="AB63" s="10"/>
      <c r="AC63" s="10"/>
      <c r="AD63" s="10"/>
      <c r="AE63" s="10"/>
      <c r="AF63" s="12"/>
      <c r="AG63" s="12">
        <f>$Y63*T65/$Y65</f>
        <v>5.9558823529411766</v>
      </c>
      <c r="AH63" s="12">
        <f t="shared" ref="AH63:AJ63" si="64">$Y63*U65/$Y65</f>
        <v>3.5661764705882355</v>
      </c>
      <c r="AI63" s="12">
        <f t="shared" si="64"/>
        <v>0.44117647058823528</v>
      </c>
      <c r="AJ63" s="12">
        <f t="shared" si="64"/>
        <v>3.6764705882352942E-2</v>
      </c>
    </row>
    <row r="64" spans="1:36" x14ac:dyDescent="0.25">
      <c r="A64" s="3" t="s">
        <v>11</v>
      </c>
      <c r="B64" s="4">
        <v>0.5</v>
      </c>
      <c r="C64" s="5">
        <v>2</v>
      </c>
      <c r="D64" s="4">
        <v>0.25</v>
      </c>
      <c r="E64" s="5">
        <v>1</v>
      </c>
      <c r="F64" s="4">
        <v>0.25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1.46E-2</v>
      </c>
      <c r="M64" s="5">
        <v>4</v>
      </c>
      <c r="Q64" s="5"/>
      <c r="R64" s="5"/>
      <c r="S64" s="10"/>
      <c r="T64" s="10">
        <f t="shared" si="57"/>
        <v>2</v>
      </c>
      <c r="U64" s="10">
        <f t="shared" si="58"/>
        <v>1</v>
      </c>
      <c r="V64">
        <f t="shared" si="59"/>
        <v>1</v>
      </c>
      <c r="W64" s="10">
        <f t="shared" si="60"/>
        <v>0</v>
      </c>
      <c r="X64" s="10"/>
      <c r="Y64" s="11">
        <f t="shared" si="61"/>
        <v>4</v>
      </c>
      <c r="AF64" s="12"/>
      <c r="AG64" s="12">
        <f>$Y64*T65/$Y65</f>
        <v>2.3823529411764706</v>
      </c>
      <c r="AH64" s="12">
        <f t="shared" ref="AH64:AJ64" si="65">$Y64*U65/$Y65</f>
        <v>1.4264705882352942</v>
      </c>
      <c r="AI64" s="12">
        <f t="shared" si="65"/>
        <v>0.17647058823529413</v>
      </c>
      <c r="AJ64" s="12">
        <f t="shared" si="65"/>
        <v>1.4705882352941176E-2</v>
      </c>
    </row>
    <row r="65" spans="1:37" x14ac:dyDescent="0.25">
      <c r="A65" s="3" t="s">
        <v>6</v>
      </c>
      <c r="B65" s="6">
        <v>0.59119999999999995</v>
      </c>
      <c r="C65" s="3">
        <v>162</v>
      </c>
      <c r="D65" s="6">
        <v>0.35399999999999998</v>
      </c>
      <c r="E65" s="3">
        <v>97</v>
      </c>
      <c r="F65" s="6">
        <v>4.3799999999999999E-2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274</v>
      </c>
      <c r="Q65" s="5"/>
      <c r="R65" s="5"/>
      <c r="S65" s="11"/>
      <c r="T65" s="11">
        <f t="shared" ref="T65:W65" si="66">SUM(T60:T64)</f>
        <v>162</v>
      </c>
      <c r="U65" s="11">
        <f t="shared" si="66"/>
        <v>97</v>
      </c>
      <c r="V65" s="11">
        <f t="shared" si="66"/>
        <v>12</v>
      </c>
      <c r="W65" s="11">
        <f t="shared" si="66"/>
        <v>1</v>
      </c>
      <c r="X65" s="11"/>
      <c r="Y65" s="10">
        <f>SUM(Y60:Y64)</f>
        <v>272</v>
      </c>
      <c r="AF65" s="12"/>
      <c r="AG65" s="12"/>
      <c r="AH65" s="12"/>
    </row>
    <row r="66" spans="1:37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274</v>
      </c>
    </row>
    <row r="67" spans="1:37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7" ht="18" x14ac:dyDescent="0.25">
      <c r="A69" s="1" t="s">
        <v>45</v>
      </c>
    </row>
    <row r="70" spans="1:37" x14ac:dyDescent="0.25">
      <c r="A70" s="2"/>
      <c r="B70" s="15" t="s">
        <v>39</v>
      </c>
      <c r="C70" s="16"/>
      <c r="D70" s="15" t="s">
        <v>40</v>
      </c>
      <c r="E70" s="16"/>
      <c r="F70" s="15" t="s">
        <v>41</v>
      </c>
      <c r="G70" s="16"/>
      <c r="H70" s="15" t="s">
        <v>42</v>
      </c>
      <c r="I70" s="16"/>
      <c r="J70" s="15" t="s">
        <v>43</v>
      </c>
      <c r="K70" s="16"/>
      <c r="L70" s="15" t="s">
        <v>6</v>
      </c>
      <c r="M70" s="16"/>
    </row>
    <row r="71" spans="1:37" x14ac:dyDescent="0.25">
      <c r="A71" s="3" t="s">
        <v>7</v>
      </c>
      <c r="B71" s="4">
        <v>0.47760000000000002</v>
      </c>
      <c r="C71" s="5">
        <v>32</v>
      </c>
      <c r="D71" s="4">
        <v>0.37309999999999999</v>
      </c>
      <c r="E71" s="5">
        <v>25</v>
      </c>
      <c r="F71" s="4">
        <v>0.11940000000000001</v>
      </c>
      <c r="G71" s="5">
        <v>8</v>
      </c>
      <c r="H71" s="4">
        <v>2.9899999999999999E-2</v>
      </c>
      <c r="I71" s="5">
        <v>2</v>
      </c>
      <c r="J71" s="4">
        <v>0</v>
      </c>
      <c r="K71" s="5">
        <v>0</v>
      </c>
      <c r="L71" s="4">
        <v>0.2445</v>
      </c>
      <c r="M71" s="5">
        <v>67</v>
      </c>
      <c r="O71" s="8" t="s">
        <v>88</v>
      </c>
      <c r="P71" s="9">
        <f>_xlfn.CHISQ.TEST(T71:X75,AG71:AK75)</f>
        <v>3.7219593737058889E-13</v>
      </c>
      <c r="Q71" s="10"/>
      <c r="R71" s="10" t="s">
        <v>89</v>
      </c>
      <c r="S71" s="10"/>
      <c r="T71" s="10">
        <f>C71</f>
        <v>32</v>
      </c>
      <c r="U71" s="10">
        <f>E71</f>
        <v>25</v>
      </c>
      <c r="V71">
        <f>G71</f>
        <v>8</v>
      </c>
      <c r="W71" s="10">
        <f>I71</f>
        <v>2</v>
      </c>
      <c r="X71" s="10">
        <f>K71</f>
        <v>0</v>
      </c>
      <c r="Y71" s="11">
        <f>SUM(T71:X71)</f>
        <v>67</v>
      </c>
      <c r="AA71" s="10"/>
      <c r="AB71" s="10"/>
      <c r="AC71" s="10"/>
      <c r="AD71" s="10"/>
      <c r="AE71" s="10" t="s">
        <v>90</v>
      </c>
      <c r="AF71" s="12"/>
      <c r="AG71" s="12">
        <f>$Y71*T76/$Y76</f>
        <v>26.750915750915752</v>
      </c>
      <c r="AH71" s="12">
        <f t="shared" ref="AH71:AK71" si="67">$Y71*U76/$Y76</f>
        <v>26.014652014652015</v>
      </c>
      <c r="AI71" s="12">
        <f t="shared" si="67"/>
        <v>11.28937728937729</v>
      </c>
      <c r="AJ71" s="12">
        <f t="shared" si="67"/>
        <v>2.6996336996336998</v>
      </c>
      <c r="AK71" s="12">
        <f t="shared" si="67"/>
        <v>0.24542124542124541</v>
      </c>
    </row>
    <row r="72" spans="1:37" x14ac:dyDescent="0.25">
      <c r="A72" s="3" t="s">
        <v>8</v>
      </c>
      <c r="B72" s="4">
        <v>0.34110000000000001</v>
      </c>
      <c r="C72" s="5">
        <v>44</v>
      </c>
      <c r="D72" s="4">
        <v>0.45739999999999997</v>
      </c>
      <c r="E72" s="5">
        <v>59</v>
      </c>
      <c r="F72" s="4">
        <v>0.17829999999999999</v>
      </c>
      <c r="G72" s="5">
        <v>23</v>
      </c>
      <c r="H72" s="4">
        <v>2.3300000000000001E-2</v>
      </c>
      <c r="I72" s="5">
        <v>3</v>
      </c>
      <c r="J72" s="4">
        <v>0</v>
      </c>
      <c r="K72" s="5">
        <v>0</v>
      </c>
      <c r="L72" s="4">
        <v>0.4708</v>
      </c>
      <c r="M72" s="5">
        <v>129</v>
      </c>
      <c r="O72" s="8" t="s">
        <v>91</v>
      </c>
      <c r="P72" s="13">
        <f>_xlfn.CHISQ.INV.RT(P71,16)</f>
        <v>94.473399205536424</v>
      </c>
      <c r="Q72" s="10"/>
      <c r="R72" s="10"/>
      <c r="S72" s="10"/>
      <c r="T72" s="10">
        <f t="shared" ref="T72:T75" si="68">C72</f>
        <v>44</v>
      </c>
      <c r="U72" s="10">
        <f t="shared" ref="U72:U75" si="69">E72</f>
        <v>59</v>
      </c>
      <c r="V72">
        <f t="shared" ref="V72:V75" si="70">G72</f>
        <v>23</v>
      </c>
      <c r="W72" s="10">
        <f t="shared" ref="W72:W75" si="71">I72</f>
        <v>3</v>
      </c>
      <c r="X72" s="10">
        <f t="shared" ref="X72:X75" si="72">K72</f>
        <v>0</v>
      </c>
      <c r="Y72" s="11">
        <f t="shared" ref="Y72:Y75" si="73">SUM(T72:X72)</f>
        <v>129</v>
      </c>
      <c r="AA72" s="10"/>
      <c r="AB72" s="10"/>
      <c r="AC72" s="10"/>
      <c r="AD72" s="10"/>
      <c r="AE72" s="10"/>
      <c r="AF72" s="12"/>
      <c r="AG72" s="12">
        <f>$Y72*T76/$Y76</f>
        <v>51.505494505494504</v>
      </c>
      <c r="AH72" s="12">
        <f t="shared" ref="AH72:AK72" si="74">$Y72*U76/$Y76</f>
        <v>50.087912087912088</v>
      </c>
      <c r="AI72" s="12">
        <f t="shared" si="74"/>
        <v>21.736263736263737</v>
      </c>
      <c r="AJ72" s="12">
        <f t="shared" si="74"/>
        <v>5.197802197802198</v>
      </c>
      <c r="AK72" s="12">
        <f t="shared" si="74"/>
        <v>0.47252747252747251</v>
      </c>
    </row>
    <row r="73" spans="1:37" x14ac:dyDescent="0.25">
      <c r="A73" s="3" t="s">
        <v>9</v>
      </c>
      <c r="B73" s="4">
        <v>0.44440000000000002</v>
      </c>
      <c r="C73" s="5">
        <v>28</v>
      </c>
      <c r="D73" s="4">
        <v>0.3175</v>
      </c>
      <c r="E73" s="5">
        <v>20</v>
      </c>
      <c r="F73" s="4">
        <v>0.1905</v>
      </c>
      <c r="G73" s="5">
        <v>12</v>
      </c>
      <c r="H73" s="4">
        <v>4.7600000000000003E-2</v>
      </c>
      <c r="I73" s="5">
        <v>3</v>
      </c>
      <c r="J73" s="4">
        <v>0</v>
      </c>
      <c r="K73" s="5">
        <v>0</v>
      </c>
      <c r="L73" s="4">
        <v>0.22989999999999999</v>
      </c>
      <c r="M73" s="5">
        <v>63</v>
      </c>
      <c r="O73" s="8" t="s">
        <v>92</v>
      </c>
      <c r="P73" s="14">
        <f>SQRT(P72/(Y76*MIN(5-1,5-1)))</f>
        <v>0.29413279626143668</v>
      </c>
      <c r="Q73" s="10"/>
      <c r="R73" s="10"/>
      <c r="S73" s="10"/>
      <c r="T73" s="10">
        <f t="shared" si="68"/>
        <v>28</v>
      </c>
      <c r="U73" s="10">
        <f t="shared" si="69"/>
        <v>20</v>
      </c>
      <c r="V73">
        <f t="shared" si="70"/>
        <v>12</v>
      </c>
      <c r="W73" s="10">
        <f t="shared" si="71"/>
        <v>3</v>
      </c>
      <c r="X73" s="10">
        <f t="shared" si="72"/>
        <v>0</v>
      </c>
      <c r="Y73" s="11">
        <f t="shared" si="73"/>
        <v>63</v>
      </c>
      <c r="AA73" s="10"/>
      <c r="AB73" s="10"/>
      <c r="AC73" s="10"/>
      <c r="AD73" s="10"/>
      <c r="AE73" s="10"/>
      <c r="AF73" s="12"/>
      <c r="AG73" s="12">
        <f>$Y73*T76/$Y76</f>
        <v>25.153846153846153</v>
      </c>
      <c r="AH73" s="12">
        <f t="shared" ref="AH73:AJ73" si="75">$Y73*U76/$Y76</f>
        <v>24.46153846153846</v>
      </c>
      <c r="AI73" s="12">
        <f t="shared" si="75"/>
        <v>10.615384615384615</v>
      </c>
      <c r="AJ73" s="12">
        <f t="shared" si="75"/>
        <v>2.5384615384615383</v>
      </c>
      <c r="AK73" s="12">
        <f>$Y73*X76/$Y76</f>
        <v>0.23076923076923078</v>
      </c>
    </row>
    <row r="74" spans="1:37" x14ac:dyDescent="0.25">
      <c r="A74" s="3" t="s">
        <v>10</v>
      </c>
      <c r="B74" s="4">
        <v>0.3</v>
      </c>
      <c r="C74" s="5">
        <v>3</v>
      </c>
      <c r="D74" s="4">
        <v>0.2</v>
      </c>
      <c r="E74" s="5">
        <v>2</v>
      </c>
      <c r="F74" s="4">
        <v>0.2</v>
      </c>
      <c r="G74" s="5">
        <v>2</v>
      </c>
      <c r="H74" s="4">
        <v>0.3</v>
      </c>
      <c r="I74" s="5">
        <v>3</v>
      </c>
      <c r="J74" s="4">
        <v>0</v>
      </c>
      <c r="K74" s="5">
        <v>0</v>
      </c>
      <c r="L74" s="4">
        <v>3.6499999999999998E-2</v>
      </c>
      <c r="M74" s="5">
        <v>10</v>
      </c>
      <c r="O74" s="10"/>
      <c r="P74" s="13" t="str">
        <f>IF(AND(P73&gt;0,P73&lt;=0.2),"Schwacher Zusammenhang",IF(AND(P73&gt;0.2,P73&lt;=0.6),"Mittlerer Zusammenhang",IF(P73&gt;0.6,"Starker Zusammenhang","")))</f>
        <v>Mittlerer Zusammenhang</v>
      </c>
      <c r="Q74" s="5"/>
      <c r="R74" s="5"/>
      <c r="S74" s="10"/>
      <c r="T74" s="10">
        <f t="shared" si="68"/>
        <v>3</v>
      </c>
      <c r="U74" s="10">
        <f t="shared" si="69"/>
        <v>2</v>
      </c>
      <c r="V74">
        <f t="shared" si="70"/>
        <v>2</v>
      </c>
      <c r="W74" s="10">
        <f t="shared" si="71"/>
        <v>3</v>
      </c>
      <c r="X74" s="10">
        <f t="shared" si="72"/>
        <v>0</v>
      </c>
      <c r="Y74" s="11">
        <f t="shared" si="73"/>
        <v>10</v>
      </c>
      <c r="AA74" s="10"/>
      <c r="AB74" s="10"/>
      <c r="AC74" s="10"/>
      <c r="AD74" s="10"/>
      <c r="AE74" s="10"/>
      <c r="AF74" s="12"/>
      <c r="AG74" s="12">
        <f>$Y74*T76/$Y76</f>
        <v>3.9926739926739927</v>
      </c>
      <c r="AH74" s="12">
        <f t="shared" ref="AH74:AK74" si="76">$Y74*U76/$Y76</f>
        <v>3.8827838827838828</v>
      </c>
      <c r="AI74" s="12">
        <f t="shared" si="76"/>
        <v>1.684981684981685</v>
      </c>
      <c r="AJ74" s="12">
        <f t="shared" si="76"/>
        <v>0.40293040293040294</v>
      </c>
      <c r="AK74" s="12">
        <f t="shared" si="76"/>
        <v>3.6630036630036632E-2</v>
      </c>
    </row>
    <row r="75" spans="1:37" x14ac:dyDescent="0.25">
      <c r="A75" s="3" t="s">
        <v>11</v>
      </c>
      <c r="B75" s="4">
        <v>0.5</v>
      </c>
      <c r="C75" s="5">
        <v>2</v>
      </c>
      <c r="D75" s="4">
        <v>0</v>
      </c>
      <c r="E75" s="5">
        <v>0</v>
      </c>
      <c r="F75" s="4">
        <v>0.25</v>
      </c>
      <c r="G75" s="5">
        <v>1</v>
      </c>
      <c r="H75" s="4">
        <v>0</v>
      </c>
      <c r="I75" s="5">
        <v>0</v>
      </c>
      <c r="J75" s="4">
        <v>0.25</v>
      </c>
      <c r="K75" s="5">
        <v>1</v>
      </c>
      <c r="L75" s="4">
        <v>1.46E-2</v>
      </c>
      <c r="M75" s="5">
        <v>4</v>
      </c>
      <c r="Q75" s="5"/>
      <c r="R75" s="5"/>
      <c r="S75" s="10"/>
      <c r="T75" s="10">
        <f t="shared" si="68"/>
        <v>2</v>
      </c>
      <c r="U75" s="10">
        <f t="shared" si="69"/>
        <v>0</v>
      </c>
      <c r="V75">
        <f t="shared" si="70"/>
        <v>1</v>
      </c>
      <c r="W75" s="10">
        <f t="shared" si="71"/>
        <v>0</v>
      </c>
      <c r="X75" s="10">
        <f t="shared" si="72"/>
        <v>1</v>
      </c>
      <c r="Y75" s="11">
        <f t="shared" si="73"/>
        <v>4</v>
      </c>
      <c r="AF75" s="12"/>
      <c r="AG75" s="12">
        <f>$Y75*T76/$Y76</f>
        <v>1.5970695970695972</v>
      </c>
      <c r="AH75" s="12">
        <f t="shared" ref="AH75:AK75" si="77">$Y75*U76/$Y76</f>
        <v>1.5531135531135531</v>
      </c>
      <c r="AI75" s="12">
        <f t="shared" si="77"/>
        <v>0.67399267399267404</v>
      </c>
      <c r="AJ75" s="12">
        <f t="shared" si="77"/>
        <v>0.16117216117216118</v>
      </c>
      <c r="AK75" s="12">
        <f t="shared" si="77"/>
        <v>1.4652014652014652E-2</v>
      </c>
    </row>
    <row r="76" spans="1:37" x14ac:dyDescent="0.25">
      <c r="A76" s="3" t="s">
        <v>6</v>
      </c>
      <c r="B76" s="6">
        <v>0.39779999999999999</v>
      </c>
      <c r="C76" s="3">
        <v>109</v>
      </c>
      <c r="D76" s="6">
        <v>0.38690000000000002</v>
      </c>
      <c r="E76" s="3">
        <v>106</v>
      </c>
      <c r="F76" s="6">
        <v>0.16789999999999999</v>
      </c>
      <c r="G76" s="3">
        <v>46</v>
      </c>
      <c r="H76" s="6">
        <v>4.0099999999999997E-2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274</v>
      </c>
      <c r="Q76" s="5"/>
      <c r="R76" s="5"/>
      <c r="S76" s="11"/>
      <c r="T76" s="11">
        <f t="shared" ref="T76:X76" si="78">SUM(T71:T75)</f>
        <v>109</v>
      </c>
      <c r="U76" s="11">
        <f t="shared" si="78"/>
        <v>106</v>
      </c>
      <c r="V76" s="11">
        <f t="shared" si="78"/>
        <v>46</v>
      </c>
      <c r="W76" s="11">
        <f t="shared" si="78"/>
        <v>11</v>
      </c>
      <c r="X76" s="11">
        <f t="shared" si="78"/>
        <v>1</v>
      </c>
      <c r="Y76" s="10">
        <f>SUM(Y71:Y75)</f>
        <v>273</v>
      </c>
      <c r="AF76" s="12"/>
      <c r="AG76" s="12"/>
      <c r="AH76" s="12"/>
    </row>
    <row r="77" spans="1:37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274</v>
      </c>
    </row>
    <row r="78" spans="1:37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7" ht="18" x14ac:dyDescent="0.25">
      <c r="A80" s="1" t="s">
        <v>46</v>
      </c>
    </row>
    <row r="81" spans="1:37" x14ac:dyDescent="0.25">
      <c r="A81" s="2"/>
      <c r="B81" s="15" t="s">
        <v>39</v>
      </c>
      <c r="C81" s="16"/>
      <c r="D81" s="15" t="s">
        <v>40</v>
      </c>
      <c r="E81" s="16"/>
      <c r="F81" s="15" t="s">
        <v>41</v>
      </c>
      <c r="G81" s="16"/>
      <c r="H81" s="15" t="s">
        <v>42</v>
      </c>
      <c r="I81" s="16"/>
      <c r="J81" s="15" t="s">
        <v>43</v>
      </c>
      <c r="K81" s="16"/>
      <c r="L81" s="15" t="s">
        <v>6</v>
      </c>
      <c r="M81" s="16"/>
    </row>
    <row r="82" spans="1:37" x14ac:dyDescent="0.25">
      <c r="A82" s="3" t="s">
        <v>7</v>
      </c>
      <c r="B82" s="4">
        <v>0.40300000000000002</v>
      </c>
      <c r="C82" s="5">
        <v>27</v>
      </c>
      <c r="D82" s="4">
        <v>0.22389999999999999</v>
      </c>
      <c r="E82" s="5">
        <v>15</v>
      </c>
      <c r="F82" s="4">
        <v>0.22389999999999999</v>
      </c>
      <c r="G82" s="5">
        <v>15</v>
      </c>
      <c r="H82" s="4">
        <v>0.11940000000000001</v>
      </c>
      <c r="I82" s="5">
        <v>8</v>
      </c>
      <c r="J82" s="4">
        <v>2.9899999999999999E-2</v>
      </c>
      <c r="K82" s="5">
        <v>2</v>
      </c>
      <c r="L82" s="4">
        <v>0.2445</v>
      </c>
      <c r="M82" s="5">
        <v>67</v>
      </c>
      <c r="O82" s="8" t="s">
        <v>88</v>
      </c>
      <c r="P82" s="9">
        <f>_xlfn.CHISQ.TEST(T82:X86,AG82:AK86)</f>
        <v>1.0400831314355392E-2</v>
      </c>
      <c r="Q82" s="10"/>
      <c r="R82" s="10" t="s">
        <v>89</v>
      </c>
      <c r="S82" s="10"/>
      <c r="T82" s="10">
        <f>C82</f>
        <v>27</v>
      </c>
      <c r="U82" s="10">
        <f>E82</f>
        <v>15</v>
      </c>
      <c r="V82">
        <f>G82</f>
        <v>15</v>
      </c>
      <c r="W82" s="10">
        <f>I82</f>
        <v>8</v>
      </c>
      <c r="X82" s="10">
        <f>K82</f>
        <v>2</v>
      </c>
      <c r="Y82" s="11">
        <f>SUM(T82:X82)</f>
        <v>67</v>
      </c>
      <c r="AA82" s="10"/>
      <c r="AB82" s="10"/>
      <c r="AC82" s="10"/>
      <c r="AD82" s="10"/>
      <c r="AE82" s="10" t="s">
        <v>90</v>
      </c>
      <c r="AF82" s="12"/>
      <c r="AG82" s="12">
        <f>$Y82*T87/$Y87</f>
        <v>19.705882352941178</v>
      </c>
      <c r="AH82" s="12">
        <f t="shared" ref="AH82" si="79">$Y82*U87/$Y87</f>
        <v>18.966911764705884</v>
      </c>
      <c r="AI82" s="12">
        <f t="shared" ref="AI82" si="80">$Y82*V87/$Y87</f>
        <v>15.764705882352942</v>
      </c>
      <c r="AJ82" s="12">
        <f t="shared" ref="AJ82" si="81">$Y82*W87/$Y87</f>
        <v>9.8529411764705888</v>
      </c>
      <c r="AK82" s="12">
        <f t="shared" ref="AK82" si="82">$Y82*X87/$Y87</f>
        <v>2.7095588235294117</v>
      </c>
    </row>
    <row r="83" spans="1:37" x14ac:dyDescent="0.25">
      <c r="A83" s="3" t="s">
        <v>8</v>
      </c>
      <c r="B83" s="4">
        <v>0.27910000000000001</v>
      </c>
      <c r="C83" s="5">
        <v>36</v>
      </c>
      <c r="D83" s="4">
        <v>0.31780000000000003</v>
      </c>
      <c r="E83" s="5">
        <v>41</v>
      </c>
      <c r="F83" s="4">
        <v>0.2248</v>
      </c>
      <c r="G83" s="5">
        <v>29</v>
      </c>
      <c r="H83" s="4">
        <v>0.1628</v>
      </c>
      <c r="I83" s="5">
        <v>21</v>
      </c>
      <c r="J83" s="4">
        <v>1.55E-2</v>
      </c>
      <c r="K83" s="5">
        <v>2</v>
      </c>
      <c r="L83" s="4">
        <v>0.4708</v>
      </c>
      <c r="M83" s="5">
        <v>129</v>
      </c>
      <c r="O83" s="8" t="s">
        <v>91</v>
      </c>
      <c r="P83" s="13">
        <f>_xlfn.CHISQ.INV.RT(P82,16)</f>
        <v>31.868631219517425</v>
      </c>
      <c r="Q83" s="10"/>
      <c r="R83" s="10"/>
      <c r="S83" s="10"/>
      <c r="T83" s="10">
        <f t="shared" ref="T83:T86" si="83">C83</f>
        <v>36</v>
      </c>
      <c r="U83" s="10">
        <f t="shared" ref="U83:U86" si="84">E83</f>
        <v>41</v>
      </c>
      <c r="V83">
        <f t="shared" ref="V83:V86" si="85">G83</f>
        <v>29</v>
      </c>
      <c r="W83" s="10">
        <f t="shared" ref="W83:W86" si="86">I83</f>
        <v>21</v>
      </c>
      <c r="X83" s="10">
        <f t="shared" ref="X83:X86" si="87">K83</f>
        <v>2</v>
      </c>
      <c r="Y83" s="11">
        <f t="shared" ref="Y83:Y86" si="88">SUM(T83:X83)</f>
        <v>129</v>
      </c>
      <c r="AA83" s="10"/>
      <c r="AB83" s="10"/>
      <c r="AC83" s="10"/>
      <c r="AD83" s="10"/>
      <c r="AE83" s="10"/>
      <c r="AF83" s="12"/>
      <c r="AG83" s="12">
        <f>$Y83*T87/$Y87</f>
        <v>37.941176470588232</v>
      </c>
      <c r="AH83" s="12">
        <f t="shared" ref="AH83" si="89">$Y83*U87/$Y87</f>
        <v>36.518382352941174</v>
      </c>
      <c r="AI83" s="12">
        <f t="shared" ref="AI83" si="90">$Y83*V87/$Y87</f>
        <v>30.352941176470587</v>
      </c>
      <c r="AJ83" s="12">
        <f t="shared" ref="AJ83" si="91">$Y83*W87/$Y87</f>
        <v>18.970588235294116</v>
      </c>
      <c r="AK83" s="12">
        <f t="shared" ref="AK83" si="92">$Y83*X87/$Y87</f>
        <v>5.2169117647058822</v>
      </c>
    </row>
    <row r="84" spans="1:37" x14ac:dyDescent="0.25">
      <c r="A84" s="3" t="s">
        <v>9</v>
      </c>
      <c r="B84" s="4">
        <v>0.2258</v>
      </c>
      <c r="C84" s="5">
        <v>14</v>
      </c>
      <c r="D84" s="4">
        <v>0.2742</v>
      </c>
      <c r="E84" s="5">
        <v>17</v>
      </c>
      <c r="F84" s="4">
        <v>0.2903</v>
      </c>
      <c r="G84" s="5">
        <v>18</v>
      </c>
      <c r="H84" s="4">
        <v>0.1613</v>
      </c>
      <c r="I84" s="5">
        <v>10</v>
      </c>
      <c r="J84" s="4">
        <v>4.8399999999999999E-2</v>
      </c>
      <c r="K84" s="5">
        <v>3</v>
      </c>
      <c r="L84" s="4">
        <v>0.2263</v>
      </c>
      <c r="M84" s="5">
        <v>62</v>
      </c>
      <c r="O84" s="8" t="s">
        <v>92</v>
      </c>
      <c r="P84" s="14">
        <f>SQRT(P83/(Y87*MIN(5-1,5-1)))</f>
        <v>0.17114619873508211</v>
      </c>
      <c r="Q84" s="10"/>
      <c r="R84" s="10"/>
      <c r="S84" s="10"/>
      <c r="T84" s="10">
        <f t="shared" si="83"/>
        <v>14</v>
      </c>
      <c r="U84" s="10">
        <f t="shared" si="84"/>
        <v>17</v>
      </c>
      <c r="V84">
        <f t="shared" si="85"/>
        <v>18</v>
      </c>
      <c r="W84" s="10">
        <f t="shared" si="86"/>
        <v>10</v>
      </c>
      <c r="X84" s="10">
        <f t="shared" si="87"/>
        <v>3</v>
      </c>
      <c r="Y84" s="11">
        <f t="shared" si="88"/>
        <v>62</v>
      </c>
      <c r="AA84" s="10"/>
      <c r="AB84" s="10"/>
      <c r="AC84" s="10"/>
      <c r="AD84" s="10"/>
      <c r="AE84" s="10"/>
      <c r="AF84" s="12"/>
      <c r="AG84" s="12">
        <f>$Y84*T87/$Y87</f>
        <v>18.235294117647058</v>
      </c>
      <c r="AH84" s="12">
        <f t="shared" ref="AH84" si="93">$Y84*U87/$Y87</f>
        <v>17.551470588235293</v>
      </c>
      <c r="AI84" s="12">
        <f t="shared" ref="AI84" si="94">$Y84*V87/$Y87</f>
        <v>14.588235294117647</v>
      </c>
      <c r="AJ84" s="12">
        <f t="shared" ref="AJ84" si="95">$Y84*W87/$Y87</f>
        <v>9.117647058823529</v>
      </c>
      <c r="AK84" s="12">
        <f>$Y84*X87/$Y87</f>
        <v>2.5073529411764706</v>
      </c>
    </row>
    <row r="85" spans="1:37" x14ac:dyDescent="0.25">
      <c r="A85" s="3" t="s">
        <v>10</v>
      </c>
      <c r="B85" s="4">
        <v>0.2</v>
      </c>
      <c r="C85" s="5">
        <v>2</v>
      </c>
      <c r="D85" s="4">
        <v>0.3</v>
      </c>
      <c r="E85" s="5">
        <v>3</v>
      </c>
      <c r="F85" s="4">
        <v>0.1</v>
      </c>
      <c r="G85" s="5">
        <v>1</v>
      </c>
      <c r="H85" s="4">
        <v>0.1</v>
      </c>
      <c r="I85" s="5">
        <v>1</v>
      </c>
      <c r="J85" s="4">
        <v>0.3</v>
      </c>
      <c r="K85" s="5">
        <v>3</v>
      </c>
      <c r="L85" s="4">
        <v>3.6499999999999998E-2</v>
      </c>
      <c r="M85" s="5">
        <v>10</v>
      </c>
      <c r="O85" s="10"/>
      <c r="P85" s="13" t="str">
        <f>IF(AND(P84&gt;0,P84&lt;=0.2),"Schwacher Zusammenhang",IF(AND(P84&gt;0.2,P84&lt;=0.6),"Mittlerer Zusammenhang",IF(P84&gt;0.6,"Starker Zusammenhang","")))</f>
        <v>Schwacher Zusammenhang</v>
      </c>
      <c r="Q85" s="5"/>
      <c r="R85" s="5"/>
      <c r="S85" s="10"/>
      <c r="T85" s="10">
        <f t="shared" si="83"/>
        <v>2</v>
      </c>
      <c r="U85" s="10">
        <f t="shared" si="84"/>
        <v>3</v>
      </c>
      <c r="V85">
        <f t="shared" si="85"/>
        <v>1</v>
      </c>
      <c r="W85" s="10">
        <f t="shared" si="86"/>
        <v>1</v>
      </c>
      <c r="X85" s="10">
        <f t="shared" si="87"/>
        <v>3</v>
      </c>
      <c r="Y85" s="11">
        <f t="shared" si="88"/>
        <v>10</v>
      </c>
      <c r="AA85" s="10"/>
      <c r="AB85" s="10"/>
      <c r="AC85" s="10"/>
      <c r="AD85" s="10"/>
      <c r="AE85" s="10"/>
      <c r="AF85" s="12"/>
      <c r="AG85" s="12">
        <f>$Y85*T87/$Y87</f>
        <v>2.9411764705882355</v>
      </c>
      <c r="AH85" s="12">
        <f t="shared" ref="AH85" si="96">$Y85*U87/$Y87</f>
        <v>2.8308823529411766</v>
      </c>
      <c r="AI85" s="12">
        <f t="shared" ref="AI85" si="97">$Y85*V87/$Y87</f>
        <v>2.3529411764705883</v>
      </c>
      <c r="AJ85" s="12">
        <f t="shared" ref="AJ85" si="98">$Y85*W87/$Y87</f>
        <v>1.4705882352941178</v>
      </c>
      <c r="AK85" s="12">
        <f t="shared" ref="AK85" si="99">$Y85*X87/$Y87</f>
        <v>0.40441176470588236</v>
      </c>
    </row>
    <row r="86" spans="1:37" x14ac:dyDescent="0.25">
      <c r="A86" s="3" t="s">
        <v>11</v>
      </c>
      <c r="B86" s="4">
        <v>0.25</v>
      </c>
      <c r="C86" s="5">
        <v>1</v>
      </c>
      <c r="D86" s="4">
        <v>0.25</v>
      </c>
      <c r="E86" s="5">
        <v>1</v>
      </c>
      <c r="F86" s="4">
        <v>0.25</v>
      </c>
      <c r="G86" s="5">
        <v>1</v>
      </c>
      <c r="H86" s="4">
        <v>0</v>
      </c>
      <c r="I86" s="5">
        <v>0</v>
      </c>
      <c r="J86" s="4">
        <v>0.25</v>
      </c>
      <c r="K86" s="5">
        <v>1</v>
      </c>
      <c r="L86" s="4">
        <v>1.46E-2</v>
      </c>
      <c r="M86" s="5">
        <v>4</v>
      </c>
      <c r="Q86" s="5"/>
      <c r="R86" s="5"/>
      <c r="S86" s="10"/>
      <c r="T86" s="10">
        <f t="shared" si="83"/>
        <v>1</v>
      </c>
      <c r="U86" s="10">
        <f t="shared" si="84"/>
        <v>1</v>
      </c>
      <c r="V86">
        <f t="shared" si="85"/>
        <v>1</v>
      </c>
      <c r="W86" s="10">
        <f t="shared" si="86"/>
        <v>0</v>
      </c>
      <c r="X86" s="10">
        <f t="shared" si="87"/>
        <v>1</v>
      </c>
      <c r="Y86" s="11">
        <f t="shared" si="88"/>
        <v>4</v>
      </c>
      <c r="AF86" s="12"/>
      <c r="AG86" s="12">
        <f>$Y86*T87/$Y87</f>
        <v>1.1764705882352942</v>
      </c>
      <c r="AH86" s="12">
        <f t="shared" ref="AH86" si="100">$Y86*U87/$Y87</f>
        <v>1.1323529411764706</v>
      </c>
      <c r="AI86" s="12">
        <f t="shared" ref="AI86" si="101">$Y86*V87/$Y87</f>
        <v>0.94117647058823528</v>
      </c>
      <c r="AJ86" s="12">
        <f t="shared" ref="AJ86" si="102">$Y86*W87/$Y87</f>
        <v>0.58823529411764708</v>
      </c>
      <c r="AK86" s="12">
        <f t="shared" ref="AK86" si="103">$Y86*X87/$Y87</f>
        <v>0.16176470588235295</v>
      </c>
    </row>
    <row r="87" spans="1:37" x14ac:dyDescent="0.25">
      <c r="A87" s="3" t="s">
        <v>6</v>
      </c>
      <c r="B87" s="6">
        <v>0.29199999999999998</v>
      </c>
      <c r="C87" s="3">
        <v>80</v>
      </c>
      <c r="D87" s="6">
        <v>0.28100000000000003</v>
      </c>
      <c r="E87" s="3">
        <v>77</v>
      </c>
      <c r="F87" s="6">
        <v>0.2336</v>
      </c>
      <c r="G87" s="3">
        <v>64</v>
      </c>
      <c r="H87" s="6">
        <v>0.14599999999999999</v>
      </c>
      <c r="I87" s="3">
        <v>40</v>
      </c>
      <c r="J87" s="6">
        <v>4.0099999999999997E-2</v>
      </c>
      <c r="K87" s="3">
        <v>11</v>
      </c>
      <c r="L87" s="6">
        <v>1</v>
      </c>
      <c r="M87" s="3">
        <v>274</v>
      </c>
      <c r="Q87" s="5"/>
      <c r="R87" s="5"/>
      <c r="S87" s="11"/>
      <c r="T87" s="11">
        <f t="shared" ref="T87" si="104">SUM(T82:T86)</f>
        <v>80</v>
      </c>
      <c r="U87" s="11">
        <f t="shared" ref="U87" si="105">SUM(U82:U86)</f>
        <v>77</v>
      </c>
      <c r="V87" s="11">
        <f t="shared" ref="V87" si="106">SUM(V82:V86)</f>
        <v>64</v>
      </c>
      <c r="W87" s="11">
        <f t="shared" ref="W87" si="107">SUM(W82:W86)</f>
        <v>40</v>
      </c>
      <c r="X87" s="11">
        <f t="shared" ref="X87" si="108">SUM(X82:X86)</f>
        <v>11</v>
      </c>
      <c r="Y87" s="10">
        <f>SUM(Y82:Y86)</f>
        <v>272</v>
      </c>
      <c r="AF87" s="12"/>
      <c r="AG87" s="12"/>
      <c r="AH87" s="12"/>
    </row>
    <row r="88" spans="1:37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274</v>
      </c>
    </row>
    <row r="89" spans="1:37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7" ht="18" x14ac:dyDescent="0.25">
      <c r="A91" s="1" t="s">
        <v>47</v>
      </c>
    </row>
    <row r="92" spans="1:37" x14ac:dyDescent="0.25">
      <c r="A92" s="2"/>
      <c r="B92" s="15" t="s">
        <v>39</v>
      </c>
      <c r="C92" s="16"/>
      <c r="D92" s="15" t="s">
        <v>40</v>
      </c>
      <c r="E92" s="16"/>
      <c r="F92" s="15" t="s">
        <v>41</v>
      </c>
      <c r="G92" s="16"/>
      <c r="H92" s="15" t="s">
        <v>42</v>
      </c>
      <c r="I92" s="16"/>
      <c r="J92" s="15" t="s">
        <v>43</v>
      </c>
      <c r="K92" s="16"/>
      <c r="L92" s="15" t="s">
        <v>6</v>
      </c>
      <c r="M92" s="16"/>
    </row>
    <row r="93" spans="1:37" x14ac:dyDescent="0.25">
      <c r="A93" s="3" t="s">
        <v>7</v>
      </c>
      <c r="B93" s="4">
        <v>0.50749999999999995</v>
      </c>
      <c r="C93" s="5">
        <v>34</v>
      </c>
      <c r="D93" s="4">
        <v>0.28360000000000002</v>
      </c>
      <c r="E93" s="5">
        <v>19</v>
      </c>
      <c r="F93" s="4">
        <v>0.14929999999999999</v>
      </c>
      <c r="G93" s="5">
        <v>10</v>
      </c>
      <c r="H93" s="4">
        <v>1.49E-2</v>
      </c>
      <c r="I93" s="5">
        <v>1</v>
      </c>
      <c r="J93" s="4">
        <v>4.4800000000000013E-2</v>
      </c>
      <c r="K93" s="5">
        <v>3</v>
      </c>
      <c r="L93" s="4">
        <v>0.2445</v>
      </c>
      <c r="M93" s="5">
        <v>67</v>
      </c>
      <c r="O93" s="8" t="s">
        <v>88</v>
      </c>
      <c r="P93" s="9">
        <f>_xlfn.CHISQ.TEST(T93:X97,AG93:AK97)</f>
        <v>1.0332153677925672E-2</v>
      </c>
      <c r="Q93" s="10"/>
      <c r="R93" s="10" t="s">
        <v>89</v>
      </c>
      <c r="S93" s="10"/>
      <c r="T93" s="10">
        <f>C93</f>
        <v>34</v>
      </c>
      <c r="U93" s="10">
        <f>E93</f>
        <v>19</v>
      </c>
      <c r="V93">
        <f>G93</f>
        <v>10</v>
      </c>
      <c r="W93" s="10">
        <f>I93</f>
        <v>1</v>
      </c>
      <c r="X93" s="10">
        <f>K93</f>
        <v>3</v>
      </c>
      <c r="Y93" s="11">
        <f>SUM(T93:X93)</f>
        <v>67</v>
      </c>
      <c r="AA93" s="10"/>
      <c r="AB93" s="10"/>
      <c r="AC93" s="10"/>
      <c r="AD93" s="10"/>
      <c r="AE93" s="10" t="s">
        <v>90</v>
      </c>
      <c r="AF93" s="12"/>
      <c r="AG93" s="12">
        <f>$Y93*T98/$Y98</f>
        <v>27.386861313868614</v>
      </c>
      <c r="AH93" s="12">
        <f t="shared" ref="AH93" si="109">$Y93*U98/$Y98</f>
        <v>18.82846715328467</v>
      </c>
      <c r="AI93" s="12">
        <f t="shared" ref="AI93" si="110">$Y93*V98/$Y98</f>
        <v>13.448905109489051</v>
      </c>
      <c r="AJ93" s="12">
        <f t="shared" ref="AJ93" si="111">$Y93*W98/$Y98</f>
        <v>3.4233576642335768</v>
      </c>
      <c r="AK93" s="12">
        <f t="shared" ref="AK93" si="112">$Y93*X98/$Y98</f>
        <v>3.9124087591240877</v>
      </c>
    </row>
    <row r="94" spans="1:37" x14ac:dyDescent="0.25">
      <c r="A94" s="3" t="s">
        <v>8</v>
      </c>
      <c r="B94" s="4">
        <v>0.37209999999999999</v>
      </c>
      <c r="C94" s="5">
        <v>48</v>
      </c>
      <c r="D94" s="4">
        <v>0.36430000000000001</v>
      </c>
      <c r="E94" s="5">
        <v>47</v>
      </c>
      <c r="F94" s="4">
        <v>0.17829999999999999</v>
      </c>
      <c r="G94" s="5">
        <v>23</v>
      </c>
      <c r="H94" s="4">
        <v>4.6500000000000007E-2</v>
      </c>
      <c r="I94" s="5">
        <v>6</v>
      </c>
      <c r="J94" s="4">
        <v>3.8800000000000001E-2</v>
      </c>
      <c r="K94" s="5">
        <v>5</v>
      </c>
      <c r="L94" s="4">
        <v>0.4708</v>
      </c>
      <c r="M94" s="5">
        <v>129</v>
      </c>
      <c r="O94" s="8" t="s">
        <v>91</v>
      </c>
      <c r="P94" s="13">
        <f>_xlfn.CHISQ.INV.RT(P93,16)</f>
        <v>31.890786415438651</v>
      </c>
      <c r="Q94" s="10"/>
      <c r="R94" s="10"/>
      <c r="S94" s="10"/>
      <c r="T94" s="10">
        <f t="shared" ref="T94:T97" si="113">C94</f>
        <v>48</v>
      </c>
      <c r="U94" s="10">
        <f t="shared" ref="U94:U97" si="114">E94</f>
        <v>47</v>
      </c>
      <c r="V94">
        <f t="shared" ref="V94:V97" si="115">G94</f>
        <v>23</v>
      </c>
      <c r="W94" s="10">
        <f t="shared" ref="W94:W97" si="116">I94</f>
        <v>6</v>
      </c>
      <c r="X94" s="10">
        <f t="shared" ref="X94:X97" si="117">K94</f>
        <v>5</v>
      </c>
      <c r="Y94" s="11">
        <f t="shared" ref="Y94:Y97" si="118">SUM(T94:X94)</f>
        <v>129</v>
      </c>
      <c r="AA94" s="10"/>
      <c r="AB94" s="10"/>
      <c r="AC94" s="10"/>
      <c r="AD94" s="10"/>
      <c r="AE94" s="10"/>
      <c r="AF94" s="12"/>
      <c r="AG94" s="12">
        <f>$Y94*T98/$Y98</f>
        <v>52.729927007299267</v>
      </c>
      <c r="AH94" s="12">
        <f t="shared" ref="AH94" si="119">$Y94*U98/$Y98</f>
        <v>36.251824817518248</v>
      </c>
      <c r="AI94" s="12">
        <f t="shared" ref="AI94" si="120">$Y94*V98/$Y98</f>
        <v>25.894160583941606</v>
      </c>
      <c r="AJ94" s="12">
        <f t="shared" ref="AJ94" si="121">$Y94*W98/$Y98</f>
        <v>6.5912408759124084</v>
      </c>
      <c r="AK94" s="12">
        <f t="shared" ref="AK94" si="122">$Y94*X98/$Y98</f>
        <v>7.5328467153284668</v>
      </c>
    </row>
    <row r="95" spans="1:37" x14ac:dyDescent="0.25">
      <c r="A95" s="3" t="s">
        <v>9</v>
      </c>
      <c r="B95" s="4">
        <v>0.3906</v>
      </c>
      <c r="C95" s="5">
        <v>25</v>
      </c>
      <c r="D95" s="4">
        <v>0.1406</v>
      </c>
      <c r="E95" s="5">
        <v>9</v>
      </c>
      <c r="F95" s="4">
        <v>0.3125</v>
      </c>
      <c r="G95" s="5">
        <v>20</v>
      </c>
      <c r="H95" s="4">
        <v>7.8100000000000003E-2</v>
      </c>
      <c r="I95" s="5">
        <v>5</v>
      </c>
      <c r="J95" s="4">
        <v>7.8100000000000003E-2</v>
      </c>
      <c r="K95" s="5">
        <v>5</v>
      </c>
      <c r="L95" s="4">
        <v>0.2336</v>
      </c>
      <c r="M95" s="5">
        <v>64</v>
      </c>
      <c r="O95" s="8" t="s">
        <v>92</v>
      </c>
      <c r="P95" s="14">
        <f>SQRT(P94/(Y98*MIN(5-1,5-1)))</f>
        <v>0.17057969650811813</v>
      </c>
      <c r="Q95" s="10"/>
      <c r="R95" s="10"/>
      <c r="S95" s="10"/>
      <c r="T95" s="10">
        <f t="shared" si="113"/>
        <v>25</v>
      </c>
      <c r="U95" s="10">
        <f t="shared" si="114"/>
        <v>9</v>
      </c>
      <c r="V95">
        <f t="shared" si="115"/>
        <v>20</v>
      </c>
      <c r="W95" s="10">
        <f t="shared" si="116"/>
        <v>5</v>
      </c>
      <c r="X95" s="10">
        <f t="shared" si="117"/>
        <v>5</v>
      </c>
      <c r="Y95" s="11">
        <f t="shared" si="118"/>
        <v>64</v>
      </c>
      <c r="AA95" s="10"/>
      <c r="AB95" s="10"/>
      <c r="AC95" s="10"/>
      <c r="AD95" s="10"/>
      <c r="AE95" s="10"/>
      <c r="AF95" s="12"/>
      <c r="AG95" s="12">
        <f>$Y95*T98/$Y98</f>
        <v>26.160583941605839</v>
      </c>
      <c r="AH95" s="12">
        <f t="shared" ref="AH95" si="123">$Y95*U98/$Y98</f>
        <v>17.985401459854014</v>
      </c>
      <c r="AI95" s="12">
        <f t="shared" ref="AI95" si="124">$Y95*V98/$Y98</f>
        <v>12.846715328467154</v>
      </c>
      <c r="AJ95" s="12">
        <f t="shared" ref="AJ95" si="125">$Y95*W98/$Y98</f>
        <v>3.2700729927007299</v>
      </c>
      <c r="AK95" s="12">
        <f>$Y95*X98/$Y98</f>
        <v>3.7372262773722627</v>
      </c>
    </row>
    <row r="96" spans="1:37" x14ac:dyDescent="0.25">
      <c r="A96" s="3" t="s">
        <v>10</v>
      </c>
      <c r="B96" s="4">
        <v>0.3</v>
      </c>
      <c r="C96" s="5">
        <v>3</v>
      </c>
      <c r="D96" s="4">
        <v>0.2</v>
      </c>
      <c r="E96" s="5">
        <v>2</v>
      </c>
      <c r="F96" s="4">
        <v>0.1</v>
      </c>
      <c r="G96" s="5">
        <v>1</v>
      </c>
      <c r="H96" s="4">
        <v>0.2</v>
      </c>
      <c r="I96" s="5">
        <v>2</v>
      </c>
      <c r="J96" s="4">
        <v>0.2</v>
      </c>
      <c r="K96" s="5">
        <v>2</v>
      </c>
      <c r="L96" s="4">
        <v>3.6499999999999998E-2</v>
      </c>
      <c r="M96" s="5">
        <v>10</v>
      </c>
      <c r="O96" s="10"/>
      <c r="P96" s="13" t="str">
        <f>IF(AND(P95&gt;0,P95&lt;=0.2),"Schwacher Zusammenhang",IF(AND(P95&gt;0.2,P95&lt;=0.6),"Mittlerer Zusammenhang",IF(P95&gt;0.6,"Starker Zusammenhang","")))</f>
        <v>Schwacher Zusammenhang</v>
      </c>
      <c r="Q96" s="5"/>
      <c r="R96" s="5"/>
      <c r="S96" s="10"/>
      <c r="T96" s="10">
        <f t="shared" si="113"/>
        <v>3</v>
      </c>
      <c r="U96" s="10">
        <f t="shared" si="114"/>
        <v>2</v>
      </c>
      <c r="V96">
        <f t="shared" si="115"/>
        <v>1</v>
      </c>
      <c r="W96" s="10">
        <f t="shared" si="116"/>
        <v>2</v>
      </c>
      <c r="X96" s="10">
        <f t="shared" si="117"/>
        <v>2</v>
      </c>
      <c r="Y96" s="11">
        <f t="shared" si="118"/>
        <v>10</v>
      </c>
      <c r="AA96" s="10"/>
      <c r="AB96" s="10"/>
      <c r="AC96" s="10"/>
      <c r="AD96" s="10"/>
      <c r="AE96" s="10"/>
      <c r="AF96" s="12"/>
      <c r="AG96" s="12">
        <f>$Y96*T98/$Y98</f>
        <v>4.0875912408759127</v>
      </c>
      <c r="AH96" s="12">
        <f t="shared" ref="AH96" si="126">$Y96*U98/$Y98</f>
        <v>2.8102189781021898</v>
      </c>
      <c r="AI96" s="12">
        <f t="shared" ref="AI96" si="127">$Y96*V98/$Y98</f>
        <v>2.0072992700729926</v>
      </c>
      <c r="AJ96" s="12">
        <f t="shared" ref="AJ96" si="128">$Y96*W98/$Y98</f>
        <v>0.51094890510948909</v>
      </c>
      <c r="AK96" s="12">
        <f t="shared" ref="AK96" si="129">$Y96*X98/$Y98</f>
        <v>0.58394160583941601</v>
      </c>
    </row>
    <row r="97" spans="1:37" x14ac:dyDescent="0.25">
      <c r="A97" s="3" t="s">
        <v>11</v>
      </c>
      <c r="B97" s="4">
        <v>0.5</v>
      </c>
      <c r="C97" s="5">
        <v>2</v>
      </c>
      <c r="D97" s="4">
        <v>0</v>
      </c>
      <c r="E97" s="5">
        <v>0</v>
      </c>
      <c r="F97" s="4">
        <v>0.25</v>
      </c>
      <c r="G97" s="5">
        <v>1</v>
      </c>
      <c r="H97" s="4">
        <v>0</v>
      </c>
      <c r="I97" s="5">
        <v>0</v>
      </c>
      <c r="J97" s="4">
        <v>0.25</v>
      </c>
      <c r="K97" s="5">
        <v>1</v>
      </c>
      <c r="L97" s="4">
        <v>1.46E-2</v>
      </c>
      <c r="M97" s="5">
        <v>4</v>
      </c>
      <c r="Q97" s="5"/>
      <c r="R97" s="5"/>
      <c r="S97" s="10"/>
      <c r="T97" s="10">
        <f t="shared" si="113"/>
        <v>2</v>
      </c>
      <c r="U97" s="10">
        <f t="shared" si="114"/>
        <v>0</v>
      </c>
      <c r="V97">
        <f t="shared" si="115"/>
        <v>1</v>
      </c>
      <c r="W97" s="10">
        <f t="shared" si="116"/>
        <v>0</v>
      </c>
      <c r="X97" s="10">
        <f t="shared" si="117"/>
        <v>1</v>
      </c>
      <c r="Y97" s="11">
        <f t="shared" si="118"/>
        <v>4</v>
      </c>
      <c r="AF97" s="12"/>
      <c r="AG97" s="12">
        <f>$Y97*T98/$Y98</f>
        <v>1.635036496350365</v>
      </c>
      <c r="AH97" s="12">
        <f t="shared" ref="AH97" si="130">$Y97*U98/$Y98</f>
        <v>1.1240875912408759</v>
      </c>
      <c r="AI97" s="12">
        <f t="shared" ref="AI97" si="131">$Y97*V98/$Y98</f>
        <v>0.8029197080291971</v>
      </c>
      <c r="AJ97" s="12">
        <f t="shared" ref="AJ97" si="132">$Y97*W98/$Y98</f>
        <v>0.20437956204379562</v>
      </c>
      <c r="AK97" s="12">
        <f t="shared" ref="AK97" si="133">$Y97*X98/$Y98</f>
        <v>0.23357664233576642</v>
      </c>
    </row>
    <row r="98" spans="1:37" x14ac:dyDescent="0.25">
      <c r="A98" s="3" t="s">
        <v>6</v>
      </c>
      <c r="B98" s="6">
        <v>0.40880000000000011</v>
      </c>
      <c r="C98" s="3">
        <v>112</v>
      </c>
      <c r="D98" s="6">
        <v>0.28100000000000003</v>
      </c>
      <c r="E98" s="3">
        <v>77</v>
      </c>
      <c r="F98" s="6">
        <v>0.20069999999999999</v>
      </c>
      <c r="G98" s="3">
        <v>55</v>
      </c>
      <c r="H98" s="6">
        <v>5.1100000000000013E-2</v>
      </c>
      <c r="I98" s="3">
        <v>14</v>
      </c>
      <c r="J98" s="6">
        <v>5.8400000000000001E-2</v>
      </c>
      <c r="K98" s="3">
        <v>16</v>
      </c>
      <c r="L98" s="6">
        <v>1</v>
      </c>
      <c r="M98" s="3">
        <v>274</v>
      </c>
      <c r="Q98" s="5"/>
      <c r="R98" s="5"/>
      <c r="S98" s="11"/>
      <c r="T98" s="11">
        <f t="shared" ref="T98" si="134">SUM(T93:T97)</f>
        <v>112</v>
      </c>
      <c r="U98" s="11">
        <f t="shared" ref="U98" si="135">SUM(U93:U97)</f>
        <v>77</v>
      </c>
      <c r="V98" s="11">
        <f t="shared" ref="V98" si="136">SUM(V93:V97)</f>
        <v>55</v>
      </c>
      <c r="W98" s="11">
        <f t="shared" ref="W98" si="137">SUM(W93:W97)</f>
        <v>14</v>
      </c>
      <c r="X98" s="11">
        <f t="shared" ref="X98" si="138">SUM(X93:X97)</f>
        <v>16</v>
      </c>
      <c r="Y98" s="10">
        <f>SUM(Y93:Y97)</f>
        <v>274</v>
      </c>
      <c r="AF98" s="12"/>
      <c r="AG98" s="12"/>
      <c r="AH98" s="12"/>
    </row>
    <row r="99" spans="1:37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274</v>
      </c>
    </row>
    <row r="100" spans="1:37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7" ht="18" x14ac:dyDescent="0.25">
      <c r="A102" s="1" t="s">
        <v>48</v>
      </c>
    </row>
    <row r="103" spans="1:37" x14ac:dyDescent="0.25">
      <c r="A103" s="2"/>
      <c r="B103" s="15" t="s">
        <v>39</v>
      </c>
      <c r="C103" s="16"/>
      <c r="D103" s="15" t="s">
        <v>40</v>
      </c>
      <c r="E103" s="16"/>
      <c r="F103" s="15" t="s">
        <v>41</v>
      </c>
      <c r="G103" s="16"/>
      <c r="H103" s="15" t="s">
        <v>42</v>
      </c>
      <c r="I103" s="16"/>
      <c r="J103" s="15" t="s">
        <v>43</v>
      </c>
      <c r="K103" s="16"/>
      <c r="L103" s="15" t="s">
        <v>6</v>
      </c>
      <c r="M103" s="16"/>
    </row>
    <row r="104" spans="1:37" x14ac:dyDescent="0.25">
      <c r="A104" s="3" t="s">
        <v>7</v>
      </c>
      <c r="B104" s="4">
        <v>0.46270000000000011</v>
      </c>
      <c r="C104" s="5">
        <v>31</v>
      </c>
      <c r="D104" s="4">
        <v>0.37309999999999999</v>
      </c>
      <c r="E104" s="5">
        <v>25</v>
      </c>
      <c r="F104" s="4">
        <v>0.11940000000000001</v>
      </c>
      <c r="G104" s="5">
        <v>8</v>
      </c>
      <c r="H104" s="4">
        <v>2.9899999999999999E-2</v>
      </c>
      <c r="I104" s="5">
        <v>2</v>
      </c>
      <c r="J104" s="4">
        <v>1.49E-2</v>
      </c>
      <c r="K104" s="5">
        <v>1</v>
      </c>
      <c r="L104" s="4">
        <v>0.2445</v>
      </c>
      <c r="M104" s="5">
        <v>67</v>
      </c>
      <c r="O104" s="8" t="s">
        <v>88</v>
      </c>
      <c r="P104" s="9">
        <f>_xlfn.CHISQ.TEST(T104:X108,AG104:AK108)</f>
        <v>1.1504516026759799E-10</v>
      </c>
      <c r="Q104" s="10"/>
      <c r="R104" s="10" t="s">
        <v>89</v>
      </c>
      <c r="S104" s="10"/>
      <c r="T104" s="10">
        <f>C104</f>
        <v>31</v>
      </c>
      <c r="U104" s="10">
        <f>E104</f>
        <v>25</v>
      </c>
      <c r="V104">
        <f>G104</f>
        <v>8</v>
      </c>
      <c r="W104" s="10">
        <f>I104</f>
        <v>2</v>
      </c>
      <c r="X104" s="10">
        <f>K104</f>
        <v>1</v>
      </c>
      <c r="Y104" s="11">
        <f>SUM(T104:X104)</f>
        <v>67</v>
      </c>
      <c r="AA104" s="10"/>
      <c r="AB104" s="10"/>
      <c r="AC104" s="10"/>
      <c r="AD104" s="10"/>
      <c r="AE104" s="10" t="s">
        <v>90</v>
      </c>
      <c r="AF104" s="12"/>
      <c r="AG104" s="12">
        <f>$Y104*T109/$Y109</f>
        <v>13.937956204379562</v>
      </c>
      <c r="AH104" s="12">
        <f t="shared" ref="AH104" si="139">$Y104*U109/$Y109</f>
        <v>32.277372262773724</v>
      </c>
      <c r="AI104" s="12">
        <f t="shared" ref="AI104" si="140">$Y104*V109/$Y109</f>
        <v>14.427007299270073</v>
      </c>
      <c r="AJ104" s="12">
        <f t="shared" ref="AJ104" si="141">$Y104*W109/$Y109</f>
        <v>4.4014598540145986</v>
      </c>
      <c r="AK104" s="12">
        <f t="shared" ref="AK104" si="142">$Y104*X109/$Y109</f>
        <v>1.9562043795620438</v>
      </c>
    </row>
    <row r="105" spans="1:37" x14ac:dyDescent="0.25">
      <c r="A105" s="3" t="s">
        <v>8</v>
      </c>
      <c r="B105" s="4">
        <v>0.1318</v>
      </c>
      <c r="C105" s="5">
        <v>17</v>
      </c>
      <c r="D105" s="4">
        <v>0.55810000000000004</v>
      </c>
      <c r="E105" s="5">
        <v>72</v>
      </c>
      <c r="F105" s="4">
        <v>0.2326</v>
      </c>
      <c r="G105" s="5">
        <v>30</v>
      </c>
      <c r="H105" s="4">
        <v>6.2E-2</v>
      </c>
      <c r="I105" s="5">
        <v>8</v>
      </c>
      <c r="J105" s="4">
        <v>1.55E-2</v>
      </c>
      <c r="K105" s="5">
        <v>2</v>
      </c>
      <c r="L105" s="4">
        <v>0.4708</v>
      </c>
      <c r="M105" s="5">
        <v>129</v>
      </c>
      <c r="O105" s="8" t="s">
        <v>91</v>
      </c>
      <c r="P105" s="13">
        <f>_xlfn.CHISQ.INV.RT(P104,16)</f>
        <v>80.888416557087467</v>
      </c>
      <c r="Q105" s="10"/>
      <c r="R105" s="10"/>
      <c r="S105" s="10"/>
      <c r="T105" s="10">
        <f t="shared" ref="T105:T108" si="143">C105</f>
        <v>17</v>
      </c>
      <c r="U105" s="10">
        <f t="shared" ref="U105:U108" si="144">E105</f>
        <v>72</v>
      </c>
      <c r="V105">
        <f t="shared" ref="V105:V108" si="145">G105</f>
        <v>30</v>
      </c>
      <c r="W105" s="10">
        <f t="shared" ref="W105:W108" si="146">I105</f>
        <v>8</v>
      </c>
      <c r="X105" s="10">
        <f t="shared" ref="X105:X108" si="147">K105</f>
        <v>2</v>
      </c>
      <c r="Y105" s="11">
        <f t="shared" ref="Y105:Y108" si="148">SUM(T105:X105)</f>
        <v>129</v>
      </c>
      <c r="AA105" s="10"/>
      <c r="AB105" s="10"/>
      <c r="AC105" s="10"/>
      <c r="AD105" s="10"/>
      <c r="AE105" s="10"/>
      <c r="AF105" s="12"/>
      <c r="AG105" s="12">
        <f>$Y105*T109/$Y109</f>
        <v>26.835766423357665</v>
      </c>
      <c r="AH105" s="12">
        <f t="shared" ref="AH105" si="149">$Y105*U109/$Y109</f>
        <v>62.145985401459853</v>
      </c>
      <c r="AI105" s="12">
        <f t="shared" ref="AI105" si="150">$Y105*V109/$Y109</f>
        <v>27.777372262773724</v>
      </c>
      <c r="AJ105" s="12">
        <f t="shared" ref="AJ105" si="151">$Y105*W109/$Y109</f>
        <v>8.4744525547445253</v>
      </c>
      <c r="AK105" s="12">
        <f t="shared" ref="AK105" si="152">$Y105*X109/$Y109</f>
        <v>3.7664233576642334</v>
      </c>
    </row>
    <row r="106" spans="1:37" x14ac:dyDescent="0.25">
      <c r="A106" s="3" t="s">
        <v>9</v>
      </c>
      <c r="B106" s="4">
        <v>0.1406</v>
      </c>
      <c r="C106" s="5">
        <v>9</v>
      </c>
      <c r="D106" s="4">
        <v>0.4844</v>
      </c>
      <c r="E106" s="5">
        <v>31</v>
      </c>
      <c r="F106" s="4">
        <v>0.25</v>
      </c>
      <c r="G106" s="5">
        <v>16</v>
      </c>
      <c r="H106" s="4">
        <v>7.8100000000000003E-2</v>
      </c>
      <c r="I106" s="5">
        <v>5</v>
      </c>
      <c r="J106" s="4">
        <v>4.6899999999999997E-2</v>
      </c>
      <c r="K106" s="5">
        <v>3</v>
      </c>
      <c r="L106" s="4">
        <v>0.2336</v>
      </c>
      <c r="M106" s="5">
        <v>64</v>
      </c>
      <c r="O106" s="8" t="s">
        <v>92</v>
      </c>
      <c r="P106" s="14">
        <f>SQRT(P105/(Y109*MIN(5-1,5-1)))</f>
        <v>0.27166762740224398</v>
      </c>
      <c r="Q106" s="10"/>
      <c r="R106" s="10"/>
      <c r="S106" s="10"/>
      <c r="T106" s="10">
        <f t="shared" si="143"/>
        <v>9</v>
      </c>
      <c r="U106" s="10">
        <f t="shared" si="144"/>
        <v>31</v>
      </c>
      <c r="V106">
        <f t="shared" si="145"/>
        <v>16</v>
      </c>
      <c r="W106" s="10">
        <f t="shared" si="146"/>
        <v>5</v>
      </c>
      <c r="X106" s="10">
        <f t="shared" si="147"/>
        <v>3</v>
      </c>
      <c r="Y106" s="11">
        <f t="shared" si="148"/>
        <v>64</v>
      </c>
      <c r="AA106" s="10"/>
      <c r="AB106" s="10"/>
      <c r="AC106" s="10"/>
      <c r="AD106" s="10"/>
      <c r="AE106" s="10"/>
      <c r="AF106" s="12"/>
      <c r="AG106" s="12">
        <f>$Y106*T109/$Y109</f>
        <v>13.313868613138686</v>
      </c>
      <c r="AH106" s="12">
        <f t="shared" ref="AH106" si="153">$Y106*U109/$Y109</f>
        <v>30.832116788321169</v>
      </c>
      <c r="AI106" s="12">
        <f t="shared" ref="AI106" si="154">$Y106*V109/$Y109</f>
        <v>13.781021897810218</v>
      </c>
      <c r="AJ106" s="12">
        <f t="shared" ref="AJ106" si="155">$Y106*W109/$Y109</f>
        <v>4.2043795620437958</v>
      </c>
      <c r="AK106" s="12">
        <f>$Y106*X109/$Y109</f>
        <v>1.8686131386861313</v>
      </c>
    </row>
    <row r="107" spans="1:37" x14ac:dyDescent="0.25">
      <c r="A107" s="3" t="s">
        <v>10</v>
      </c>
      <c r="B107" s="4">
        <v>0</v>
      </c>
      <c r="C107" s="5">
        <v>0</v>
      </c>
      <c r="D107" s="4">
        <v>0.3</v>
      </c>
      <c r="E107" s="5">
        <v>3</v>
      </c>
      <c r="F107" s="4">
        <v>0.4</v>
      </c>
      <c r="G107" s="5">
        <v>4</v>
      </c>
      <c r="H107" s="4">
        <v>0.3</v>
      </c>
      <c r="I107" s="5">
        <v>3</v>
      </c>
      <c r="J107" s="4">
        <v>0</v>
      </c>
      <c r="K107" s="5">
        <v>0</v>
      </c>
      <c r="L107" s="4">
        <v>3.6499999999999998E-2</v>
      </c>
      <c r="M107" s="5">
        <v>10</v>
      </c>
      <c r="O107" s="10"/>
      <c r="P107" s="13" t="str">
        <f>IF(AND(P106&gt;0,P106&lt;=0.2),"Schwacher Zusammenhang",IF(AND(P106&gt;0.2,P106&lt;=0.6),"Mittlerer Zusammenhang",IF(P106&gt;0.6,"Starker Zusammenhang","")))</f>
        <v>Mittlerer Zusammenhang</v>
      </c>
      <c r="Q107" s="5"/>
      <c r="R107" s="5"/>
      <c r="S107" s="10"/>
      <c r="T107" s="10">
        <f t="shared" si="143"/>
        <v>0</v>
      </c>
      <c r="U107" s="10">
        <f t="shared" si="144"/>
        <v>3</v>
      </c>
      <c r="V107">
        <f t="shared" si="145"/>
        <v>4</v>
      </c>
      <c r="W107" s="10">
        <f t="shared" si="146"/>
        <v>3</v>
      </c>
      <c r="X107" s="10">
        <f t="shared" si="147"/>
        <v>0</v>
      </c>
      <c r="Y107" s="11">
        <f t="shared" si="148"/>
        <v>10</v>
      </c>
      <c r="AA107" s="10"/>
      <c r="AB107" s="10"/>
      <c r="AC107" s="10"/>
      <c r="AD107" s="10"/>
      <c r="AE107" s="10"/>
      <c r="AF107" s="12"/>
      <c r="AG107" s="12">
        <f>$Y107*T109/$Y109</f>
        <v>2.0802919708029197</v>
      </c>
      <c r="AH107" s="12">
        <f t="shared" ref="AH107" si="156">$Y107*U109/$Y109</f>
        <v>4.8175182481751824</v>
      </c>
      <c r="AI107" s="12">
        <f t="shared" ref="AI107" si="157">$Y107*V109/$Y109</f>
        <v>2.1532846715328469</v>
      </c>
      <c r="AJ107" s="12">
        <f t="shared" ref="AJ107" si="158">$Y107*W109/$Y109</f>
        <v>0.65693430656934304</v>
      </c>
      <c r="AK107" s="12">
        <f t="shared" ref="AK107" si="159">$Y107*X109/$Y109</f>
        <v>0.29197080291970801</v>
      </c>
    </row>
    <row r="108" spans="1:37" x14ac:dyDescent="0.25">
      <c r="A108" s="3" t="s">
        <v>11</v>
      </c>
      <c r="B108" s="4">
        <v>0</v>
      </c>
      <c r="C108" s="5">
        <v>0</v>
      </c>
      <c r="D108" s="4">
        <v>0.25</v>
      </c>
      <c r="E108" s="5">
        <v>1</v>
      </c>
      <c r="F108" s="4">
        <v>0.25</v>
      </c>
      <c r="G108" s="5">
        <v>1</v>
      </c>
      <c r="H108" s="4">
        <v>0</v>
      </c>
      <c r="I108" s="5">
        <v>0</v>
      </c>
      <c r="J108" s="4">
        <v>0.5</v>
      </c>
      <c r="K108" s="5">
        <v>2</v>
      </c>
      <c r="L108" s="4">
        <v>1.46E-2</v>
      </c>
      <c r="M108" s="5">
        <v>4</v>
      </c>
      <c r="Q108" s="5"/>
      <c r="R108" s="5"/>
      <c r="S108" s="10"/>
      <c r="T108" s="10">
        <f t="shared" si="143"/>
        <v>0</v>
      </c>
      <c r="U108" s="10">
        <f t="shared" si="144"/>
        <v>1</v>
      </c>
      <c r="V108">
        <f t="shared" si="145"/>
        <v>1</v>
      </c>
      <c r="W108" s="10">
        <f t="shared" si="146"/>
        <v>0</v>
      </c>
      <c r="X108" s="10">
        <f t="shared" si="147"/>
        <v>2</v>
      </c>
      <c r="Y108" s="11">
        <f t="shared" si="148"/>
        <v>4</v>
      </c>
      <c r="AF108" s="12"/>
      <c r="AG108" s="12">
        <f>$Y108*T109/$Y109</f>
        <v>0.83211678832116787</v>
      </c>
      <c r="AH108" s="12">
        <f t="shared" ref="AH108" si="160">$Y108*U109/$Y109</f>
        <v>1.9270072992700731</v>
      </c>
      <c r="AI108" s="12">
        <f t="shared" ref="AI108" si="161">$Y108*V109/$Y109</f>
        <v>0.86131386861313863</v>
      </c>
      <c r="AJ108" s="12">
        <f t="shared" ref="AJ108" si="162">$Y108*W109/$Y109</f>
        <v>0.26277372262773724</v>
      </c>
      <c r="AK108" s="12">
        <f t="shared" ref="AK108" si="163">$Y108*X109/$Y109</f>
        <v>0.11678832116788321</v>
      </c>
    </row>
    <row r="109" spans="1:37" x14ac:dyDescent="0.25">
      <c r="A109" s="3" t="s">
        <v>6</v>
      </c>
      <c r="B109" s="6">
        <v>0.20799999999999999</v>
      </c>
      <c r="C109" s="3">
        <v>57</v>
      </c>
      <c r="D109" s="6">
        <v>0.48180000000000001</v>
      </c>
      <c r="E109" s="3">
        <v>132</v>
      </c>
      <c r="F109" s="6">
        <v>0.21529999999999999</v>
      </c>
      <c r="G109" s="3">
        <v>59</v>
      </c>
      <c r="H109" s="6">
        <v>6.5700000000000008E-2</v>
      </c>
      <c r="I109" s="3">
        <v>18</v>
      </c>
      <c r="J109" s="6">
        <v>2.92E-2</v>
      </c>
      <c r="K109" s="3">
        <v>8</v>
      </c>
      <c r="L109" s="6">
        <v>1</v>
      </c>
      <c r="M109" s="3">
        <v>274</v>
      </c>
      <c r="Q109" s="5"/>
      <c r="R109" s="5"/>
      <c r="S109" s="11"/>
      <c r="T109" s="11">
        <f t="shared" ref="T109" si="164">SUM(T104:T108)</f>
        <v>57</v>
      </c>
      <c r="U109" s="11">
        <f t="shared" ref="U109" si="165">SUM(U104:U108)</f>
        <v>132</v>
      </c>
      <c r="V109" s="11">
        <f t="shared" ref="V109" si="166">SUM(V104:V108)</f>
        <v>59</v>
      </c>
      <c r="W109" s="11">
        <f t="shared" ref="W109" si="167">SUM(W104:W108)</f>
        <v>18</v>
      </c>
      <c r="X109" s="11">
        <f t="shared" ref="X109" si="168">SUM(X104:X108)</f>
        <v>8</v>
      </c>
      <c r="Y109" s="10">
        <f>SUM(Y104:Y108)</f>
        <v>274</v>
      </c>
      <c r="AF109" s="12"/>
      <c r="AG109" s="12"/>
      <c r="AH109" s="12"/>
    </row>
    <row r="110" spans="1:37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274</v>
      </c>
    </row>
    <row r="111" spans="1:37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7" ht="18" x14ac:dyDescent="0.25">
      <c r="A113" s="1" t="s">
        <v>49</v>
      </c>
    </row>
    <row r="114" spans="1:37" x14ac:dyDescent="0.25">
      <c r="A114" s="2"/>
      <c r="B114" s="15" t="s">
        <v>39</v>
      </c>
      <c r="C114" s="16"/>
      <c r="D114" s="15" t="s">
        <v>40</v>
      </c>
      <c r="E114" s="16"/>
      <c r="F114" s="15" t="s">
        <v>41</v>
      </c>
      <c r="G114" s="16"/>
      <c r="H114" s="15" t="s">
        <v>42</v>
      </c>
      <c r="I114" s="16"/>
      <c r="J114" s="15" t="s">
        <v>43</v>
      </c>
      <c r="K114" s="16"/>
      <c r="L114" s="15" t="s">
        <v>6</v>
      </c>
      <c r="M114" s="16"/>
    </row>
    <row r="115" spans="1:37" x14ac:dyDescent="0.25">
      <c r="A115" s="3" t="s">
        <v>7</v>
      </c>
      <c r="B115" s="4">
        <v>0.34329999999999999</v>
      </c>
      <c r="C115" s="5">
        <v>23</v>
      </c>
      <c r="D115" s="4">
        <v>0.34329999999999999</v>
      </c>
      <c r="E115" s="5">
        <v>23</v>
      </c>
      <c r="F115" s="4">
        <v>0.22389999999999999</v>
      </c>
      <c r="G115" s="5">
        <v>15</v>
      </c>
      <c r="H115" s="4">
        <v>4.4800000000000013E-2</v>
      </c>
      <c r="I115" s="5">
        <v>3</v>
      </c>
      <c r="J115" s="4">
        <v>4.4800000000000013E-2</v>
      </c>
      <c r="K115" s="5">
        <v>3</v>
      </c>
      <c r="L115" s="4">
        <v>0.2445</v>
      </c>
      <c r="M115" s="5">
        <v>67</v>
      </c>
      <c r="O115" s="8" t="s">
        <v>88</v>
      </c>
      <c r="P115" s="9">
        <f>_xlfn.CHISQ.TEST(T115:X119,AG115:AK119)</f>
        <v>1.1558049366561419E-11</v>
      </c>
      <c r="Q115" s="10"/>
      <c r="R115" s="10" t="s">
        <v>89</v>
      </c>
      <c r="S115" s="10"/>
      <c r="T115" s="10">
        <f>C115</f>
        <v>23</v>
      </c>
      <c r="U115" s="10">
        <f>E115</f>
        <v>23</v>
      </c>
      <c r="V115">
        <f>G115</f>
        <v>15</v>
      </c>
      <c r="W115" s="10">
        <f>I115</f>
        <v>3</v>
      </c>
      <c r="X115" s="10">
        <f>K115</f>
        <v>3</v>
      </c>
      <c r="Y115" s="11">
        <f>SUM(T115:X115)</f>
        <v>67</v>
      </c>
      <c r="AA115" s="10"/>
      <c r="AB115" s="10"/>
      <c r="AC115" s="10"/>
      <c r="AD115" s="10"/>
      <c r="AE115" s="10" t="s">
        <v>90</v>
      </c>
      <c r="AF115" s="12"/>
      <c r="AG115" s="12">
        <f>$Y115*T120/$Y120</f>
        <v>11.780219780219781</v>
      </c>
      <c r="AH115" s="12">
        <f t="shared" ref="AH115" si="169">$Y115*U120/$Y120</f>
        <v>24.051282051282051</v>
      </c>
      <c r="AI115" s="12">
        <f t="shared" ref="AI115" si="170">$Y115*V120/$Y120</f>
        <v>20.369963369963369</v>
      </c>
      <c r="AJ115" s="12">
        <f t="shared" ref="AJ115" si="171">$Y115*W120/$Y120</f>
        <v>6.6263736263736268</v>
      </c>
      <c r="AK115" s="12">
        <f t="shared" ref="AK115" si="172">$Y115*X120/$Y120</f>
        <v>4.1721611721611724</v>
      </c>
    </row>
    <row r="116" spans="1:37" x14ac:dyDescent="0.25">
      <c r="A116" s="3" t="s">
        <v>8</v>
      </c>
      <c r="B116" s="4">
        <v>0.1163</v>
      </c>
      <c r="C116" s="5">
        <v>15</v>
      </c>
      <c r="D116" s="4">
        <v>0.43409999999999999</v>
      </c>
      <c r="E116" s="5">
        <v>56</v>
      </c>
      <c r="F116" s="4">
        <v>0.31780000000000003</v>
      </c>
      <c r="G116" s="5">
        <v>41</v>
      </c>
      <c r="H116" s="4">
        <v>9.3000000000000013E-2</v>
      </c>
      <c r="I116" s="5">
        <v>12</v>
      </c>
      <c r="J116" s="4">
        <v>3.8800000000000001E-2</v>
      </c>
      <c r="K116" s="5">
        <v>5</v>
      </c>
      <c r="L116" s="4">
        <v>0.4708</v>
      </c>
      <c r="M116" s="5">
        <v>129</v>
      </c>
      <c r="O116" s="8" t="s">
        <v>91</v>
      </c>
      <c r="P116" s="13">
        <f>_xlfn.CHISQ.INV.RT(P115,16)</f>
        <v>86.378939534967515</v>
      </c>
      <c r="Q116" s="10"/>
      <c r="R116" s="10"/>
      <c r="S116" s="10"/>
      <c r="T116" s="10">
        <f t="shared" ref="T116:T119" si="173">C116</f>
        <v>15</v>
      </c>
      <c r="U116" s="10">
        <f t="shared" ref="U116:U119" si="174">E116</f>
        <v>56</v>
      </c>
      <c r="V116">
        <f t="shared" ref="V116:V119" si="175">G116</f>
        <v>41</v>
      </c>
      <c r="W116" s="10">
        <f t="shared" ref="W116:W119" si="176">I116</f>
        <v>12</v>
      </c>
      <c r="X116" s="10">
        <f t="shared" ref="X116:X119" si="177">K116</f>
        <v>5</v>
      </c>
      <c r="Y116" s="11">
        <f t="shared" ref="Y116:Y119" si="178">SUM(T116:X116)</f>
        <v>129</v>
      </c>
      <c r="AA116" s="10"/>
      <c r="AB116" s="10"/>
      <c r="AC116" s="10"/>
      <c r="AD116" s="10"/>
      <c r="AE116" s="10"/>
      <c r="AF116" s="12"/>
      <c r="AG116" s="12">
        <f>$Y116*T120/$Y120</f>
        <v>22.681318681318682</v>
      </c>
      <c r="AH116" s="12">
        <f t="shared" ref="AH116" si="179">$Y116*U120/$Y120</f>
        <v>46.307692307692307</v>
      </c>
      <c r="AI116" s="12">
        <f t="shared" ref="AI116" si="180">$Y116*V120/$Y120</f>
        <v>39.219780219780219</v>
      </c>
      <c r="AJ116" s="12">
        <f t="shared" ref="AJ116" si="181">$Y116*W120/$Y120</f>
        <v>12.758241758241759</v>
      </c>
      <c r="AK116" s="12">
        <f t="shared" ref="AK116" si="182">$Y116*X120/$Y120</f>
        <v>8.0329670329670328</v>
      </c>
    </row>
    <row r="117" spans="1:37" x14ac:dyDescent="0.25">
      <c r="A117" s="3" t="s">
        <v>9</v>
      </c>
      <c r="B117" s="4">
        <v>0.15870000000000001</v>
      </c>
      <c r="C117" s="5">
        <v>10</v>
      </c>
      <c r="D117" s="4">
        <v>0.26979999999999998</v>
      </c>
      <c r="E117" s="5">
        <v>17</v>
      </c>
      <c r="F117" s="4">
        <v>0.39679999999999999</v>
      </c>
      <c r="G117" s="5">
        <v>25</v>
      </c>
      <c r="H117" s="4">
        <v>9.5199999999999993E-2</v>
      </c>
      <c r="I117" s="5">
        <v>6</v>
      </c>
      <c r="J117" s="4">
        <v>7.9399999999999998E-2</v>
      </c>
      <c r="K117" s="5">
        <v>5</v>
      </c>
      <c r="L117" s="4">
        <v>0.22989999999999999</v>
      </c>
      <c r="M117" s="5">
        <v>63</v>
      </c>
      <c r="O117" s="8" t="s">
        <v>92</v>
      </c>
      <c r="P117" s="14">
        <f>SQRT(P116/(Y120*MIN(5-1,5-1)))</f>
        <v>0.28125005418797611</v>
      </c>
      <c r="Q117" s="10"/>
      <c r="R117" s="10"/>
      <c r="S117" s="10"/>
      <c r="T117" s="10">
        <f t="shared" si="173"/>
        <v>10</v>
      </c>
      <c r="U117" s="10">
        <f t="shared" si="174"/>
        <v>17</v>
      </c>
      <c r="V117">
        <f t="shared" si="175"/>
        <v>25</v>
      </c>
      <c r="W117" s="10">
        <f t="shared" si="176"/>
        <v>6</v>
      </c>
      <c r="X117" s="10">
        <f t="shared" si="177"/>
        <v>5</v>
      </c>
      <c r="Y117" s="11">
        <f t="shared" si="178"/>
        <v>63</v>
      </c>
      <c r="AA117" s="10"/>
      <c r="AB117" s="10"/>
      <c r="AC117" s="10"/>
      <c r="AD117" s="10"/>
      <c r="AE117" s="10"/>
      <c r="AF117" s="12"/>
      <c r="AG117" s="12">
        <f>$Y117*T120/$Y120</f>
        <v>11.076923076923077</v>
      </c>
      <c r="AH117" s="12">
        <f t="shared" ref="AH117" si="183">$Y117*U120/$Y120</f>
        <v>22.615384615384617</v>
      </c>
      <c r="AI117" s="12">
        <f t="shared" ref="AI117" si="184">$Y117*V120/$Y120</f>
        <v>19.153846153846153</v>
      </c>
      <c r="AJ117" s="12">
        <f t="shared" ref="AJ117" si="185">$Y117*W120/$Y120</f>
        <v>6.2307692307692308</v>
      </c>
      <c r="AK117" s="12">
        <f>$Y117*X120/$Y120</f>
        <v>3.9230769230769229</v>
      </c>
    </row>
    <row r="118" spans="1:37" x14ac:dyDescent="0.25">
      <c r="A118" s="3" t="s">
        <v>10</v>
      </c>
      <c r="B118" s="4">
        <v>0</v>
      </c>
      <c r="C118" s="5">
        <v>0</v>
      </c>
      <c r="D118" s="4">
        <v>0.1</v>
      </c>
      <c r="E118" s="5">
        <v>1</v>
      </c>
      <c r="F118" s="4">
        <v>0.2</v>
      </c>
      <c r="G118" s="5">
        <v>2</v>
      </c>
      <c r="H118" s="4">
        <v>0.6</v>
      </c>
      <c r="I118" s="5">
        <v>6</v>
      </c>
      <c r="J118" s="4">
        <v>0.1</v>
      </c>
      <c r="K118" s="5">
        <v>1</v>
      </c>
      <c r="L118" s="4">
        <v>3.6499999999999998E-2</v>
      </c>
      <c r="M118" s="5">
        <v>10</v>
      </c>
      <c r="O118" s="10"/>
      <c r="P118" s="13" t="str">
        <f>IF(AND(P117&gt;0,P117&lt;=0.2),"Schwacher Zusammenhang",IF(AND(P117&gt;0.2,P117&lt;=0.6),"Mittlerer Zusammenhang",IF(P117&gt;0.6,"Starker Zusammenhang","")))</f>
        <v>Mittlerer Zusammenhang</v>
      </c>
      <c r="Q118" s="5"/>
      <c r="R118" s="5"/>
      <c r="S118" s="10"/>
      <c r="T118" s="10">
        <f t="shared" si="173"/>
        <v>0</v>
      </c>
      <c r="U118" s="10">
        <f t="shared" si="174"/>
        <v>1</v>
      </c>
      <c r="V118">
        <f t="shared" si="175"/>
        <v>2</v>
      </c>
      <c r="W118" s="10">
        <f t="shared" si="176"/>
        <v>6</v>
      </c>
      <c r="X118" s="10">
        <f t="shared" si="177"/>
        <v>1</v>
      </c>
      <c r="Y118" s="11">
        <f t="shared" si="178"/>
        <v>10</v>
      </c>
      <c r="AA118" s="10"/>
      <c r="AB118" s="10"/>
      <c r="AC118" s="10"/>
      <c r="AD118" s="10"/>
      <c r="AE118" s="10"/>
      <c r="AF118" s="12"/>
      <c r="AG118" s="12">
        <f>$Y118*T120/$Y120</f>
        <v>1.7582417582417582</v>
      </c>
      <c r="AH118" s="12">
        <f t="shared" ref="AH118" si="186">$Y118*U120/$Y120</f>
        <v>3.5897435897435899</v>
      </c>
      <c r="AI118" s="12">
        <f t="shared" ref="AI118" si="187">$Y118*V120/$Y120</f>
        <v>3.0402930402930401</v>
      </c>
      <c r="AJ118" s="12">
        <f t="shared" ref="AJ118" si="188">$Y118*W120/$Y120</f>
        <v>0.98901098901098905</v>
      </c>
      <c r="AK118" s="12">
        <f t="shared" ref="AK118" si="189">$Y118*X120/$Y120</f>
        <v>0.62271062271062272</v>
      </c>
    </row>
    <row r="119" spans="1:37" x14ac:dyDescent="0.25">
      <c r="A119" s="3" t="s">
        <v>11</v>
      </c>
      <c r="B119" s="4">
        <v>0</v>
      </c>
      <c r="C119" s="5">
        <v>0</v>
      </c>
      <c r="D119" s="4">
        <v>0.25</v>
      </c>
      <c r="E119" s="5">
        <v>1</v>
      </c>
      <c r="F119" s="4">
        <v>0</v>
      </c>
      <c r="G119" s="5">
        <v>0</v>
      </c>
      <c r="H119" s="4">
        <v>0</v>
      </c>
      <c r="I119" s="5">
        <v>0</v>
      </c>
      <c r="J119" s="4">
        <v>0.75</v>
      </c>
      <c r="K119" s="5">
        <v>3</v>
      </c>
      <c r="L119" s="4">
        <v>1.46E-2</v>
      </c>
      <c r="M119" s="5">
        <v>4</v>
      </c>
      <c r="Q119" s="5"/>
      <c r="R119" s="5"/>
      <c r="S119" s="10"/>
      <c r="T119" s="10">
        <f t="shared" si="173"/>
        <v>0</v>
      </c>
      <c r="U119" s="10">
        <f t="shared" si="174"/>
        <v>1</v>
      </c>
      <c r="V119">
        <f t="shared" si="175"/>
        <v>0</v>
      </c>
      <c r="W119" s="10">
        <f t="shared" si="176"/>
        <v>0</v>
      </c>
      <c r="X119" s="10">
        <f t="shared" si="177"/>
        <v>3</v>
      </c>
      <c r="Y119" s="11">
        <f t="shared" si="178"/>
        <v>4</v>
      </c>
      <c r="AF119" s="12"/>
      <c r="AG119" s="12">
        <f>$Y119*T120/$Y120</f>
        <v>0.70329670329670335</v>
      </c>
      <c r="AH119" s="12">
        <f t="shared" ref="AH119" si="190">$Y119*U120/$Y120</f>
        <v>1.4358974358974359</v>
      </c>
      <c r="AI119" s="12">
        <f t="shared" ref="AI119" si="191">$Y119*V120/$Y120</f>
        <v>1.216117216117216</v>
      </c>
      <c r="AJ119" s="12">
        <f t="shared" ref="AJ119" si="192">$Y119*W120/$Y120</f>
        <v>0.39560439560439559</v>
      </c>
      <c r="AK119" s="12">
        <f t="shared" ref="AK119" si="193">$Y119*X120/$Y120</f>
        <v>0.24908424908424909</v>
      </c>
    </row>
    <row r="120" spans="1:37" x14ac:dyDescent="0.25">
      <c r="A120" s="3" t="s">
        <v>6</v>
      </c>
      <c r="B120" s="6">
        <v>0.17519999999999999</v>
      </c>
      <c r="C120" s="3">
        <v>48</v>
      </c>
      <c r="D120" s="6">
        <v>0.35770000000000002</v>
      </c>
      <c r="E120" s="3">
        <v>98</v>
      </c>
      <c r="F120" s="6">
        <v>0.3029</v>
      </c>
      <c r="G120" s="3">
        <v>83</v>
      </c>
      <c r="H120" s="6">
        <v>9.849999999999999E-2</v>
      </c>
      <c r="I120" s="3">
        <v>27</v>
      </c>
      <c r="J120" s="6">
        <v>6.2E-2</v>
      </c>
      <c r="K120" s="3">
        <v>17</v>
      </c>
      <c r="L120" s="6">
        <v>1</v>
      </c>
      <c r="M120" s="3">
        <v>274</v>
      </c>
      <c r="Q120" s="5"/>
      <c r="R120" s="5"/>
      <c r="S120" s="11"/>
      <c r="T120" s="11">
        <f t="shared" ref="T120" si="194">SUM(T115:T119)</f>
        <v>48</v>
      </c>
      <c r="U120" s="11">
        <f t="shared" ref="U120" si="195">SUM(U115:U119)</f>
        <v>98</v>
      </c>
      <c r="V120" s="11">
        <f t="shared" ref="V120" si="196">SUM(V115:V119)</f>
        <v>83</v>
      </c>
      <c r="W120" s="11">
        <f t="shared" ref="W120" si="197">SUM(W115:W119)</f>
        <v>27</v>
      </c>
      <c r="X120" s="11">
        <f t="shared" ref="X120" si="198">SUM(X115:X119)</f>
        <v>17</v>
      </c>
      <c r="Y120" s="10">
        <f>SUM(Y115:Y119)</f>
        <v>273</v>
      </c>
      <c r="AF120" s="12"/>
      <c r="AG120" s="12"/>
      <c r="AH120" s="12"/>
    </row>
    <row r="121" spans="1:37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274</v>
      </c>
    </row>
    <row r="122" spans="1:37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7" ht="18" x14ac:dyDescent="0.25">
      <c r="A124" s="1" t="s">
        <v>50</v>
      </c>
    </row>
    <row r="125" spans="1:37" x14ac:dyDescent="0.25">
      <c r="A125" s="2"/>
      <c r="B125" s="15" t="s">
        <v>39</v>
      </c>
      <c r="C125" s="16"/>
      <c r="D125" s="15" t="s">
        <v>40</v>
      </c>
      <c r="E125" s="16"/>
      <c r="F125" s="15" t="s">
        <v>41</v>
      </c>
      <c r="G125" s="16"/>
      <c r="H125" s="15" t="s">
        <v>42</v>
      </c>
      <c r="I125" s="16"/>
      <c r="J125" s="15" t="s">
        <v>43</v>
      </c>
      <c r="K125" s="16"/>
      <c r="L125" s="15" t="s">
        <v>6</v>
      </c>
      <c r="M125" s="16"/>
    </row>
    <row r="126" spans="1:37" x14ac:dyDescent="0.25">
      <c r="A126" s="3" t="s">
        <v>7</v>
      </c>
      <c r="B126" s="4">
        <v>1</v>
      </c>
      <c r="C126" s="5">
        <v>67</v>
      </c>
      <c r="D126" s="4">
        <v>0</v>
      </c>
      <c r="E126" s="5">
        <v>0</v>
      </c>
      <c r="F126" s="4">
        <v>0</v>
      </c>
      <c r="G126" s="5">
        <v>0</v>
      </c>
      <c r="H126" s="4">
        <v>0</v>
      </c>
      <c r="I126" s="5">
        <v>0</v>
      </c>
      <c r="J126" s="4">
        <v>0</v>
      </c>
      <c r="K126" s="5">
        <v>0</v>
      </c>
      <c r="L126" s="4">
        <v>0.2445</v>
      </c>
      <c r="M126" s="5">
        <v>67</v>
      </c>
      <c r="O126" s="8" t="s">
        <v>88</v>
      </c>
      <c r="P126" s="9">
        <f>_xlfn.CHISQ.TEST(T126:X130,AG126:AK130)</f>
        <v>3.0285185297005153E-223</v>
      </c>
      <c r="Q126" s="10"/>
      <c r="R126" s="10" t="s">
        <v>89</v>
      </c>
      <c r="S126" s="10"/>
      <c r="T126" s="10">
        <f>C126</f>
        <v>67</v>
      </c>
      <c r="U126" s="10">
        <f>E126</f>
        <v>0</v>
      </c>
      <c r="V126">
        <f>G126</f>
        <v>0</v>
      </c>
      <c r="W126" s="10">
        <f>I126</f>
        <v>0</v>
      </c>
      <c r="X126" s="10">
        <f>K126</f>
        <v>0</v>
      </c>
      <c r="Y126" s="11">
        <f>SUM(T126:X126)</f>
        <v>67</v>
      </c>
      <c r="AA126" s="10"/>
      <c r="AB126" s="10"/>
      <c r="AC126" s="10"/>
      <c r="AD126" s="10"/>
      <c r="AE126" s="10" t="s">
        <v>90</v>
      </c>
      <c r="AF126" s="12"/>
      <c r="AG126" s="12">
        <f>$Y126*T131/$Y131</f>
        <v>16.383211678832115</v>
      </c>
      <c r="AH126" s="12">
        <f t="shared" ref="AH126" si="199">$Y126*U131/$Y131</f>
        <v>31.543795620437955</v>
      </c>
      <c r="AI126" s="12">
        <f t="shared" ref="AI126" si="200">$Y126*V131/$Y131</f>
        <v>15.649635036496351</v>
      </c>
      <c r="AJ126" s="12">
        <f t="shared" ref="AJ126" si="201">$Y126*W131/$Y131</f>
        <v>2.4452554744525545</v>
      </c>
      <c r="AK126" s="12">
        <f t="shared" ref="AK126" si="202">$Y126*X131/$Y131</f>
        <v>0.97810218978102192</v>
      </c>
    </row>
    <row r="127" spans="1:37" x14ac:dyDescent="0.25">
      <c r="A127" s="3" t="s">
        <v>8</v>
      </c>
      <c r="B127" s="4">
        <v>0</v>
      </c>
      <c r="C127" s="5">
        <v>0</v>
      </c>
      <c r="D127" s="4">
        <v>1</v>
      </c>
      <c r="E127" s="5">
        <v>129</v>
      </c>
      <c r="F127" s="4">
        <v>0</v>
      </c>
      <c r="G127" s="5">
        <v>0</v>
      </c>
      <c r="H127" s="4">
        <v>0</v>
      </c>
      <c r="I127" s="5">
        <v>0</v>
      </c>
      <c r="J127" s="4">
        <v>0</v>
      </c>
      <c r="K127" s="5">
        <v>0</v>
      </c>
      <c r="L127" s="4">
        <v>0.4708</v>
      </c>
      <c r="M127" s="5">
        <v>129</v>
      </c>
      <c r="O127" s="8" t="s">
        <v>91</v>
      </c>
      <c r="P127" s="13" t="e">
        <f>_xlfn.CHISQ.INV.RT(P126,16)</f>
        <v>#NUM!</v>
      </c>
      <c r="Q127" s="10"/>
      <c r="R127" s="10"/>
      <c r="S127" s="10"/>
      <c r="T127" s="10">
        <f t="shared" ref="T127:T130" si="203">C127</f>
        <v>0</v>
      </c>
      <c r="U127" s="10">
        <f t="shared" ref="U127:U130" si="204">E127</f>
        <v>129</v>
      </c>
      <c r="V127">
        <f t="shared" ref="V127:V130" si="205">G127</f>
        <v>0</v>
      </c>
      <c r="W127" s="10">
        <f t="shared" ref="W127:W130" si="206">I127</f>
        <v>0</v>
      </c>
      <c r="X127" s="10">
        <f t="shared" ref="X127:X130" si="207">K127</f>
        <v>0</v>
      </c>
      <c r="Y127" s="11">
        <f t="shared" ref="Y127:Y130" si="208">SUM(T127:X127)</f>
        <v>129</v>
      </c>
      <c r="AA127" s="10"/>
      <c r="AB127" s="10"/>
      <c r="AC127" s="10"/>
      <c r="AD127" s="10"/>
      <c r="AE127" s="10"/>
      <c r="AF127" s="12"/>
      <c r="AG127" s="12">
        <f>$Y127*T131/$Y131</f>
        <v>31.543795620437955</v>
      </c>
      <c r="AH127" s="12">
        <f t="shared" ref="AH127" si="209">$Y127*U131/$Y131</f>
        <v>60.73357664233577</v>
      </c>
      <c r="AI127" s="12">
        <f t="shared" ref="AI127" si="210">$Y127*V131/$Y131</f>
        <v>30.131386861313867</v>
      </c>
      <c r="AJ127" s="12">
        <f t="shared" ref="AJ127" si="211">$Y127*W131/$Y131</f>
        <v>4.7080291970802923</v>
      </c>
      <c r="AK127" s="12">
        <f t="shared" ref="AK127" si="212">$Y127*X131/$Y131</f>
        <v>1.8832116788321167</v>
      </c>
    </row>
    <row r="128" spans="1:37" x14ac:dyDescent="0.25">
      <c r="A128" s="3" t="s">
        <v>9</v>
      </c>
      <c r="B128" s="4">
        <v>0</v>
      </c>
      <c r="C128" s="5">
        <v>0</v>
      </c>
      <c r="D128" s="4">
        <v>0</v>
      </c>
      <c r="E128" s="5">
        <v>0</v>
      </c>
      <c r="F128" s="4">
        <v>1</v>
      </c>
      <c r="G128" s="5">
        <v>64</v>
      </c>
      <c r="H128" s="4">
        <v>0</v>
      </c>
      <c r="I128" s="5">
        <v>0</v>
      </c>
      <c r="J128" s="4">
        <v>0</v>
      </c>
      <c r="K128" s="5">
        <v>0</v>
      </c>
      <c r="L128" s="4">
        <v>0.2336</v>
      </c>
      <c r="M128" s="5">
        <v>64</v>
      </c>
      <c r="O128" s="8" t="s">
        <v>92</v>
      </c>
      <c r="P128" s="14" t="e">
        <f>SQRT(P127/(Y131*MIN(5-1,5-1)))</f>
        <v>#NUM!</v>
      </c>
      <c r="Q128" s="10"/>
      <c r="R128" s="10"/>
      <c r="S128" s="10"/>
      <c r="T128" s="10">
        <f t="shared" si="203"/>
        <v>0</v>
      </c>
      <c r="U128" s="10">
        <f t="shared" si="204"/>
        <v>0</v>
      </c>
      <c r="V128">
        <f t="shared" si="205"/>
        <v>64</v>
      </c>
      <c r="W128" s="10">
        <f t="shared" si="206"/>
        <v>0</v>
      </c>
      <c r="X128" s="10">
        <f t="shared" si="207"/>
        <v>0</v>
      </c>
      <c r="Y128" s="11">
        <f t="shared" si="208"/>
        <v>64</v>
      </c>
      <c r="AA128" s="10"/>
      <c r="AB128" s="10"/>
      <c r="AC128" s="10"/>
      <c r="AD128" s="10"/>
      <c r="AE128" s="10"/>
      <c r="AF128" s="12"/>
      <c r="AG128" s="12">
        <f>$Y128*T131/$Y131</f>
        <v>15.649635036496351</v>
      </c>
      <c r="AH128" s="12">
        <f t="shared" ref="AH128" si="213">$Y128*U131/$Y131</f>
        <v>30.131386861313867</v>
      </c>
      <c r="AI128" s="12">
        <f t="shared" ref="AI128" si="214">$Y128*V131/$Y131</f>
        <v>14.948905109489051</v>
      </c>
      <c r="AJ128" s="12">
        <f t="shared" ref="AJ128" si="215">$Y128*W131/$Y131</f>
        <v>2.335766423357664</v>
      </c>
      <c r="AK128" s="12">
        <f>$Y128*X131/$Y131</f>
        <v>0.93430656934306566</v>
      </c>
    </row>
    <row r="129" spans="1:37" x14ac:dyDescent="0.25">
      <c r="A129" s="3" t="s">
        <v>10</v>
      </c>
      <c r="B129" s="4">
        <v>0</v>
      </c>
      <c r="C129" s="5">
        <v>0</v>
      </c>
      <c r="D129" s="4">
        <v>0</v>
      </c>
      <c r="E129" s="5">
        <v>0</v>
      </c>
      <c r="F129" s="4">
        <v>0</v>
      </c>
      <c r="G129" s="5">
        <v>0</v>
      </c>
      <c r="H129" s="4">
        <v>1</v>
      </c>
      <c r="I129" s="5">
        <v>10</v>
      </c>
      <c r="J129" s="4">
        <v>0</v>
      </c>
      <c r="K129" s="5">
        <v>0</v>
      </c>
      <c r="L129" s="4">
        <v>3.6499999999999998E-2</v>
      </c>
      <c r="M129" s="5">
        <v>10</v>
      </c>
      <c r="O129" s="10"/>
      <c r="P129" s="13" t="e">
        <f>IF(AND(P128&gt;0,P128&lt;=0.2),"Schwacher Zusammenhang",IF(AND(P128&gt;0.2,P128&lt;=0.6),"Mittlerer Zusammenhang",IF(P128&gt;0.6,"Starker Zusammenhang","")))</f>
        <v>#NUM!</v>
      </c>
      <c r="Q129" s="5"/>
      <c r="R129" s="5"/>
      <c r="S129" s="10"/>
      <c r="T129" s="10">
        <f t="shared" si="203"/>
        <v>0</v>
      </c>
      <c r="U129" s="10">
        <f t="shared" si="204"/>
        <v>0</v>
      </c>
      <c r="V129">
        <f t="shared" si="205"/>
        <v>0</v>
      </c>
      <c r="W129" s="10">
        <f t="shared" si="206"/>
        <v>10</v>
      </c>
      <c r="X129" s="10">
        <f t="shared" si="207"/>
        <v>0</v>
      </c>
      <c r="Y129" s="11">
        <f t="shared" si="208"/>
        <v>10</v>
      </c>
      <c r="AA129" s="10"/>
      <c r="AB129" s="10"/>
      <c r="AC129" s="10"/>
      <c r="AD129" s="10"/>
      <c r="AE129" s="10"/>
      <c r="AF129" s="12"/>
      <c r="AG129" s="12">
        <f>$Y129*T131/$Y131</f>
        <v>2.4452554744525545</v>
      </c>
      <c r="AH129" s="12">
        <f t="shared" ref="AH129" si="216">$Y129*U131/$Y131</f>
        <v>4.7080291970802923</v>
      </c>
      <c r="AI129" s="12">
        <f t="shared" ref="AI129" si="217">$Y129*V131/$Y131</f>
        <v>2.335766423357664</v>
      </c>
      <c r="AJ129" s="12">
        <f t="shared" ref="AJ129" si="218">$Y129*W131/$Y131</f>
        <v>0.36496350364963503</v>
      </c>
      <c r="AK129" s="12">
        <f t="shared" ref="AK129" si="219">$Y129*X131/$Y131</f>
        <v>0.145985401459854</v>
      </c>
    </row>
    <row r="130" spans="1:37" x14ac:dyDescent="0.25">
      <c r="A130" s="3" t="s">
        <v>11</v>
      </c>
      <c r="B130" s="4">
        <v>0</v>
      </c>
      <c r="C130" s="5">
        <v>0</v>
      </c>
      <c r="D130" s="4">
        <v>0</v>
      </c>
      <c r="E130" s="5">
        <v>0</v>
      </c>
      <c r="F130" s="4">
        <v>0</v>
      </c>
      <c r="G130" s="5">
        <v>0</v>
      </c>
      <c r="H130" s="4">
        <v>0</v>
      </c>
      <c r="I130" s="5">
        <v>0</v>
      </c>
      <c r="J130" s="4">
        <v>1</v>
      </c>
      <c r="K130" s="5">
        <v>4</v>
      </c>
      <c r="L130" s="4">
        <v>1.46E-2</v>
      </c>
      <c r="M130" s="5">
        <v>4</v>
      </c>
      <c r="Q130" s="5"/>
      <c r="R130" s="5"/>
      <c r="S130" s="10"/>
      <c r="T130" s="10">
        <f t="shared" si="203"/>
        <v>0</v>
      </c>
      <c r="U130" s="10">
        <f t="shared" si="204"/>
        <v>0</v>
      </c>
      <c r="V130">
        <f t="shared" si="205"/>
        <v>0</v>
      </c>
      <c r="W130" s="10">
        <f t="shared" si="206"/>
        <v>0</v>
      </c>
      <c r="X130" s="10">
        <f t="shared" si="207"/>
        <v>4</v>
      </c>
      <c r="Y130" s="11">
        <f t="shared" si="208"/>
        <v>4</v>
      </c>
      <c r="AF130" s="12"/>
      <c r="AG130" s="12">
        <f>$Y130*T131/$Y131</f>
        <v>0.97810218978102192</v>
      </c>
      <c r="AH130" s="12">
        <f t="shared" ref="AH130" si="220">$Y130*U131/$Y131</f>
        <v>1.8832116788321167</v>
      </c>
      <c r="AI130" s="12">
        <f t="shared" ref="AI130" si="221">$Y130*V131/$Y131</f>
        <v>0.93430656934306566</v>
      </c>
      <c r="AJ130" s="12">
        <f t="shared" ref="AJ130" si="222">$Y130*W131/$Y131</f>
        <v>0.145985401459854</v>
      </c>
      <c r="AK130" s="12">
        <f t="shared" ref="AK130" si="223">$Y130*X131/$Y131</f>
        <v>5.8394160583941604E-2</v>
      </c>
    </row>
    <row r="131" spans="1:37" x14ac:dyDescent="0.25">
      <c r="A131" s="3" t="s">
        <v>6</v>
      </c>
      <c r="B131" s="6">
        <v>0.2445</v>
      </c>
      <c r="C131" s="3">
        <v>67</v>
      </c>
      <c r="D131" s="6">
        <v>0.4708</v>
      </c>
      <c r="E131" s="3">
        <v>129</v>
      </c>
      <c r="F131" s="6">
        <v>0.2336</v>
      </c>
      <c r="G131" s="3">
        <v>64</v>
      </c>
      <c r="H131" s="6">
        <v>3.6499999999999998E-2</v>
      </c>
      <c r="I131" s="3">
        <v>10</v>
      </c>
      <c r="J131" s="6">
        <v>1.46E-2</v>
      </c>
      <c r="K131" s="3">
        <v>4</v>
      </c>
      <c r="L131" s="6">
        <v>1</v>
      </c>
      <c r="M131" s="3">
        <v>274</v>
      </c>
      <c r="Q131" s="5"/>
      <c r="R131" s="5"/>
      <c r="S131" s="11"/>
      <c r="T131" s="11">
        <f t="shared" ref="T131" si="224">SUM(T126:T130)</f>
        <v>67</v>
      </c>
      <c r="U131" s="11">
        <f t="shared" ref="U131" si="225">SUM(U126:U130)</f>
        <v>129</v>
      </c>
      <c r="V131" s="11">
        <f t="shared" ref="V131" si="226">SUM(V126:V130)</f>
        <v>64</v>
      </c>
      <c r="W131" s="11">
        <f t="shared" ref="W131" si="227">SUM(W126:W130)</f>
        <v>10</v>
      </c>
      <c r="X131" s="11">
        <f t="shared" ref="X131" si="228">SUM(X126:X130)</f>
        <v>4</v>
      </c>
      <c r="Y131" s="10">
        <f>SUM(Y126:Y130)</f>
        <v>274</v>
      </c>
      <c r="AF131" s="12"/>
      <c r="AG131" s="12"/>
      <c r="AH131" s="12"/>
    </row>
    <row r="132" spans="1:37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274</v>
      </c>
    </row>
    <row r="133" spans="1:37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7" ht="18" x14ac:dyDescent="0.25">
      <c r="A135" s="1" t="s">
        <v>51</v>
      </c>
    </row>
    <row r="136" spans="1:37" ht="18" x14ac:dyDescent="0.25">
      <c r="A136" s="1" t="s">
        <v>52</v>
      </c>
    </row>
    <row r="137" spans="1:37" x14ac:dyDescent="0.25">
      <c r="A137" s="2"/>
      <c r="B137" s="15" t="s">
        <v>39</v>
      </c>
      <c r="C137" s="16"/>
      <c r="D137" s="15" t="s">
        <v>40</v>
      </c>
      <c r="E137" s="16"/>
      <c r="F137" s="15" t="s">
        <v>41</v>
      </c>
      <c r="G137" s="16"/>
      <c r="H137" s="15" t="s">
        <v>42</v>
      </c>
      <c r="I137" s="16"/>
      <c r="J137" s="15" t="s">
        <v>43</v>
      </c>
      <c r="K137" s="16"/>
      <c r="L137" s="15" t="s">
        <v>6</v>
      </c>
      <c r="M137" s="16"/>
    </row>
    <row r="138" spans="1:37" x14ac:dyDescent="0.25">
      <c r="A138" s="3" t="s">
        <v>7</v>
      </c>
      <c r="B138" s="4">
        <v>0.2923</v>
      </c>
      <c r="C138" s="5">
        <v>19</v>
      </c>
      <c r="D138" s="4">
        <v>0.3538</v>
      </c>
      <c r="E138" s="5">
        <v>23</v>
      </c>
      <c r="F138" s="4">
        <v>0.18459999999999999</v>
      </c>
      <c r="G138" s="5">
        <v>12</v>
      </c>
      <c r="H138" s="4">
        <v>0.1077</v>
      </c>
      <c r="I138" s="5">
        <v>7</v>
      </c>
      <c r="J138" s="4">
        <v>6.1500000000000013E-2</v>
      </c>
      <c r="K138" s="5">
        <v>4</v>
      </c>
      <c r="L138" s="4">
        <v>0.23810000000000001</v>
      </c>
      <c r="M138" s="5">
        <v>65</v>
      </c>
      <c r="O138" s="8" t="s">
        <v>88</v>
      </c>
      <c r="P138" s="9">
        <f>_xlfn.CHISQ.TEST(T138:X142,AG138:AK142)</f>
        <v>1.7074465744882691E-3</v>
      </c>
      <c r="Q138" s="10"/>
      <c r="R138" s="10" t="s">
        <v>89</v>
      </c>
      <c r="S138" s="10"/>
      <c r="T138" s="10">
        <f>C138</f>
        <v>19</v>
      </c>
      <c r="U138" s="10">
        <f>E138</f>
        <v>23</v>
      </c>
      <c r="V138">
        <f>G138</f>
        <v>12</v>
      </c>
      <c r="W138" s="10">
        <f>I138</f>
        <v>7</v>
      </c>
      <c r="X138" s="10">
        <f>K138</f>
        <v>4</v>
      </c>
      <c r="Y138" s="11">
        <f>SUM(T138:X138)</f>
        <v>65</v>
      </c>
      <c r="AA138" s="10"/>
      <c r="AB138" s="10"/>
      <c r="AC138" s="10"/>
      <c r="AD138" s="10"/>
      <c r="AE138" s="10" t="s">
        <v>90</v>
      </c>
      <c r="AF138" s="12"/>
      <c r="AG138" s="12">
        <f>$Y138*T143/$Y143</f>
        <v>11.709558823529411</v>
      </c>
      <c r="AH138" s="12">
        <f t="shared" ref="AH138" si="229">$Y138*U143/$Y143</f>
        <v>28.676470588235293</v>
      </c>
      <c r="AI138" s="12">
        <f t="shared" ref="AI138" si="230">$Y138*V143/$Y143</f>
        <v>13.382352941176471</v>
      </c>
      <c r="AJ138" s="12">
        <f t="shared" ref="AJ138" si="231">$Y138*W143/$Y143</f>
        <v>7.8860294117647056</v>
      </c>
      <c r="AK138" s="12">
        <f t="shared" ref="AK138" si="232">$Y138*X143/$Y143</f>
        <v>3.3455882352941178</v>
      </c>
    </row>
    <row r="139" spans="1:37" x14ac:dyDescent="0.25">
      <c r="A139" s="3" t="s">
        <v>8</v>
      </c>
      <c r="B139" s="4">
        <v>0.1163</v>
      </c>
      <c r="C139" s="5">
        <v>15</v>
      </c>
      <c r="D139" s="4">
        <v>0.54259999999999997</v>
      </c>
      <c r="E139" s="5">
        <v>70</v>
      </c>
      <c r="F139" s="4">
        <v>0.2248</v>
      </c>
      <c r="G139" s="5">
        <v>29</v>
      </c>
      <c r="H139" s="4">
        <v>0.1008</v>
      </c>
      <c r="I139" s="5">
        <v>13</v>
      </c>
      <c r="J139" s="4">
        <v>1.55E-2</v>
      </c>
      <c r="K139" s="5">
        <v>2</v>
      </c>
      <c r="L139" s="4">
        <v>0.47249999999999998</v>
      </c>
      <c r="M139" s="5">
        <v>129</v>
      </c>
      <c r="O139" s="8" t="s">
        <v>91</v>
      </c>
      <c r="P139" s="13">
        <f>_xlfn.CHISQ.INV.RT(P138,16)</f>
        <v>37.631570042637321</v>
      </c>
      <c r="Q139" s="10"/>
      <c r="R139" s="10"/>
      <c r="S139" s="10"/>
      <c r="T139" s="10">
        <f t="shared" ref="T139:T142" si="233">C139</f>
        <v>15</v>
      </c>
      <c r="U139" s="10">
        <f t="shared" ref="U139:U142" si="234">E139</f>
        <v>70</v>
      </c>
      <c r="V139">
        <f t="shared" ref="V139:V142" si="235">G139</f>
        <v>29</v>
      </c>
      <c r="W139" s="10">
        <f t="shared" ref="W139:W142" si="236">I139</f>
        <v>13</v>
      </c>
      <c r="X139" s="10">
        <f t="shared" ref="X139:X142" si="237">K139</f>
        <v>2</v>
      </c>
      <c r="Y139" s="11">
        <f t="shared" ref="Y139:Y142" si="238">SUM(T139:X139)</f>
        <v>129</v>
      </c>
      <c r="AA139" s="10"/>
      <c r="AB139" s="10"/>
      <c r="AC139" s="10"/>
      <c r="AD139" s="10"/>
      <c r="AE139" s="10"/>
      <c r="AF139" s="12"/>
      <c r="AG139" s="12">
        <f>$Y139*T143/$Y143</f>
        <v>23.238970588235293</v>
      </c>
      <c r="AH139" s="12">
        <f t="shared" ref="AH139" si="239">$Y139*U143/$Y143</f>
        <v>56.911764705882355</v>
      </c>
      <c r="AI139" s="12">
        <f t="shared" ref="AI139" si="240">$Y139*V143/$Y143</f>
        <v>26.558823529411764</v>
      </c>
      <c r="AJ139" s="12">
        <f t="shared" ref="AJ139" si="241">$Y139*W143/$Y143</f>
        <v>15.650735294117647</v>
      </c>
      <c r="AK139" s="12">
        <f t="shared" ref="AK139" si="242">$Y139*X143/$Y143</f>
        <v>6.6397058823529411</v>
      </c>
    </row>
    <row r="140" spans="1:37" x14ac:dyDescent="0.25">
      <c r="A140" s="3" t="s">
        <v>9</v>
      </c>
      <c r="B140" s="4">
        <v>0.2031</v>
      </c>
      <c r="C140" s="5">
        <v>13</v>
      </c>
      <c r="D140" s="4">
        <v>0.3906</v>
      </c>
      <c r="E140" s="5">
        <v>25</v>
      </c>
      <c r="F140" s="4">
        <v>0.1875</v>
      </c>
      <c r="G140" s="5">
        <v>12</v>
      </c>
      <c r="H140" s="4">
        <v>0.1406</v>
      </c>
      <c r="I140" s="5">
        <v>9</v>
      </c>
      <c r="J140" s="4">
        <v>7.8100000000000003E-2</v>
      </c>
      <c r="K140" s="5">
        <v>5</v>
      </c>
      <c r="L140" s="4">
        <v>0.2344</v>
      </c>
      <c r="M140" s="5">
        <v>64</v>
      </c>
      <c r="O140" s="8" t="s">
        <v>92</v>
      </c>
      <c r="P140" s="14">
        <f>SQRT(P139/(Y143*MIN(5-1,5-1)))</f>
        <v>0.18597806352556243</v>
      </c>
      <c r="Q140" s="10"/>
      <c r="R140" s="10"/>
      <c r="S140" s="10"/>
      <c r="T140" s="10">
        <f t="shared" si="233"/>
        <v>13</v>
      </c>
      <c r="U140" s="10">
        <f t="shared" si="234"/>
        <v>25</v>
      </c>
      <c r="V140">
        <f t="shared" si="235"/>
        <v>12</v>
      </c>
      <c r="W140" s="10">
        <f t="shared" si="236"/>
        <v>9</v>
      </c>
      <c r="X140" s="10">
        <f t="shared" si="237"/>
        <v>5</v>
      </c>
      <c r="Y140" s="11">
        <f t="shared" si="238"/>
        <v>64</v>
      </c>
      <c r="AA140" s="10"/>
      <c r="AB140" s="10"/>
      <c r="AC140" s="10"/>
      <c r="AD140" s="10"/>
      <c r="AE140" s="10"/>
      <c r="AF140" s="12"/>
      <c r="AG140" s="12">
        <f>$Y140*T143/$Y143</f>
        <v>11.529411764705882</v>
      </c>
      <c r="AH140" s="12">
        <f t="shared" ref="AH140" si="243">$Y140*U143/$Y143</f>
        <v>28.235294117647058</v>
      </c>
      <c r="AI140" s="12">
        <f t="shared" ref="AI140" si="244">$Y140*V143/$Y143</f>
        <v>13.176470588235293</v>
      </c>
      <c r="AJ140" s="12">
        <f t="shared" ref="AJ140" si="245">$Y140*W143/$Y143</f>
        <v>7.7647058823529411</v>
      </c>
      <c r="AK140" s="12">
        <f>$Y140*X143/$Y143</f>
        <v>3.2941176470588234</v>
      </c>
    </row>
    <row r="141" spans="1:37" x14ac:dyDescent="0.25">
      <c r="A141" s="3" t="s">
        <v>10</v>
      </c>
      <c r="B141" s="4">
        <v>0.1</v>
      </c>
      <c r="C141" s="5">
        <v>1</v>
      </c>
      <c r="D141" s="4">
        <v>0.2</v>
      </c>
      <c r="E141" s="5">
        <v>2</v>
      </c>
      <c r="F141" s="4">
        <v>0.1</v>
      </c>
      <c r="G141" s="5">
        <v>1</v>
      </c>
      <c r="H141" s="4">
        <v>0.4</v>
      </c>
      <c r="I141" s="5">
        <v>4</v>
      </c>
      <c r="J141" s="4">
        <v>0.2</v>
      </c>
      <c r="K141" s="5">
        <v>2</v>
      </c>
      <c r="L141" s="4">
        <v>3.6600000000000001E-2</v>
      </c>
      <c r="M141" s="5">
        <v>10</v>
      </c>
      <c r="O141" s="10"/>
      <c r="P141" s="13" t="str">
        <f>IF(AND(P140&gt;0,P140&lt;=0.2),"Schwacher Zusammenhang",IF(AND(P140&gt;0.2,P140&lt;=0.6),"Mittlerer Zusammenhang",IF(P140&gt;0.6,"Starker Zusammenhang","")))</f>
        <v>Schwacher Zusammenhang</v>
      </c>
      <c r="Q141" s="5"/>
      <c r="R141" s="5"/>
      <c r="S141" s="10"/>
      <c r="T141" s="10">
        <f t="shared" si="233"/>
        <v>1</v>
      </c>
      <c r="U141" s="10">
        <f t="shared" si="234"/>
        <v>2</v>
      </c>
      <c r="V141">
        <f t="shared" si="235"/>
        <v>1</v>
      </c>
      <c r="W141" s="10">
        <f t="shared" si="236"/>
        <v>4</v>
      </c>
      <c r="X141" s="10">
        <f t="shared" si="237"/>
        <v>2</v>
      </c>
      <c r="Y141" s="11">
        <f t="shared" si="238"/>
        <v>10</v>
      </c>
      <c r="AA141" s="10"/>
      <c r="AB141" s="10"/>
      <c r="AC141" s="10"/>
      <c r="AD141" s="10"/>
      <c r="AE141" s="10"/>
      <c r="AF141" s="12"/>
      <c r="AG141" s="12">
        <f>$Y141*T143/$Y143</f>
        <v>1.8014705882352942</v>
      </c>
      <c r="AH141" s="12">
        <f t="shared" ref="AH141" si="246">$Y141*U143/$Y143</f>
        <v>4.4117647058823533</v>
      </c>
      <c r="AI141" s="12">
        <f t="shared" ref="AI141" si="247">$Y141*V143/$Y143</f>
        <v>2.0588235294117645</v>
      </c>
      <c r="AJ141" s="12">
        <f t="shared" ref="AJ141" si="248">$Y141*W143/$Y143</f>
        <v>1.213235294117647</v>
      </c>
      <c r="AK141" s="12">
        <f t="shared" ref="AK141" si="249">$Y141*X143/$Y143</f>
        <v>0.51470588235294112</v>
      </c>
    </row>
    <row r="142" spans="1:37" x14ac:dyDescent="0.25">
      <c r="A142" s="3" t="s">
        <v>11</v>
      </c>
      <c r="B142" s="4">
        <v>0.25</v>
      </c>
      <c r="C142" s="5">
        <v>1</v>
      </c>
      <c r="D142" s="4">
        <v>0</v>
      </c>
      <c r="E142" s="5">
        <v>0</v>
      </c>
      <c r="F142" s="4">
        <v>0.5</v>
      </c>
      <c r="G142" s="5">
        <v>2</v>
      </c>
      <c r="H142" s="4">
        <v>0</v>
      </c>
      <c r="I142" s="5">
        <v>0</v>
      </c>
      <c r="J142" s="4">
        <v>0.25</v>
      </c>
      <c r="K142" s="5">
        <v>1</v>
      </c>
      <c r="L142" s="4">
        <v>1.47E-2</v>
      </c>
      <c r="M142" s="5">
        <v>4</v>
      </c>
      <c r="Q142" s="5"/>
      <c r="R142" s="5"/>
      <c r="S142" s="10"/>
      <c r="T142" s="10">
        <f t="shared" si="233"/>
        <v>1</v>
      </c>
      <c r="U142" s="10">
        <f t="shared" si="234"/>
        <v>0</v>
      </c>
      <c r="V142">
        <f t="shared" si="235"/>
        <v>2</v>
      </c>
      <c r="W142" s="10">
        <f t="shared" si="236"/>
        <v>0</v>
      </c>
      <c r="X142" s="10">
        <f t="shared" si="237"/>
        <v>1</v>
      </c>
      <c r="Y142" s="11">
        <f t="shared" si="238"/>
        <v>4</v>
      </c>
      <c r="AF142" s="12"/>
      <c r="AG142" s="12">
        <f>$Y142*T143/$Y143</f>
        <v>0.72058823529411764</v>
      </c>
      <c r="AH142" s="12">
        <f t="shared" ref="AH142" si="250">$Y142*U143/$Y143</f>
        <v>1.7647058823529411</v>
      </c>
      <c r="AI142" s="12">
        <f t="shared" ref="AI142" si="251">$Y142*V143/$Y143</f>
        <v>0.82352941176470584</v>
      </c>
      <c r="AJ142" s="12">
        <f t="shared" ref="AJ142" si="252">$Y142*W143/$Y143</f>
        <v>0.48529411764705882</v>
      </c>
      <c r="AK142" s="12">
        <f t="shared" ref="AK142" si="253">$Y142*X143/$Y143</f>
        <v>0.20588235294117646</v>
      </c>
    </row>
    <row r="143" spans="1:37" x14ac:dyDescent="0.25">
      <c r="A143" s="3" t="s">
        <v>6</v>
      </c>
      <c r="B143" s="6">
        <v>0.17949999999999999</v>
      </c>
      <c r="C143" s="3">
        <v>49</v>
      </c>
      <c r="D143" s="6">
        <v>0.43959999999999999</v>
      </c>
      <c r="E143" s="3">
        <v>120</v>
      </c>
      <c r="F143" s="6">
        <v>0.2051</v>
      </c>
      <c r="G143" s="3">
        <v>56</v>
      </c>
      <c r="H143" s="6">
        <v>0.12089999999999999</v>
      </c>
      <c r="I143" s="3">
        <v>33</v>
      </c>
      <c r="J143" s="6">
        <v>5.1299999999999998E-2</v>
      </c>
      <c r="K143" s="3">
        <v>14</v>
      </c>
      <c r="L143" s="6">
        <v>1</v>
      </c>
      <c r="M143" s="3">
        <v>273</v>
      </c>
      <c r="Q143" s="5"/>
      <c r="R143" s="5"/>
      <c r="S143" s="11"/>
      <c r="T143" s="11">
        <f t="shared" ref="T143" si="254">SUM(T138:T142)</f>
        <v>49</v>
      </c>
      <c r="U143" s="11">
        <f t="shared" ref="U143" si="255">SUM(U138:U142)</f>
        <v>120</v>
      </c>
      <c r="V143" s="11">
        <f t="shared" ref="V143" si="256">SUM(V138:V142)</f>
        <v>56</v>
      </c>
      <c r="W143" s="11">
        <f t="shared" ref="W143" si="257">SUM(W138:W142)</f>
        <v>33</v>
      </c>
      <c r="X143" s="11">
        <f t="shared" ref="X143" si="258">SUM(X138:X142)</f>
        <v>14</v>
      </c>
      <c r="Y143" s="10">
        <f>SUM(Y138:Y142)</f>
        <v>272</v>
      </c>
      <c r="AF143" s="12"/>
      <c r="AG143" s="12"/>
      <c r="AH143" s="12"/>
    </row>
    <row r="144" spans="1:37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273</v>
      </c>
    </row>
    <row r="145" spans="1:37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7" ht="18" x14ac:dyDescent="0.25">
      <c r="A147" s="1" t="s">
        <v>53</v>
      </c>
    </row>
    <row r="148" spans="1:37" x14ac:dyDescent="0.25">
      <c r="A148" s="2"/>
      <c r="B148" s="15" t="s">
        <v>39</v>
      </c>
      <c r="C148" s="16"/>
      <c r="D148" s="15" t="s">
        <v>40</v>
      </c>
      <c r="E148" s="16"/>
      <c r="F148" s="15" t="s">
        <v>41</v>
      </c>
      <c r="G148" s="16"/>
      <c r="H148" s="15" t="s">
        <v>42</v>
      </c>
      <c r="I148" s="16"/>
      <c r="J148" s="15" t="s">
        <v>43</v>
      </c>
      <c r="K148" s="16"/>
      <c r="L148" s="15" t="s">
        <v>6</v>
      </c>
      <c r="M148" s="16"/>
    </row>
    <row r="149" spans="1:37" x14ac:dyDescent="0.25">
      <c r="A149" s="3" t="s">
        <v>7</v>
      </c>
      <c r="B149" s="4">
        <v>3.1300000000000001E-2</v>
      </c>
      <c r="C149" s="5">
        <v>2</v>
      </c>
      <c r="D149" s="4">
        <v>7.8100000000000003E-2</v>
      </c>
      <c r="E149" s="5">
        <v>5</v>
      </c>
      <c r="F149" s="4">
        <v>9.3800000000000008E-2</v>
      </c>
      <c r="G149" s="5">
        <v>6</v>
      </c>
      <c r="H149" s="4">
        <v>0.1875</v>
      </c>
      <c r="I149" s="5">
        <v>12</v>
      </c>
      <c r="J149" s="4">
        <v>0.60939999999999994</v>
      </c>
      <c r="K149" s="5">
        <v>39</v>
      </c>
      <c r="L149" s="4">
        <v>0.2344</v>
      </c>
      <c r="M149" s="5">
        <v>64</v>
      </c>
      <c r="O149" s="8" t="s">
        <v>88</v>
      </c>
      <c r="P149" s="9">
        <f>_xlfn.CHISQ.TEST(T149:X153,AG149:AK153)</f>
        <v>0.49384356628454618</v>
      </c>
      <c r="Q149" s="10"/>
      <c r="R149" s="10" t="s">
        <v>89</v>
      </c>
      <c r="S149" s="10"/>
      <c r="T149" s="10">
        <f>C149</f>
        <v>2</v>
      </c>
      <c r="U149" s="10">
        <f>E149</f>
        <v>5</v>
      </c>
      <c r="V149">
        <f>G149</f>
        <v>6</v>
      </c>
      <c r="W149" s="10">
        <f>I149</f>
        <v>12</v>
      </c>
      <c r="X149" s="10">
        <f>K149</f>
        <v>39</v>
      </c>
      <c r="Y149" s="11">
        <f>SUM(T149:X149)</f>
        <v>64</v>
      </c>
      <c r="AA149" s="10"/>
      <c r="AB149" s="10"/>
      <c r="AC149" s="10"/>
      <c r="AD149" s="10"/>
      <c r="AE149" s="10" t="s">
        <v>90</v>
      </c>
      <c r="AF149" s="12"/>
      <c r="AG149" s="12">
        <f>$Y149*T154/$Y154</f>
        <v>0.94464944649446492</v>
      </c>
      <c r="AH149" s="12">
        <f t="shared" ref="AH149" si="259">$Y149*U154/$Y154</f>
        <v>3.7785977859778597</v>
      </c>
      <c r="AI149" s="12">
        <f t="shared" ref="AI149" si="260">$Y149*V154/$Y154</f>
        <v>8.0295202952029516</v>
      </c>
      <c r="AJ149" s="12">
        <f t="shared" ref="AJ149" si="261">$Y149*W154/$Y154</f>
        <v>12.752767527675276</v>
      </c>
      <c r="AK149" s="12">
        <f t="shared" ref="AK149" si="262">$Y149*X154/$Y154</f>
        <v>38.494464944649444</v>
      </c>
    </row>
    <row r="150" spans="1:37" x14ac:dyDescent="0.25">
      <c r="A150" s="3" t="s">
        <v>8</v>
      </c>
      <c r="B150" s="4">
        <v>0</v>
      </c>
      <c r="C150" s="5">
        <v>0</v>
      </c>
      <c r="D150" s="4">
        <v>6.2E-2</v>
      </c>
      <c r="E150" s="5">
        <v>8</v>
      </c>
      <c r="F150" s="4">
        <v>0.17829999999999999</v>
      </c>
      <c r="G150" s="5">
        <v>23</v>
      </c>
      <c r="H150" s="4">
        <v>0.186</v>
      </c>
      <c r="I150" s="5">
        <v>24</v>
      </c>
      <c r="J150" s="4">
        <v>0.5736</v>
      </c>
      <c r="K150" s="5">
        <v>74</v>
      </c>
      <c r="L150" s="4">
        <v>0.47249999999999998</v>
      </c>
      <c r="M150" s="5">
        <v>129</v>
      </c>
      <c r="O150" s="8" t="s">
        <v>91</v>
      </c>
      <c r="P150" s="13">
        <f>_xlfn.CHISQ.INV.RT(P149,16)</f>
        <v>15.423819928401466</v>
      </c>
      <c r="Q150" s="10"/>
      <c r="R150" s="10"/>
      <c r="S150" s="10"/>
      <c r="T150" s="10">
        <f t="shared" ref="T150:T153" si="263">C150</f>
        <v>0</v>
      </c>
      <c r="U150" s="10">
        <f t="shared" ref="U150:U153" si="264">E150</f>
        <v>8</v>
      </c>
      <c r="V150">
        <f t="shared" ref="V150:V153" si="265">G150</f>
        <v>23</v>
      </c>
      <c r="W150" s="10">
        <f t="shared" ref="W150:W153" si="266">I150</f>
        <v>24</v>
      </c>
      <c r="X150" s="10">
        <f t="shared" ref="X150:X153" si="267">K150</f>
        <v>74</v>
      </c>
      <c r="Y150" s="11">
        <f t="shared" ref="Y150:Y153" si="268">SUM(T150:X150)</f>
        <v>129</v>
      </c>
      <c r="AA150" s="10"/>
      <c r="AB150" s="10"/>
      <c r="AC150" s="10"/>
      <c r="AD150" s="10"/>
      <c r="AE150" s="10"/>
      <c r="AF150" s="12"/>
      <c r="AG150" s="12">
        <f>$Y150*T154/$Y154</f>
        <v>1.9040590405904059</v>
      </c>
      <c r="AH150" s="12">
        <f t="shared" ref="AH150" si="269">$Y150*U154/$Y154</f>
        <v>7.6162361623616235</v>
      </c>
      <c r="AI150" s="12">
        <f t="shared" ref="AI150" si="270">$Y150*V154/$Y154</f>
        <v>16.184501845018449</v>
      </c>
      <c r="AJ150" s="12">
        <f t="shared" ref="AJ150" si="271">$Y150*W154/$Y154</f>
        <v>25.70479704797048</v>
      </c>
      <c r="AK150" s="12">
        <f t="shared" ref="AK150" si="272">$Y150*X154/$Y154</f>
        <v>77.59040590405904</v>
      </c>
    </row>
    <row r="151" spans="1:37" x14ac:dyDescent="0.25">
      <c r="A151" s="3" t="s">
        <v>9</v>
      </c>
      <c r="B151" s="4">
        <v>3.1300000000000001E-2</v>
      </c>
      <c r="C151" s="5">
        <v>2</v>
      </c>
      <c r="D151" s="4">
        <v>4.6899999999999997E-2</v>
      </c>
      <c r="E151" s="5">
        <v>3</v>
      </c>
      <c r="F151" s="4">
        <v>6.25E-2</v>
      </c>
      <c r="G151" s="5">
        <v>4</v>
      </c>
      <c r="H151" s="4">
        <v>0.2344</v>
      </c>
      <c r="I151" s="5">
        <v>15</v>
      </c>
      <c r="J151" s="4">
        <v>0.625</v>
      </c>
      <c r="K151" s="5">
        <v>40</v>
      </c>
      <c r="L151" s="4">
        <v>0.2344</v>
      </c>
      <c r="M151" s="5">
        <v>64</v>
      </c>
      <c r="O151" s="8" t="s">
        <v>92</v>
      </c>
      <c r="P151" s="14">
        <f>SQRT(P150/(Y154*MIN(5-1,5-1)))</f>
        <v>0.11928376322916734</v>
      </c>
      <c r="Q151" s="10"/>
      <c r="R151" s="10"/>
      <c r="S151" s="10"/>
      <c r="T151" s="10">
        <f t="shared" si="263"/>
        <v>2</v>
      </c>
      <c r="U151" s="10">
        <f t="shared" si="264"/>
        <v>3</v>
      </c>
      <c r="V151">
        <f t="shared" si="265"/>
        <v>4</v>
      </c>
      <c r="W151" s="10">
        <f t="shared" si="266"/>
        <v>15</v>
      </c>
      <c r="X151" s="10">
        <f t="shared" si="267"/>
        <v>40</v>
      </c>
      <c r="Y151" s="11">
        <f t="shared" si="268"/>
        <v>64</v>
      </c>
      <c r="AA151" s="10"/>
      <c r="AB151" s="10"/>
      <c r="AC151" s="10"/>
      <c r="AD151" s="10"/>
      <c r="AE151" s="10"/>
      <c r="AF151" s="12"/>
      <c r="AG151" s="12">
        <f>$Y151*T154/$Y154</f>
        <v>0.94464944649446492</v>
      </c>
      <c r="AH151" s="12">
        <f t="shared" ref="AH151" si="273">$Y151*U154/$Y154</f>
        <v>3.7785977859778597</v>
      </c>
      <c r="AI151" s="12">
        <f t="shared" ref="AI151" si="274">$Y151*V154/$Y154</f>
        <v>8.0295202952029516</v>
      </c>
      <c r="AJ151" s="12">
        <f t="shared" ref="AJ151" si="275">$Y151*W154/$Y154</f>
        <v>12.752767527675276</v>
      </c>
      <c r="AK151" s="12">
        <f>$Y151*X154/$Y154</f>
        <v>38.494464944649444</v>
      </c>
    </row>
    <row r="152" spans="1:37" x14ac:dyDescent="0.25">
      <c r="A152" s="3" t="s">
        <v>10</v>
      </c>
      <c r="B152" s="4">
        <v>0</v>
      </c>
      <c r="C152" s="5">
        <v>0</v>
      </c>
      <c r="D152" s="4">
        <v>0</v>
      </c>
      <c r="E152" s="5">
        <v>0</v>
      </c>
      <c r="F152" s="4">
        <v>0</v>
      </c>
      <c r="G152" s="5">
        <v>0</v>
      </c>
      <c r="H152" s="4">
        <v>0.3</v>
      </c>
      <c r="I152" s="5">
        <v>3</v>
      </c>
      <c r="J152" s="4">
        <v>0.7</v>
      </c>
      <c r="K152" s="5">
        <v>7</v>
      </c>
      <c r="L152" s="4">
        <v>3.6600000000000001E-2</v>
      </c>
      <c r="M152" s="5">
        <v>10</v>
      </c>
      <c r="O152" s="10"/>
      <c r="P152" s="13" t="str">
        <f>IF(AND(P151&gt;0,P151&lt;=0.2),"Schwacher Zusammenhang",IF(AND(P151&gt;0.2,P151&lt;=0.6),"Mittlerer Zusammenhang",IF(P151&gt;0.6,"Starker Zusammenhang","")))</f>
        <v>Schwacher Zusammenhang</v>
      </c>
      <c r="Q152" s="5"/>
      <c r="R152" s="5"/>
      <c r="S152" s="10"/>
      <c r="T152" s="10">
        <f t="shared" si="263"/>
        <v>0</v>
      </c>
      <c r="U152" s="10">
        <f t="shared" si="264"/>
        <v>0</v>
      </c>
      <c r="V152">
        <f t="shared" si="265"/>
        <v>0</v>
      </c>
      <c r="W152" s="10">
        <f t="shared" si="266"/>
        <v>3</v>
      </c>
      <c r="X152" s="10">
        <f t="shared" si="267"/>
        <v>7</v>
      </c>
      <c r="Y152" s="11">
        <f t="shared" si="268"/>
        <v>10</v>
      </c>
      <c r="AA152" s="10"/>
      <c r="AB152" s="10"/>
      <c r="AC152" s="10"/>
      <c r="AD152" s="10"/>
      <c r="AE152" s="10"/>
      <c r="AF152" s="12"/>
      <c r="AG152" s="12">
        <f>$Y152*T154/$Y154</f>
        <v>0.14760147601476015</v>
      </c>
      <c r="AH152" s="12">
        <f t="shared" ref="AH152" si="276">$Y152*U154/$Y154</f>
        <v>0.59040590405904059</v>
      </c>
      <c r="AI152" s="12">
        <f t="shared" ref="AI152" si="277">$Y152*V154/$Y154</f>
        <v>1.2546125461254614</v>
      </c>
      <c r="AJ152" s="12">
        <f t="shared" ref="AJ152" si="278">$Y152*W154/$Y154</f>
        <v>1.9926199261992621</v>
      </c>
      <c r="AK152" s="12">
        <f t="shared" ref="AK152" si="279">$Y152*X154/$Y154</f>
        <v>6.0147601476014758</v>
      </c>
    </row>
    <row r="153" spans="1:37" x14ac:dyDescent="0.25">
      <c r="A153" s="3" t="s">
        <v>11</v>
      </c>
      <c r="B153" s="4">
        <v>0</v>
      </c>
      <c r="C153" s="5">
        <v>0</v>
      </c>
      <c r="D153" s="4">
        <v>0</v>
      </c>
      <c r="E153" s="5">
        <v>0</v>
      </c>
      <c r="F153" s="4">
        <v>0.25</v>
      </c>
      <c r="G153" s="5">
        <v>1</v>
      </c>
      <c r="H153" s="4">
        <v>0</v>
      </c>
      <c r="I153" s="5">
        <v>0</v>
      </c>
      <c r="J153" s="4">
        <v>0.75</v>
      </c>
      <c r="K153" s="5">
        <v>3</v>
      </c>
      <c r="L153" s="4">
        <v>1.47E-2</v>
      </c>
      <c r="M153" s="5">
        <v>4</v>
      </c>
      <c r="Q153" s="5"/>
      <c r="R153" s="5"/>
      <c r="S153" s="10"/>
      <c r="T153" s="10">
        <f t="shared" si="263"/>
        <v>0</v>
      </c>
      <c r="U153" s="10">
        <f t="shared" si="264"/>
        <v>0</v>
      </c>
      <c r="V153">
        <f t="shared" si="265"/>
        <v>1</v>
      </c>
      <c r="W153" s="10">
        <f t="shared" si="266"/>
        <v>0</v>
      </c>
      <c r="X153" s="10">
        <f t="shared" si="267"/>
        <v>3</v>
      </c>
      <c r="Y153" s="11">
        <f t="shared" si="268"/>
        <v>4</v>
      </c>
      <c r="AF153" s="12"/>
      <c r="AG153" s="12">
        <f>$Y153*T154/$Y154</f>
        <v>5.9040590405904057E-2</v>
      </c>
      <c r="AH153" s="12">
        <f t="shared" ref="AH153" si="280">$Y153*U154/$Y154</f>
        <v>0.23616236162361623</v>
      </c>
      <c r="AI153" s="12">
        <f t="shared" ref="AI153" si="281">$Y153*V154/$Y154</f>
        <v>0.50184501845018448</v>
      </c>
      <c r="AJ153" s="12">
        <f t="shared" ref="AJ153" si="282">$Y153*W154/$Y154</f>
        <v>0.79704797047970477</v>
      </c>
      <c r="AK153" s="12">
        <f t="shared" ref="AK153" si="283">$Y153*X154/$Y154</f>
        <v>2.4059040590405902</v>
      </c>
    </row>
    <row r="154" spans="1:37" x14ac:dyDescent="0.25">
      <c r="A154" s="3" t="s">
        <v>6</v>
      </c>
      <c r="B154" s="6">
        <v>1.47E-2</v>
      </c>
      <c r="C154" s="3">
        <v>4</v>
      </c>
      <c r="D154" s="6">
        <v>5.8600000000000013E-2</v>
      </c>
      <c r="E154" s="3">
        <v>16</v>
      </c>
      <c r="F154" s="6">
        <v>0.1245</v>
      </c>
      <c r="G154" s="3">
        <v>34</v>
      </c>
      <c r="H154" s="6">
        <v>0.1978</v>
      </c>
      <c r="I154" s="3">
        <v>54</v>
      </c>
      <c r="J154" s="6">
        <v>0.59709999999999996</v>
      </c>
      <c r="K154" s="3">
        <v>163</v>
      </c>
      <c r="L154" s="6">
        <v>1</v>
      </c>
      <c r="M154" s="3">
        <v>273</v>
      </c>
      <c r="Q154" s="5"/>
      <c r="R154" s="5"/>
      <c r="S154" s="11"/>
      <c r="T154" s="11">
        <f t="shared" ref="T154" si="284">SUM(T149:T153)</f>
        <v>4</v>
      </c>
      <c r="U154" s="11">
        <f t="shared" ref="U154" si="285">SUM(U149:U153)</f>
        <v>16</v>
      </c>
      <c r="V154" s="11">
        <f t="shared" ref="V154" si="286">SUM(V149:V153)</f>
        <v>34</v>
      </c>
      <c r="W154" s="11">
        <f t="shared" ref="W154" si="287">SUM(W149:W153)</f>
        <v>54</v>
      </c>
      <c r="X154" s="11">
        <f t="shared" ref="X154" si="288">SUM(X149:X153)</f>
        <v>163</v>
      </c>
      <c r="Y154" s="10">
        <f>SUM(Y149:Y153)</f>
        <v>271</v>
      </c>
      <c r="AF154" s="12"/>
      <c r="AG154" s="12"/>
      <c r="AH154" s="12"/>
    </row>
    <row r="155" spans="1:37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273</v>
      </c>
    </row>
    <row r="156" spans="1:37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7" ht="18" x14ac:dyDescent="0.25">
      <c r="A158" s="1" t="s">
        <v>54</v>
      </c>
    </row>
    <row r="159" spans="1:37" x14ac:dyDescent="0.25">
      <c r="A159" s="2"/>
      <c r="B159" s="15" t="s">
        <v>39</v>
      </c>
      <c r="C159" s="16"/>
      <c r="D159" s="15" t="s">
        <v>40</v>
      </c>
      <c r="E159" s="16"/>
      <c r="F159" s="15" t="s">
        <v>41</v>
      </c>
      <c r="G159" s="16"/>
      <c r="H159" s="15" t="s">
        <v>42</v>
      </c>
      <c r="I159" s="16"/>
      <c r="J159" s="15" t="s">
        <v>43</v>
      </c>
      <c r="K159" s="16"/>
      <c r="L159" s="15" t="s">
        <v>6</v>
      </c>
      <c r="M159" s="16"/>
    </row>
    <row r="160" spans="1:37" x14ac:dyDescent="0.25">
      <c r="A160" s="3" t="s">
        <v>7</v>
      </c>
      <c r="B160" s="4">
        <v>0.1452</v>
      </c>
      <c r="C160" s="5">
        <v>9</v>
      </c>
      <c r="D160" s="4">
        <v>0.371</v>
      </c>
      <c r="E160" s="5">
        <v>23</v>
      </c>
      <c r="F160" s="4">
        <v>0.2258</v>
      </c>
      <c r="G160" s="5">
        <v>14</v>
      </c>
      <c r="H160" s="4">
        <v>0.19350000000000001</v>
      </c>
      <c r="I160" s="5">
        <v>12</v>
      </c>
      <c r="J160" s="4">
        <v>6.4500000000000002E-2</v>
      </c>
      <c r="K160" s="5">
        <v>4</v>
      </c>
      <c r="L160" s="4">
        <v>0.2271</v>
      </c>
      <c r="M160" s="5">
        <v>62</v>
      </c>
      <c r="O160" s="8" t="s">
        <v>88</v>
      </c>
      <c r="P160" s="9">
        <f>_xlfn.CHISQ.TEST(T160:X164,AG160:AK164)</f>
        <v>3.1323846917487359E-2</v>
      </c>
      <c r="Q160" s="10"/>
      <c r="R160" s="10" t="s">
        <v>89</v>
      </c>
      <c r="S160" s="10"/>
      <c r="T160" s="10">
        <f>C160</f>
        <v>9</v>
      </c>
      <c r="U160" s="10">
        <f>E160</f>
        <v>23</v>
      </c>
      <c r="V160">
        <f>G160</f>
        <v>14</v>
      </c>
      <c r="W160" s="10">
        <f>I160</f>
        <v>12</v>
      </c>
      <c r="X160" s="10">
        <f>K160</f>
        <v>4</v>
      </c>
      <c r="Y160" s="11">
        <f>SUM(T160:X160)</f>
        <v>62</v>
      </c>
      <c r="AA160" s="10"/>
      <c r="AB160" s="10"/>
      <c r="AC160" s="10"/>
      <c r="AD160" s="10"/>
      <c r="AE160" s="10" t="s">
        <v>90</v>
      </c>
      <c r="AF160" s="12"/>
      <c r="AG160" s="12">
        <f>$Y160*T165/$Y165</f>
        <v>4.1486988847583639</v>
      </c>
      <c r="AH160" s="12">
        <f t="shared" ref="AH160" si="289">$Y160*U165/$Y165</f>
        <v>18.208178438661712</v>
      </c>
      <c r="AI160" s="12">
        <f t="shared" ref="AI160" si="290">$Y160*V165/$Y165</f>
        <v>21.434944237918216</v>
      </c>
      <c r="AJ160" s="12">
        <f t="shared" ref="AJ160" si="291">$Y160*W165/$Y165</f>
        <v>12.907063197026023</v>
      </c>
      <c r="AK160" s="12">
        <f t="shared" ref="AK160" si="292">$Y160*X165/$Y165</f>
        <v>5.3011152416356877</v>
      </c>
    </row>
    <row r="161" spans="1:37" x14ac:dyDescent="0.25">
      <c r="A161" s="3" t="s">
        <v>8</v>
      </c>
      <c r="B161" s="4">
        <v>6.2E-2</v>
      </c>
      <c r="C161" s="5">
        <v>8</v>
      </c>
      <c r="D161" s="4">
        <v>0.31780000000000003</v>
      </c>
      <c r="E161" s="5">
        <v>41</v>
      </c>
      <c r="F161" s="4">
        <v>0.37209999999999999</v>
      </c>
      <c r="G161" s="5">
        <v>48</v>
      </c>
      <c r="H161" s="4">
        <v>0.1938</v>
      </c>
      <c r="I161" s="5">
        <v>25</v>
      </c>
      <c r="J161" s="4">
        <v>5.4299999999999987E-2</v>
      </c>
      <c r="K161" s="5">
        <v>7</v>
      </c>
      <c r="L161" s="4">
        <v>0.47249999999999998</v>
      </c>
      <c r="M161" s="5">
        <v>129</v>
      </c>
      <c r="O161" s="8" t="s">
        <v>91</v>
      </c>
      <c r="P161" s="13">
        <f>_xlfn.CHISQ.INV.RT(P160,16)</f>
        <v>28.034162686577599</v>
      </c>
      <c r="Q161" s="10"/>
      <c r="R161" s="10"/>
      <c r="S161" s="10"/>
      <c r="T161" s="10">
        <f t="shared" ref="T161:T164" si="293">C161</f>
        <v>8</v>
      </c>
      <c r="U161" s="10">
        <f t="shared" ref="U161:U164" si="294">E161</f>
        <v>41</v>
      </c>
      <c r="V161">
        <f t="shared" ref="V161:V164" si="295">G161</f>
        <v>48</v>
      </c>
      <c r="W161" s="10">
        <f t="shared" ref="W161:W164" si="296">I161</f>
        <v>25</v>
      </c>
      <c r="X161" s="10">
        <f t="shared" ref="X161:X164" si="297">K161</f>
        <v>7</v>
      </c>
      <c r="Y161" s="11">
        <f t="shared" ref="Y161:Y164" si="298">SUM(T161:X161)</f>
        <v>129</v>
      </c>
      <c r="AA161" s="10"/>
      <c r="AB161" s="10"/>
      <c r="AC161" s="10"/>
      <c r="AD161" s="10"/>
      <c r="AE161" s="10"/>
      <c r="AF161" s="12"/>
      <c r="AG161" s="12">
        <f>$Y161*T165/$Y165</f>
        <v>8.6319702602230475</v>
      </c>
      <c r="AH161" s="12">
        <f t="shared" ref="AH161" si="299">$Y161*U165/$Y165</f>
        <v>37.884758364312269</v>
      </c>
      <c r="AI161" s="12">
        <f t="shared" ref="AI161" si="300">$Y161*V165/$Y165</f>
        <v>44.598513011152413</v>
      </c>
      <c r="AJ161" s="12">
        <f t="shared" ref="AJ161" si="301">$Y161*W165/$Y165</f>
        <v>26.855018587360593</v>
      </c>
      <c r="AK161" s="12">
        <f t="shared" ref="AK161" si="302">$Y161*X165/$Y165</f>
        <v>11.029739776951672</v>
      </c>
    </row>
    <row r="162" spans="1:37" x14ac:dyDescent="0.25">
      <c r="A162" s="3" t="s">
        <v>9</v>
      </c>
      <c r="B162" s="4">
        <v>1.5599999999999999E-2</v>
      </c>
      <c r="C162" s="5">
        <v>1</v>
      </c>
      <c r="D162" s="4">
        <v>0.1719</v>
      </c>
      <c r="E162" s="5">
        <v>11</v>
      </c>
      <c r="F162" s="4">
        <v>0.40630000000000011</v>
      </c>
      <c r="G162" s="5">
        <v>26</v>
      </c>
      <c r="H162" s="4">
        <v>0.25</v>
      </c>
      <c r="I162" s="5">
        <v>16</v>
      </c>
      <c r="J162" s="4">
        <v>0.15629999999999999</v>
      </c>
      <c r="K162" s="5">
        <v>10</v>
      </c>
      <c r="L162" s="4">
        <v>0.2344</v>
      </c>
      <c r="M162" s="5">
        <v>64</v>
      </c>
      <c r="O162" s="8" t="s">
        <v>92</v>
      </c>
      <c r="P162" s="14">
        <f>SQRT(P161/(Y165*MIN(5-1,5-1)))</f>
        <v>0.16141268395460437</v>
      </c>
      <c r="Q162" s="10"/>
      <c r="R162" s="10"/>
      <c r="S162" s="10"/>
      <c r="T162" s="10">
        <f t="shared" si="293"/>
        <v>1</v>
      </c>
      <c r="U162" s="10">
        <f t="shared" si="294"/>
        <v>11</v>
      </c>
      <c r="V162">
        <f t="shared" si="295"/>
        <v>26</v>
      </c>
      <c r="W162" s="10">
        <f t="shared" si="296"/>
        <v>16</v>
      </c>
      <c r="X162" s="10">
        <f t="shared" si="297"/>
        <v>10</v>
      </c>
      <c r="Y162" s="11">
        <f t="shared" si="298"/>
        <v>64</v>
      </c>
      <c r="AA162" s="10"/>
      <c r="AB162" s="10"/>
      <c r="AC162" s="10"/>
      <c r="AD162" s="10"/>
      <c r="AE162" s="10"/>
      <c r="AF162" s="12"/>
      <c r="AG162" s="12">
        <f>$Y162*T165/$Y165</f>
        <v>4.2825278810408918</v>
      </c>
      <c r="AH162" s="12">
        <f t="shared" ref="AH162" si="303">$Y162*U165/$Y165</f>
        <v>18.795539033457249</v>
      </c>
      <c r="AI162" s="12">
        <f t="shared" ref="AI162" si="304">$Y162*V165/$Y165</f>
        <v>22.12639405204461</v>
      </c>
      <c r="AJ162" s="12">
        <f t="shared" ref="AJ162" si="305">$Y162*W165/$Y165</f>
        <v>13.323420074349443</v>
      </c>
      <c r="AK162" s="12">
        <f>$Y162*X165/$Y165</f>
        <v>5.4721189591078065</v>
      </c>
    </row>
    <row r="163" spans="1:37" x14ac:dyDescent="0.25">
      <c r="A163" s="3" t="s">
        <v>10</v>
      </c>
      <c r="B163" s="4">
        <v>0</v>
      </c>
      <c r="C163" s="5">
        <v>0</v>
      </c>
      <c r="D163" s="4">
        <v>0.2</v>
      </c>
      <c r="E163" s="5">
        <v>2</v>
      </c>
      <c r="F163" s="4">
        <v>0.3</v>
      </c>
      <c r="G163" s="5">
        <v>3</v>
      </c>
      <c r="H163" s="4">
        <v>0.3</v>
      </c>
      <c r="I163" s="5">
        <v>3</v>
      </c>
      <c r="J163" s="4">
        <v>0.2</v>
      </c>
      <c r="K163" s="5">
        <v>2</v>
      </c>
      <c r="L163" s="4">
        <v>3.6600000000000001E-2</v>
      </c>
      <c r="M163" s="5">
        <v>10</v>
      </c>
      <c r="O163" s="10"/>
      <c r="P163" s="13" t="str">
        <f>IF(AND(P162&gt;0,P162&lt;=0.2),"Schwacher Zusammenhang",IF(AND(P162&gt;0.2,P162&lt;=0.6),"Mittlerer Zusammenhang",IF(P162&gt;0.6,"Starker Zusammenhang","")))</f>
        <v>Schwacher Zusammenhang</v>
      </c>
      <c r="Q163" s="5"/>
      <c r="R163" s="5"/>
      <c r="S163" s="10"/>
      <c r="T163" s="10">
        <f t="shared" si="293"/>
        <v>0</v>
      </c>
      <c r="U163" s="10">
        <f t="shared" si="294"/>
        <v>2</v>
      </c>
      <c r="V163">
        <f t="shared" si="295"/>
        <v>3</v>
      </c>
      <c r="W163" s="10">
        <f t="shared" si="296"/>
        <v>3</v>
      </c>
      <c r="X163" s="10">
        <f t="shared" si="297"/>
        <v>2</v>
      </c>
      <c r="Y163" s="11">
        <f t="shared" si="298"/>
        <v>10</v>
      </c>
      <c r="AA163" s="10"/>
      <c r="AB163" s="10"/>
      <c r="AC163" s="10"/>
      <c r="AD163" s="10"/>
      <c r="AE163" s="10"/>
      <c r="AF163" s="12"/>
      <c r="AG163" s="12">
        <f>$Y163*T165/$Y165</f>
        <v>0.66914498141263945</v>
      </c>
      <c r="AH163" s="12">
        <f t="shared" ref="AH163" si="306">$Y163*U165/$Y165</f>
        <v>2.9368029739776951</v>
      </c>
      <c r="AI163" s="12">
        <f t="shared" ref="AI163" si="307">$Y163*V165/$Y165</f>
        <v>3.4572490706319701</v>
      </c>
      <c r="AJ163" s="12">
        <f t="shared" ref="AJ163" si="308">$Y163*W165/$Y165</f>
        <v>2.0817843866171004</v>
      </c>
      <c r="AK163" s="12">
        <f t="shared" ref="AK163" si="309">$Y163*X165/$Y165</f>
        <v>0.85501858736059477</v>
      </c>
    </row>
    <row r="164" spans="1:37" x14ac:dyDescent="0.25">
      <c r="A164" s="3" t="s">
        <v>11</v>
      </c>
      <c r="B164" s="4">
        <v>0</v>
      </c>
      <c r="C164" s="5">
        <v>0</v>
      </c>
      <c r="D164" s="4">
        <v>0.5</v>
      </c>
      <c r="E164" s="5">
        <v>2</v>
      </c>
      <c r="F164" s="4">
        <v>0.5</v>
      </c>
      <c r="G164" s="5">
        <v>2</v>
      </c>
      <c r="H164" s="4">
        <v>0</v>
      </c>
      <c r="I164" s="5">
        <v>0</v>
      </c>
      <c r="J164" s="4">
        <v>0</v>
      </c>
      <c r="K164" s="5">
        <v>0</v>
      </c>
      <c r="L164" s="4">
        <v>1.47E-2</v>
      </c>
      <c r="M164" s="5">
        <v>4</v>
      </c>
      <c r="Q164" s="5"/>
      <c r="R164" s="5"/>
      <c r="S164" s="10"/>
      <c r="T164" s="10">
        <f t="shared" si="293"/>
        <v>0</v>
      </c>
      <c r="U164" s="10">
        <f t="shared" si="294"/>
        <v>2</v>
      </c>
      <c r="V164">
        <f t="shared" si="295"/>
        <v>2</v>
      </c>
      <c r="W164" s="10">
        <f t="shared" si="296"/>
        <v>0</v>
      </c>
      <c r="X164" s="10">
        <f t="shared" si="297"/>
        <v>0</v>
      </c>
      <c r="Y164" s="11">
        <f t="shared" si="298"/>
        <v>4</v>
      </c>
      <c r="AF164" s="12"/>
      <c r="AG164" s="12">
        <f>$Y164*T165/$Y165</f>
        <v>0.26765799256505574</v>
      </c>
      <c r="AH164" s="12">
        <f t="shared" ref="AH164" si="310">$Y164*U165/$Y165</f>
        <v>1.1747211895910781</v>
      </c>
      <c r="AI164" s="12">
        <f t="shared" ref="AI164" si="311">$Y164*V165/$Y165</f>
        <v>1.3828996282527881</v>
      </c>
      <c r="AJ164" s="12">
        <f t="shared" ref="AJ164" si="312">$Y164*W165/$Y165</f>
        <v>0.83271375464684017</v>
      </c>
      <c r="AK164" s="12">
        <f t="shared" ref="AK164" si="313">$Y164*X165/$Y165</f>
        <v>0.34200743494423791</v>
      </c>
    </row>
    <row r="165" spans="1:37" x14ac:dyDescent="0.25">
      <c r="A165" s="3" t="s">
        <v>6</v>
      </c>
      <c r="B165" s="6">
        <v>6.59E-2</v>
      </c>
      <c r="C165" s="3">
        <v>18</v>
      </c>
      <c r="D165" s="6">
        <v>0.28939999999999999</v>
      </c>
      <c r="E165" s="3">
        <v>79</v>
      </c>
      <c r="F165" s="6">
        <v>0.3407</v>
      </c>
      <c r="G165" s="3">
        <v>93</v>
      </c>
      <c r="H165" s="6">
        <v>0.2051</v>
      </c>
      <c r="I165" s="3">
        <v>56</v>
      </c>
      <c r="J165" s="6">
        <v>8.4199999999999997E-2</v>
      </c>
      <c r="K165" s="3">
        <v>23</v>
      </c>
      <c r="L165" s="6">
        <v>1</v>
      </c>
      <c r="M165" s="3">
        <v>273</v>
      </c>
      <c r="Q165" s="5"/>
      <c r="R165" s="5"/>
      <c r="S165" s="11"/>
      <c r="T165" s="11">
        <f t="shared" ref="T165" si="314">SUM(T160:T164)</f>
        <v>18</v>
      </c>
      <c r="U165" s="11">
        <f t="shared" ref="U165" si="315">SUM(U160:U164)</f>
        <v>79</v>
      </c>
      <c r="V165" s="11">
        <f t="shared" ref="V165" si="316">SUM(V160:V164)</f>
        <v>93</v>
      </c>
      <c r="W165" s="11">
        <f t="shared" ref="W165" si="317">SUM(W160:W164)</f>
        <v>56</v>
      </c>
      <c r="X165" s="11">
        <f t="shared" ref="X165" si="318">SUM(X160:X164)</f>
        <v>23</v>
      </c>
      <c r="Y165" s="10">
        <f>SUM(Y160:Y164)</f>
        <v>269</v>
      </c>
      <c r="AF165" s="12"/>
      <c r="AG165" s="12"/>
      <c r="AH165" s="12"/>
    </row>
    <row r="166" spans="1:37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273</v>
      </c>
    </row>
    <row r="167" spans="1:37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7" ht="18" x14ac:dyDescent="0.25">
      <c r="A169" s="1" t="s">
        <v>55</v>
      </c>
    </row>
    <row r="170" spans="1:37" x14ac:dyDescent="0.25">
      <c r="A170" s="2"/>
      <c r="B170" s="15" t="s">
        <v>39</v>
      </c>
      <c r="C170" s="16"/>
      <c r="D170" s="15" t="s">
        <v>40</v>
      </c>
      <c r="E170" s="16"/>
      <c r="F170" s="15" t="s">
        <v>41</v>
      </c>
      <c r="G170" s="16"/>
      <c r="H170" s="15" t="s">
        <v>42</v>
      </c>
      <c r="I170" s="16"/>
      <c r="J170" s="15" t="s">
        <v>43</v>
      </c>
      <c r="K170" s="16"/>
      <c r="L170" s="15" t="s">
        <v>6</v>
      </c>
      <c r="M170" s="16"/>
    </row>
    <row r="171" spans="1:37" x14ac:dyDescent="0.25">
      <c r="A171" s="3" t="s">
        <v>7</v>
      </c>
      <c r="B171" s="4">
        <v>0.125</v>
      </c>
      <c r="C171" s="5">
        <v>8</v>
      </c>
      <c r="D171" s="4">
        <v>0.1875</v>
      </c>
      <c r="E171" s="5">
        <v>12</v>
      </c>
      <c r="F171" s="4">
        <v>0.2344</v>
      </c>
      <c r="G171" s="5">
        <v>15</v>
      </c>
      <c r="H171" s="4">
        <v>0.1406</v>
      </c>
      <c r="I171" s="5">
        <v>9</v>
      </c>
      <c r="J171" s="4">
        <v>0.3125</v>
      </c>
      <c r="K171" s="5">
        <v>20</v>
      </c>
      <c r="L171" s="4">
        <v>0.2344</v>
      </c>
      <c r="M171" s="5">
        <v>64</v>
      </c>
      <c r="O171" s="8" t="s">
        <v>88</v>
      </c>
      <c r="P171" s="9">
        <f>_xlfn.CHISQ.TEST(T171:X175,AG171:AK175)</f>
        <v>4.4278717378517109E-2</v>
      </c>
      <c r="Q171" s="10"/>
      <c r="R171" s="10" t="s">
        <v>89</v>
      </c>
      <c r="S171" s="10"/>
      <c r="T171" s="10">
        <f>C171</f>
        <v>8</v>
      </c>
      <c r="U171" s="10">
        <f>E171</f>
        <v>12</v>
      </c>
      <c r="V171">
        <f>G171</f>
        <v>15</v>
      </c>
      <c r="W171" s="10">
        <f>I171</f>
        <v>9</v>
      </c>
      <c r="X171" s="10">
        <f>K171</f>
        <v>20</v>
      </c>
      <c r="Y171" s="11">
        <f>SUM(T171:X171)</f>
        <v>64</v>
      </c>
      <c r="AA171" s="10"/>
      <c r="AB171" s="10"/>
      <c r="AC171" s="10"/>
      <c r="AD171" s="10"/>
      <c r="AE171" s="10" t="s">
        <v>90</v>
      </c>
      <c r="AF171" s="12"/>
      <c r="AG171" s="12">
        <f>$Y171*T176/$Y176</f>
        <v>3.7925925925925927</v>
      </c>
      <c r="AH171" s="12">
        <f t="shared" ref="AH171" si="319">$Y171*U176/$Y176</f>
        <v>10.42962962962963</v>
      </c>
      <c r="AI171" s="12">
        <f t="shared" ref="AI171" si="320">$Y171*V176/$Y176</f>
        <v>15.881481481481481</v>
      </c>
      <c r="AJ171" s="12">
        <f t="shared" ref="AJ171" si="321">$Y171*W176/$Y176</f>
        <v>17.303703703703704</v>
      </c>
      <c r="AK171" s="12">
        <f t="shared" ref="AK171" si="322">$Y171*X176/$Y176</f>
        <v>16.592592592592592</v>
      </c>
    </row>
    <row r="172" spans="1:37" x14ac:dyDescent="0.25">
      <c r="A172" s="3" t="s">
        <v>8</v>
      </c>
      <c r="B172" s="4">
        <v>3.9100000000000003E-2</v>
      </c>
      <c r="C172" s="5">
        <v>5</v>
      </c>
      <c r="D172" s="4">
        <v>0.1484</v>
      </c>
      <c r="E172" s="5">
        <v>19</v>
      </c>
      <c r="F172" s="4">
        <v>0.28910000000000002</v>
      </c>
      <c r="G172" s="5">
        <v>37</v>
      </c>
      <c r="H172" s="4">
        <v>0.34380000000000011</v>
      </c>
      <c r="I172" s="5">
        <v>44</v>
      </c>
      <c r="J172" s="4">
        <v>0.1797</v>
      </c>
      <c r="K172" s="5">
        <v>23</v>
      </c>
      <c r="L172" s="4">
        <v>0.46889999999999998</v>
      </c>
      <c r="M172" s="5">
        <v>128</v>
      </c>
      <c r="O172" s="8" t="s">
        <v>91</v>
      </c>
      <c r="P172" s="13">
        <f>_xlfn.CHISQ.INV.RT(P171,16)</f>
        <v>26.755779592415799</v>
      </c>
      <c r="Q172" s="10"/>
      <c r="R172" s="10"/>
      <c r="S172" s="10"/>
      <c r="T172" s="10">
        <f t="shared" ref="T172:T175" si="323">C172</f>
        <v>5</v>
      </c>
      <c r="U172" s="10">
        <f t="shared" ref="U172:U175" si="324">E172</f>
        <v>19</v>
      </c>
      <c r="V172">
        <f t="shared" ref="V172:V175" si="325">G172</f>
        <v>37</v>
      </c>
      <c r="W172" s="10">
        <f t="shared" ref="W172:W175" si="326">I172</f>
        <v>44</v>
      </c>
      <c r="X172" s="10">
        <f t="shared" ref="X172:X175" si="327">K172</f>
        <v>23</v>
      </c>
      <c r="Y172" s="11">
        <f t="shared" ref="Y172:Y175" si="328">SUM(T172:X172)</f>
        <v>128</v>
      </c>
      <c r="AA172" s="10"/>
      <c r="AB172" s="10"/>
      <c r="AC172" s="10"/>
      <c r="AD172" s="10"/>
      <c r="AE172" s="10"/>
      <c r="AF172" s="12"/>
      <c r="AG172" s="12">
        <f>$Y172*T176/$Y176</f>
        <v>7.5851851851851855</v>
      </c>
      <c r="AH172" s="12">
        <f t="shared" ref="AH172" si="329">$Y172*U176/$Y176</f>
        <v>20.859259259259261</v>
      </c>
      <c r="AI172" s="12">
        <f t="shared" ref="AI172" si="330">$Y172*V176/$Y176</f>
        <v>31.762962962962963</v>
      </c>
      <c r="AJ172" s="12">
        <f t="shared" ref="AJ172" si="331">$Y172*W176/$Y176</f>
        <v>34.607407407407408</v>
      </c>
      <c r="AK172" s="12">
        <f t="shared" ref="AK172" si="332">$Y172*X176/$Y176</f>
        <v>33.185185185185183</v>
      </c>
    </row>
    <row r="173" spans="1:37" x14ac:dyDescent="0.25">
      <c r="A173" s="3" t="s">
        <v>9</v>
      </c>
      <c r="B173" s="4">
        <v>4.6899999999999997E-2</v>
      </c>
      <c r="C173" s="5">
        <v>3</v>
      </c>
      <c r="D173" s="4">
        <v>0.15629999999999999</v>
      </c>
      <c r="E173" s="5">
        <v>10</v>
      </c>
      <c r="F173" s="4">
        <v>0.2031</v>
      </c>
      <c r="G173" s="5">
        <v>13</v>
      </c>
      <c r="H173" s="4">
        <v>0.2344</v>
      </c>
      <c r="I173" s="5">
        <v>15</v>
      </c>
      <c r="J173" s="4">
        <v>0.3594</v>
      </c>
      <c r="K173" s="5">
        <v>23</v>
      </c>
      <c r="L173" s="4">
        <v>0.2344</v>
      </c>
      <c r="M173" s="5">
        <v>64</v>
      </c>
      <c r="O173" s="8" t="s">
        <v>92</v>
      </c>
      <c r="P173" s="14">
        <f>SQRT(P172/(Y176*MIN(5-1,5-1)))</f>
        <v>0.157397172760433</v>
      </c>
      <c r="Q173" s="10"/>
      <c r="R173" s="10"/>
      <c r="S173" s="10"/>
      <c r="T173" s="10">
        <f t="shared" si="323"/>
        <v>3</v>
      </c>
      <c r="U173" s="10">
        <f t="shared" si="324"/>
        <v>10</v>
      </c>
      <c r="V173">
        <f t="shared" si="325"/>
        <v>13</v>
      </c>
      <c r="W173" s="10">
        <f t="shared" si="326"/>
        <v>15</v>
      </c>
      <c r="X173" s="10">
        <f t="shared" si="327"/>
        <v>23</v>
      </c>
      <c r="Y173" s="11">
        <f t="shared" si="328"/>
        <v>64</v>
      </c>
      <c r="AA173" s="10"/>
      <c r="AB173" s="10"/>
      <c r="AC173" s="10"/>
      <c r="AD173" s="10"/>
      <c r="AE173" s="10"/>
      <c r="AF173" s="12"/>
      <c r="AG173" s="12">
        <f>$Y173*T176/$Y176</f>
        <v>3.7925925925925927</v>
      </c>
      <c r="AH173" s="12">
        <f t="shared" ref="AH173" si="333">$Y173*U176/$Y176</f>
        <v>10.42962962962963</v>
      </c>
      <c r="AI173" s="12">
        <f t="shared" ref="AI173" si="334">$Y173*V176/$Y176</f>
        <v>15.881481481481481</v>
      </c>
      <c r="AJ173" s="12">
        <f t="shared" ref="AJ173" si="335">$Y173*W176/$Y176</f>
        <v>17.303703703703704</v>
      </c>
      <c r="AK173" s="12">
        <f>$Y173*X176/$Y176</f>
        <v>16.592592592592592</v>
      </c>
    </row>
    <row r="174" spans="1:37" x14ac:dyDescent="0.25">
      <c r="A174" s="3" t="s">
        <v>10</v>
      </c>
      <c r="B174" s="4">
        <v>0</v>
      </c>
      <c r="C174" s="5">
        <v>0</v>
      </c>
      <c r="D174" s="4">
        <v>0.2</v>
      </c>
      <c r="E174" s="5">
        <v>2</v>
      </c>
      <c r="F174" s="4">
        <v>0.1</v>
      </c>
      <c r="G174" s="5">
        <v>1</v>
      </c>
      <c r="H174" s="4">
        <v>0.5</v>
      </c>
      <c r="I174" s="5">
        <v>5</v>
      </c>
      <c r="J174" s="4">
        <v>0.2</v>
      </c>
      <c r="K174" s="5">
        <v>2</v>
      </c>
      <c r="L174" s="4">
        <v>3.6600000000000001E-2</v>
      </c>
      <c r="M174" s="5">
        <v>10</v>
      </c>
      <c r="O174" s="10"/>
      <c r="P174" s="13" t="str">
        <f>IF(AND(P173&gt;0,P173&lt;=0.2),"Schwacher Zusammenhang",IF(AND(P173&gt;0.2,P173&lt;=0.6),"Mittlerer Zusammenhang",IF(P173&gt;0.6,"Starker Zusammenhang","")))</f>
        <v>Schwacher Zusammenhang</v>
      </c>
      <c r="Q174" s="5"/>
      <c r="R174" s="5"/>
      <c r="S174" s="10"/>
      <c r="T174" s="10">
        <f t="shared" si="323"/>
        <v>0</v>
      </c>
      <c r="U174" s="10">
        <f t="shared" si="324"/>
        <v>2</v>
      </c>
      <c r="V174">
        <f t="shared" si="325"/>
        <v>1</v>
      </c>
      <c r="W174" s="10">
        <f t="shared" si="326"/>
        <v>5</v>
      </c>
      <c r="X174" s="10">
        <f t="shared" si="327"/>
        <v>2</v>
      </c>
      <c r="Y174" s="11">
        <f t="shared" si="328"/>
        <v>10</v>
      </c>
      <c r="AA174" s="10"/>
      <c r="AB174" s="10"/>
      <c r="AC174" s="10"/>
      <c r="AD174" s="10"/>
      <c r="AE174" s="10"/>
      <c r="AF174" s="12"/>
      <c r="AG174" s="12">
        <f>$Y174*T176/$Y176</f>
        <v>0.59259259259259256</v>
      </c>
      <c r="AH174" s="12">
        <f t="shared" ref="AH174" si="336">$Y174*U176/$Y176</f>
        <v>1.6296296296296295</v>
      </c>
      <c r="AI174" s="12">
        <f t="shared" ref="AI174" si="337">$Y174*V176/$Y176</f>
        <v>2.4814814814814814</v>
      </c>
      <c r="AJ174" s="12">
        <f t="shared" ref="AJ174" si="338">$Y174*W176/$Y176</f>
        <v>2.7037037037037037</v>
      </c>
      <c r="AK174" s="12">
        <f t="shared" ref="AK174" si="339">$Y174*X176/$Y176</f>
        <v>2.5925925925925926</v>
      </c>
    </row>
    <row r="175" spans="1:37" x14ac:dyDescent="0.25">
      <c r="A175" s="3" t="s">
        <v>11</v>
      </c>
      <c r="B175" s="4">
        <v>0</v>
      </c>
      <c r="C175" s="5">
        <v>0</v>
      </c>
      <c r="D175" s="4">
        <v>0.25</v>
      </c>
      <c r="E175" s="5">
        <v>1</v>
      </c>
      <c r="F175" s="4">
        <v>0.25</v>
      </c>
      <c r="G175" s="5">
        <v>1</v>
      </c>
      <c r="H175" s="4">
        <v>0</v>
      </c>
      <c r="I175" s="5">
        <v>0</v>
      </c>
      <c r="J175" s="4">
        <v>0.5</v>
      </c>
      <c r="K175" s="5">
        <v>2</v>
      </c>
      <c r="L175" s="4">
        <v>1.47E-2</v>
      </c>
      <c r="M175" s="5">
        <v>4</v>
      </c>
      <c r="Q175" s="5"/>
      <c r="R175" s="5"/>
      <c r="S175" s="10"/>
      <c r="T175" s="10">
        <f t="shared" si="323"/>
        <v>0</v>
      </c>
      <c r="U175" s="10">
        <f t="shared" si="324"/>
        <v>1</v>
      </c>
      <c r="V175">
        <f t="shared" si="325"/>
        <v>1</v>
      </c>
      <c r="W175" s="10">
        <f t="shared" si="326"/>
        <v>0</v>
      </c>
      <c r="X175" s="10">
        <f t="shared" si="327"/>
        <v>2</v>
      </c>
      <c r="Y175" s="11">
        <f t="shared" si="328"/>
        <v>4</v>
      </c>
      <c r="AF175" s="12"/>
      <c r="AG175" s="12">
        <f>$Y175*T176/$Y176</f>
        <v>0.23703703703703705</v>
      </c>
      <c r="AH175" s="12">
        <f t="shared" ref="AH175" si="340">$Y175*U176/$Y176</f>
        <v>0.6518518518518519</v>
      </c>
      <c r="AI175" s="12">
        <f t="shared" ref="AI175" si="341">$Y175*V176/$Y176</f>
        <v>0.99259259259259258</v>
      </c>
      <c r="AJ175" s="12">
        <f t="shared" ref="AJ175" si="342">$Y175*W176/$Y176</f>
        <v>1.0814814814814815</v>
      </c>
      <c r="AK175" s="12">
        <f t="shared" ref="AK175" si="343">$Y175*X176/$Y176</f>
        <v>1.037037037037037</v>
      </c>
    </row>
    <row r="176" spans="1:37" x14ac:dyDescent="0.25">
      <c r="A176" s="3" t="s">
        <v>6</v>
      </c>
      <c r="B176" s="6">
        <v>5.8600000000000013E-2</v>
      </c>
      <c r="C176" s="3">
        <v>16</v>
      </c>
      <c r="D176" s="6">
        <v>0.16120000000000001</v>
      </c>
      <c r="E176" s="3">
        <v>44</v>
      </c>
      <c r="F176" s="6">
        <v>0.24540000000000001</v>
      </c>
      <c r="G176" s="3">
        <v>67</v>
      </c>
      <c r="H176" s="6">
        <v>0.26740000000000003</v>
      </c>
      <c r="I176" s="3">
        <v>73</v>
      </c>
      <c r="J176" s="6">
        <v>0.25640000000000002</v>
      </c>
      <c r="K176" s="3">
        <v>70</v>
      </c>
      <c r="L176" s="6">
        <v>1</v>
      </c>
      <c r="M176" s="3">
        <v>273</v>
      </c>
      <c r="Q176" s="5"/>
      <c r="R176" s="5"/>
      <c r="S176" s="11"/>
      <c r="T176" s="11">
        <f t="shared" ref="T176" si="344">SUM(T171:T175)</f>
        <v>16</v>
      </c>
      <c r="U176" s="11">
        <f t="shared" ref="U176" si="345">SUM(U171:U175)</f>
        <v>44</v>
      </c>
      <c r="V176" s="11">
        <f t="shared" ref="V176" si="346">SUM(V171:V175)</f>
        <v>67</v>
      </c>
      <c r="W176" s="11">
        <f t="shared" ref="W176" si="347">SUM(W171:W175)</f>
        <v>73</v>
      </c>
      <c r="X176" s="11">
        <f t="shared" ref="X176" si="348">SUM(X171:X175)</f>
        <v>70</v>
      </c>
      <c r="Y176" s="10">
        <f>SUM(Y171:Y175)</f>
        <v>270</v>
      </c>
      <c r="AF176" s="12"/>
      <c r="AG176" s="12"/>
      <c r="AH176" s="12"/>
    </row>
    <row r="177" spans="1:37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273</v>
      </c>
    </row>
    <row r="178" spans="1:37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7" ht="18" x14ac:dyDescent="0.25">
      <c r="A180" s="1" t="s">
        <v>56</v>
      </c>
    </row>
    <row r="181" spans="1:37" ht="18" x14ac:dyDescent="0.25">
      <c r="A181" s="1" t="s">
        <v>57</v>
      </c>
    </row>
    <row r="182" spans="1:37" x14ac:dyDescent="0.25">
      <c r="A182" s="2"/>
      <c r="B182" s="15" t="s">
        <v>39</v>
      </c>
      <c r="C182" s="16"/>
      <c r="D182" s="15" t="s">
        <v>40</v>
      </c>
      <c r="E182" s="16"/>
      <c r="F182" s="15" t="s">
        <v>41</v>
      </c>
      <c r="G182" s="16"/>
      <c r="H182" s="15" t="s">
        <v>42</v>
      </c>
      <c r="I182" s="16"/>
      <c r="J182" s="15" t="s">
        <v>43</v>
      </c>
      <c r="K182" s="16"/>
      <c r="L182" s="15" t="s">
        <v>6</v>
      </c>
      <c r="M182" s="16"/>
    </row>
    <row r="183" spans="1:37" x14ac:dyDescent="0.25">
      <c r="A183" s="3" t="s">
        <v>7</v>
      </c>
      <c r="B183" s="4">
        <v>8.9600000000000013E-2</v>
      </c>
      <c r="C183" s="5">
        <v>6</v>
      </c>
      <c r="D183" s="4">
        <v>0.19400000000000001</v>
      </c>
      <c r="E183" s="5">
        <v>13</v>
      </c>
      <c r="F183" s="4">
        <v>0.25369999999999998</v>
      </c>
      <c r="G183" s="5">
        <v>17</v>
      </c>
      <c r="H183" s="4">
        <v>0.19400000000000001</v>
      </c>
      <c r="I183" s="5">
        <v>13</v>
      </c>
      <c r="J183" s="4">
        <v>0.26869999999999999</v>
      </c>
      <c r="K183" s="5">
        <v>18</v>
      </c>
      <c r="L183" s="4">
        <v>0.24540000000000001</v>
      </c>
      <c r="M183" s="5">
        <v>67</v>
      </c>
      <c r="O183" s="8" t="s">
        <v>88</v>
      </c>
      <c r="P183" s="9">
        <f>_xlfn.CHISQ.TEST(T183:X187,AG183:AK187)</f>
        <v>0.25291689777835186</v>
      </c>
      <c r="Q183" s="10"/>
      <c r="R183" s="10" t="s">
        <v>89</v>
      </c>
      <c r="S183" s="10"/>
      <c r="T183" s="10">
        <f>C183</f>
        <v>6</v>
      </c>
      <c r="U183" s="10">
        <f>E183</f>
        <v>13</v>
      </c>
      <c r="V183">
        <f>G183</f>
        <v>17</v>
      </c>
      <c r="W183" s="10">
        <f>I183</f>
        <v>13</v>
      </c>
      <c r="X183" s="10">
        <f>K183</f>
        <v>18</v>
      </c>
      <c r="Y183" s="11">
        <f>SUM(T183:X183)</f>
        <v>67</v>
      </c>
      <c r="AA183" s="10"/>
      <c r="AB183" s="10"/>
      <c r="AC183" s="10"/>
      <c r="AD183" s="10"/>
      <c r="AE183" s="10" t="s">
        <v>90</v>
      </c>
      <c r="AF183" s="12"/>
      <c r="AG183" s="12">
        <f>$Y183*T188/$Y188</f>
        <v>3.6813186813186811</v>
      </c>
      <c r="AH183" s="12">
        <f t="shared" ref="AH183" si="349">$Y183*U188/$Y188</f>
        <v>13.498168498168498</v>
      </c>
      <c r="AI183" s="12">
        <f t="shared" ref="AI183" si="350">$Y183*V188/$Y188</f>
        <v>17.670329670329672</v>
      </c>
      <c r="AJ183" s="12">
        <f t="shared" ref="AJ183" si="351">$Y183*W188/$Y188</f>
        <v>14.725274725274724</v>
      </c>
      <c r="AK183" s="12">
        <f t="shared" ref="AK183" si="352">$Y183*X188/$Y188</f>
        <v>17.424908424908423</v>
      </c>
    </row>
    <row r="184" spans="1:37" x14ac:dyDescent="0.25">
      <c r="A184" s="3" t="s">
        <v>8</v>
      </c>
      <c r="B184" s="4">
        <v>5.4699999999999999E-2</v>
      </c>
      <c r="C184" s="5">
        <v>7</v>
      </c>
      <c r="D184" s="4">
        <v>0.25</v>
      </c>
      <c r="E184" s="5">
        <v>32</v>
      </c>
      <c r="F184" s="4">
        <v>0.2969</v>
      </c>
      <c r="G184" s="5">
        <v>38</v>
      </c>
      <c r="H184" s="4">
        <v>0.2109</v>
      </c>
      <c r="I184" s="5">
        <v>27</v>
      </c>
      <c r="J184" s="4">
        <v>0.1875</v>
      </c>
      <c r="K184" s="5">
        <v>24</v>
      </c>
      <c r="L184" s="4">
        <v>0.46889999999999998</v>
      </c>
      <c r="M184" s="5">
        <v>128</v>
      </c>
      <c r="O184" s="8" t="s">
        <v>91</v>
      </c>
      <c r="P184" s="13">
        <f>_xlfn.CHISQ.INV.RT(P183,16)</f>
        <v>19.30997732010562</v>
      </c>
      <c r="Q184" s="10"/>
      <c r="R184" s="10"/>
      <c r="S184" s="10"/>
      <c r="T184" s="10">
        <f t="shared" ref="T184:T187" si="353">C184</f>
        <v>7</v>
      </c>
      <c r="U184" s="10">
        <f t="shared" ref="U184:U187" si="354">E184</f>
        <v>32</v>
      </c>
      <c r="V184">
        <f t="shared" ref="V184:V187" si="355">G184</f>
        <v>38</v>
      </c>
      <c r="W184" s="10">
        <f t="shared" ref="W184:W187" si="356">I184</f>
        <v>27</v>
      </c>
      <c r="X184" s="10">
        <f t="shared" ref="X184:X187" si="357">K184</f>
        <v>24</v>
      </c>
      <c r="Y184" s="11">
        <f t="shared" ref="Y184:Y187" si="358">SUM(T184:X184)</f>
        <v>128</v>
      </c>
      <c r="AA184" s="10"/>
      <c r="AB184" s="10"/>
      <c r="AC184" s="10"/>
      <c r="AD184" s="10"/>
      <c r="AE184" s="10"/>
      <c r="AF184" s="12"/>
      <c r="AG184" s="12">
        <f>$Y184*T188/$Y188</f>
        <v>7.0329670329670328</v>
      </c>
      <c r="AH184" s="12">
        <f t="shared" ref="AH184" si="359">$Y184*U188/$Y188</f>
        <v>25.787545787545788</v>
      </c>
      <c r="AI184" s="12">
        <f t="shared" ref="AI184" si="360">$Y184*V188/$Y188</f>
        <v>33.758241758241759</v>
      </c>
      <c r="AJ184" s="12">
        <f t="shared" ref="AJ184" si="361">$Y184*W188/$Y188</f>
        <v>28.131868131868131</v>
      </c>
      <c r="AK184" s="12">
        <f t="shared" ref="AK184" si="362">$Y184*X188/$Y188</f>
        <v>33.289377289377292</v>
      </c>
    </row>
    <row r="185" spans="1:37" x14ac:dyDescent="0.25">
      <c r="A185" s="3" t="s">
        <v>9</v>
      </c>
      <c r="B185" s="4">
        <v>3.1300000000000001E-2</v>
      </c>
      <c r="C185" s="5">
        <v>2</v>
      </c>
      <c r="D185" s="4">
        <v>0.15629999999999999</v>
      </c>
      <c r="E185" s="5">
        <v>10</v>
      </c>
      <c r="F185" s="4">
        <v>0.2344</v>
      </c>
      <c r="G185" s="5">
        <v>15</v>
      </c>
      <c r="H185" s="4">
        <v>0.2344</v>
      </c>
      <c r="I185" s="5">
        <v>15</v>
      </c>
      <c r="J185" s="4">
        <v>0.34380000000000011</v>
      </c>
      <c r="K185" s="5">
        <v>22</v>
      </c>
      <c r="L185" s="4">
        <v>0.2344</v>
      </c>
      <c r="M185" s="5">
        <v>64</v>
      </c>
      <c r="O185" s="8" t="s">
        <v>92</v>
      </c>
      <c r="P185" s="14">
        <f>SQRT(P184/(Y188*MIN(5-1,5-1)))</f>
        <v>0.13297792829645128</v>
      </c>
      <c r="Q185" s="10"/>
      <c r="R185" s="10"/>
      <c r="S185" s="10"/>
      <c r="T185" s="10">
        <f t="shared" si="353"/>
        <v>2</v>
      </c>
      <c r="U185" s="10">
        <f t="shared" si="354"/>
        <v>10</v>
      </c>
      <c r="V185">
        <f t="shared" si="355"/>
        <v>15</v>
      </c>
      <c r="W185" s="10">
        <f t="shared" si="356"/>
        <v>15</v>
      </c>
      <c r="X185" s="10">
        <f t="shared" si="357"/>
        <v>22</v>
      </c>
      <c r="Y185" s="11">
        <f t="shared" si="358"/>
        <v>64</v>
      </c>
      <c r="AA185" s="10"/>
      <c r="AB185" s="10"/>
      <c r="AC185" s="10"/>
      <c r="AD185" s="10"/>
      <c r="AE185" s="10"/>
      <c r="AF185" s="12"/>
      <c r="AG185" s="12">
        <f>$Y185*T188/$Y188</f>
        <v>3.5164835164835164</v>
      </c>
      <c r="AH185" s="12">
        <f t="shared" ref="AH185" si="363">$Y185*U188/$Y188</f>
        <v>12.893772893772894</v>
      </c>
      <c r="AI185" s="12">
        <f t="shared" ref="AI185" si="364">$Y185*V188/$Y188</f>
        <v>16.87912087912088</v>
      </c>
      <c r="AJ185" s="12">
        <f t="shared" ref="AJ185" si="365">$Y185*W188/$Y188</f>
        <v>14.065934065934066</v>
      </c>
      <c r="AK185" s="12">
        <f>$Y185*X188/$Y188</f>
        <v>16.644688644688646</v>
      </c>
    </row>
    <row r="186" spans="1:37" x14ac:dyDescent="0.25">
      <c r="A186" s="3" t="s">
        <v>10</v>
      </c>
      <c r="B186" s="4">
        <v>0</v>
      </c>
      <c r="C186" s="5">
        <v>0</v>
      </c>
      <c r="D186" s="4">
        <v>0</v>
      </c>
      <c r="E186" s="5">
        <v>0</v>
      </c>
      <c r="F186" s="4">
        <v>0.2</v>
      </c>
      <c r="G186" s="5">
        <v>2</v>
      </c>
      <c r="H186" s="4">
        <v>0.3</v>
      </c>
      <c r="I186" s="5">
        <v>3</v>
      </c>
      <c r="J186" s="4">
        <v>0.5</v>
      </c>
      <c r="K186" s="5">
        <v>5</v>
      </c>
      <c r="L186" s="4">
        <v>3.6600000000000001E-2</v>
      </c>
      <c r="M186" s="5">
        <v>10</v>
      </c>
      <c r="O186" s="10"/>
      <c r="P186" s="13" t="str">
        <f>IF(AND(P185&gt;0,P185&lt;=0.2),"Schwacher Zusammenhang",IF(AND(P185&gt;0.2,P185&lt;=0.6),"Mittlerer Zusammenhang",IF(P185&gt;0.6,"Starker Zusammenhang","")))</f>
        <v>Schwacher Zusammenhang</v>
      </c>
      <c r="Q186" s="5"/>
      <c r="R186" s="5"/>
      <c r="S186" s="10"/>
      <c r="T186" s="10">
        <f t="shared" si="353"/>
        <v>0</v>
      </c>
      <c r="U186" s="10">
        <f t="shared" si="354"/>
        <v>0</v>
      </c>
      <c r="V186">
        <f t="shared" si="355"/>
        <v>2</v>
      </c>
      <c r="W186" s="10">
        <f t="shared" si="356"/>
        <v>3</v>
      </c>
      <c r="X186" s="10">
        <f t="shared" si="357"/>
        <v>5</v>
      </c>
      <c r="Y186" s="11">
        <f t="shared" si="358"/>
        <v>10</v>
      </c>
      <c r="AA186" s="10"/>
      <c r="AB186" s="10"/>
      <c r="AC186" s="10"/>
      <c r="AD186" s="10"/>
      <c r="AE186" s="10"/>
      <c r="AF186" s="12"/>
      <c r="AG186" s="12">
        <f>$Y186*T188/$Y188</f>
        <v>0.5494505494505495</v>
      </c>
      <c r="AH186" s="12">
        <f t="shared" ref="AH186" si="366">$Y186*U188/$Y188</f>
        <v>2.0146520146520146</v>
      </c>
      <c r="AI186" s="12">
        <f t="shared" ref="AI186" si="367">$Y186*V188/$Y188</f>
        <v>2.6373626373626373</v>
      </c>
      <c r="AJ186" s="12">
        <f t="shared" ref="AJ186" si="368">$Y186*W188/$Y188</f>
        <v>2.197802197802198</v>
      </c>
      <c r="AK186" s="12">
        <f t="shared" ref="AK186" si="369">$Y186*X188/$Y188</f>
        <v>2.6007326007326008</v>
      </c>
    </row>
    <row r="187" spans="1:37" x14ac:dyDescent="0.25">
      <c r="A187" s="3" t="s">
        <v>11</v>
      </c>
      <c r="B187" s="4">
        <v>0</v>
      </c>
      <c r="C187" s="5">
        <v>0</v>
      </c>
      <c r="D187" s="4">
        <v>0</v>
      </c>
      <c r="E187" s="5">
        <v>0</v>
      </c>
      <c r="F187" s="4">
        <v>0</v>
      </c>
      <c r="G187" s="5">
        <v>0</v>
      </c>
      <c r="H187" s="4">
        <v>0.5</v>
      </c>
      <c r="I187" s="5">
        <v>2</v>
      </c>
      <c r="J187" s="4">
        <v>0.5</v>
      </c>
      <c r="K187" s="5">
        <v>2</v>
      </c>
      <c r="L187" s="4">
        <v>1.47E-2</v>
      </c>
      <c r="M187" s="5">
        <v>4</v>
      </c>
      <c r="Q187" s="5"/>
      <c r="R187" s="5"/>
      <c r="S187" s="10"/>
      <c r="T187" s="10">
        <f t="shared" si="353"/>
        <v>0</v>
      </c>
      <c r="U187" s="10">
        <f t="shared" si="354"/>
        <v>0</v>
      </c>
      <c r="V187">
        <f t="shared" si="355"/>
        <v>0</v>
      </c>
      <c r="W187" s="10">
        <f t="shared" si="356"/>
        <v>2</v>
      </c>
      <c r="X187" s="10">
        <f t="shared" si="357"/>
        <v>2</v>
      </c>
      <c r="Y187" s="11">
        <f t="shared" si="358"/>
        <v>4</v>
      </c>
      <c r="AF187" s="12"/>
      <c r="AG187" s="12">
        <f>$Y187*T188/$Y188</f>
        <v>0.21978021978021978</v>
      </c>
      <c r="AH187" s="12">
        <f t="shared" ref="AH187" si="370">$Y187*U188/$Y188</f>
        <v>0.80586080586080588</v>
      </c>
      <c r="AI187" s="12">
        <f t="shared" ref="AI187" si="371">$Y187*V188/$Y188</f>
        <v>1.054945054945055</v>
      </c>
      <c r="AJ187" s="12">
        <f t="shared" ref="AJ187" si="372">$Y187*W188/$Y188</f>
        <v>0.87912087912087911</v>
      </c>
      <c r="AK187" s="12">
        <f t="shared" ref="AK187" si="373">$Y187*X188/$Y188</f>
        <v>1.0402930402930404</v>
      </c>
    </row>
    <row r="188" spans="1:37" x14ac:dyDescent="0.25">
      <c r="A188" s="3" t="s">
        <v>6</v>
      </c>
      <c r="B188" s="6">
        <v>5.4899999999999997E-2</v>
      </c>
      <c r="C188" s="3">
        <v>15</v>
      </c>
      <c r="D188" s="6">
        <v>0.20150000000000001</v>
      </c>
      <c r="E188" s="3">
        <v>55</v>
      </c>
      <c r="F188" s="6">
        <v>0.26369999999999999</v>
      </c>
      <c r="G188" s="3">
        <v>72</v>
      </c>
      <c r="H188" s="6">
        <v>0.2198</v>
      </c>
      <c r="I188" s="3">
        <v>60</v>
      </c>
      <c r="J188" s="6">
        <v>0.2601</v>
      </c>
      <c r="K188" s="3">
        <v>71</v>
      </c>
      <c r="L188" s="6">
        <v>1</v>
      </c>
      <c r="M188" s="3">
        <v>273</v>
      </c>
      <c r="Q188" s="5"/>
      <c r="R188" s="5"/>
      <c r="S188" s="11"/>
      <c r="T188" s="11">
        <f t="shared" ref="T188" si="374">SUM(T183:T187)</f>
        <v>15</v>
      </c>
      <c r="U188" s="11">
        <f t="shared" ref="U188" si="375">SUM(U183:U187)</f>
        <v>55</v>
      </c>
      <c r="V188" s="11">
        <f t="shared" ref="V188" si="376">SUM(V183:V187)</f>
        <v>72</v>
      </c>
      <c r="W188" s="11">
        <f t="shared" ref="W188" si="377">SUM(W183:W187)</f>
        <v>60</v>
      </c>
      <c r="X188" s="11">
        <f t="shared" ref="X188" si="378">SUM(X183:X187)</f>
        <v>71</v>
      </c>
      <c r="Y188" s="10">
        <f>SUM(Y183:Y187)</f>
        <v>273</v>
      </c>
      <c r="AF188" s="12"/>
      <c r="AG188" s="12"/>
      <c r="AH188" s="12"/>
    </row>
    <row r="189" spans="1:37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273</v>
      </c>
    </row>
    <row r="190" spans="1:37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7" ht="18" x14ac:dyDescent="0.25">
      <c r="A192" s="1" t="s">
        <v>58</v>
      </c>
    </row>
    <row r="193" spans="1:37" x14ac:dyDescent="0.25">
      <c r="A193" s="2"/>
      <c r="B193" s="15" t="s">
        <v>39</v>
      </c>
      <c r="C193" s="16"/>
      <c r="D193" s="15" t="s">
        <v>40</v>
      </c>
      <c r="E193" s="16"/>
      <c r="F193" s="15" t="s">
        <v>41</v>
      </c>
      <c r="G193" s="16"/>
      <c r="H193" s="15" t="s">
        <v>42</v>
      </c>
      <c r="I193" s="16"/>
      <c r="J193" s="15" t="s">
        <v>43</v>
      </c>
      <c r="K193" s="16"/>
      <c r="L193" s="15" t="s">
        <v>6</v>
      </c>
      <c r="M193" s="16"/>
    </row>
    <row r="194" spans="1:37" x14ac:dyDescent="0.25">
      <c r="A194" s="3" t="s">
        <v>7</v>
      </c>
      <c r="B194" s="4">
        <v>0</v>
      </c>
      <c r="C194" s="5">
        <v>0</v>
      </c>
      <c r="D194" s="4">
        <v>4.4800000000000013E-2</v>
      </c>
      <c r="E194" s="5">
        <v>3</v>
      </c>
      <c r="F194" s="4">
        <v>0.17910000000000001</v>
      </c>
      <c r="G194" s="5">
        <v>12</v>
      </c>
      <c r="H194" s="4">
        <v>0.11940000000000001</v>
      </c>
      <c r="I194" s="5">
        <v>8</v>
      </c>
      <c r="J194" s="4">
        <v>0.65670000000000006</v>
      </c>
      <c r="K194" s="5">
        <v>44</v>
      </c>
      <c r="L194" s="4">
        <v>0.24540000000000001</v>
      </c>
      <c r="M194" s="5">
        <v>67</v>
      </c>
      <c r="O194" s="8" t="s">
        <v>88</v>
      </c>
      <c r="P194" s="9">
        <f>_xlfn.CHISQ.TEST(T194:X198,AG194:AK198)</f>
        <v>0.51846801804885645</v>
      </c>
      <c r="Q194" s="10"/>
      <c r="R194" s="10" t="s">
        <v>89</v>
      </c>
      <c r="S194" s="10"/>
      <c r="T194" s="10">
        <f>C194</f>
        <v>0</v>
      </c>
      <c r="U194" s="10">
        <f>E194</f>
        <v>3</v>
      </c>
      <c r="V194">
        <f>G194</f>
        <v>12</v>
      </c>
      <c r="W194" s="10">
        <f>I194</f>
        <v>8</v>
      </c>
      <c r="X194" s="10">
        <f>K194</f>
        <v>44</v>
      </c>
      <c r="Y194" s="11">
        <f>SUM(T194:X194)</f>
        <v>67</v>
      </c>
      <c r="AA194" s="10"/>
      <c r="AB194" s="10"/>
      <c r="AC194" s="10"/>
      <c r="AD194" s="10"/>
      <c r="AE194" s="10" t="s">
        <v>90</v>
      </c>
      <c r="AF194" s="12"/>
      <c r="AG194" s="12">
        <f>$Y194*T199/$Y199</f>
        <v>0.49084249084249082</v>
      </c>
      <c r="AH194" s="12">
        <f t="shared" ref="AH194" si="379">$Y194*U199/$Y199</f>
        <v>2.2087912087912089</v>
      </c>
      <c r="AI194" s="12">
        <f t="shared" ref="AI194" si="380">$Y194*V199/$Y199</f>
        <v>10.062271062271062</v>
      </c>
      <c r="AJ194" s="12">
        <f t="shared" ref="AJ194" si="381">$Y194*W199/$Y199</f>
        <v>13.252747252747254</v>
      </c>
      <c r="AK194" s="12">
        <f t="shared" ref="AK194" si="382">$Y194*X199/$Y199</f>
        <v>40.985347985347985</v>
      </c>
    </row>
    <row r="195" spans="1:37" x14ac:dyDescent="0.25">
      <c r="A195" s="3" t="s">
        <v>8</v>
      </c>
      <c r="B195" s="4">
        <v>1.5599999999999999E-2</v>
      </c>
      <c r="C195" s="5">
        <v>2</v>
      </c>
      <c r="D195" s="4">
        <v>3.1300000000000001E-2</v>
      </c>
      <c r="E195" s="5">
        <v>4</v>
      </c>
      <c r="F195" s="4">
        <v>0.1797</v>
      </c>
      <c r="G195" s="5">
        <v>23</v>
      </c>
      <c r="H195" s="4">
        <v>0.2422</v>
      </c>
      <c r="I195" s="5">
        <v>31</v>
      </c>
      <c r="J195" s="4">
        <v>0.53129999999999999</v>
      </c>
      <c r="K195" s="5">
        <v>68</v>
      </c>
      <c r="L195" s="4">
        <v>0.46889999999999998</v>
      </c>
      <c r="M195" s="5">
        <v>128</v>
      </c>
      <c r="O195" s="8" t="s">
        <v>91</v>
      </c>
      <c r="P195" s="13">
        <f>_xlfn.CHISQ.INV.RT(P194,16)</f>
        <v>15.08436994643918</v>
      </c>
      <c r="Q195" s="10"/>
      <c r="R195" s="10"/>
      <c r="S195" s="10"/>
      <c r="T195" s="10">
        <f t="shared" ref="T195:T198" si="383">C195</f>
        <v>2</v>
      </c>
      <c r="U195" s="10">
        <f t="shared" ref="U195:U198" si="384">E195</f>
        <v>4</v>
      </c>
      <c r="V195">
        <f t="shared" ref="V195:V198" si="385">G195</f>
        <v>23</v>
      </c>
      <c r="W195" s="10">
        <f t="shared" ref="W195:W198" si="386">I195</f>
        <v>31</v>
      </c>
      <c r="X195" s="10">
        <f t="shared" ref="X195:X198" si="387">K195</f>
        <v>68</v>
      </c>
      <c r="Y195" s="11">
        <f t="shared" ref="Y195:Y198" si="388">SUM(T195:X195)</f>
        <v>128</v>
      </c>
      <c r="AA195" s="10"/>
      <c r="AB195" s="10"/>
      <c r="AC195" s="10"/>
      <c r="AD195" s="10"/>
      <c r="AE195" s="10"/>
      <c r="AF195" s="12"/>
      <c r="AG195" s="12">
        <f>$Y195*T199/$Y199</f>
        <v>0.93772893772893773</v>
      </c>
      <c r="AH195" s="12">
        <f t="shared" ref="AH195" si="389">$Y195*U199/$Y199</f>
        <v>4.2197802197802199</v>
      </c>
      <c r="AI195" s="12">
        <f t="shared" ref="AI195" si="390">$Y195*V199/$Y199</f>
        <v>19.223443223443223</v>
      </c>
      <c r="AJ195" s="12">
        <f t="shared" ref="AJ195" si="391">$Y195*W199/$Y199</f>
        <v>25.318681318681318</v>
      </c>
      <c r="AK195" s="12">
        <f t="shared" ref="AK195" si="392">$Y195*X199/$Y199</f>
        <v>78.300366300366306</v>
      </c>
    </row>
    <row r="196" spans="1:37" x14ac:dyDescent="0.25">
      <c r="A196" s="3" t="s">
        <v>9</v>
      </c>
      <c r="B196" s="4">
        <v>0</v>
      </c>
      <c r="C196" s="5">
        <v>0</v>
      </c>
      <c r="D196" s="4">
        <v>1.5599999999999999E-2</v>
      </c>
      <c r="E196" s="5">
        <v>1</v>
      </c>
      <c r="F196" s="4">
        <v>7.8100000000000003E-2</v>
      </c>
      <c r="G196" s="5">
        <v>5</v>
      </c>
      <c r="H196" s="4">
        <v>0.1875</v>
      </c>
      <c r="I196" s="5">
        <v>12</v>
      </c>
      <c r="J196" s="4">
        <v>0.71879999999999999</v>
      </c>
      <c r="K196" s="5">
        <v>46</v>
      </c>
      <c r="L196" s="4">
        <v>0.2344</v>
      </c>
      <c r="M196" s="5">
        <v>64</v>
      </c>
      <c r="O196" s="8" t="s">
        <v>92</v>
      </c>
      <c r="P196" s="14">
        <f>SQRT(P195/(Y199*MIN(5-1,5-1)))</f>
        <v>0.11753095588812877</v>
      </c>
      <c r="Q196" s="10"/>
      <c r="R196" s="10"/>
      <c r="S196" s="10"/>
      <c r="T196" s="10">
        <f t="shared" si="383"/>
        <v>0</v>
      </c>
      <c r="U196" s="10">
        <f t="shared" si="384"/>
        <v>1</v>
      </c>
      <c r="V196">
        <f t="shared" si="385"/>
        <v>5</v>
      </c>
      <c r="W196" s="10">
        <f t="shared" si="386"/>
        <v>12</v>
      </c>
      <c r="X196" s="10">
        <f t="shared" si="387"/>
        <v>46</v>
      </c>
      <c r="Y196" s="11">
        <f t="shared" si="388"/>
        <v>64</v>
      </c>
      <c r="AA196" s="10"/>
      <c r="AB196" s="10"/>
      <c r="AC196" s="10"/>
      <c r="AD196" s="10"/>
      <c r="AE196" s="10"/>
      <c r="AF196" s="12"/>
      <c r="AG196" s="12">
        <f>$Y196*T199/$Y199</f>
        <v>0.46886446886446886</v>
      </c>
      <c r="AH196" s="12">
        <f t="shared" ref="AH196" si="393">$Y196*U199/$Y199</f>
        <v>2.1098901098901099</v>
      </c>
      <c r="AI196" s="12">
        <f t="shared" ref="AI196" si="394">$Y196*V199/$Y199</f>
        <v>9.6117216117216113</v>
      </c>
      <c r="AJ196" s="12">
        <f t="shared" ref="AJ196" si="395">$Y196*W199/$Y199</f>
        <v>12.659340659340659</v>
      </c>
      <c r="AK196" s="12">
        <f>$Y196*X199/$Y199</f>
        <v>39.150183150183153</v>
      </c>
    </row>
    <row r="197" spans="1:37" x14ac:dyDescent="0.25">
      <c r="A197" s="3" t="s">
        <v>10</v>
      </c>
      <c r="B197" s="4">
        <v>0</v>
      </c>
      <c r="C197" s="5">
        <v>0</v>
      </c>
      <c r="D197" s="4">
        <v>0.1</v>
      </c>
      <c r="E197" s="5">
        <v>1</v>
      </c>
      <c r="F197" s="4">
        <v>0.1</v>
      </c>
      <c r="G197" s="5">
        <v>1</v>
      </c>
      <c r="H197" s="4">
        <v>0.2</v>
      </c>
      <c r="I197" s="5">
        <v>2</v>
      </c>
      <c r="J197" s="4">
        <v>0.6</v>
      </c>
      <c r="K197" s="5">
        <v>6</v>
      </c>
      <c r="L197" s="4">
        <v>3.6600000000000001E-2</v>
      </c>
      <c r="M197" s="5">
        <v>10</v>
      </c>
      <c r="O197" s="10"/>
      <c r="P197" s="13" t="str">
        <f>IF(AND(P196&gt;0,P196&lt;=0.2),"Schwacher Zusammenhang",IF(AND(P196&gt;0.2,P196&lt;=0.6),"Mittlerer Zusammenhang",IF(P196&gt;0.6,"Starker Zusammenhang","")))</f>
        <v>Schwacher Zusammenhang</v>
      </c>
      <c r="Q197" s="5"/>
      <c r="R197" s="5"/>
      <c r="S197" s="10"/>
      <c r="T197" s="10">
        <f t="shared" si="383"/>
        <v>0</v>
      </c>
      <c r="U197" s="10">
        <f t="shared" si="384"/>
        <v>1</v>
      </c>
      <c r="V197">
        <f t="shared" si="385"/>
        <v>1</v>
      </c>
      <c r="W197" s="10">
        <f t="shared" si="386"/>
        <v>2</v>
      </c>
      <c r="X197" s="10">
        <f t="shared" si="387"/>
        <v>6</v>
      </c>
      <c r="Y197" s="11">
        <f t="shared" si="388"/>
        <v>10</v>
      </c>
      <c r="AA197" s="10"/>
      <c r="AB197" s="10"/>
      <c r="AC197" s="10"/>
      <c r="AD197" s="10"/>
      <c r="AE197" s="10"/>
      <c r="AF197" s="12"/>
      <c r="AG197" s="12">
        <f>$Y197*T199/$Y199</f>
        <v>7.3260073260073263E-2</v>
      </c>
      <c r="AH197" s="12">
        <f t="shared" ref="AH197" si="396">$Y197*U199/$Y199</f>
        <v>0.32967032967032966</v>
      </c>
      <c r="AI197" s="12">
        <f t="shared" ref="AI197" si="397">$Y197*V199/$Y199</f>
        <v>1.5018315018315018</v>
      </c>
      <c r="AJ197" s="12">
        <f t="shared" ref="AJ197" si="398">$Y197*W199/$Y199</f>
        <v>1.9780219780219781</v>
      </c>
      <c r="AK197" s="12">
        <f t="shared" ref="AK197" si="399">$Y197*X199/$Y199</f>
        <v>6.1172161172161168</v>
      </c>
    </row>
    <row r="198" spans="1:37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0</v>
      </c>
      <c r="G198" s="5">
        <v>0</v>
      </c>
      <c r="H198" s="4">
        <v>0.25</v>
      </c>
      <c r="I198" s="5">
        <v>1</v>
      </c>
      <c r="J198" s="4">
        <v>0.75</v>
      </c>
      <c r="K198" s="5">
        <v>3</v>
      </c>
      <c r="L198" s="4">
        <v>1.47E-2</v>
      </c>
      <c r="M198" s="5">
        <v>4</v>
      </c>
      <c r="Q198" s="5"/>
      <c r="R198" s="5"/>
      <c r="S198" s="10"/>
      <c r="T198" s="10">
        <f t="shared" si="383"/>
        <v>0</v>
      </c>
      <c r="U198" s="10">
        <f t="shared" si="384"/>
        <v>0</v>
      </c>
      <c r="V198">
        <f t="shared" si="385"/>
        <v>0</v>
      </c>
      <c r="W198" s="10">
        <f t="shared" si="386"/>
        <v>1</v>
      </c>
      <c r="X198" s="10">
        <f t="shared" si="387"/>
        <v>3</v>
      </c>
      <c r="Y198" s="11">
        <f t="shared" si="388"/>
        <v>4</v>
      </c>
      <c r="AF198" s="12"/>
      <c r="AG198" s="12">
        <f>$Y198*T199/$Y199</f>
        <v>2.9304029304029304E-2</v>
      </c>
      <c r="AH198" s="12">
        <f t="shared" ref="AH198" si="400">$Y198*U199/$Y199</f>
        <v>0.13186813186813187</v>
      </c>
      <c r="AI198" s="12">
        <f t="shared" ref="AI198" si="401">$Y198*V199/$Y199</f>
        <v>0.60073260073260071</v>
      </c>
      <c r="AJ198" s="12">
        <f t="shared" ref="AJ198" si="402">$Y198*W199/$Y199</f>
        <v>0.79120879120879117</v>
      </c>
      <c r="AK198" s="12">
        <f t="shared" ref="AK198" si="403">$Y198*X199/$Y199</f>
        <v>2.4468864468864471</v>
      </c>
    </row>
    <row r="199" spans="1:37" x14ac:dyDescent="0.25">
      <c r="A199" s="3" t="s">
        <v>6</v>
      </c>
      <c r="B199" s="6">
        <v>7.3000000000000001E-3</v>
      </c>
      <c r="C199" s="3">
        <v>2</v>
      </c>
      <c r="D199" s="6">
        <v>3.3000000000000002E-2</v>
      </c>
      <c r="E199" s="3">
        <v>9</v>
      </c>
      <c r="F199" s="6">
        <v>0.1502</v>
      </c>
      <c r="G199" s="3">
        <v>41</v>
      </c>
      <c r="H199" s="6">
        <v>0.1978</v>
      </c>
      <c r="I199" s="3">
        <v>54</v>
      </c>
      <c r="J199" s="6">
        <v>0.61170000000000002</v>
      </c>
      <c r="K199" s="3">
        <v>167</v>
      </c>
      <c r="L199" s="6">
        <v>1</v>
      </c>
      <c r="M199" s="3">
        <v>273</v>
      </c>
      <c r="Q199" s="5"/>
      <c r="R199" s="5"/>
      <c r="S199" s="11"/>
      <c r="T199" s="11">
        <f t="shared" ref="T199" si="404">SUM(T194:T198)</f>
        <v>2</v>
      </c>
      <c r="U199" s="11">
        <f t="shared" ref="U199" si="405">SUM(U194:U198)</f>
        <v>9</v>
      </c>
      <c r="V199" s="11">
        <f t="shared" ref="V199" si="406">SUM(V194:V198)</f>
        <v>41</v>
      </c>
      <c r="W199" s="11">
        <f t="shared" ref="W199" si="407">SUM(W194:W198)</f>
        <v>54</v>
      </c>
      <c r="X199" s="11">
        <f t="shared" ref="X199" si="408">SUM(X194:X198)</f>
        <v>167</v>
      </c>
      <c r="Y199" s="10">
        <f>SUM(Y194:Y198)</f>
        <v>273</v>
      </c>
      <c r="AF199" s="12"/>
      <c r="AG199" s="12"/>
      <c r="AH199" s="12"/>
    </row>
    <row r="200" spans="1:37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273</v>
      </c>
    </row>
    <row r="201" spans="1:37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7" ht="18" x14ac:dyDescent="0.25">
      <c r="A203" s="1" t="s">
        <v>59</v>
      </c>
    </row>
    <row r="204" spans="1:37" x14ac:dyDescent="0.25">
      <c r="A204" s="2"/>
      <c r="B204" s="15" t="s">
        <v>39</v>
      </c>
      <c r="C204" s="16"/>
      <c r="D204" s="15" t="s">
        <v>40</v>
      </c>
      <c r="E204" s="16"/>
      <c r="F204" s="15" t="s">
        <v>41</v>
      </c>
      <c r="G204" s="16"/>
      <c r="H204" s="15" t="s">
        <v>42</v>
      </c>
      <c r="I204" s="16"/>
      <c r="J204" s="15" t="s">
        <v>43</v>
      </c>
      <c r="K204" s="16"/>
      <c r="L204" s="15" t="s">
        <v>6</v>
      </c>
      <c r="M204" s="16"/>
    </row>
    <row r="205" spans="1:37" x14ac:dyDescent="0.25">
      <c r="A205" s="3" t="s">
        <v>7</v>
      </c>
      <c r="B205" s="4">
        <v>0.17910000000000001</v>
      </c>
      <c r="C205" s="5">
        <v>12</v>
      </c>
      <c r="D205" s="4">
        <v>0.31340000000000001</v>
      </c>
      <c r="E205" s="5">
        <v>21</v>
      </c>
      <c r="F205" s="4">
        <v>0.16420000000000001</v>
      </c>
      <c r="G205" s="5">
        <v>11</v>
      </c>
      <c r="H205" s="4">
        <v>0.1045</v>
      </c>
      <c r="I205" s="5">
        <v>7</v>
      </c>
      <c r="J205" s="4">
        <v>0.23880000000000001</v>
      </c>
      <c r="K205" s="5">
        <v>16</v>
      </c>
      <c r="L205" s="4">
        <v>0.24540000000000001</v>
      </c>
      <c r="M205" s="5">
        <v>67</v>
      </c>
      <c r="O205" s="8" t="s">
        <v>88</v>
      </c>
      <c r="P205" s="9">
        <f>_xlfn.CHISQ.TEST(T205:X209,AG205:AK209)</f>
        <v>6.0614187278089572E-2</v>
      </c>
      <c r="Q205" s="10"/>
      <c r="R205" s="10" t="s">
        <v>89</v>
      </c>
      <c r="S205" s="10"/>
      <c r="T205" s="10">
        <f>C205</f>
        <v>12</v>
      </c>
      <c r="U205" s="10">
        <f>E205</f>
        <v>21</v>
      </c>
      <c r="V205">
        <f>G205</f>
        <v>11</v>
      </c>
      <c r="W205" s="10">
        <f>I205</f>
        <v>7</v>
      </c>
      <c r="X205" s="10">
        <f>K205</f>
        <v>16</v>
      </c>
      <c r="Y205" s="11">
        <f>SUM(T205:X205)</f>
        <v>67</v>
      </c>
      <c r="AA205" s="10"/>
      <c r="AB205" s="10"/>
      <c r="AC205" s="10"/>
      <c r="AD205" s="10"/>
      <c r="AE205" s="10" t="s">
        <v>90</v>
      </c>
      <c r="AF205" s="12"/>
      <c r="AG205" s="12">
        <f>$Y205*T210/$Y210</f>
        <v>5.3992673992673996</v>
      </c>
      <c r="AH205" s="12">
        <f t="shared" ref="AH205" si="409">$Y205*U210/$Y210</f>
        <v>16.443223443223442</v>
      </c>
      <c r="AI205" s="12">
        <f t="shared" ref="AI205" si="410">$Y205*V210/$Y210</f>
        <v>14.234432234432234</v>
      </c>
      <c r="AJ205" s="12">
        <f t="shared" ref="AJ205" si="411">$Y205*W210/$Y210</f>
        <v>10.553113553113553</v>
      </c>
      <c r="AK205" s="12">
        <f t="shared" ref="AK205" si="412">$Y205*X210/$Y210</f>
        <v>20.369963369963369</v>
      </c>
    </row>
    <row r="206" spans="1:37" x14ac:dyDescent="0.25">
      <c r="A206" s="3" t="s">
        <v>8</v>
      </c>
      <c r="B206" s="4">
        <v>5.4699999999999999E-2</v>
      </c>
      <c r="C206" s="5">
        <v>7</v>
      </c>
      <c r="D206" s="4">
        <v>0.2344</v>
      </c>
      <c r="E206" s="5">
        <v>30</v>
      </c>
      <c r="F206" s="4">
        <v>0.25779999999999997</v>
      </c>
      <c r="G206" s="5">
        <v>33</v>
      </c>
      <c r="H206" s="4">
        <v>0.1719</v>
      </c>
      <c r="I206" s="5">
        <v>22</v>
      </c>
      <c r="J206" s="4">
        <v>0.28129999999999999</v>
      </c>
      <c r="K206" s="5">
        <v>36</v>
      </c>
      <c r="L206" s="4">
        <v>0.46889999999999998</v>
      </c>
      <c r="M206" s="5">
        <v>128</v>
      </c>
      <c r="O206" s="8" t="s">
        <v>91</v>
      </c>
      <c r="P206" s="13">
        <f>_xlfn.CHISQ.INV.RT(P205,16)</f>
        <v>25.55538339050447</v>
      </c>
      <c r="Q206" s="10"/>
      <c r="R206" s="10"/>
      <c r="S206" s="10"/>
      <c r="T206" s="10">
        <f t="shared" ref="T206:T209" si="413">C206</f>
        <v>7</v>
      </c>
      <c r="U206" s="10">
        <f t="shared" ref="U206:U209" si="414">E206</f>
        <v>30</v>
      </c>
      <c r="V206">
        <f t="shared" ref="V206:V209" si="415">G206</f>
        <v>33</v>
      </c>
      <c r="W206" s="10">
        <f t="shared" ref="W206:W209" si="416">I206</f>
        <v>22</v>
      </c>
      <c r="X206" s="10">
        <f t="shared" ref="X206:X209" si="417">K206</f>
        <v>36</v>
      </c>
      <c r="Y206" s="11">
        <f t="shared" ref="Y206:Y209" si="418">SUM(T206:X206)</f>
        <v>128</v>
      </c>
      <c r="AA206" s="10"/>
      <c r="AB206" s="10"/>
      <c r="AC206" s="10"/>
      <c r="AD206" s="10"/>
      <c r="AE206" s="10"/>
      <c r="AF206" s="12"/>
      <c r="AG206" s="12">
        <f>$Y206*T210/$Y210</f>
        <v>10.315018315018316</v>
      </c>
      <c r="AH206" s="12">
        <f t="shared" ref="AH206" si="419">$Y206*U210/$Y210</f>
        <v>31.413919413919412</v>
      </c>
      <c r="AI206" s="12">
        <f t="shared" ref="AI206" si="420">$Y206*V210/$Y210</f>
        <v>27.194139194139193</v>
      </c>
      <c r="AJ206" s="12">
        <f t="shared" ref="AJ206" si="421">$Y206*W210/$Y210</f>
        <v>20.161172161172161</v>
      </c>
      <c r="AK206" s="12">
        <f t="shared" ref="AK206" si="422">$Y206*X210/$Y210</f>
        <v>38.915750915750912</v>
      </c>
    </row>
    <row r="207" spans="1:37" x14ac:dyDescent="0.25">
      <c r="A207" s="3" t="s">
        <v>9</v>
      </c>
      <c r="B207" s="4">
        <v>3.1300000000000001E-2</v>
      </c>
      <c r="C207" s="5">
        <v>2</v>
      </c>
      <c r="D207" s="4">
        <v>0.1875</v>
      </c>
      <c r="E207" s="5">
        <v>12</v>
      </c>
      <c r="F207" s="4">
        <v>0.21879999999999999</v>
      </c>
      <c r="G207" s="5">
        <v>14</v>
      </c>
      <c r="H207" s="4">
        <v>0.1719</v>
      </c>
      <c r="I207" s="5">
        <v>11</v>
      </c>
      <c r="J207" s="4">
        <v>0.3906</v>
      </c>
      <c r="K207" s="5">
        <v>25</v>
      </c>
      <c r="L207" s="4">
        <v>0.2344</v>
      </c>
      <c r="M207" s="5">
        <v>64</v>
      </c>
      <c r="O207" s="8" t="s">
        <v>92</v>
      </c>
      <c r="P207" s="14">
        <f>SQRT(P206/(Y210*MIN(5-1,5-1)))</f>
        <v>0.15297831788269933</v>
      </c>
      <c r="Q207" s="10"/>
      <c r="R207" s="10"/>
      <c r="S207" s="10"/>
      <c r="T207" s="10">
        <f t="shared" si="413"/>
        <v>2</v>
      </c>
      <c r="U207" s="10">
        <f t="shared" si="414"/>
        <v>12</v>
      </c>
      <c r="V207">
        <f t="shared" si="415"/>
        <v>14</v>
      </c>
      <c r="W207" s="10">
        <f t="shared" si="416"/>
        <v>11</v>
      </c>
      <c r="X207" s="10">
        <f t="shared" si="417"/>
        <v>25</v>
      </c>
      <c r="Y207" s="11">
        <f t="shared" si="418"/>
        <v>64</v>
      </c>
      <c r="AA207" s="10"/>
      <c r="AB207" s="10"/>
      <c r="AC207" s="10"/>
      <c r="AD207" s="10"/>
      <c r="AE207" s="10"/>
      <c r="AF207" s="12"/>
      <c r="AG207" s="12">
        <f>$Y207*T210/$Y210</f>
        <v>5.1575091575091578</v>
      </c>
      <c r="AH207" s="12">
        <f t="shared" ref="AH207" si="423">$Y207*U210/$Y210</f>
        <v>15.706959706959706</v>
      </c>
      <c r="AI207" s="12">
        <f t="shared" ref="AI207" si="424">$Y207*V210/$Y210</f>
        <v>13.597069597069597</v>
      </c>
      <c r="AJ207" s="12">
        <f t="shared" ref="AJ207" si="425">$Y207*W210/$Y210</f>
        <v>10.08058608058608</v>
      </c>
      <c r="AK207" s="12">
        <f>$Y207*X210/$Y210</f>
        <v>19.457875457875456</v>
      </c>
    </row>
    <row r="208" spans="1:37" x14ac:dyDescent="0.25">
      <c r="A208" s="3" t="s">
        <v>10</v>
      </c>
      <c r="B208" s="4">
        <v>0.1</v>
      </c>
      <c r="C208" s="5">
        <v>1</v>
      </c>
      <c r="D208" s="4">
        <v>0.2</v>
      </c>
      <c r="E208" s="5">
        <v>2</v>
      </c>
      <c r="F208" s="4">
        <v>0</v>
      </c>
      <c r="G208" s="5">
        <v>0</v>
      </c>
      <c r="H208" s="4">
        <v>0.2</v>
      </c>
      <c r="I208" s="5">
        <v>2</v>
      </c>
      <c r="J208" s="4">
        <v>0.5</v>
      </c>
      <c r="K208" s="5">
        <v>5</v>
      </c>
      <c r="L208" s="4">
        <v>3.6600000000000001E-2</v>
      </c>
      <c r="M208" s="5">
        <v>10</v>
      </c>
      <c r="O208" s="10"/>
      <c r="P208" s="13" t="str">
        <f>IF(AND(P207&gt;0,P207&lt;=0.2),"Schwacher Zusammenhang",IF(AND(P207&gt;0.2,P207&lt;=0.6),"Mittlerer Zusammenhang",IF(P207&gt;0.6,"Starker Zusammenhang","")))</f>
        <v>Schwacher Zusammenhang</v>
      </c>
      <c r="Q208" s="5"/>
      <c r="R208" s="5"/>
      <c r="S208" s="10"/>
      <c r="T208" s="10">
        <f t="shared" si="413"/>
        <v>1</v>
      </c>
      <c r="U208" s="10">
        <f t="shared" si="414"/>
        <v>2</v>
      </c>
      <c r="V208">
        <f t="shared" si="415"/>
        <v>0</v>
      </c>
      <c r="W208" s="10">
        <f t="shared" si="416"/>
        <v>2</v>
      </c>
      <c r="X208" s="10">
        <f t="shared" si="417"/>
        <v>5</v>
      </c>
      <c r="Y208" s="11">
        <f t="shared" si="418"/>
        <v>10</v>
      </c>
      <c r="AA208" s="10"/>
      <c r="AB208" s="10"/>
      <c r="AC208" s="10"/>
      <c r="AD208" s="10"/>
      <c r="AE208" s="10"/>
      <c r="AF208" s="12"/>
      <c r="AG208" s="12">
        <f>$Y208*T210/$Y210</f>
        <v>0.80586080586080588</v>
      </c>
      <c r="AH208" s="12">
        <f t="shared" ref="AH208" si="426">$Y208*U210/$Y210</f>
        <v>2.4542124542124544</v>
      </c>
      <c r="AI208" s="12">
        <f t="shared" ref="AI208" si="427">$Y208*V210/$Y210</f>
        <v>2.1245421245421245</v>
      </c>
      <c r="AJ208" s="12">
        <f t="shared" ref="AJ208" si="428">$Y208*W210/$Y210</f>
        <v>1.575091575091575</v>
      </c>
      <c r="AK208" s="12">
        <f t="shared" ref="AK208" si="429">$Y208*X210/$Y210</f>
        <v>3.0402930402930401</v>
      </c>
    </row>
    <row r="209" spans="1:37" x14ac:dyDescent="0.25">
      <c r="A209" s="3" t="s">
        <v>11</v>
      </c>
      <c r="B209" s="4">
        <v>0</v>
      </c>
      <c r="C209" s="5">
        <v>0</v>
      </c>
      <c r="D209" s="4">
        <v>0.5</v>
      </c>
      <c r="E209" s="5">
        <v>2</v>
      </c>
      <c r="F209" s="4">
        <v>0</v>
      </c>
      <c r="G209" s="5">
        <v>0</v>
      </c>
      <c r="H209" s="4">
        <v>0.25</v>
      </c>
      <c r="I209" s="5">
        <v>1</v>
      </c>
      <c r="J209" s="4">
        <v>0.25</v>
      </c>
      <c r="K209" s="5">
        <v>1</v>
      </c>
      <c r="L209" s="4">
        <v>1.47E-2</v>
      </c>
      <c r="M209" s="5">
        <v>4</v>
      </c>
      <c r="Q209" s="5"/>
      <c r="R209" s="5"/>
      <c r="S209" s="10"/>
      <c r="T209" s="10">
        <f t="shared" si="413"/>
        <v>0</v>
      </c>
      <c r="U209" s="10">
        <f t="shared" si="414"/>
        <v>2</v>
      </c>
      <c r="V209">
        <f t="shared" si="415"/>
        <v>0</v>
      </c>
      <c r="W209" s="10">
        <f t="shared" si="416"/>
        <v>1</v>
      </c>
      <c r="X209" s="10">
        <f t="shared" si="417"/>
        <v>1</v>
      </c>
      <c r="Y209" s="11">
        <f t="shared" si="418"/>
        <v>4</v>
      </c>
      <c r="AF209" s="12"/>
      <c r="AG209" s="12">
        <f>$Y209*T210/$Y210</f>
        <v>0.32234432234432236</v>
      </c>
      <c r="AH209" s="12">
        <f t="shared" ref="AH209" si="430">$Y209*U210/$Y210</f>
        <v>0.98168498168498164</v>
      </c>
      <c r="AI209" s="12">
        <f t="shared" ref="AI209" si="431">$Y209*V210/$Y210</f>
        <v>0.8498168498168498</v>
      </c>
      <c r="AJ209" s="12">
        <f t="shared" ref="AJ209" si="432">$Y209*W210/$Y210</f>
        <v>0.63003663003663002</v>
      </c>
      <c r="AK209" s="12">
        <f t="shared" ref="AK209" si="433">$Y209*X210/$Y210</f>
        <v>1.216117216117216</v>
      </c>
    </row>
    <row r="210" spans="1:37" x14ac:dyDescent="0.25">
      <c r="A210" s="3" t="s">
        <v>6</v>
      </c>
      <c r="B210" s="6">
        <v>8.0600000000000005E-2</v>
      </c>
      <c r="C210" s="3">
        <v>22</v>
      </c>
      <c r="D210" s="6">
        <v>0.24540000000000001</v>
      </c>
      <c r="E210" s="3">
        <v>67</v>
      </c>
      <c r="F210" s="6">
        <v>0.21249999999999999</v>
      </c>
      <c r="G210" s="3">
        <v>58</v>
      </c>
      <c r="H210" s="6">
        <v>0.1575</v>
      </c>
      <c r="I210" s="3">
        <v>43</v>
      </c>
      <c r="J210" s="6">
        <v>0.30399999999999999</v>
      </c>
      <c r="K210" s="3">
        <v>83</v>
      </c>
      <c r="L210" s="6">
        <v>1</v>
      </c>
      <c r="M210" s="3">
        <v>273</v>
      </c>
      <c r="Q210" s="5"/>
      <c r="R210" s="5"/>
      <c r="S210" s="11"/>
      <c r="T210" s="11">
        <f t="shared" ref="T210" si="434">SUM(T205:T209)</f>
        <v>22</v>
      </c>
      <c r="U210" s="11">
        <f t="shared" ref="U210" si="435">SUM(U205:U209)</f>
        <v>67</v>
      </c>
      <c r="V210" s="11">
        <f t="shared" ref="V210" si="436">SUM(V205:V209)</f>
        <v>58</v>
      </c>
      <c r="W210" s="11">
        <f t="shared" ref="W210" si="437">SUM(W205:W209)</f>
        <v>43</v>
      </c>
      <c r="X210" s="11">
        <f t="shared" ref="X210" si="438">SUM(X205:X209)</f>
        <v>83</v>
      </c>
      <c r="Y210" s="10">
        <f>SUM(Y205:Y209)</f>
        <v>273</v>
      </c>
      <c r="AF210" s="12"/>
      <c r="AG210" s="12"/>
      <c r="AH210" s="12"/>
    </row>
    <row r="211" spans="1:37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273</v>
      </c>
    </row>
    <row r="212" spans="1:37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7" ht="18" x14ac:dyDescent="0.25">
      <c r="A214" s="1" t="s">
        <v>60</v>
      </c>
    </row>
    <row r="215" spans="1:37" ht="18" x14ac:dyDescent="0.25">
      <c r="A215" s="1" t="s">
        <v>61</v>
      </c>
    </row>
    <row r="216" spans="1:37" x14ac:dyDescent="0.25">
      <c r="A216" s="2"/>
      <c r="B216" s="15" t="s">
        <v>39</v>
      </c>
      <c r="C216" s="16"/>
      <c r="D216" s="15" t="s">
        <v>40</v>
      </c>
      <c r="E216" s="16"/>
      <c r="F216" s="15" t="s">
        <v>41</v>
      </c>
      <c r="G216" s="16"/>
      <c r="H216" s="15" t="s">
        <v>42</v>
      </c>
      <c r="I216" s="16"/>
      <c r="J216" s="15" t="s">
        <v>43</v>
      </c>
      <c r="K216" s="16"/>
      <c r="L216" s="15" t="s">
        <v>6</v>
      </c>
      <c r="M216" s="16"/>
    </row>
    <row r="217" spans="1:37" x14ac:dyDescent="0.25">
      <c r="A217" s="3" t="s">
        <v>7</v>
      </c>
      <c r="B217" s="4">
        <v>0.14929999999999999</v>
      </c>
      <c r="C217" s="5">
        <v>10</v>
      </c>
      <c r="D217" s="4">
        <v>0.40300000000000002</v>
      </c>
      <c r="E217" s="5">
        <v>27</v>
      </c>
      <c r="F217" s="4">
        <v>0.29849999999999999</v>
      </c>
      <c r="G217" s="5">
        <v>20</v>
      </c>
      <c r="H217" s="4">
        <v>0.1045</v>
      </c>
      <c r="I217" s="5">
        <v>7</v>
      </c>
      <c r="J217" s="4">
        <v>4.4800000000000013E-2</v>
      </c>
      <c r="K217" s="5">
        <v>3</v>
      </c>
      <c r="L217" s="4">
        <v>0.24540000000000001</v>
      </c>
      <c r="M217" s="5">
        <v>67</v>
      </c>
      <c r="O217" s="8" t="s">
        <v>88</v>
      </c>
      <c r="P217" s="9">
        <f>_xlfn.CHISQ.TEST(T217:X221,AG217:AK221)</f>
        <v>9.3769680057807919E-2</v>
      </c>
      <c r="Q217" s="10"/>
      <c r="R217" s="10" t="s">
        <v>89</v>
      </c>
      <c r="S217" s="10"/>
      <c r="T217" s="10">
        <f>C217</f>
        <v>10</v>
      </c>
      <c r="U217" s="10">
        <f>E217</f>
        <v>27</v>
      </c>
      <c r="V217">
        <f>G217</f>
        <v>20</v>
      </c>
      <c r="W217" s="10">
        <f>I217</f>
        <v>7</v>
      </c>
      <c r="X217" s="10">
        <f>K217</f>
        <v>3</v>
      </c>
      <c r="Y217" s="11">
        <f>SUM(T217:X217)</f>
        <v>67</v>
      </c>
      <c r="AA217" s="10"/>
      <c r="AB217" s="10"/>
      <c r="AC217" s="10"/>
      <c r="AD217" s="10"/>
      <c r="AE217" s="10" t="s">
        <v>90</v>
      </c>
      <c r="AF217" s="12"/>
      <c r="AG217" s="12">
        <f>$Y217*T222/$Y222</f>
        <v>9.0805860805860803</v>
      </c>
      <c r="AH217" s="12">
        <f t="shared" ref="AH217" si="439">$Y217*U222/$Y222</f>
        <v>26.750915750915752</v>
      </c>
      <c r="AI217" s="12">
        <f t="shared" ref="AI217" si="440">$Y217*V222/$Y222</f>
        <v>23.069597069597069</v>
      </c>
      <c r="AJ217" s="12">
        <f t="shared" ref="AJ217" si="441">$Y217*W222/$Y222</f>
        <v>5.6446886446886451</v>
      </c>
      <c r="AK217" s="12">
        <f t="shared" ref="AK217" si="442">$Y217*X222/$Y222</f>
        <v>2.4542124542124544</v>
      </c>
    </row>
    <row r="218" spans="1:37" x14ac:dyDescent="0.25">
      <c r="A218" s="3" t="s">
        <v>8</v>
      </c>
      <c r="B218" s="4">
        <v>0.1094</v>
      </c>
      <c r="C218" s="5">
        <v>14</v>
      </c>
      <c r="D218" s="4">
        <v>0.46089999999999998</v>
      </c>
      <c r="E218" s="5">
        <v>59</v>
      </c>
      <c r="F218" s="4">
        <v>0.3281</v>
      </c>
      <c r="G218" s="5">
        <v>42</v>
      </c>
      <c r="H218" s="4">
        <v>8.5900000000000004E-2</v>
      </c>
      <c r="I218" s="5">
        <v>11</v>
      </c>
      <c r="J218" s="4">
        <v>1.5599999999999999E-2</v>
      </c>
      <c r="K218" s="5">
        <v>2</v>
      </c>
      <c r="L218" s="4">
        <v>0.46889999999999998</v>
      </c>
      <c r="M218" s="5">
        <v>128</v>
      </c>
      <c r="O218" s="8" t="s">
        <v>91</v>
      </c>
      <c r="P218" s="13">
        <f>_xlfn.CHISQ.INV.RT(P217,16)</f>
        <v>23.808571258798466</v>
      </c>
      <c r="Q218" s="10"/>
      <c r="R218" s="10"/>
      <c r="S218" s="10"/>
      <c r="T218" s="10">
        <f t="shared" ref="T218:T221" si="443">C218</f>
        <v>14</v>
      </c>
      <c r="U218" s="10">
        <f t="shared" ref="U218:U221" si="444">E218</f>
        <v>59</v>
      </c>
      <c r="V218">
        <f t="shared" ref="V218:V221" si="445">G218</f>
        <v>42</v>
      </c>
      <c r="W218" s="10">
        <f t="shared" ref="W218:W221" si="446">I218</f>
        <v>11</v>
      </c>
      <c r="X218" s="10">
        <f t="shared" ref="X218:X221" si="447">K218</f>
        <v>2</v>
      </c>
      <c r="Y218" s="11">
        <f t="shared" ref="Y218:Y221" si="448">SUM(T218:X218)</f>
        <v>128</v>
      </c>
      <c r="AA218" s="10"/>
      <c r="AB218" s="10"/>
      <c r="AC218" s="10"/>
      <c r="AD218" s="10"/>
      <c r="AE218" s="10"/>
      <c r="AF218" s="12"/>
      <c r="AG218" s="12">
        <f>$Y218*T222/$Y222</f>
        <v>17.347985347985347</v>
      </c>
      <c r="AH218" s="12">
        <f t="shared" ref="AH218" si="449">$Y218*U222/$Y222</f>
        <v>51.106227106227109</v>
      </c>
      <c r="AI218" s="12">
        <f t="shared" ref="AI218" si="450">$Y218*V222/$Y222</f>
        <v>44.073260073260073</v>
      </c>
      <c r="AJ218" s="12">
        <f t="shared" ref="AJ218" si="451">$Y218*W222/$Y222</f>
        <v>10.783882783882785</v>
      </c>
      <c r="AK218" s="12">
        <f t="shared" ref="AK218" si="452">$Y218*X222/$Y222</f>
        <v>4.6886446886446889</v>
      </c>
    </row>
    <row r="219" spans="1:37" x14ac:dyDescent="0.25">
      <c r="A219" s="3" t="s">
        <v>9</v>
      </c>
      <c r="B219" s="4">
        <v>0.15629999999999999</v>
      </c>
      <c r="C219" s="5">
        <v>10</v>
      </c>
      <c r="D219" s="4">
        <v>0.34380000000000011</v>
      </c>
      <c r="E219" s="5">
        <v>22</v>
      </c>
      <c r="F219" s="4">
        <v>0.40630000000000011</v>
      </c>
      <c r="G219" s="5">
        <v>26</v>
      </c>
      <c r="H219" s="4">
        <v>6.25E-2</v>
      </c>
      <c r="I219" s="5">
        <v>4</v>
      </c>
      <c r="J219" s="4">
        <v>3.1300000000000001E-2</v>
      </c>
      <c r="K219" s="5">
        <v>2</v>
      </c>
      <c r="L219" s="4">
        <v>0.2344</v>
      </c>
      <c r="M219" s="5">
        <v>64</v>
      </c>
      <c r="O219" s="8" t="s">
        <v>92</v>
      </c>
      <c r="P219" s="14">
        <f>SQRT(P218/(Y222*MIN(5-1,5-1)))</f>
        <v>0.14765744455653304</v>
      </c>
      <c r="Q219" s="10"/>
      <c r="R219" s="10"/>
      <c r="S219" s="10"/>
      <c r="T219" s="10">
        <f t="shared" si="443"/>
        <v>10</v>
      </c>
      <c r="U219" s="10">
        <f t="shared" si="444"/>
        <v>22</v>
      </c>
      <c r="V219">
        <f t="shared" si="445"/>
        <v>26</v>
      </c>
      <c r="W219" s="10">
        <f t="shared" si="446"/>
        <v>4</v>
      </c>
      <c r="X219" s="10">
        <f t="shared" si="447"/>
        <v>2</v>
      </c>
      <c r="Y219" s="11">
        <f t="shared" si="448"/>
        <v>64</v>
      </c>
      <c r="AA219" s="10"/>
      <c r="AB219" s="10"/>
      <c r="AC219" s="10"/>
      <c r="AD219" s="10"/>
      <c r="AE219" s="10"/>
      <c r="AF219" s="12"/>
      <c r="AG219" s="12">
        <f>$Y219*T222/$Y222</f>
        <v>8.6739926739926734</v>
      </c>
      <c r="AH219" s="12">
        <f t="shared" ref="AH219" si="453">$Y219*U222/$Y222</f>
        <v>25.553113553113555</v>
      </c>
      <c r="AI219" s="12">
        <f t="shared" ref="AI219" si="454">$Y219*V222/$Y222</f>
        <v>22.036630036630036</v>
      </c>
      <c r="AJ219" s="12">
        <f t="shared" ref="AJ219" si="455">$Y219*W222/$Y222</f>
        <v>5.3919413919413923</v>
      </c>
      <c r="AK219" s="12">
        <f>$Y219*X222/$Y222</f>
        <v>2.3443223443223444</v>
      </c>
    </row>
    <row r="220" spans="1:37" x14ac:dyDescent="0.25">
      <c r="A220" s="3" t="s">
        <v>10</v>
      </c>
      <c r="B220" s="4">
        <v>0.2</v>
      </c>
      <c r="C220" s="5">
        <v>2</v>
      </c>
      <c r="D220" s="4">
        <v>0.1</v>
      </c>
      <c r="E220" s="5">
        <v>1</v>
      </c>
      <c r="F220" s="4">
        <v>0.4</v>
      </c>
      <c r="G220" s="5">
        <v>4</v>
      </c>
      <c r="H220" s="4">
        <v>0.1</v>
      </c>
      <c r="I220" s="5">
        <v>1</v>
      </c>
      <c r="J220" s="4">
        <v>0.2</v>
      </c>
      <c r="K220" s="5">
        <v>2</v>
      </c>
      <c r="L220" s="4">
        <v>3.6600000000000001E-2</v>
      </c>
      <c r="M220" s="5">
        <v>10</v>
      </c>
      <c r="O220" s="10"/>
      <c r="P220" s="13" t="str">
        <f>IF(AND(P219&gt;0,P219&lt;=0.2),"Schwacher Zusammenhang",IF(AND(P219&gt;0.2,P219&lt;=0.6),"Mittlerer Zusammenhang",IF(P219&gt;0.6,"Starker Zusammenhang","")))</f>
        <v>Schwacher Zusammenhang</v>
      </c>
      <c r="Q220" s="5"/>
      <c r="R220" s="5"/>
      <c r="S220" s="10"/>
      <c r="T220" s="10">
        <f t="shared" si="443"/>
        <v>2</v>
      </c>
      <c r="U220" s="10">
        <f t="shared" si="444"/>
        <v>1</v>
      </c>
      <c r="V220">
        <f t="shared" si="445"/>
        <v>4</v>
      </c>
      <c r="W220" s="10">
        <f t="shared" si="446"/>
        <v>1</v>
      </c>
      <c r="X220" s="10">
        <f t="shared" si="447"/>
        <v>2</v>
      </c>
      <c r="Y220" s="11">
        <f t="shared" si="448"/>
        <v>10</v>
      </c>
      <c r="AA220" s="10"/>
      <c r="AB220" s="10"/>
      <c r="AC220" s="10"/>
      <c r="AD220" s="10"/>
      <c r="AE220" s="10"/>
      <c r="AF220" s="12"/>
      <c r="AG220" s="12">
        <f>$Y220*T222/$Y222</f>
        <v>1.3553113553113554</v>
      </c>
      <c r="AH220" s="12">
        <f t="shared" ref="AH220" si="456">$Y220*U222/$Y222</f>
        <v>3.9926739926739927</v>
      </c>
      <c r="AI220" s="12">
        <f t="shared" ref="AI220" si="457">$Y220*V222/$Y222</f>
        <v>3.4432234432234434</v>
      </c>
      <c r="AJ220" s="12">
        <f t="shared" ref="AJ220" si="458">$Y220*W222/$Y222</f>
        <v>0.8424908424908425</v>
      </c>
      <c r="AK220" s="12">
        <f t="shared" ref="AK220" si="459">$Y220*X222/$Y222</f>
        <v>0.36630036630036628</v>
      </c>
    </row>
    <row r="221" spans="1:37" x14ac:dyDescent="0.25">
      <c r="A221" s="3" t="s">
        <v>11</v>
      </c>
      <c r="B221" s="4">
        <v>0.25</v>
      </c>
      <c r="C221" s="5">
        <v>1</v>
      </c>
      <c r="D221" s="4">
        <v>0</v>
      </c>
      <c r="E221" s="5">
        <v>0</v>
      </c>
      <c r="F221" s="4">
        <v>0.5</v>
      </c>
      <c r="G221" s="5">
        <v>2</v>
      </c>
      <c r="H221" s="4">
        <v>0</v>
      </c>
      <c r="I221" s="5">
        <v>0</v>
      </c>
      <c r="J221" s="4">
        <v>0.25</v>
      </c>
      <c r="K221" s="5">
        <v>1</v>
      </c>
      <c r="L221" s="4">
        <v>1.47E-2</v>
      </c>
      <c r="M221" s="5">
        <v>4</v>
      </c>
      <c r="Q221" s="5"/>
      <c r="R221" s="5"/>
      <c r="S221" s="10"/>
      <c r="T221" s="10">
        <f t="shared" si="443"/>
        <v>1</v>
      </c>
      <c r="U221" s="10">
        <f t="shared" si="444"/>
        <v>0</v>
      </c>
      <c r="V221">
        <f t="shared" si="445"/>
        <v>2</v>
      </c>
      <c r="W221" s="10">
        <f t="shared" si="446"/>
        <v>0</v>
      </c>
      <c r="X221" s="10">
        <f t="shared" si="447"/>
        <v>1</v>
      </c>
      <c r="Y221" s="11">
        <f t="shared" si="448"/>
        <v>4</v>
      </c>
      <c r="AF221" s="12"/>
      <c r="AG221" s="12">
        <f>$Y221*T222/$Y222</f>
        <v>0.54212454212454209</v>
      </c>
      <c r="AH221" s="12">
        <f t="shared" ref="AH221" si="460">$Y221*U222/$Y222</f>
        <v>1.5970695970695972</v>
      </c>
      <c r="AI221" s="12">
        <f t="shared" ref="AI221" si="461">$Y221*V222/$Y222</f>
        <v>1.3772893772893773</v>
      </c>
      <c r="AJ221" s="12">
        <f t="shared" ref="AJ221" si="462">$Y221*W222/$Y222</f>
        <v>0.33699633699633702</v>
      </c>
      <c r="AK221" s="12">
        <f t="shared" ref="AK221" si="463">$Y221*X222/$Y222</f>
        <v>0.14652014652014653</v>
      </c>
    </row>
    <row r="222" spans="1:37" x14ac:dyDescent="0.25">
      <c r="A222" s="3" t="s">
        <v>6</v>
      </c>
      <c r="B222" s="6">
        <v>0.13550000000000001</v>
      </c>
      <c r="C222" s="3">
        <v>37</v>
      </c>
      <c r="D222" s="6">
        <v>0.39929999999999999</v>
      </c>
      <c r="E222" s="3">
        <v>109</v>
      </c>
      <c r="F222" s="6">
        <v>0.34429999999999999</v>
      </c>
      <c r="G222" s="3">
        <v>94</v>
      </c>
      <c r="H222" s="6">
        <v>8.4199999999999997E-2</v>
      </c>
      <c r="I222" s="3">
        <v>23</v>
      </c>
      <c r="J222" s="6">
        <v>3.6600000000000001E-2</v>
      </c>
      <c r="K222" s="3">
        <v>10</v>
      </c>
      <c r="L222" s="6">
        <v>1</v>
      </c>
      <c r="M222" s="3">
        <v>273</v>
      </c>
      <c r="Q222" s="5"/>
      <c r="R222" s="5"/>
      <c r="S222" s="11"/>
      <c r="T222" s="11">
        <f t="shared" ref="T222" si="464">SUM(T217:T221)</f>
        <v>37</v>
      </c>
      <c r="U222" s="11">
        <f t="shared" ref="U222" si="465">SUM(U217:U221)</f>
        <v>109</v>
      </c>
      <c r="V222" s="11">
        <f t="shared" ref="V222" si="466">SUM(V217:V221)</f>
        <v>94</v>
      </c>
      <c r="W222" s="11">
        <f t="shared" ref="W222" si="467">SUM(W217:W221)</f>
        <v>23</v>
      </c>
      <c r="X222" s="11">
        <f t="shared" ref="X222" si="468">SUM(X217:X221)</f>
        <v>10</v>
      </c>
      <c r="Y222" s="10">
        <f>SUM(Y217:Y221)</f>
        <v>273</v>
      </c>
      <c r="AF222" s="12"/>
      <c r="AG222" s="12"/>
      <c r="AH222" s="12"/>
    </row>
    <row r="223" spans="1:37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273</v>
      </c>
    </row>
    <row r="224" spans="1:37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7" ht="18" x14ac:dyDescent="0.25">
      <c r="A226" s="1" t="s">
        <v>62</v>
      </c>
    </row>
    <row r="227" spans="1:37" x14ac:dyDescent="0.25">
      <c r="A227" s="2"/>
      <c r="B227" s="15" t="s">
        <v>39</v>
      </c>
      <c r="C227" s="16"/>
      <c r="D227" s="15" t="s">
        <v>40</v>
      </c>
      <c r="E227" s="16"/>
      <c r="F227" s="15" t="s">
        <v>41</v>
      </c>
      <c r="G227" s="16"/>
      <c r="H227" s="15" t="s">
        <v>42</v>
      </c>
      <c r="I227" s="16"/>
      <c r="J227" s="15" t="s">
        <v>43</v>
      </c>
      <c r="K227" s="16"/>
      <c r="L227" s="15" t="s">
        <v>6</v>
      </c>
      <c r="M227" s="16"/>
    </row>
    <row r="228" spans="1:37" x14ac:dyDescent="0.25">
      <c r="A228" s="3" t="s">
        <v>7</v>
      </c>
      <c r="B228" s="4">
        <v>0.19400000000000001</v>
      </c>
      <c r="C228" s="5">
        <v>13</v>
      </c>
      <c r="D228" s="4">
        <v>0.3881</v>
      </c>
      <c r="E228" s="5">
        <v>26</v>
      </c>
      <c r="F228" s="4">
        <v>0.29849999999999999</v>
      </c>
      <c r="G228" s="5">
        <v>20</v>
      </c>
      <c r="H228" s="4">
        <v>8.9600000000000013E-2</v>
      </c>
      <c r="I228" s="5">
        <v>6</v>
      </c>
      <c r="J228" s="4">
        <v>2.9899999999999999E-2</v>
      </c>
      <c r="K228" s="5">
        <v>2</v>
      </c>
      <c r="L228" s="4">
        <v>0.24540000000000001</v>
      </c>
      <c r="M228" s="5">
        <v>67</v>
      </c>
      <c r="O228" s="8" t="s">
        <v>88</v>
      </c>
      <c r="P228" s="9">
        <f>_xlfn.CHISQ.TEST(T228:X232,AG228:AK232)</f>
        <v>7.1811817080908488E-2</v>
      </c>
      <c r="Q228" s="10"/>
      <c r="R228" s="10" t="s">
        <v>89</v>
      </c>
      <c r="S228" s="10"/>
      <c r="T228" s="10">
        <f>C228</f>
        <v>13</v>
      </c>
      <c r="U228" s="10">
        <f>E228</f>
        <v>26</v>
      </c>
      <c r="V228">
        <f>G228</f>
        <v>20</v>
      </c>
      <c r="W228" s="10">
        <f>I228</f>
        <v>6</v>
      </c>
      <c r="X228" s="10">
        <f>K228</f>
        <v>2</v>
      </c>
      <c r="Y228" s="11">
        <f>SUM(T228:X228)</f>
        <v>67</v>
      </c>
      <c r="AA228" s="10"/>
      <c r="AB228" s="10"/>
      <c r="AC228" s="10"/>
      <c r="AD228" s="10"/>
      <c r="AE228" s="10" t="s">
        <v>90</v>
      </c>
      <c r="AF228" s="12"/>
      <c r="AG228" s="12">
        <f>$Y228*T233/$Y233</f>
        <v>6.1355311355311359</v>
      </c>
      <c r="AH228" s="12">
        <f t="shared" ref="AH228" si="469">$Y228*U233/$Y233</f>
        <v>26.996336996336996</v>
      </c>
      <c r="AI228" s="12">
        <f t="shared" ref="AI228" si="470">$Y228*V233/$Y233</f>
        <v>25.523809523809526</v>
      </c>
      <c r="AJ228" s="12">
        <f t="shared" ref="AJ228" si="471">$Y228*W233/$Y233</f>
        <v>6.1355311355311359</v>
      </c>
      <c r="AK228" s="12">
        <f t="shared" ref="AK228" si="472">$Y228*X233/$Y233</f>
        <v>2.2087912087912089</v>
      </c>
    </row>
    <row r="229" spans="1:37" x14ac:dyDescent="0.25">
      <c r="A229" s="3" t="s">
        <v>8</v>
      </c>
      <c r="B229" s="4">
        <v>6.25E-2</v>
      </c>
      <c r="C229" s="5">
        <v>8</v>
      </c>
      <c r="D229" s="4">
        <v>0.42970000000000003</v>
      </c>
      <c r="E229" s="5">
        <v>55</v>
      </c>
      <c r="F229" s="4">
        <v>0.39839999999999998</v>
      </c>
      <c r="G229" s="5">
        <v>51</v>
      </c>
      <c r="H229" s="4">
        <v>9.3800000000000008E-2</v>
      </c>
      <c r="I229" s="5">
        <v>12</v>
      </c>
      <c r="J229" s="4">
        <v>1.5599999999999999E-2</v>
      </c>
      <c r="K229" s="5">
        <v>2</v>
      </c>
      <c r="L229" s="4">
        <v>0.46889999999999998</v>
      </c>
      <c r="M229" s="5">
        <v>128</v>
      </c>
      <c r="O229" s="8" t="s">
        <v>91</v>
      </c>
      <c r="P229" s="13">
        <f>_xlfn.CHISQ.INV.RT(P228,16)</f>
        <v>24.888696167599498</v>
      </c>
      <c r="Q229" s="10"/>
      <c r="R229" s="10"/>
      <c r="S229" s="10"/>
      <c r="T229" s="10">
        <f t="shared" ref="T229:T232" si="473">C229</f>
        <v>8</v>
      </c>
      <c r="U229" s="10">
        <f t="shared" ref="U229:U232" si="474">E229</f>
        <v>55</v>
      </c>
      <c r="V229">
        <f t="shared" ref="V229:V232" si="475">G229</f>
        <v>51</v>
      </c>
      <c r="W229" s="10">
        <f t="shared" ref="W229:W232" si="476">I229</f>
        <v>12</v>
      </c>
      <c r="X229" s="10">
        <f t="shared" ref="X229:X232" si="477">K229</f>
        <v>2</v>
      </c>
      <c r="Y229" s="11">
        <f t="shared" ref="Y229:Y232" si="478">SUM(T229:X229)</f>
        <v>128</v>
      </c>
      <c r="AA229" s="10"/>
      <c r="AB229" s="10"/>
      <c r="AC229" s="10"/>
      <c r="AD229" s="10"/>
      <c r="AE229" s="10"/>
      <c r="AF229" s="12"/>
      <c r="AG229" s="12">
        <f>$Y229*T233/$Y233</f>
        <v>11.721611721611721</v>
      </c>
      <c r="AH229" s="12">
        <f t="shared" ref="AH229" si="479">$Y229*U233/$Y233</f>
        <v>51.575091575091577</v>
      </c>
      <c r="AI229" s="12">
        <f t="shared" ref="AI229" si="480">$Y229*V233/$Y233</f>
        <v>48.761904761904759</v>
      </c>
      <c r="AJ229" s="12">
        <f t="shared" ref="AJ229" si="481">$Y229*W233/$Y233</f>
        <v>11.721611721611721</v>
      </c>
      <c r="AK229" s="12">
        <f t="shared" ref="AK229" si="482">$Y229*X233/$Y233</f>
        <v>4.2197802197802199</v>
      </c>
    </row>
    <row r="230" spans="1:37" x14ac:dyDescent="0.25">
      <c r="A230" s="3" t="s">
        <v>9</v>
      </c>
      <c r="B230" s="4">
        <v>3.1300000000000001E-2</v>
      </c>
      <c r="C230" s="5">
        <v>2</v>
      </c>
      <c r="D230" s="4">
        <v>0.3906</v>
      </c>
      <c r="E230" s="5">
        <v>25</v>
      </c>
      <c r="F230" s="4">
        <v>0.4219</v>
      </c>
      <c r="G230" s="5">
        <v>27</v>
      </c>
      <c r="H230" s="4">
        <v>9.3800000000000008E-2</v>
      </c>
      <c r="I230" s="5">
        <v>6</v>
      </c>
      <c r="J230" s="4">
        <v>6.25E-2</v>
      </c>
      <c r="K230" s="5">
        <v>4</v>
      </c>
      <c r="L230" s="4">
        <v>0.2344</v>
      </c>
      <c r="M230" s="5">
        <v>64</v>
      </c>
      <c r="O230" s="8" t="s">
        <v>92</v>
      </c>
      <c r="P230" s="14">
        <f>SQRT(P229/(Y233*MIN(5-1,5-1)))</f>
        <v>0.15096968671665695</v>
      </c>
      <c r="Q230" s="10"/>
      <c r="R230" s="10"/>
      <c r="S230" s="10"/>
      <c r="T230" s="10">
        <f t="shared" si="473"/>
        <v>2</v>
      </c>
      <c r="U230" s="10">
        <f t="shared" si="474"/>
        <v>25</v>
      </c>
      <c r="V230">
        <f t="shared" si="475"/>
        <v>27</v>
      </c>
      <c r="W230" s="10">
        <f t="shared" si="476"/>
        <v>6</v>
      </c>
      <c r="X230" s="10">
        <f t="shared" si="477"/>
        <v>4</v>
      </c>
      <c r="Y230" s="11">
        <f t="shared" si="478"/>
        <v>64</v>
      </c>
      <c r="AA230" s="10"/>
      <c r="AB230" s="10"/>
      <c r="AC230" s="10"/>
      <c r="AD230" s="10"/>
      <c r="AE230" s="10"/>
      <c r="AF230" s="12"/>
      <c r="AG230" s="12">
        <f>$Y230*T233/$Y233</f>
        <v>5.8608058608058604</v>
      </c>
      <c r="AH230" s="12">
        <f t="shared" ref="AH230" si="483">$Y230*U233/$Y233</f>
        <v>25.787545787545788</v>
      </c>
      <c r="AI230" s="12">
        <f t="shared" ref="AI230" si="484">$Y230*V233/$Y233</f>
        <v>24.38095238095238</v>
      </c>
      <c r="AJ230" s="12">
        <f t="shared" ref="AJ230" si="485">$Y230*W233/$Y233</f>
        <v>5.8608058608058604</v>
      </c>
      <c r="AK230" s="12">
        <f>$Y230*X233/$Y233</f>
        <v>2.1098901098901099</v>
      </c>
    </row>
    <row r="231" spans="1:37" x14ac:dyDescent="0.25">
      <c r="A231" s="3" t="s">
        <v>10</v>
      </c>
      <c r="B231" s="4">
        <v>0.2</v>
      </c>
      <c r="C231" s="5">
        <v>2</v>
      </c>
      <c r="D231" s="4">
        <v>0.3</v>
      </c>
      <c r="E231" s="5">
        <v>3</v>
      </c>
      <c r="F231" s="4">
        <v>0.4</v>
      </c>
      <c r="G231" s="5">
        <v>4</v>
      </c>
      <c r="H231" s="4">
        <v>0.1</v>
      </c>
      <c r="I231" s="5">
        <v>1</v>
      </c>
      <c r="J231" s="4">
        <v>0</v>
      </c>
      <c r="K231" s="5">
        <v>0</v>
      </c>
      <c r="L231" s="4">
        <v>3.6600000000000001E-2</v>
      </c>
      <c r="M231" s="5">
        <v>10</v>
      </c>
      <c r="O231" s="10"/>
      <c r="P231" s="13" t="str">
        <f>IF(AND(P230&gt;0,P230&lt;=0.2),"Schwacher Zusammenhang",IF(AND(P230&gt;0.2,P230&lt;=0.6),"Mittlerer Zusammenhang",IF(P230&gt;0.6,"Starker Zusammenhang","")))</f>
        <v>Schwacher Zusammenhang</v>
      </c>
      <c r="Q231" s="5"/>
      <c r="R231" s="5"/>
      <c r="S231" s="10"/>
      <c r="T231" s="10">
        <f t="shared" si="473"/>
        <v>2</v>
      </c>
      <c r="U231" s="10">
        <f t="shared" si="474"/>
        <v>3</v>
      </c>
      <c r="V231">
        <f t="shared" si="475"/>
        <v>4</v>
      </c>
      <c r="W231" s="10">
        <f t="shared" si="476"/>
        <v>1</v>
      </c>
      <c r="X231" s="10">
        <f t="shared" si="477"/>
        <v>0</v>
      </c>
      <c r="Y231" s="11">
        <f t="shared" si="478"/>
        <v>10</v>
      </c>
      <c r="AA231" s="10"/>
      <c r="AB231" s="10"/>
      <c r="AC231" s="10"/>
      <c r="AD231" s="10"/>
      <c r="AE231" s="10"/>
      <c r="AF231" s="12"/>
      <c r="AG231" s="12">
        <f>$Y231*T233/$Y233</f>
        <v>0.91575091575091572</v>
      </c>
      <c r="AH231" s="12">
        <f t="shared" ref="AH231" si="486">$Y231*U233/$Y233</f>
        <v>4.0293040293040292</v>
      </c>
      <c r="AI231" s="12">
        <f t="shared" ref="AI231" si="487">$Y231*V233/$Y233</f>
        <v>3.8095238095238093</v>
      </c>
      <c r="AJ231" s="12">
        <f t="shared" ref="AJ231" si="488">$Y231*W233/$Y233</f>
        <v>0.91575091575091572</v>
      </c>
      <c r="AK231" s="12">
        <f t="shared" ref="AK231" si="489">$Y231*X233/$Y233</f>
        <v>0.32967032967032966</v>
      </c>
    </row>
    <row r="232" spans="1:37" x14ac:dyDescent="0.25">
      <c r="A232" s="3" t="s">
        <v>11</v>
      </c>
      <c r="B232" s="4">
        <v>0</v>
      </c>
      <c r="C232" s="5">
        <v>0</v>
      </c>
      <c r="D232" s="4">
        <v>0.25</v>
      </c>
      <c r="E232" s="5">
        <v>1</v>
      </c>
      <c r="F232" s="4">
        <v>0.5</v>
      </c>
      <c r="G232" s="5">
        <v>2</v>
      </c>
      <c r="H232" s="4">
        <v>0</v>
      </c>
      <c r="I232" s="5">
        <v>0</v>
      </c>
      <c r="J232" s="4">
        <v>0.25</v>
      </c>
      <c r="K232" s="5">
        <v>1</v>
      </c>
      <c r="L232" s="4">
        <v>1.47E-2</v>
      </c>
      <c r="M232" s="5">
        <v>4</v>
      </c>
      <c r="Q232" s="5"/>
      <c r="R232" s="5"/>
      <c r="S232" s="10"/>
      <c r="T232" s="10">
        <f t="shared" si="473"/>
        <v>0</v>
      </c>
      <c r="U232" s="10">
        <f t="shared" si="474"/>
        <v>1</v>
      </c>
      <c r="V232">
        <f t="shared" si="475"/>
        <v>2</v>
      </c>
      <c r="W232" s="10">
        <f t="shared" si="476"/>
        <v>0</v>
      </c>
      <c r="X232" s="10">
        <f t="shared" si="477"/>
        <v>1</v>
      </c>
      <c r="Y232" s="11">
        <f t="shared" si="478"/>
        <v>4</v>
      </c>
      <c r="AF232" s="12"/>
      <c r="AG232" s="12">
        <f>$Y232*T233/$Y233</f>
        <v>0.36630036630036628</v>
      </c>
      <c r="AH232" s="12">
        <f t="shared" ref="AH232" si="490">$Y232*U233/$Y233</f>
        <v>1.6117216117216118</v>
      </c>
      <c r="AI232" s="12">
        <f t="shared" ref="AI232" si="491">$Y232*V233/$Y233</f>
        <v>1.5238095238095237</v>
      </c>
      <c r="AJ232" s="12">
        <f t="shared" ref="AJ232" si="492">$Y232*W233/$Y233</f>
        <v>0.36630036630036628</v>
      </c>
      <c r="AK232" s="12">
        <f t="shared" ref="AK232" si="493">$Y232*X233/$Y233</f>
        <v>0.13186813186813187</v>
      </c>
    </row>
    <row r="233" spans="1:37" x14ac:dyDescent="0.25">
      <c r="A233" s="3" t="s">
        <v>6</v>
      </c>
      <c r="B233" s="6">
        <v>9.1600000000000001E-2</v>
      </c>
      <c r="C233" s="3">
        <v>25</v>
      </c>
      <c r="D233" s="6">
        <v>0.40289999999999998</v>
      </c>
      <c r="E233" s="3">
        <v>110</v>
      </c>
      <c r="F233" s="6">
        <v>0.38100000000000001</v>
      </c>
      <c r="G233" s="3">
        <v>104</v>
      </c>
      <c r="H233" s="6">
        <v>9.1600000000000001E-2</v>
      </c>
      <c r="I233" s="3">
        <v>25</v>
      </c>
      <c r="J233" s="6">
        <v>3.3000000000000002E-2</v>
      </c>
      <c r="K233" s="3">
        <v>9</v>
      </c>
      <c r="L233" s="6">
        <v>1</v>
      </c>
      <c r="M233" s="3">
        <v>273</v>
      </c>
      <c r="Q233" s="5"/>
      <c r="R233" s="5"/>
      <c r="S233" s="11"/>
      <c r="T233" s="11">
        <f t="shared" ref="T233" si="494">SUM(T228:T232)</f>
        <v>25</v>
      </c>
      <c r="U233" s="11">
        <f t="shared" ref="U233" si="495">SUM(U228:U232)</f>
        <v>110</v>
      </c>
      <c r="V233" s="11">
        <f t="shared" ref="V233" si="496">SUM(V228:V232)</f>
        <v>104</v>
      </c>
      <c r="W233" s="11">
        <f t="shared" ref="W233" si="497">SUM(W228:W232)</f>
        <v>25</v>
      </c>
      <c r="X233" s="11">
        <f t="shared" ref="X233" si="498">SUM(X228:X232)</f>
        <v>9</v>
      </c>
      <c r="Y233" s="10">
        <f>SUM(Y228:Y232)</f>
        <v>273</v>
      </c>
      <c r="AF233" s="12"/>
      <c r="AG233" s="12"/>
      <c r="AH233" s="12"/>
    </row>
    <row r="234" spans="1:37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273</v>
      </c>
    </row>
    <row r="235" spans="1:37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7" ht="18" x14ac:dyDescent="0.25">
      <c r="A237" s="1" t="s">
        <v>63</v>
      </c>
    </row>
    <row r="238" spans="1:37" x14ac:dyDescent="0.25">
      <c r="A238" s="2"/>
      <c r="B238" s="15" t="s">
        <v>39</v>
      </c>
      <c r="C238" s="16"/>
      <c r="D238" s="15" t="s">
        <v>40</v>
      </c>
      <c r="E238" s="16"/>
      <c r="F238" s="15" t="s">
        <v>41</v>
      </c>
      <c r="G238" s="16"/>
      <c r="H238" s="15" t="s">
        <v>42</v>
      </c>
      <c r="I238" s="16"/>
      <c r="J238" s="15" t="s">
        <v>43</v>
      </c>
      <c r="K238" s="16"/>
      <c r="L238" s="15" t="s">
        <v>6</v>
      </c>
      <c r="M238" s="16"/>
    </row>
    <row r="239" spans="1:37" x14ac:dyDescent="0.25">
      <c r="A239" s="3" t="s">
        <v>7</v>
      </c>
      <c r="B239" s="4">
        <v>4.4800000000000013E-2</v>
      </c>
      <c r="C239" s="5">
        <v>3</v>
      </c>
      <c r="D239" s="4">
        <v>8.9600000000000013E-2</v>
      </c>
      <c r="E239" s="5">
        <v>6</v>
      </c>
      <c r="F239" s="4">
        <v>0.3881</v>
      </c>
      <c r="G239" s="5">
        <v>26</v>
      </c>
      <c r="H239" s="4">
        <v>0.28360000000000002</v>
      </c>
      <c r="I239" s="5">
        <v>19</v>
      </c>
      <c r="J239" s="4">
        <v>0.19400000000000001</v>
      </c>
      <c r="K239" s="5">
        <v>13</v>
      </c>
      <c r="L239" s="4">
        <v>0.24540000000000001</v>
      </c>
      <c r="M239" s="5">
        <v>67</v>
      </c>
      <c r="O239" s="8" t="s">
        <v>88</v>
      </c>
      <c r="P239" s="9">
        <f>_xlfn.CHISQ.TEST(T239:X243,AG239:AK243)</f>
        <v>0.30857415434168423</v>
      </c>
      <c r="Q239" s="10"/>
      <c r="R239" s="10" t="s">
        <v>89</v>
      </c>
      <c r="S239" s="10"/>
      <c r="T239" s="10">
        <f>C239</f>
        <v>3</v>
      </c>
      <c r="U239" s="10">
        <f>E239</f>
        <v>6</v>
      </c>
      <c r="V239">
        <f>G239</f>
        <v>26</v>
      </c>
      <c r="W239" s="10">
        <f>I239</f>
        <v>19</v>
      </c>
      <c r="X239" s="10">
        <f>K239</f>
        <v>13</v>
      </c>
      <c r="Y239" s="11">
        <f>SUM(T239:X239)</f>
        <v>67</v>
      </c>
      <c r="AA239" s="10"/>
      <c r="AB239" s="10"/>
      <c r="AC239" s="10"/>
      <c r="AD239" s="10"/>
      <c r="AE239" s="10" t="s">
        <v>90</v>
      </c>
      <c r="AF239" s="12"/>
      <c r="AG239" s="12">
        <f>$Y239*T244/$Y244</f>
        <v>0.73626373626373631</v>
      </c>
      <c r="AH239" s="12">
        <f t="shared" ref="AH239" si="499">$Y239*U244/$Y244</f>
        <v>5.6446886446886451</v>
      </c>
      <c r="AI239" s="12">
        <f t="shared" ref="AI239" si="500">$Y239*V244/$Y244</f>
        <v>26.014652014652015</v>
      </c>
      <c r="AJ239" s="12">
        <f t="shared" ref="AJ239" si="501">$Y239*W244/$Y244</f>
        <v>19.142857142857142</v>
      </c>
      <c r="AK239" s="12">
        <f t="shared" ref="AK239" si="502">$Y239*X244/$Y244</f>
        <v>15.461538461538462</v>
      </c>
    </row>
    <row r="240" spans="1:37" x14ac:dyDescent="0.25">
      <c r="A240" s="3" t="s">
        <v>8</v>
      </c>
      <c r="B240" s="4">
        <v>0</v>
      </c>
      <c r="C240" s="5">
        <v>0</v>
      </c>
      <c r="D240" s="4">
        <v>7.0300000000000001E-2</v>
      </c>
      <c r="E240" s="5">
        <v>9</v>
      </c>
      <c r="F240" s="4">
        <v>0.4375</v>
      </c>
      <c r="G240" s="5">
        <v>56</v>
      </c>
      <c r="H240" s="4">
        <v>0.27339999999999998</v>
      </c>
      <c r="I240" s="5">
        <v>35</v>
      </c>
      <c r="J240" s="4">
        <v>0.21879999999999999</v>
      </c>
      <c r="K240" s="5">
        <v>28</v>
      </c>
      <c r="L240" s="4">
        <v>0.46889999999999998</v>
      </c>
      <c r="M240" s="5">
        <v>128</v>
      </c>
      <c r="O240" s="8" t="s">
        <v>91</v>
      </c>
      <c r="P240" s="13">
        <f>_xlfn.CHISQ.INV.RT(P239,16)</f>
        <v>18.265615424849702</v>
      </c>
      <c r="Q240" s="10"/>
      <c r="R240" s="10"/>
      <c r="S240" s="10"/>
      <c r="T240" s="10">
        <f t="shared" ref="T240:T243" si="503">C240</f>
        <v>0</v>
      </c>
      <c r="U240" s="10">
        <f t="shared" ref="U240:U243" si="504">E240</f>
        <v>9</v>
      </c>
      <c r="V240">
        <f t="shared" ref="V240:V243" si="505">G240</f>
        <v>56</v>
      </c>
      <c r="W240" s="10">
        <f t="shared" ref="W240:W243" si="506">I240</f>
        <v>35</v>
      </c>
      <c r="X240" s="10">
        <f t="shared" ref="X240:X243" si="507">K240</f>
        <v>28</v>
      </c>
      <c r="Y240" s="11">
        <f t="shared" ref="Y240:Y243" si="508">SUM(T240:X240)</f>
        <v>128</v>
      </c>
      <c r="AA240" s="10"/>
      <c r="AB240" s="10"/>
      <c r="AC240" s="10"/>
      <c r="AD240" s="10"/>
      <c r="AE240" s="10"/>
      <c r="AF240" s="12"/>
      <c r="AG240" s="12">
        <f>$Y240*T244/$Y244</f>
        <v>1.4065934065934067</v>
      </c>
      <c r="AH240" s="12">
        <f t="shared" ref="AH240" si="509">$Y240*U244/$Y244</f>
        <v>10.783882783882785</v>
      </c>
      <c r="AI240" s="12">
        <f t="shared" ref="AI240" si="510">$Y240*V244/$Y244</f>
        <v>49.699633699633701</v>
      </c>
      <c r="AJ240" s="12">
        <f t="shared" ref="AJ240" si="511">$Y240*W244/$Y244</f>
        <v>36.571428571428569</v>
      </c>
      <c r="AK240" s="12">
        <f t="shared" ref="AK240" si="512">$Y240*X244/$Y244</f>
        <v>29.53846153846154</v>
      </c>
    </row>
    <row r="241" spans="1:37" x14ac:dyDescent="0.25">
      <c r="A241" s="3" t="s">
        <v>9</v>
      </c>
      <c r="B241" s="4">
        <v>0</v>
      </c>
      <c r="C241" s="5">
        <v>0</v>
      </c>
      <c r="D241" s="4">
        <v>0.125</v>
      </c>
      <c r="E241" s="5">
        <v>8</v>
      </c>
      <c r="F241" s="4">
        <v>0.3125</v>
      </c>
      <c r="G241" s="5">
        <v>20</v>
      </c>
      <c r="H241" s="4">
        <v>0.2656</v>
      </c>
      <c r="I241" s="5">
        <v>17</v>
      </c>
      <c r="J241" s="4">
        <v>0.2969</v>
      </c>
      <c r="K241" s="5">
        <v>19</v>
      </c>
      <c r="L241" s="4">
        <v>0.2344</v>
      </c>
      <c r="M241" s="5">
        <v>64</v>
      </c>
      <c r="O241" s="8" t="s">
        <v>92</v>
      </c>
      <c r="P241" s="14">
        <f>SQRT(P240/(Y244*MIN(5-1,5-1)))</f>
        <v>0.1293319529430379</v>
      </c>
      <c r="Q241" s="10"/>
      <c r="R241" s="10"/>
      <c r="S241" s="10"/>
      <c r="T241" s="10">
        <f t="shared" si="503"/>
        <v>0</v>
      </c>
      <c r="U241" s="10">
        <f t="shared" si="504"/>
        <v>8</v>
      </c>
      <c r="V241">
        <f t="shared" si="505"/>
        <v>20</v>
      </c>
      <c r="W241" s="10">
        <f t="shared" si="506"/>
        <v>17</v>
      </c>
      <c r="X241" s="10">
        <f t="shared" si="507"/>
        <v>19</v>
      </c>
      <c r="Y241" s="11">
        <f t="shared" si="508"/>
        <v>64</v>
      </c>
      <c r="AA241" s="10"/>
      <c r="AB241" s="10"/>
      <c r="AC241" s="10"/>
      <c r="AD241" s="10"/>
      <c r="AE241" s="10"/>
      <c r="AF241" s="12"/>
      <c r="AG241" s="12">
        <f>$Y241*T244/$Y244</f>
        <v>0.70329670329670335</v>
      </c>
      <c r="AH241" s="12">
        <f t="shared" ref="AH241" si="513">$Y241*U244/$Y244</f>
        <v>5.3919413919413923</v>
      </c>
      <c r="AI241" s="12">
        <f t="shared" ref="AI241" si="514">$Y241*V244/$Y244</f>
        <v>24.84981684981685</v>
      </c>
      <c r="AJ241" s="12">
        <f t="shared" ref="AJ241" si="515">$Y241*W244/$Y244</f>
        <v>18.285714285714285</v>
      </c>
      <c r="AK241" s="12">
        <f>$Y241*X244/$Y244</f>
        <v>14.76923076923077</v>
      </c>
    </row>
    <row r="242" spans="1:37" x14ac:dyDescent="0.25">
      <c r="A242" s="3" t="s">
        <v>10</v>
      </c>
      <c r="B242" s="4">
        <v>0</v>
      </c>
      <c r="C242" s="5">
        <v>0</v>
      </c>
      <c r="D242" s="4">
        <v>0</v>
      </c>
      <c r="E242" s="5">
        <v>0</v>
      </c>
      <c r="F242" s="4">
        <v>0.3</v>
      </c>
      <c r="G242" s="5">
        <v>3</v>
      </c>
      <c r="H242" s="4">
        <v>0.5</v>
      </c>
      <c r="I242" s="5">
        <v>5</v>
      </c>
      <c r="J242" s="4">
        <v>0.2</v>
      </c>
      <c r="K242" s="5">
        <v>2</v>
      </c>
      <c r="L242" s="4">
        <v>3.6600000000000001E-2</v>
      </c>
      <c r="M242" s="5">
        <v>10</v>
      </c>
      <c r="O242" s="10"/>
      <c r="P242" s="13" t="str">
        <f>IF(AND(P241&gt;0,P241&lt;=0.2),"Schwacher Zusammenhang",IF(AND(P241&gt;0.2,P241&lt;=0.6),"Mittlerer Zusammenhang",IF(P241&gt;0.6,"Starker Zusammenhang","")))</f>
        <v>Schwacher Zusammenhang</v>
      </c>
      <c r="Q242" s="5"/>
      <c r="R242" s="5"/>
      <c r="S242" s="10"/>
      <c r="T242" s="10">
        <f t="shared" si="503"/>
        <v>0</v>
      </c>
      <c r="U242" s="10">
        <f t="shared" si="504"/>
        <v>0</v>
      </c>
      <c r="V242">
        <f t="shared" si="505"/>
        <v>3</v>
      </c>
      <c r="W242" s="10">
        <f t="shared" si="506"/>
        <v>5</v>
      </c>
      <c r="X242" s="10">
        <f t="shared" si="507"/>
        <v>2</v>
      </c>
      <c r="Y242" s="11">
        <f t="shared" si="508"/>
        <v>10</v>
      </c>
      <c r="AA242" s="10"/>
      <c r="AB242" s="10"/>
      <c r="AC242" s="10"/>
      <c r="AD242" s="10"/>
      <c r="AE242" s="10"/>
      <c r="AF242" s="12"/>
      <c r="AG242" s="12">
        <f>$Y242*T244/$Y244</f>
        <v>0.10989010989010989</v>
      </c>
      <c r="AH242" s="12">
        <f t="shared" ref="AH242" si="516">$Y242*U244/$Y244</f>
        <v>0.8424908424908425</v>
      </c>
      <c r="AI242" s="12">
        <f t="shared" ref="AI242" si="517">$Y242*V244/$Y244</f>
        <v>3.8827838827838828</v>
      </c>
      <c r="AJ242" s="12">
        <f t="shared" ref="AJ242" si="518">$Y242*W244/$Y244</f>
        <v>2.8571428571428572</v>
      </c>
      <c r="AK242" s="12">
        <f t="shared" ref="AK242" si="519">$Y242*X244/$Y244</f>
        <v>2.3076923076923075</v>
      </c>
    </row>
    <row r="243" spans="1:37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0.25</v>
      </c>
      <c r="G243" s="5">
        <v>1</v>
      </c>
      <c r="H243" s="4">
        <v>0.5</v>
      </c>
      <c r="I243" s="5">
        <v>2</v>
      </c>
      <c r="J243" s="4">
        <v>0.25</v>
      </c>
      <c r="K243" s="5">
        <v>1</v>
      </c>
      <c r="L243" s="4">
        <v>1.47E-2</v>
      </c>
      <c r="M243" s="5">
        <v>4</v>
      </c>
      <c r="Q243" s="5"/>
      <c r="R243" s="5"/>
      <c r="S243" s="10"/>
      <c r="T243" s="10">
        <f t="shared" si="503"/>
        <v>0</v>
      </c>
      <c r="U243" s="10">
        <f t="shared" si="504"/>
        <v>0</v>
      </c>
      <c r="V243">
        <f t="shared" si="505"/>
        <v>1</v>
      </c>
      <c r="W243" s="10">
        <f t="shared" si="506"/>
        <v>2</v>
      </c>
      <c r="X243" s="10">
        <f t="shared" si="507"/>
        <v>1</v>
      </c>
      <c r="Y243" s="11">
        <f t="shared" si="508"/>
        <v>4</v>
      </c>
      <c r="AF243" s="12"/>
      <c r="AG243" s="12">
        <f>$Y243*T244/$Y244</f>
        <v>4.3956043956043959E-2</v>
      </c>
      <c r="AH243" s="12">
        <f t="shared" ref="AH243" si="520">$Y243*U244/$Y244</f>
        <v>0.33699633699633702</v>
      </c>
      <c r="AI243" s="12">
        <f t="shared" ref="AI243" si="521">$Y243*V244/$Y244</f>
        <v>1.5531135531135531</v>
      </c>
      <c r="AJ243" s="12">
        <f t="shared" ref="AJ243" si="522">$Y243*W244/$Y244</f>
        <v>1.1428571428571428</v>
      </c>
      <c r="AK243" s="12">
        <f t="shared" ref="AK243" si="523">$Y243*X244/$Y244</f>
        <v>0.92307692307692313</v>
      </c>
    </row>
    <row r="244" spans="1:37" x14ac:dyDescent="0.25">
      <c r="A244" s="3" t="s">
        <v>6</v>
      </c>
      <c r="B244" s="6">
        <v>1.0999999999999999E-2</v>
      </c>
      <c r="C244" s="3">
        <v>3</v>
      </c>
      <c r="D244" s="6">
        <v>8.4199999999999997E-2</v>
      </c>
      <c r="E244" s="3">
        <v>23</v>
      </c>
      <c r="F244" s="6">
        <v>0.38829999999999998</v>
      </c>
      <c r="G244" s="3">
        <v>106</v>
      </c>
      <c r="H244" s="6">
        <v>0.28570000000000001</v>
      </c>
      <c r="I244" s="3">
        <v>78</v>
      </c>
      <c r="J244" s="6">
        <v>0.23080000000000001</v>
      </c>
      <c r="K244" s="3">
        <v>63</v>
      </c>
      <c r="L244" s="6">
        <v>1</v>
      </c>
      <c r="M244" s="3">
        <v>273</v>
      </c>
      <c r="Q244" s="5"/>
      <c r="R244" s="5"/>
      <c r="S244" s="11"/>
      <c r="T244" s="11">
        <f t="shared" ref="T244" si="524">SUM(T239:T243)</f>
        <v>3</v>
      </c>
      <c r="U244" s="11">
        <f t="shared" ref="U244" si="525">SUM(U239:U243)</f>
        <v>23</v>
      </c>
      <c r="V244" s="11">
        <f t="shared" ref="V244" si="526">SUM(V239:V243)</f>
        <v>106</v>
      </c>
      <c r="W244" s="11">
        <f t="shared" ref="W244" si="527">SUM(W239:W243)</f>
        <v>78</v>
      </c>
      <c r="X244" s="11">
        <f t="shared" ref="X244" si="528">SUM(X239:X243)</f>
        <v>63</v>
      </c>
      <c r="Y244" s="10">
        <f>SUM(Y239:Y243)</f>
        <v>273</v>
      </c>
      <c r="AF244" s="12"/>
      <c r="AG244" s="12"/>
      <c r="AH244" s="12"/>
    </row>
    <row r="245" spans="1:37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273</v>
      </c>
    </row>
    <row r="246" spans="1:37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7" ht="18" x14ac:dyDescent="0.25">
      <c r="A248" s="1" t="s">
        <v>64</v>
      </c>
    </row>
    <row r="249" spans="1:37" x14ac:dyDescent="0.25">
      <c r="A249" s="2"/>
      <c r="B249" s="15" t="s">
        <v>39</v>
      </c>
      <c r="C249" s="16"/>
      <c r="D249" s="15" t="s">
        <v>40</v>
      </c>
      <c r="E249" s="16"/>
      <c r="F249" s="15" t="s">
        <v>41</v>
      </c>
      <c r="G249" s="16"/>
      <c r="H249" s="15" t="s">
        <v>42</v>
      </c>
      <c r="I249" s="16"/>
      <c r="J249" s="15" t="s">
        <v>43</v>
      </c>
      <c r="K249" s="16"/>
      <c r="L249" s="15" t="s">
        <v>6</v>
      </c>
      <c r="M249" s="16"/>
    </row>
    <row r="250" spans="1:37" x14ac:dyDescent="0.25">
      <c r="A250" s="3" t="s">
        <v>7</v>
      </c>
      <c r="B250" s="4">
        <v>4.4800000000000013E-2</v>
      </c>
      <c r="C250" s="5">
        <v>3</v>
      </c>
      <c r="D250" s="4">
        <v>0.11940000000000001</v>
      </c>
      <c r="E250" s="5">
        <v>8</v>
      </c>
      <c r="F250" s="4">
        <v>0.41789999999999999</v>
      </c>
      <c r="G250" s="5">
        <v>28</v>
      </c>
      <c r="H250" s="4">
        <v>0.20899999999999999</v>
      </c>
      <c r="I250" s="5">
        <v>14</v>
      </c>
      <c r="J250" s="4">
        <v>0.20899999999999999</v>
      </c>
      <c r="K250" s="5">
        <v>14</v>
      </c>
      <c r="L250" s="4">
        <v>0.24540000000000001</v>
      </c>
      <c r="M250" s="5">
        <v>67</v>
      </c>
      <c r="O250" s="8" t="s">
        <v>88</v>
      </c>
      <c r="P250" s="9">
        <f>_xlfn.CHISQ.TEST(T250:X254,AG250:AK254)</f>
        <v>0.26328143131628107</v>
      </c>
      <c r="Q250" s="10"/>
      <c r="R250" s="10" t="s">
        <v>89</v>
      </c>
      <c r="S250" s="10"/>
      <c r="T250" s="10">
        <f>C250</f>
        <v>3</v>
      </c>
      <c r="U250" s="10">
        <f>E250</f>
        <v>8</v>
      </c>
      <c r="V250">
        <f>G250</f>
        <v>28</v>
      </c>
      <c r="W250" s="10">
        <f>I250</f>
        <v>14</v>
      </c>
      <c r="X250" s="10">
        <f>K250</f>
        <v>14</v>
      </c>
      <c r="Y250" s="11">
        <f>SUM(T250:X250)</f>
        <v>67</v>
      </c>
      <c r="AA250" s="10"/>
      <c r="AB250" s="10"/>
      <c r="AC250" s="10"/>
      <c r="AD250" s="10"/>
      <c r="AE250" s="10" t="s">
        <v>90</v>
      </c>
      <c r="AF250" s="12"/>
      <c r="AG250" s="12">
        <f>$Y250*T255/$Y255</f>
        <v>0.98529411764705888</v>
      </c>
      <c r="AH250" s="12">
        <f t="shared" ref="AH250" si="529">$Y250*U255/$Y255</f>
        <v>5.6654411764705879</v>
      </c>
      <c r="AI250" s="12">
        <f t="shared" ref="AI250" si="530">$Y250*V255/$Y255</f>
        <v>26.356617647058822</v>
      </c>
      <c r="AJ250" s="12">
        <f t="shared" ref="AJ250" si="531">$Y250*W255/$Y255</f>
        <v>18.966911764705884</v>
      </c>
      <c r="AK250" s="12">
        <f t="shared" ref="AK250" si="532">$Y250*X255/$Y255</f>
        <v>15.025735294117647</v>
      </c>
    </row>
    <row r="251" spans="1:37" x14ac:dyDescent="0.25">
      <c r="A251" s="3" t="s">
        <v>8</v>
      </c>
      <c r="B251" s="4">
        <v>7.9000000000000008E-3</v>
      </c>
      <c r="C251" s="5">
        <v>1</v>
      </c>
      <c r="D251" s="4">
        <v>8.6599999999999996E-2</v>
      </c>
      <c r="E251" s="5">
        <v>11</v>
      </c>
      <c r="F251" s="4">
        <v>0.42520000000000002</v>
      </c>
      <c r="G251" s="5">
        <v>54</v>
      </c>
      <c r="H251" s="4">
        <v>0.252</v>
      </c>
      <c r="I251" s="5">
        <v>32</v>
      </c>
      <c r="J251" s="4">
        <v>0.2283</v>
      </c>
      <c r="K251" s="5">
        <v>29</v>
      </c>
      <c r="L251" s="4">
        <v>0.46520000000000011</v>
      </c>
      <c r="M251" s="5">
        <v>127</v>
      </c>
      <c r="O251" s="8" t="s">
        <v>91</v>
      </c>
      <c r="P251" s="13">
        <f>_xlfn.CHISQ.INV.RT(P250,16)</f>
        <v>19.104499448909472</v>
      </c>
      <c r="Q251" s="10"/>
      <c r="R251" s="10"/>
      <c r="S251" s="10"/>
      <c r="T251" s="10">
        <f t="shared" ref="T251:T254" si="533">C251</f>
        <v>1</v>
      </c>
      <c r="U251" s="10">
        <f t="shared" ref="U251:U254" si="534">E251</f>
        <v>11</v>
      </c>
      <c r="V251">
        <f t="shared" ref="V251:V254" si="535">G251</f>
        <v>54</v>
      </c>
      <c r="W251" s="10">
        <f t="shared" ref="W251:W254" si="536">I251</f>
        <v>32</v>
      </c>
      <c r="X251" s="10">
        <f t="shared" ref="X251:X254" si="537">K251</f>
        <v>29</v>
      </c>
      <c r="Y251" s="11">
        <f t="shared" ref="Y251:Y254" si="538">SUM(T251:X251)</f>
        <v>127</v>
      </c>
      <c r="AA251" s="10"/>
      <c r="AB251" s="10"/>
      <c r="AC251" s="10"/>
      <c r="AD251" s="10"/>
      <c r="AE251" s="10"/>
      <c r="AF251" s="12"/>
      <c r="AG251" s="12">
        <f>$Y251*T255/$Y255</f>
        <v>1.8676470588235294</v>
      </c>
      <c r="AH251" s="12">
        <f t="shared" ref="AH251" si="539">$Y251*U255/$Y255</f>
        <v>10.738970588235293</v>
      </c>
      <c r="AI251" s="12">
        <f t="shared" ref="AI251" si="540">$Y251*V255/$Y255</f>
        <v>49.959558823529413</v>
      </c>
      <c r="AJ251" s="12">
        <f t="shared" ref="AJ251" si="541">$Y251*W255/$Y255</f>
        <v>35.952205882352942</v>
      </c>
      <c r="AK251" s="12">
        <f t="shared" ref="AK251" si="542">$Y251*X255/$Y255</f>
        <v>28.481617647058822</v>
      </c>
    </row>
    <row r="252" spans="1:37" x14ac:dyDescent="0.25">
      <c r="A252" s="3" t="s">
        <v>9</v>
      </c>
      <c r="B252" s="4">
        <v>0</v>
      </c>
      <c r="C252" s="5">
        <v>0</v>
      </c>
      <c r="D252" s="4">
        <v>6.25E-2</v>
      </c>
      <c r="E252" s="5">
        <v>4</v>
      </c>
      <c r="F252" s="4">
        <v>0.3281</v>
      </c>
      <c r="G252" s="5">
        <v>21</v>
      </c>
      <c r="H252" s="4">
        <v>0.375</v>
      </c>
      <c r="I252" s="5">
        <v>24</v>
      </c>
      <c r="J252" s="4">
        <v>0.2344</v>
      </c>
      <c r="K252" s="5">
        <v>15</v>
      </c>
      <c r="L252" s="4">
        <v>0.2344</v>
      </c>
      <c r="M252" s="5">
        <v>64</v>
      </c>
      <c r="O252" s="8" t="s">
        <v>92</v>
      </c>
      <c r="P252" s="14">
        <f>SQRT(P251/(Y255*MIN(5-1,5-1)))</f>
        <v>0.13251144321045735</v>
      </c>
      <c r="Q252" s="10"/>
      <c r="R252" s="10"/>
      <c r="S252" s="10"/>
      <c r="T252" s="10">
        <f t="shared" si="533"/>
        <v>0</v>
      </c>
      <c r="U252" s="10">
        <f t="shared" si="534"/>
        <v>4</v>
      </c>
      <c r="V252">
        <f t="shared" si="535"/>
        <v>21</v>
      </c>
      <c r="W252" s="10">
        <f t="shared" si="536"/>
        <v>24</v>
      </c>
      <c r="X252" s="10">
        <f t="shared" si="537"/>
        <v>15</v>
      </c>
      <c r="Y252" s="11">
        <f t="shared" si="538"/>
        <v>64</v>
      </c>
      <c r="AA252" s="10"/>
      <c r="AB252" s="10"/>
      <c r="AC252" s="10"/>
      <c r="AD252" s="10"/>
      <c r="AE252" s="10"/>
      <c r="AF252" s="12"/>
      <c r="AG252" s="12">
        <f>$Y252*T255/$Y255</f>
        <v>0.94117647058823528</v>
      </c>
      <c r="AH252" s="12">
        <f t="shared" ref="AH252" si="543">$Y252*U255/$Y255</f>
        <v>5.4117647058823533</v>
      </c>
      <c r="AI252" s="12">
        <f t="shared" ref="AI252" si="544">$Y252*V255/$Y255</f>
        <v>25.176470588235293</v>
      </c>
      <c r="AJ252" s="12">
        <f t="shared" ref="AJ252" si="545">$Y252*W255/$Y255</f>
        <v>18.117647058823529</v>
      </c>
      <c r="AK252" s="12">
        <f>$Y252*X255/$Y255</f>
        <v>14.352941176470589</v>
      </c>
    </row>
    <row r="253" spans="1:37" x14ac:dyDescent="0.25">
      <c r="A253" s="3" t="s">
        <v>10</v>
      </c>
      <c r="B253" s="4">
        <v>0</v>
      </c>
      <c r="C253" s="5">
        <v>0</v>
      </c>
      <c r="D253" s="4">
        <v>0</v>
      </c>
      <c r="E253" s="5">
        <v>0</v>
      </c>
      <c r="F253" s="4">
        <v>0.3</v>
      </c>
      <c r="G253" s="5">
        <v>3</v>
      </c>
      <c r="H253" s="4">
        <v>0.6</v>
      </c>
      <c r="I253" s="5">
        <v>6</v>
      </c>
      <c r="J253" s="4">
        <v>0.1</v>
      </c>
      <c r="K253" s="5">
        <v>1</v>
      </c>
      <c r="L253" s="4">
        <v>3.6600000000000001E-2</v>
      </c>
      <c r="M253" s="5">
        <v>10</v>
      </c>
      <c r="O253" s="10"/>
      <c r="P253" s="13" t="str">
        <f>IF(AND(P252&gt;0,P252&lt;=0.2),"Schwacher Zusammenhang",IF(AND(P252&gt;0.2,P252&lt;=0.6),"Mittlerer Zusammenhang",IF(P252&gt;0.6,"Starker Zusammenhang","")))</f>
        <v>Schwacher Zusammenhang</v>
      </c>
      <c r="Q253" s="5"/>
      <c r="R253" s="5"/>
      <c r="S253" s="10"/>
      <c r="T253" s="10">
        <f t="shared" si="533"/>
        <v>0</v>
      </c>
      <c r="U253" s="10">
        <f t="shared" si="534"/>
        <v>0</v>
      </c>
      <c r="V253">
        <f t="shared" si="535"/>
        <v>3</v>
      </c>
      <c r="W253" s="10">
        <f t="shared" si="536"/>
        <v>6</v>
      </c>
      <c r="X253" s="10">
        <f t="shared" si="537"/>
        <v>1</v>
      </c>
      <c r="Y253" s="11">
        <f t="shared" si="538"/>
        <v>10</v>
      </c>
      <c r="AA253" s="10"/>
      <c r="AB253" s="10"/>
      <c r="AC253" s="10"/>
      <c r="AD253" s="10"/>
      <c r="AE253" s="10"/>
      <c r="AF253" s="12"/>
      <c r="AG253" s="12">
        <f>$Y253*T255/$Y255</f>
        <v>0.14705882352941177</v>
      </c>
      <c r="AH253" s="12">
        <f t="shared" ref="AH253" si="546">$Y253*U255/$Y255</f>
        <v>0.84558823529411764</v>
      </c>
      <c r="AI253" s="12">
        <f t="shared" ref="AI253" si="547">$Y253*V255/$Y255</f>
        <v>3.9338235294117645</v>
      </c>
      <c r="AJ253" s="12">
        <f t="shared" ref="AJ253" si="548">$Y253*W255/$Y255</f>
        <v>2.8308823529411766</v>
      </c>
      <c r="AK253" s="12">
        <f t="shared" ref="AK253" si="549">$Y253*X255/$Y255</f>
        <v>2.2426470588235294</v>
      </c>
    </row>
    <row r="254" spans="1:37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0.25</v>
      </c>
      <c r="G254" s="5">
        <v>1</v>
      </c>
      <c r="H254" s="4">
        <v>0.25</v>
      </c>
      <c r="I254" s="5">
        <v>1</v>
      </c>
      <c r="J254" s="4">
        <v>0.5</v>
      </c>
      <c r="K254" s="5">
        <v>2</v>
      </c>
      <c r="L254" s="4">
        <v>1.47E-2</v>
      </c>
      <c r="M254" s="5">
        <v>4</v>
      </c>
      <c r="Q254" s="5"/>
      <c r="R254" s="5"/>
      <c r="S254" s="10"/>
      <c r="T254" s="10">
        <f t="shared" si="533"/>
        <v>0</v>
      </c>
      <c r="U254" s="10">
        <f t="shared" si="534"/>
        <v>0</v>
      </c>
      <c r="V254">
        <f t="shared" si="535"/>
        <v>1</v>
      </c>
      <c r="W254" s="10">
        <f t="shared" si="536"/>
        <v>1</v>
      </c>
      <c r="X254" s="10">
        <f t="shared" si="537"/>
        <v>2</v>
      </c>
      <c r="Y254" s="11">
        <f t="shared" si="538"/>
        <v>4</v>
      </c>
      <c r="AF254" s="12"/>
      <c r="AG254" s="12">
        <f>$Y254*T255/$Y255</f>
        <v>5.8823529411764705E-2</v>
      </c>
      <c r="AH254" s="12">
        <f t="shared" ref="AH254" si="550">$Y254*U255/$Y255</f>
        <v>0.33823529411764708</v>
      </c>
      <c r="AI254" s="12">
        <f t="shared" ref="AI254" si="551">$Y254*V255/$Y255</f>
        <v>1.5735294117647058</v>
      </c>
      <c r="AJ254" s="12">
        <f t="shared" ref="AJ254" si="552">$Y254*W255/$Y255</f>
        <v>1.1323529411764706</v>
      </c>
      <c r="AK254" s="12">
        <f t="shared" ref="AK254" si="553">$Y254*X255/$Y255</f>
        <v>0.8970588235294118</v>
      </c>
    </row>
    <row r="255" spans="1:37" x14ac:dyDescent="0.25">
      <c r="A255" s="3" t="s">
        <v>6</v>
      </c>
      <c r="B255" s="6">
        <v>1.47E-2</v>
      </c>
      <c r="C255" s="3">
        <v>4</v>
      </c>
      <c r="D255" s="6">
        <v>8.4199999999999997E-2</v>
      </c>
      <c r="E255" s="3">
        <v>23</v>
      </c>
      <c r="F255" s="6">
        <v>0.39190000000000003</v>
      </c>
      <c r="G255" s="3">
        <v>107</v>
      </c>
      <c r="H255" s="6">
        <v>0.28210000000000002</v>
      </c>
      <c r="I255" s="3">
        <v>77</v>
      </c>
      <c r="J255" s="6">
        <v>0.22339999999999999</v>
      </c>
      <c r="K255" s="3">
        <v>61</v>
      </c>
      <c r="L255" s="6">
        <v>1</v>
      </c>
      <c r="M255" s="3">
        <v>273</v>
      </c>
      <c r="Q255" s="5"/>
      <c r="R255" s="5"/>
      <c r="S255" s="11"/>
      <c r="T255" s="11">
        <f t="shared" ref="T255" si="554">SUM(T250:T254)</f>
        <v>4</v>
      </c>
      <c r="U255" s="11">
        <f t="shared" ref="U255" si="555">SUM(U250:U254)</f>
        <v>23</v>
      </c>
      <c r="V255" s="11">
        <f t="shared" ref="V255" si="556">SUM(V250:V254)</f>
        <v>107</v>
      </c>
      <c r="W255" s="11">
        <f t="shared" ref="W255" si="557">SUM(W250:W254)</f>
        <v>77</v>
      </c>
      <c r="X255" s="11">
        <f t="shared" ref="X255" si="558">SUM(X250:X254)</f>
        <v>61</v>
      </c>
      <c r="Y255" s="10">
        <f>SUM(Y250:Y254)</f>
        <v>272</v>
      </c>
      <c r="AF255" s="12"/>
      <c r="AG255" s="12"/>
      <c r="AH255" s="12"/>
    </row>
    <row r="256" spans="1:37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273</v>
      </c>
    </row>
    <row r="257" spans="1:37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7" ht="18" x14ac:dyDescent="0.25">
      <c r="A259" s="1" t="s">
        <v>65</v>
      </c>
    </row>
    <row r="260" spans="1:37" x14ac:dyDescent="0.25">
      <c r="A260" s="2"/>
      <c r="B260" s="15" t="s">
        <v>39</v>
      </c>
      <c r="C260" s="16"/>
      <c r="D260" s="15" t="s">
        <v>40</v>
      </c>
      <c r="E260" s="16"/>
      <c r="F260" s="15" t="s">
        <v>41</v>
      </c>
      <c r="G260" s="16"/>
      <c r="H260" s="15" t="s">
        <v>42</v>
      </c>
      <c r="I260" s="16"/>
      <c r="J260" s="15" t="s">
        <v>43</v>
      </c>
      <c r="K260" s="16"/>
      <c r="L260" s="15" t="s">
        <v>6</v>
      </c>
      <c r="M260" s="16"/>
    </row>
    <row r="261" spans="1:37" x14ac:dyDescent="0.25">
      <c r="A261" s="3" t="s">
        <v>7</v>
      </c>
      <c r="B261" s="4">
        <v>0.14929999999999999</v>
      </c>
      <c r="C261" s="5">
        <v>10</v>
      </c>
      <c r="D261" s="4">
        <v>0.47760000000000002</v>
      </c>
      <c r="E261" s="5">
        <v>32</v>
      </c>
      <c r="F261" s="4">
        <v>0.28360000000000002</v>
      </c>
      <c r="G261" s="5">
        <v>19</v>
      </c>
      <c r="H261" s="4">
        <v>4.4800000000000013E-2</v>
      </c>
      <c r="I261" s="5">
        <v>3</v>
      </c>
      <c r="J261" s="4">
        <v>4.4800000000000013E-2</v>
      </c>
      <c r="K261" s="5">
        <v>3</v>
      </c>
      <c r="L261" s="4">
        <v>0.24540000000000001</v>
      </c>
      <c r="M261" s="5">
        <v>67</v>
      </c>
      <c r="O261" s="8" t="s">
        <v>88</v>
      </c>
      <c r="P261" s="9">
        <f>_xlfn.CHISQ.TEST(T261:X265,AG261:AK265)</f>
        <v>8.8212296882547324E-4</v>
      </c>
      <c r="Q261" s="10"/>
      <c r="R261" s="10" t="s">
        <v>89</v>
      </c>
      <c r="S261" s="10"/>
      <c r="T261" s="10">
        <f>C261</f>
        <v>10</v>
      </c>
      <c r="U261" s="10">
        <f>E261</f>
        <v>32</v>
      </c>
      <c r="V261">
        <f>G261</f>
        <v>19</v>
      </c>
      <c r="W261" s="10">
        <f>I261</f>
        <v>3</v>
      </c>
      <c r="X261" s="10">
        <f>K261</f>
        <v>3</v>
      </c>
      <c r="Y261" s="11">
        <f>SUM(T261:X261)</f>
        <v>67</v>
      </c>
      <c r="AA261" s="10"/>
      <c r="AB261" s="10"/>
      <c r="AC261" s="10"/>
      <c r="AD261" s="10"/>
      <c r="AE261" s="10" t="s">
        <v>90</v>
      </c>
      <c r="AF261" s="12"/>
      <c r="AG261" s="12">
        <f>$Y261*T266/$Y266</f>
        <v>5.9117647058823533</v>
      </c>
      <c r="AH261" s="12">
        <f t="shared" ref="AH261" si="559">$Y261*U266/$Y266</f>
        <v>31.775735294117649</v>
      </c>
      <c r="AI261" s="12">
        <f t="shared" ref="AI261" si="560">$Y261*V266/$Y266</f>
        <v>21.676470588235293</v>
      </c>
      <c r="AJ261" s="12">
        <f t="shared" ref="AJ261" si="561">$Y261*W266/$Y266</f>
        <v>3.4485294117647061</v>
      </c>
      <c r="AK261" s="12">
        <f t="shared" ref="AK261" si="562">$Y261*X266/$Y266</f>
        <v>4.1875</v>
      </c>
    </row>
    <row r="262" spans="1:37" x14ac:dyDescent="0.25">
      <c r="A262" s="3" t="s">
        <v>8</v>
      </c>
      <c r="B262" s="4">
        <v>7.8100000000000003E-2</v>
      </c>
      <c r="C262" s="5">
        <v>10</v>
      </c>
      <c r="D262" s="4">
        <v>0.49220000000000003</v>
      </c>
      <c r="E262" s="5">
        <v>63</v>
      </c>
      <c r="F262" s="4">
        <v>0.3281</v>
      </c>
      <c r="G262" s="5">
        <v>42</v>
      </c>
      <c r="H262" s="4">
        <v>4.6899999999999997E-2</v>
      </c>
      <c r="I262" s="5">
        <v>6</v>
      </c>
      <c r="J262" s="4">
        <v>5.4699999999999999E-2</v>
      </c>
      <c r="K262" s="5">
        <v>7</v>
      </c>
      <c r="L262" s="4">
        <v>0.46889999999999998</v>
      </c>
      <c r="M262" s="5">
        <v>128</v>
      </c>
      <c r="O262" s="8" t="s">
        <v>91</v>
      </c>
      <c r="P262" s="13">
        <f>_xlfn.CHISQ.INV.RT(P261,16)</f>
        <v>39.62783584808551</v>
      </c>
      <c r="Q262" s="10"/>
      <c r="R262" s="10"/>
      <c r="S262" s="10"/>
      <c r="T262" s="10">
        <f t="shared" ref="T262:T265" si="563">C262</f>
        <v>10</v>
      </c>
      <c r="U262" s="10">
        <f t="shared" ref="U262:U265" si="564">E262</f>
        <v>63</v>
      </c>
      <c r="V262">
        <f t="shared" ref="V262:V265" si="565">G262</f>
        <v>42</v>
      </c>
      <c r="W262" s="10">
        <f t="shared" ref="W262:W265" si="566">I262</f>
        <v>6</v>
      </c>
      <c r="X262" s="10">
        <f t="shared" ref="X262:X265" si="567">K262</f>
        <v>7</v>
      </c>
      <c r="Y262" s="11">
        <f t="shared" ref="Y262:Y265" si="568">SUM(T262:X262)</f>
        <v>128</v>
      </c>
      <c r="AA262" s="10"/>
      <c r="AB262" s="10"/>
      <c r="AC262" s="10"/>
      <c r="AD262" s="10"/>
      <c r="AE262" s="10"/>
      <c r="AF262" s="12"/>
      <c r="AG262" s="12">
        <f>$Y262*T266/$Y266</f>
        <v>11.294117647058824</v>
      </c>
      <c r="AH262" s="12">
        <f t="shared" ref="AH262" si="569">$Y262*U266/$Y266</f>
        <v>60.705882352941174</v>
      </c>
      <c r="AI262" s="12">
        <f t="shared" ref="AI262" si="570">$Y262*V266/$Y266</f>
        <v>41.411764705882355</v>
      </c>
      <c r="AJ262" s="12">
        <f t="shared" ref="AJ262" si="571">$Y262*W266/$Y266</f>
        <v>6.5882352941176467</v>
      </c>
      <c r="AK262" s="12">
        <f t="shared" ref="AK262" si="572">$Y262*X266/$Y266</f>
        <v>8</v>
      </c>
    </row>
    <row r="263" spans="1:37" x14ac:dyDescent="0.25">
      <c r="A263" s="3" t="s">
        <v>9</v>
      </c>
      <c r="B263" s="4">
        <v>4.7600000000000003E-2</v>
      </c>
      <c r="C263" s="5">
        <v>3</v>
      </c>
      <c r="D263" s="4">
        <v>0.47620000000000001</v>
      </c>
      <c r="E263" s="5">
        <v>30</v>
      </c>
      <c r="F263" s="4">
        <v>0.34920000000000001</v>
      </c>
      <c r="G263" s="5">
        <v>22</v>
      </c>
      <c r="H263" s="4">
        <v>6.3500000000000001E-2</v>
      </c>
      <c r="I263" s="5">
        <v>4</v>
      </c>
      <c r="J263" s="4">
        <v>6.3500000000000001E-2</v>
      </c>
      <c r="K263" s="5">
        <v>4</v>
      </c>
      <c r="L263" s="4">
        <v>0.23080000000000001</v>
      </c>
      <c r="M263" s="5">
        <v>63</v>
      </c>
      <c r="O263" s="8" t="s">
        <v>92</v>
      </c>
      <c r="P263" s="14">
        <f>SQRT(P262/(Y266*MIN(5-1,5-1)))</f>
        <v>0.19084717247768082</v>
      </c>
      <c r="Q263" s="10"/>
      <c r="R263" s="10"/>
      <c r="S263" s="10"/>
      <c r="T263" s="10">
        <f t="shared" si="563"/>
        <v>3</v>
      </c>
      <c r="U263" s="10">
        <f t="shared" si="564"/>
        <v>30</v>
      </c>
      <c r="V263">
        <f t="shared" si="565"/>
        <v>22</v>
      </c>
      <c r="W263" s="10">
        <f t="shared" si="566"/>
        <v>4</v>
      </c>
      <c r="X263" s="10">
        <f t="shared" si="567"/>
        <v>4</v>
      </c>
      <c r="Y263" s="11">
        <f t="shared" si="568"/>
        <v>63</v>
      </c>
      <c r="AA263" s="10"/>
      <c r="AB263" s="10"/>
      <c r="AC263" s="10"/>
      <c r="AD263" s="10"/>
      <c r="AE263" s="10"/>
      <c r="AF263" s="12"/>
      <c r="AG263" s="12">
        <f>$Y263*T266/$Y266</f>
        <v>5.5588235294117645</v>
      </c>
      <c r="AH263" s="12">
        <f t="shared" ref="AH263" si="573">$Y263*U266/$Y266</f>
        <v>29.878676470588236</v>
      </c>
      <c r="AI263" s="12">
        <f t="shared" ref="AI263" si="574">$Y263*V266/$Y266</f>
        <v>20.382352941176471</v>
      </c>
      <c r="AJ263" s="12">
        <f t="shared" ref="AJ263" si="575">$Y263*W266/$Y266</f>
        <v>3.2426470588235294</v>
      </c>
      <c r="AK263" s="12">
        <f>$Y263*X266/$Y266</f>
        <v>3.9375</v>
      </c>
    </row>
    <row r="264" spans="1:37" x14ac:dyDescent="0.25">
      <c r="A264" s="3" t="s">
        <v>10</v>
      </c>
      <c r="B264" s="4">
        <v>0.1</v>
      </c>
      <c r="C264" s="5">
        <v>1</v>
      </c>
      <c r="D264" s="4">
        <v>0.4</v>
      </c>
      <c r="E264" s="5">
        <v>4</v>
      </c>
      <c r="F264" s="4">
        <v>0.4</v>
      </c>
      <c r="G264" s="5">
        <v>4</v>
      </c>
      <c r="H264" s="4">
        <v>0.1</v>
      </c>
      <c r="I264" s="5">
        <v>1</v>
      </c>
      <c r="J264" s="4">
        <v>0</v>
      </c>
      <c r="K264" s="5">
        <v>0</v>
      </c>
      <c r="L264" s="4">
        <v>3.6600000000000001E-2</v>
      </c>
      <c r="M264" s="5">
        <v>10</v>
      </c>
      <c r="O264" s="10"/>
      <c r="P264" s="13" t="str">
        <f>IF(AND(P263&gt;0,P263&lt;=0.2),"Schwacher Zusammenhang",IF(AND(P263&gt;0.2,P263&lt;=0.6),"Mittlerer Zusammenhang",IF(P263&gt;0.6,"Starker Zusammenhang","")))</f>
        <v>Schwacher Zusammenhang</v>
      </c>
      <c r="Q264" s="5"/>
      <c r="R264" s="5"/>
      <c r="S264" s="10"/>
      <c r="T264" s="10">
        <f t="shared" si="563"/>
        <v>1</v>
      </c>
      <c r="U264" s="10">
        <f t="shared" si="564"/>
        <v>4</v>
      </c>
      <c r="V264">
        <f t="shared" si="565"/>
        <v>4</v>
      </c>
      <c r="W264" s="10">
        <f t="shared" si="566"/>
        <v>1</v>
      </c>
      <c r="X264" s="10">
        <f t="shared" si="567"/>
        <v>0</v>
      </c>
      <c r="Y264" s="11">
        <f t="shared" si="568"/>
        <v>10</v>
      </c>
      <c r="AA264" s="10"/>
      <c r="AB264" s="10"/>
      <c r="AC264" s="10"/>
      <c r="AD264" s="10"/>
      <c r="AE264" s="10"/>
      <c r="AF264" s="12"/>
      <c r="AG264" s="12">
        <f>$Y264*T266/$Y266</f>
        <v>0.88235294117647056</v>
      </c>
      <c r="AH264" s="12">
        <f t="shared" ref="AH264" si="576">$Y264*U266/$Y266</f>
        <v>4.742647058823529</v>
      </c>
      <c r="AI264" s="12">
        <f t="shared" ref="AI264" si="577">$Y264*V266/$Y266</f>
        <v>3.2352941176470589</v>
      </c>
      <c r="AJ264" s="12">
        <f t="shared" ref="AJ264" si="578">$Y264*W266/$Y266</f>
        <v>0.51470588235294112</v>
      </c>
      <c r="AK264" s="12">
        <f t="shared" ref="AK264" si="579">$Y264*X266/$Y266</f>
        <v>0.625</v>
      </c>
    </row>
    <row r="265" spans="1:37" x14ac:dyDescent="0.25">
      <c r="A265" s="3" t="s">
        <v>11</v>
      </c>
      <c r="B265" s="4">
        <v>0</v>
      </c>
      <c r="C265" s="5">
        <v>0</v>
      </c>
      <c r="D265" s="4">
        <v>0</v>
      </c>
      <c r="E265" s="5">
        <v>0</v>
      </c>
      <c r="F265" s="4">
        <v>0.25</v>
      </c>
      <c r="G265" s="5">
        <v>1</v>
      </c>
      <c r="H265" s="4">
        <v>0</v>
      </c>
      <c r="I265" s="5">
        <v>0</v>
      </c>
      <c r="J265" s="4">
        <v>0.75</v>
      </c>
      <c r="K265" s="5">
        <v>3</v>
      </c>
      <c r="L265" s="4">
        <v>1.47E-2</v>
      </c>
      <c r="M265" s="5">
        <v>4</v>
      </c>
      <c r="Q265" s="5"/>
      <c r="R265" s="5"/>
      <c r="S265" s="10"/>
      <c r="T265" s="10">
        <f t="shared" si="563"/>
        <v>0</v>
      </c>
      <c r="U265" s="10">
        <f t="shared" si="564"/>
        <v>0</v>
      </c>
      <c r="V265">
        <f t="shared" si="565"/>
        <v>1</v>
      </c>
      <c r="W265" s="10">
        <f t="shared" si="566"/>
        <v>0</v>
      </c>
      <c r="X265" s="10">
        <f t="shared" si="567"/>
        <v>3</v>
      </c>
      <c r="Y265" s="11">
        <f t="shared" si="568"/>
        <v>4</v>
      </c>
      <c r="AF265" s="12"/>
      <c r="AG265" s="12">
        <f>$Y265*T266/$Y266</f>
        <v>0.35294117647058826</v>
      </c>
      <c r="AH265" s="12">
        <f t="shared" ref="AH265" si="580">$Y265*U266/$Y266</f>
        <v>1.8970588235294117</v>
      </c>
      <c r="AI265" s="12">
        <f t="shared" ref="AI265" si="581">$Y265*V266/$Y266</f>
        <v>1.2941176470588236</v>
      </c>
      <c r="AJ265" s="12">
        <f t="shared" ref="AJ265" si="582">$Y265*W266/$Y266</f>
        <v>0.20588235294117646</v>
      </c>
      <c r="AK265" s="12">
        <f t="shared" ref="AK265" si="583">$Y265*X266/$Y266</f>
        <v>0.25</v>
      </c>
    </row>
    <row r="266" spans="1:37" x14ac:dyDescent="0.25">
      <c r="A266" s="3" t="s">
        <v>6</v>
      </c>
      <c r="B266" s="6">
        <v>8.7899999999999992E-2</v>
      </c>
      <c r="C266" s="3">
        <v>24</v>
      </c>
      <c r="D266" s="6">
        <v>0.47249999999999998</v>
      </c>
      <c r="E266" s="3">
        <v>129</v>
      </c>
      <c r="F266" s="6">
        <v>0.32229999999999998</v>
      </c>
      <c r="G266" s="3">
        <v>88</v>
      </c>
      <c r="H266" s="6">
        <v>5.1299999999999998E-2</v>
      </c>
      <c r="I266" s="3">
        <v>14</v>
      </c>
      <c r="J266" s="6">
        <v>6.2300000000000001E-2</v>
      </c>
      <c r="K266" s="3">
        <v>17</v>
      </c>
      <c r="L266" s="6">
        <v>1</v>
      </c>
      <c r="M266" s="3">
        <v>273</v>
      </c>
      <c r="Q266" s="5"/>
      <c r="R266" s="5"/>
      <c r="S266" s="11"/>
      <c r="T266" s="11">
        <f t="shared" ref="T266" si="584">SUM(T261:T265)</f>
        <v>24</v>
      </c>
      <c r="U266" s="11">
        <f t="shared" ref="U266" si="585">SUM(U261:U265)</f>
        <v>129</v>
      </c>
      <c r="V266" s="11">
        <f t="shared" ref="V266" si="586">SUM(V261:V265)</f>
        <v>88</v>
      </c>
      <c r="W266" s="11">
        <f t="shared" ref="W266" si="587">SUM(W261:W265)</f>
        <v>14</v>
      </c>
      <c r="X266" s="11">
        <f t="shared" ref="X266" si="588">SUM(X261:X265)</f>
        <v>17</v>
      </c>
      <c r="Y266" s="10">
        <f>SUM(Y261:Y265)</f>
        <v>272</v>
      </c>
      <c r="AF266" s="12"/>
      <c r="AG266" s="12"/>
      <c r="AH266" s="12"/>
    </row>
    <row r="267" spans="1:37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273</v>
      </c>
    </row>
    <row r="268" spans="1:37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7" ht="18" x14ac:dyDescent="0.25">
      <c r="A270" s="1" t="s">
        <v>66</v>
      </c>
    </row>
    <row r="271" spans="1:37" x14ac:dyDescent="0.25">
      <c r="A271" s="2"/>
      <c r="B271" s="15" t="s">
        <v>39</v>
      </c>
      <c r="C271" s="16"/>
      <c r="D271" s="15" t="s">
        <v>40</v>
      </c>
      <c r="E271" s="16"/>
      <c r="F271" s="15" t="s">
        <v>41</v>
      </c>
      <c r="G271" s="16"/>
      <c r="H271" s="15" t="s">
        <v>42</v>
      </c>
      <c r="I271" s="16"/>
      <c r="J271" s="15" t="s">
        <v>43</v>
      </c>
      <c r="K271" s="16"/>
      <c r="L271" s="15" t="s">
        <v>6</v>
      </c>
      <c r="M271" s="16"/>
    </row>
    <row r="272" spans="1:37" x14ac:dyDescent="0.25">
      <c r="A272" s="3" t="s">
        <v>7</v>
      </c>
      <c r="B272" s="4">
        <v>7.46E-2</v>
      </c>
      <c r="C272" s="5">
        <v>5</v>
      </c>
      <c r="D272" s="4">
        <v>0.35820000000000002</v>
      </c>
      <c r="E272" s="5">
        <v>24</v>
      </c>
      <c r="F272" s="4">
        <v>0.35820000000000002</v>
      </c>
      <c r="G272" s="5">
        <v>24</v>
      </c>
      <c r="H272" s="4">
        <v>0.11940000000000001</v>
      </c>
      <c r="I272" s="5">
        <v>8</v>
      </c>
      <c r="J272" s="4">
        <v>8.9600000000000013E-2</v>
      </c>
      <c r="K272" s="5">
        <v>6</v>
      </c>
      <c r="L272" s="4">
        <v>0.24540000000000001</v>
      </c>
      <c r="M272" s="5">
        <v>67</v>
      </c>
      <c r="O272" s="8" t="s">
        <v>88</v>
      </c>
      <c r="P272" s="9">
        <f>_xlfn.CHISQ.TEST(T272:X276,AG272:AK276)</f>
        <v>9.6893986343821664E-5</v>
      </c>
      <c r="Q272" s="10"/>
      <c r="R272" s="10" t="s">
        <v>89</v>
      </c>
      <c r="S272" s="10"/>
      <c r="T272" s="10">
        <f>C272</f>
        <v>5</v>
      </c>
      <c r="U272" s="10">
        <f>E272</f>
        <v>24</v>
      </c>
      <c r="V272">
        <f>G272</f>
        <v>24</v>
      </c>
      <c r="W272" s="10">
        <f>I272</f>
        <v>8</v>
      </c>
      <c r="X272" s="10">
        <f>K272</f>
        <v>6</v>
      </c>
      <c r="Y272" s="11">
        <f>SUM(T272:X272)</f>
        <v>67</v>
      </c>
      <c r="AA272" s="10"/>
      <c r="AB272" s="10"/>
      <c r="AC272" s="10"/>
      <c r="AD272" s="10"/>
      <c r="AE272" s="10" t="s">
        <v>90</v>
      </c>
      <c r="AF272" s="12"/>
      <c r="AG272" s="12">
        <f>$Y272*T277/$Y277</f>
        <v>2.6996336996336998</v>
      </c>
      <c r="AH272" s="12">
        <f t="shared" ref="AH272" si="589">$Y272*U277/$Y277</f>
        <v>18.406593406593405</v>
      </c>
      <c r="AI272" s="12">
        <f t="shared" ref="AI272" si="590">$Y272*V277/$Y277</f>
        <v>26.505494505494507</v>
      </c>
      <c r="AJ272" s="12">
        <f t="shared" ref="AJ272" si="591">$Y272*W277/$Y277</f>
        <v>11.780219780219781</v>
      </c>
      <c r="AK272" s="12">
        <f t="shared" ref="AK272" si="592">$Y272*X277/$Y277</f>
        <v>7.6080586080586077</v>
      </c>
    </row>
    <row r="273" spans="1:37" x14ac:dyDescent="0.25">
      <c r="A273" s="3" t="s">
        <v>8</v>
      </c>
      <c r="B273" s="4">
        <v>2.3400000000000001E-2</v>
      </c>
      <c r="C273" s="5">
        <v>3</v>
      </c>
      <c r="D273" s="4">
        <v>0.2969</v>
      </c>
      <c r="E273" s="5">
        <v>38</v>
      </c>
      <c r="F273" s="4">
        <v>0.41410000000000002</v>
      </c>
      <c r="G273" s="5">
        <v>53</v>
      </c>
      <c r="H273" s="4">
        <v>0.1719</v>
      </c>
      <c r="I273" s="5">
        <v>22</v>
      </c>
      <c r="J273" s="4">
        <v>9.3800000000000008E-2</v>
      </c>
      <c r="K273" s="5">
        <v>12</v>
      </c>
      <c r="L273" s="4">
        <v>0.46889999999999998</v>
      </c>
      <c r="M273" s="5">
        <v>128</v>
      </c>
      <c r="O273" s="8" t="s">
        <v>91</v>
      </c>
      <c r="P273" s="13">
        <f>_xlfn.CHISQ.INV.RT(P272,16)</f>
        <v>46.013548710960109</v>
      </c>
      <c r="Q273" s="10"/>
      <c r="R273" s="10"/>
      <c r="S273" s="10"/>
      <c r="T273" s="10">
        <f t="shared" ref="T273:T276" si="593">C273</f>
        <v>3</v>
      </c>
      <c r="U273" s="10">
        <f t="shared" ref="U273:U276" si="594">E273</f>
        <v>38</v>
      </c>
      <c r="V273">
        <f t="shared" ref="V273:V276" si="595">G273</f>
        <v>53</v>
      </c>
      <c r="W273" s="10">
        <f t="shared" ref="W273:W276" si="596">I273</f>
        <v>22</v>
      </c>
      <c r="X273" s="10">
        <f t="shared" ref="X273:X276" si="597">K273</f>
        <v>12</v>
      </c>
      <c r="Y273" s="11">
        <f t="shared" ref="Y273:Y276" si="598">SUM(T273:X273)</f>
        <v>128</v>
      </c>
      <c r="AA273" s="10"/>
      <c r="AB273" s="10"/>
      <c r="AC273" s="10"/>
      <c r="AD273" s="10"/>
      <c r="AE273" s="10"/>
      <c r="AF273" s="12"/>
      <c r="AG273" s="12">
        <f>$Y273*T277/$Y277</f>
        <v>5.1575091575091578</v>
      </c>
      <c r="AH273" s="12">
        <f t="shared" ref="AH273" si="599">$Y273*U277/$Y277</f>
        <v>35.164835164835168</v>
      </c>
      <c r="AI273" s="12">
        <f t="shared" ref="AI273" si="600">$Y273*V277/$Y277</f>
        <v>50.637362637362635</v>
      </c>
      <c r="AJ273" s="12">
        <f t="shared" ref="AJ273" si="601">$Y273*W277/$Y277</f>
        <v>22.505494505494507</v>
      </c>
      <c r="AK273" s="12">
        <f t="shared" ref="AK273" si="602">$Y273*X277/$Y277</f>
        <v>14.534798534798535</v>
      </c>
    </row>
    <row r="274" spans="1:37" x14ac:dyDescent="0.25">
      <c r="A274" s="3" t="s">
        <v>9</v>
      </c>
      <c r="B274" s="4">
        <v>4.6899999999999997E-2</v>
      </c>
      <c r="C274" s="5">
        <v>3</v>
      </c>
      <c r="D274" s="4">
        <v>0.15629999999999999</v>
      </c>
      <c r="E274" s="5">
        <v>10</v>
      </c>
      <c r="F274" s="4">
        <v>0.40630000000000011</v>
      </c>
      <c r="G274" s="5">
        <v>26</v>
      </c>
      <c r="H274" s="4">
        <v>0.25</v>
      </c>
      <c r="I274" s="5">
        <v>16</v>
      </c>
      <c r="J274" s="4">
        <v>0.1406</v>
      </c>
      <c r="K274" s="5">
        <v>9</v>
      </c>
      <c r="L274" s="4">
        <v>0.2344</v>
      </c>
      <c r="M274" s="5">
        <v>64</v>
      </c>
      <c r="O274" s="8" t="s">
        <v>92</v>
      </c>
      <c r="P274" s="14">
        <f>SQRT(P273/(Y277*MIN(5-1,5-1)))</f>
        <v>0.20527286564232275</v>
      </c>
      <c r="Q274" s="10"/>
      <c r="R274" s="10"/>
      <c r="S274" s="10"/>
      <c r="T274" s="10">
        <f t="shared" si="593"/>
        <v>3</v>
      </c>
      <c r="U274" s="10">
        <f t="shared" si="594"/>
        <v>10</v>
      </c>
      <c r="V274">
        <f t="shared" si="595"/>
        <v>26</v>
      </c>
      <c r="W274" s="10">
        <f t="shared" si="596"/>
        <v>16</v>
      </c>
      <c r="X274" s="10">
        <f t="shared" si="597"/>
        <v>9</v>
      </c>
      <c r="Y274" s="11">
        <f t="shared" si="598"/>
        <v>64</v>
      </c>
      <c r="AA274" s="10"/>
      <c r="AB274" s="10"/>
      <c r="AC274" s="10"/>
      <c r="AD274" s="10"/>
      <c r="AE274" s="10"/>
      <c r="AF274" s="12"/>
      <c r="AG274" s="12">
        <f>$Y274*T277/$Y277</f>
        <v>2.5787545787545789</v>
      </c>
      <c r="AH274" s="12">
        <f t="shared" ref="AH274" si="603">$Y274*U277/$Y277</f>
        <v>17.582417582417584</v>
      </c>
      <c r="AI274" s="12">
        <f t="shared" ref="AI274" si="604">$Y274*V277/$Y277</f>
        <v>25.318681318681318</v>
      </c>
      <c r="AJ274" s="12">
        <f t="shared" ref="AJ274" si="605">$Y274*W277/$Y277</f>
        <v>11.252747252747254</v>
      </c>
      <c r="AK274" s="12">
        <f>$Y274*X277/$Y277</f>
        <v>7.2673992673992673</v>
      </c>
    </row>
    <row r="275" spans="1:37" x14ac:dyDescent="0.25">
      <c r="A275" s="3" t="s">
        <v>10</v>
      </c>
      <c r="B275" s="4">
        <v>0</v>
      </c>
      <c r="C275" s="5">
        <v>0</v>
      </c>
      <c r="D275" s="4">
        <v>0.3</v>
      </c>
      <c r="E275" s="5">
        <v>3</v>
      </c>
      <c r="F275" s="4">
        <v>0.5</v>
      </c>
      <c r="G275" s="5">
        <v>5</v>
      </c>
      <c r="H275" s="4">
        <v>0.2</v>
      </c>
      <c r="I275" s="5">
        <v>2</v>
      </c>
      <c r="J275" s="4">
        <v>0</v>
      </c>
      <c r="K275" s="5">
        <v>0</v>
      </c>
      <c r="L275" s="4">
        <v>3.6600000000000001E-2</v>
      </c>
      <c r="M275" s="5">
        <v>10</v>
      </c>
      <c r="O275" s="10"/>
      <c r="P275" s="13" t="str">
        <f>IF(AND(P274&gt;0,P274&lt;=0.2),"Schwacher Zusammenhang",IF(AND(P274&gt;0.2,P274&lt;=0.6),"Mittlerer Zusammenhang",IF(P274&gt;0.6,"Starker Zusammenhang","")))</f>
        <v>Mittlerer Zusammenhang</v>
      </c>
      <c r="Q275" s="5"/>
      <c r="R275" s="5"/>
      <c r="S275" s="10"/>
      <c r="T275" s="10">
        <f t="shared" si="593"/>
        <v>0</v>
      </c>
      <c r="U275" s="10">
        <f t="shared" si="594"/>
        <v>3</v>
      </c>
      <c r="V275">
        <f t="shared" si="595"/>
        <v>5</v>
      </c>
      <c r="W275" s="10">
        <f t="shared" si="596"/>
        <v>2</v>
      </c>
      <c r="X275" s="10">
        <f t="shared" si="597"/>
        <v>0</v>
      </c>
      <c r="Y275" s="11">
        <f t="shared" si="598"/>
        <v>10</v>
      </c>
      <c r="AA275" s="10"/>
      <c r="AB275" s="10"/>
      <c r="AC275" s="10"/>
      <c r="AD275" s="10"/>
      <c r="AE275" s="10"/>
      <c r="AF275" s="12"/>
      <c r="AG275" s="12">
        <f>$Y275*T277/$Y277</f>
        <v>0.40293040293040294</v>
      </c>
      <c r="AH275" s="12">
        <f t="shared" ref="AH275" si="606">$Y275*U277/$Y277</f>
        <v>2.7472527472527473</v>
      </c>
      <c r="AI275" s="12">
        <f t="shared" ref="AI275" si="607">$Y275*V277/$Y277</f>
        <v>3.9560439560439562</v>
      </c>
      <c r="AJ275" s="12">
        <f t="shared" ref="AJ275" si="608">$Y275*W277/$Y277</f>
        <v>1.7582417582417582</v>
      </c>
      <c r="AK275" s="12">
        <f t="shared" ref="AK275" si="609">$Y275*X277/$Y277</f>
        <v>1.1355311355311355</v>
      </c>
    </row>
    <row r="276" spans="1:37" x14ac:dyDescent="0.25">
      <c r="A276" s="3" t="s">
        <v>11</v>
      </c>
      <c r="B276" s="4">
        <v>0</v>
      </c>
      <c r="C276" s="5">
        <v>0</v>
      </c>
      <c r="D276" s="4">
        <v>0</v>
      </c>
      <c r="E276" s="5">
        <v>0</v>
      </c>
      <c r="F276" s="4">
        <v>0</v>
      </c>
      <c r="G276" s="5">
        <v>0</v>
      </c>
      <c r="H276" s="4">
        <v>0</v>
      </c>
      <c r="I276" s="5">
        <v>0</v>
      </c>
      <c r="J276" s="4">
        <v>1</v>
      </c>
      <c r="K276" s="5">
        <v>4</v>
      </c>
      <c r="L276" s="4">
        <v>1.47E-2</v>
      </c>
      <c r="M276" s="5">
        <v>4</v>
      </c>
      <c r="Q276" s="5"/>
      <c r="R276" s="5"/>
      <c r="S276" s="10"/>
      <c r="T276" s="10">
        <f t="shared" si="593"/>
        <v>0</v>
      </c>
      <c r="U276" s="10">
        <f t="shared" si="594"/>
        <v>0</v>
      </c>
      <c r="V276">
        <f t="shared" si="595"/>
        <v>0</v>
      </c>
      <c r="W276" s="10">
        <f t="shared" si="596"/>
        <v>0</v>
      </c>
      <c r="X276" s="10">
        <f t="shared" si="597"/>
        <v>4</v>
      </c>
      <c r="Y276" s="11">
        <f t="shared" si="598"/>
        <v>4</v>
      </c>
      <c r="AF276" s="12"/>
      <c r="AG276" s="12">
        <f>$Y276*T277/$Y277</f>
        <v>0.16117216117216118</v>
      </c>
      <c r="AH276" s="12">
        <f t="shared" ref="AH276" si="610">$Y276*U277/$Y277</f>
        <v>1.098901098901099</v>
      </c>
      <c r="AI276" s="12">
        <f t="shared" ref="AI276" si="611">$Y276*V277/$Y277</f>
        <v>1.5824175824175823</v>
      </c>
      <c r="AJ276" s="12">
        <f t="shared" ref="AJ276" si="612">$Y276*W277/$Y277</f>
        <v>0.70329670329670335</v>
      </c>
      <c r="AK276" s="12">
        <f t="shared" ref="AK276" si="613">$Y276*X277/$Y277</f>
        <v>0.45421245421245421</v>
      </c>
    </row>
    <row r="277" spans="1:37" x14ac:dyDescent="0.25">
      <c r="A277" s="3" t="s">
        <v>6</v>
      </c>
      <c r="B277" s="6">
        <v>4.0300000000000002E-2</v>
      </c>
      <c r="C277" s="3">
        <v>11</v>
      </c>
      <c r="D277" s="6">
        <v>0.2747</v>
      </c>
      <c r="E277" s="3">
        <v>75</v>
      </c>
      <c r="F277" s="6">
        <v>0.39560000000000001</v>
      </c>
      <c r="G277" s="3">
        <v>108</v>
      </c>
      <c r="H277" s="6">
        <v>0.17580000000000001</v>
      </c>
      <c r="I277" s="3">
        <v>48</v>
      </c>
      <c r="J277" s="6">
        <v>0.11360000000000001</v>
      </c>
      <c r="K277" s="3">
        <v>31</v>
      </c>
      <c r="L277" s="6">
        <v>1</v>
      </c>
      <c r="M277" s="3">
        <v>273</v>
      </c>
      <c r="Q277" s="5"/>
      <c r="R277" s="5"/>
      <c r="S277" s="11"/>
      <c r="T277" s="11">
        <f t="shared" ref="T277" si="614">SUM(T272:T276)</f>
        <v>11</v>
      </c>
      <c r="U277" s="11">
        <f t="shared" ref="U277" si="615">SUM(U272:U276)</f>
        <v>75</v>
      </c>
      <c r="V277" s="11">
        <f t="shared" ref="V277" si="616">SUM(V272:V276)</f>
        <v>108</v>
      </c>
      <c r="W277" s="11">
        <f t="shared" ref="W277" si="617">SUM(W272:W276)</f>
        <v>48</v>
      </c>
      <c r="X277" s="11">
        <f t="shared" ref="X277" si="618">SUM(X272:X276)</f>
        <v>31</v>
      </c>
      <c r="Y277" s="10">
        <f>SUM(Y272:Y276)</f>
        <v>273</v>
      </c>
      <c r="AF277" s="12"/>
      <c r="AG277" s="12"/>
      <c r="AH277" s="12"/>
    </row>
    <row r="278" spans="1:37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273</v>
      </c>
    </row>
    <row r="279" spans="1:37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7" ht="18" x14ac:dyDescent="0.25">
      <c r="A281" s="1" t="s">
        <v>67</v>
      </c>
    </row>
    <row r="282" spans="1:37" ht="18" x14ac:dyDescent="0.25">
      <c r="A282" s="1" t="s">
        <v>68</v>
      </c>
    </row>
    <row r="283" spans="1:37" x14ac:dyDescent="0.25">
      <c r="A283" s="2"/>
      <c r="B283" s="15" t="s">
        <v>39</v>
      </c>
      <c r="C283" s="16"/>
      <c r="D283" s="15" t="s">
        <v>40</v>
      </c>
      <c r="E283" s="16"/>
      <c r="F283" s="15" t="s">
        <v>41</v>
      </c>
      <c r="G283" s="16"/>
      <c r="H283" s="15" t="s">
        <v>69</v>
      </c>
      <c r="I283" s="16"/>
      <c r="J283" s="15" t="s">
        <v>43</v>
      </c>
      <c r="K283" s="16"/>
      <c r="L283" s="15" t="s">
        <v>6</v>
      </c>
      <c r="M283" s="16"/>
    </row>
    <row r="284" spans="1:37" x14ac:dyDescent="0.25">
      <c r="A284" s="3" t="s">
        <v>7</v>
      </c>
      <c r="B284" s="4">
        <v>0.1719</v>
      </c>
      <c r="C284" s="5">
        <v>11</v>
      </c>
      <c r="D284" s="4">
        <v>0.4375</v>
      </c>
      <c r="E284" s="5">
        <v>28</v>
      </c>
      <c r="F284" s="4">
        <v>0.2344</v>
      </c>
      <c r="G284" s="5">
        <v>15</v>
      </c>
      <c r="H284" s="4">
        <v>0.1094</v>
      </c>
      <c r="I284" s="5">
        <v>7</v>
      </c>
      <c r="J284" s="4">
        <v>4.6899999999999997E-2</v>
      </c>
      <c r="K284" s="5">
        <v>3</v>
      </c>
      <c r="L284" s="4">
        <v>0.2336</v>
      </c>
      <c r="M284" s="5">
        <v>64</v>
      </c>
      <c r="O284" s="8" t="s">
        <v>88</v>
      </c>
      <c r="P284" s="9">
        <f>_xlfn.CHISQ.TEST(T284:X288,AG284:AK288)</f>
        <v>4.4110384651750087E-3</v>
      </c>
      <c r="Q284" s="10"/>
      <c r="R284" s="10" t="s">
        <v>89</v>
      </c>
      <c r="S284" s="10"/>
      <c r="T284" s="10">
        <f>C284</f>
        <v>11</v>
      </c>
      <c r="U284" s="10">
        <f>E284</f>
        <v>28</v>
      </c>
      <c r="V284">
        <f>G284</f>
        <v>15</v>
      </c>
      <c r="W284" s="10">
        <f>I284</f>
        <v>7</v>
      </c>
      <c r="X284" s="10">
        <f>K284</f>
        <v>3</v>
      </c>
      <c r="Y284" s="11">
        <f>SUM(T284:X284)</f>
        <v>64</v>
      </c>
      <c r="AA284" s="10"/>
      <c r="AB284" s="10"/>
      <c r="AC284" s="10"/>
      <c r="AD284" s="10"/>
      <c r="AE284" s="10" t="s">
        <v>90</v>
      </c>
      <c r="AF284" s="12"/>
      <c r="AG284" s="12">
        <f>$Y284*T289/$Y289</f>
        <v>5.0526315789473681</v>
      </c>
      <c r="AH284" s="12">
        <f t="shared" ref="AH284" si="619">$Y284*U289/$Y289</f>
        <v>27.18796992481203</v>
      </c>
      <c r="AI284" s="12">
        <f t="shared" ref="AI284" si="620">$Y284*V289/$Y289</f>
        <v>16.601503759398497</v>
      </c>
      <c r="AJ284" s="12">
        <f t="shared" ref="AJ284" si="621">$Y284*W289/$Y289</f>
        <v>12.030075187969924</v>
      </c>
      <c r="AK284" s="12">
        <f t="shared" ref="AK284" si="622">$Y284*X289/$Y289</f>
        <v>3.1278195488721803</v>
      </c>
    </row>
    <row r="285" spans="1:37" x14ac:dyDescent="0.25">
      <c r="A285" s="3" t="s">
        <v>8</v>
      </c>
      <c r="B285" s="4">
        <v>5.5599999999999997E-2</v>
      </c>
      <c r="C285" s="5">
        <v>7</v>
      </c>
      <c r="D285" s="4">
        <v>0.45240000000000002</v>
      </c>
      <c r="E285" s="5">
        <v>57</v>
      </c>
      <c r="F285" s="4">
        <v>0.29370000000000002</v>
      </c>
      <c r="G285" s="5">
        <v>37</v>
      </c>
      <c r="H285" s="4">
        <v>0.1905</v>
      </c>
      <c r="I285" s="5">
        <v>24</v>
      </c>
      <c r="J285" s="4">
        <v>7.9000000000000008E-3</v>
      </c>
      <c r="K285" s="5">
        <v>1</v>
      </c>
      <c r="L285" s="4">
        <v>0.45989999999999998</v>
      </c>
      <c r="M285" s="5">
        <v>126</v>
      </c>
      <c r="O285" s="8" t="s">
        <v>91</v>
      </c>
      <c r="P285" s="13">
        <f>_xlfn.CHISQ.INV.RT(P284,16)</f>
        <v>34.668237358727815</v>
      </c>
      <c r="Q285" s="10"/>
      <c r="R285" s="10"/>
      <c r="S285" s="10"/>
      <c r="T285" s="10">
        <f t="shared" ref="T285:T288" si="623">C285</f>
        <v>7</v>
      </c>
      <c r="U285" s="10">
        <f t="shared" ref="U285:U288" si="624">E285</f>
        <v>57</v>
      </c>
      <c r="V285">
        <f t="shared" ref="V285:V288" si="625">G285</f>
        <v>37</v>
      </c>
      <c r="W285" s="10">
        <f t="shared" ref="W285:W288" si="626">I285</f>
        <v>24</v>
      </c>
      <c r="X285" s="10">
        <f t="shared" ref="X285:X288" si="627">K285</f>
        <v>1</v>
      </c>
      <c r="Y285" s="11">
        <f t="shared" ref="Y285:Y288" si="628">SUM(T285:X285)</f>
        <v>126</v>
      </c>
      <c r="AA285" s="10"/>
      <c r="AB285" s="10"/>
      <c r="AC285" s="10"/>
      <c r="AD285" s="10"/>
      <c r="AE285" s="10"/>
      <c r="AF285" s="12"/>
      <c r="AG285" s="12">
        <f>$Y285*T289/$Y289</f>
        <v>9.9473684210526319</v>
      </c>
      <c r="AH285" s="12">
        <f t="shared" ref="AH285" si="629">$Y285*U289/$Y289</f>
        <v>53.526315789473685</v>
      </c>
      <c r="AI285" s="12">
        <f t="shared" ref="AI285" si="630">$Y285*V289/$Y289</f>
        <v>32.684210526315788</v>
      </c>
      <c r="AJ285" s="12">
        <f t="shared" ref="AJ285" si="631">$Y285*W289/$Y289</f>
        <v>23.684210526315791</v>
      </c>
      <c r="AK285" s="12">
        <f t="shared" ref="AK285" si="632">$Y285*X289/$Y289</f>
        <v>6.1578947368421053</v>
      </c>
    </row>
    <row r="286" spans="1:37" x14ac:dyDescent="0.25">
      <c r="A286" s="3" t="s">
        <v>9</v>
      </c>
      <c r="B286" s="4">
        <v>4.8399999999999999E-2</v>
      </c>
      <c r="C286" s="5">
        <v>3</v>
      </c>
      <c r="D286" s="4">
        <v>0.3871</v>
      </c>
      <c r="E286" s="5">
        <v>24</v>
      </c>
      <c r="F286" s="4">
        <v>0.1774</v>
      </c>
      <c r="G286" s="5">
        <v>11</v>
      </c>
      <c r="H286" s="4">
        <v>0.2742</v>
      </c>
      <c r="I286" s="5">
        <v>17</v>
      </c>
      <c r="J286" s="4">
        <v>0.1129</v>
      </c>
      <c r="K286" s="5">
        <v>7</v>
      </c>
      <c r="L286" s="4">
        <v>0.2263</v>
      </c>
      <c r="M286" s="5">
        <v>62</v>
      </c>
      <c r="O286" s="8" t="s">
        <v>92</v>
      </c>
      <c r="P286" s="14">
        <f>SQRT(P285/(Y289*MIN(5-1,5-1)))</f>
        <v>0.1805074232502043</v>
      </c>
      <c r="Q286" s="10"/>
      <c r="R286" s="10"/>
      <c r="S286" s="10"/>
      <c r="T286" s="10">
        <f t="shared" si="623"/>
        <v>3</v>
      </c>
      <c r="U286" s="10">
        <f t="shared" si="624"/>
        <v>24</v>
      </c>
      <c r="V286">
        <f t="shared" si="625"/>
        <v>11</v>
      </c>
      <c r="W286" s="10">
        <f t="shared" si="626"/>
        <v>17</v>
      </c>
      <c r="X286" s="10">
        <f t="shared" si="627"/>
        <v>7</v>
      </c>
      <c r="Y286" s="11">
        <f t="shared" si="628"/>
        <v>62</v>
      </c>
      <c r="AA286" s="10"/>
      <c r="AB286" s="10"/>
      <c r="AC286" s="10"/>
      <c r="AD286" s="10"/>
      <c r="AE286" s="10"/>
      <c r="AF286" s="12"/>
      <c r="AG286" s="12">
        <f>$Y286*T289/$Y289</f>
        <v>4.8947368421052628</v>
      </c>
      <c r="AH286" s="12">
        <f t="shared" ref="AH286" si="633">$Y286*U289/$Y289</f>
        <v>26.338345864661655</v>
      </c>
      <c r="AI286" s="12">
        <f t="shared" ref="AI286" si="634">$Y286*V289/$Y289</f>
        <v>16.082706766917294</v>
      </c>
      <c r="AJ286" s="12">
        <f t="shared" ref="AJ286" si="635">$Y286*W289/$Y289</f>
        <v>11.654135338345865</v>
      </c>
      <c r="AK286" s="12">
        <f>$Y286*X289/$Y289</f>
        <v>3.030075187969925</v>
      </c>
    </row>
    <row r="287" spans="1:37" x14ac:dyDescent="0.25">
      <c r="A287" s="3" t="s">
        <v>10</v>
      </c>
      <c r="B287" s="4">
        <v>0</v>
      </c>
      <c r="C287" s="5">
        <v>0</v>
      </c>
      <c r="D287" s="4">
        <v>0.2</v>
      </c>
      <c r="E287" s="5">
        <v>2</v>
      </c>
      <c r="F287" s="4">
        <v>0.5</v>
      </c>
      <c r="G287" s="5">
        <v>5</v>
      </c>
      <c r="H287" s="4">
        <v>0.2</v>
      </c>
      <c r="I287" s="5">
        <v>2</v>
      </c>
      <c r="J287" s="4">
        <v>0.1</v>
      </c>
      <c r="K287" s="5">
        <v>1</v>
      </c>
      <c r="L287" s="4">
        <v>3.6499999999999998E-2</v>
      </c>
      <c r="M287" s="5">
        <v>10</v>
      </c>
      <c r="O287" s="10"/>
      <c r="P287" s="13" t="str">
        <f>IF(AND(P286&gt;0,P286&lt;=0.2),"Schwacher Zusammenhang",IF(AND(P286&gt;0.2,P286&lt;=0.6),"Mittlerer Zusammenhang",IF(P286&gt;0.6,"Starker Zusammenhang","")))</f>
        <v>Schwacher Zusammenhang</v>
      </c>
      <c r="Q287" s="5"/>
      <c r="R287" s="5"/>
      <c r="S287" s="10"/>
      <c r="T287" s="10">
        <f t="shared" si="623"/>
        <v>0</v>
      </c>
      <c r="U287" s="10">
        <f t="shared" si="624"/>
        <v>2</v>
      </c>
      <c r="V287">
        <f t="shared" si="625"/>
        <v>5</v>
      </c>
      <c r="W287" s="10">
        <f t="shared" si="626"/>
        <v>2</v>
      </c>
      <c r="X287" s="10">
        <f t="shared" si="627"/>
        <v>1</v>
      </c>
      <c r="Y287" s="11">
        <f t="shared" si="628"/>
        <v>10</v>
      </c>
      <c r="AA287" s="10"/>
      <c r="AB287" s="10"/>
      <c r="AC287" s="10"/>
      <c r="AD287" s="10"/>
      <c r="AE287" s="10"/>
      <c r="AF287" s="12"/>
      <c r="AG287" s="12">
        <f>$Y287*T289/$Y289</f>
        <v>0.78947368421052633</v>
      </c>
      <c r="AH287" s="12">
        <f t="shared" ref="AH287" si="636">$Y287*U289/$Y289</f>
        <v>4.2481203007518795</v>
      </c>
      <c r="AI287" s="12">
        <f t="shared" ref="AI287" si="637">$Y287*V289/$Y289</f>
        <v>2.5939849624060152</v>
      </c>
      <c r="AJ287" s="12">
        <f t="shared" ref="AJ287" si="638">$Y287*W289/$Y289</f>
        <v>1.8796992481203008</v>
      </c>
      <c r="AK287" s="12">
        <f t="shared" ref="AK287" si="639">$Y287*X289/$Y289</f>
        <v>0.48872180451127817</v>
      </c>
    </row>
    <row r="288" spans="1:37" x14ac:dyDescent="0.25">
      <c r="A288" s="3" t="s">
        <v>11</v>
      </c>
      <c r="B288" s="4">
        <v>0</v>
      </c>
      <c r="C288" s="5">
        <v>0</v>
      </c>
      <c r="D288" s="4">
        <v>0.5</v>
      </c>
      <c r="E288" s="5">
        <v>2</v>
      </c>
      <c r="F288" s="4">
        <v>0.25</v>
      </c>
      <c r="G288" s="5">
        <v>1</v>
      </c>
      <c r="H288" s="4">
        <v>0</v>
      </c>
      <c r="I288" s="5">
        <v>0</v>
      </c>
      <c r="J288" s="4">
        <v>0.25</v>
      </c>
      <c r="K288" s="5">
        <v>1</v>
      </c>
      <c r="L288" s="4">
        <v>1.46E-2</v>
      </c>
      <c r="M288" s="5">
        <v>4</v>
      </c>
      <c r="Q288" s="5"/>
      <c r="R288" s="5"/>
      <c r="S288" s="10"/>
      <c r="T288" s="10">
        <f t="shared" si="623"/>
        <v>0</v>
      </c>
      <c r="U288" s="10">
        <f t="shared" si="624"/>
        <v>2</v>
      </c>
      <c r="V288">
        <f t="shared" si="625"/>
        <v>1</v>
      </c>
      <c r="W288" s="10">
        <f t="shared" si="626"/>
        <v>0</v>
      </c>
      <c r="X288" s="10">
        <f t="shared" si="627"/>
        <v>1</v>
      </c>
      <c r="Y288" s="11">
        <f t="shared" si="628"/>
        <v>4</v>
      </c>
      <c r="AF288" s="12"/>
      <c r="AG288" s="12">
        <f>$Y288*T289/$Y289</f>
        <v>0.31578947368421051</v>
      </c>
      <c r="AH288" s="12">
        <f t="shared" ref="AH288" si="640">$Y288*U289/$Y289</f>
        <v>1.6992481203007519</v>
      </c>
      <c r="AI288" s="12">
        <f t="shared" ref="AI288" si="641">$Y288*V289/$Y289</f>
        <v>1.0375939849624061</v>
      </c>
      <c r="AJ288" s="12">
        <f t="shared" ref="AJ288" si="642">$Y288*W289/$Y289</f>
        <v>0.75187969924812026</v>
      </c>
      <c r="AK288" s="12">
        <f t="shared" ref="AK288" si="643">$Y288*X289/$Y289</f>
        <v>0.19548872180451127</v>
      </c>
    </row>
    <row r="289" spans="1:37" x14ac:dyDescent="0.25">
      <c r="A289" s="3" t="s">
        <v>6</v>
      </c>
      <c r="B289" s="6">
        <v>7.6600000000000001E-2</v>
      </c>
      <c r="C289" s="3">
        <v>21</v>
      </c>
      <c r="D289" s="6">
        <v>0.41239999999999999</v>
      </c>
      <c r="E289" s="3">
        <v>113</v>
      </c>
      <c r="F289" s="6">
        <v>0.25180000000000002</v>
      </c>
      <c r="G289" s="3">
        <v>69</v>
      </c>
      <c r="H289" s="6">
        <v>0.1825</v>
      </c>
      <c r="I289" s="3">
        <v>50</v>
      </c>
      <c r="J289" s="6">
        <v>4.7399999999999998E-2</v>
      </c>
      <c r="K289" s="3">
        <v>13</v>
      </c>
      <c r="L289" s="6">
        <v>1</v>
      </c>
      <c r="M289" s="3">
        <v>274</v>
      </c>
      <c r="Q289" s="5"/>
      <c r="R289" s="5"/>
      <c r="S289" s="11"/>
      <c r="T289" s="11">
        <f t="shared" ref="T289" si="644">SUM(T284:T288)</f>
        <v>21</v>
      </c>
      <c r="U289" s="11">
        <f t="shared" ref="U289" si="645">SUM(U284:U288)</f>
        <v>113</v>
      </c>
      <c r="V289" s="11">
        <f t="shared" ref="V289" si="646">SUM(V284:V288)</f>
        <v>69</v>
      </c>
      <c r="W289" s="11">
        <f t="shared" ref="W289" si="647">SUM(W284:W288)</f>
        <v>50</v>
      </c>
      <c r="X289" s="11">
        <f t="shared" ref="X289" si="648">SUM(X284:X288)</f>
        <v>13</v>
      </c>
      <c r="Y289" s="10">
        <f>SUM(Y284:Y288)</f>
        <v>266</v>
      </c>
      <c r="AF289" s="12"/>
      <c r="AG289" s="12"/>
      <c r="AH289" s="12"/>
    </row>
    <row r="290" spans="1:37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274</v>
      </c>
    </row>
    <row r="291" spans="1:37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7" ht="18" x14ac:dyDescent="0.25">
      <c r="A293" s="1" t="s">
        <v>70</v>
      </c>
    </row>
    <row r="294" spans="1:37" x14ac:dyDescent="0.25">
      <c r="A294" s="2"/>
      <c r="B294" s="15" t="s">
        <v>39</v>
      </c>
      <c r="C294" s="16"/>
      <c r="D294" s="15" t="s">
        <v>40</v>
      </c>
      <c r="E294" s="16"/>
      <c r="F294" s="15" t="s">
        <v>41</v>
      </c>
      <c r="G294" s="16"/>
      <c r="H294" s="15" t="s">
        <v>69</v>
      </c>
      <c r="I294" s="16"/>
      <c r="J294" s="15" t="s">
        <v>43</v>
      </c>
      <c r="K294" s="16"/>
      <c r="L294" s="15" t="s">
        <v>6</v>
      </c>
      <c r="M294" s="16"/>
    </row>
    <row r="295" spans="1:37" x14ac:dyDescent="0.25">
      <c r="A295" s="3" t="s">
        <v>7</v>
      </c>
      <c r="B295" s="4">
        <v>0.2273</v>
      </c>
      <c r="C295" s="5">
        <v>15</v>
      </c>
      <c r="D295" s="4">
        <v>0.34849999999999998</v>
      </c>
      <c r="E295" s="5">
        <v>23</v>
      </c>
      <c r="F295" s="4">
        <v>0.16669999999999999</v>
      </c>
      <c r="G295" s="5">
        <v>11</v>
      </c>
      <c r="H295" s="4">
        <v>0.16669999999999999</v>
      </c>
      <c r="I295" s="5">
        <v>11</v>
      </c>
      <c r="J295" s="4">
        <v>9.0899999999999995E-2</v>
      </c>
      <c r="K295" s="5">
        <v>6</v>
      </c>
      <c r="L295" s="4">
        <v>0.2409</v>
      </c>
      <c r="M295" s="5">
        <v>66</v>
      </c>
      <c r="O295" s="8" t="s">
        <v>88</v>
      </c>
      <c r="P295" s="9">
        <f>_xlfn.CHISQ.TEST(T295:X299,AG295:AK299)</f>
        <v>0.22084787427941296</v>
      </c>
      <c r="Q295" s="10"/>
      <c r="R295" s="10" t="s">
        <v>89</v>
      </c>
      <c r="S295" s="10"/>
      <c r="T295" s="10">
        <f>C295</f>
        <v>15</v>
      </c>
      <c r="U295" s="10">
        <f>E295</f>
        <v>23</v>
      </c>
      <c r="V295">
        <f>G295</f>
        <v>11</v>
      </c>
      <c r="W295" s="10">
        <f>I295</f>
        <v>11</v>
      </c>
      <c r="X295" s="10">
        <f>K295</f>
        <v>6</v>
      </c>
      <c r="Y295" s="11">
        <f>SUM(T295:X295)</f>
        <v>66</v>
      </c>
      <c r="AA295" s="10"/>
      <c r="AB295" s="10"/>
      <c r="AC295" s="10"/>
      <c r="AD295" s="10"/>
      <c r="AE295" s="10" t="s">
        <v>90</v>
      </c>
      <c r="AF295" s="12"/>
      <c r="AG295" s="12">
        <f>$Y295*T300/$Y300</f>
        <v>9.6703296703296697</v>
      </c>
      <c r="AH295" s="12">
        <f t="shared" ref="AH295" si="649">$Y295*U300/$Y300</f>
        <v>26.593406593406595</v>
      </c>
      <c r="AI295" s="12">
        <f t="shared" ref="AI295" si="650">$Y295*V300/$Y300</f>
        <v>14.263736263736265</v>
      </c>
      <c r="AJ295" s="12">
        <f t="shared" ref="AJ295" si="651">$Y295*W300/$Y300</f>
        <v>9.9120879120879124</v>
      </c>
      <c r="AK295" s="12">
        <f t="shared" ref="AK295" si="652">$Y295*X300/$Y300</f>
        <v>5.5604395604395602</v>
      </c>
    </row>
    <row r="296" spans="1:37" x14ac:dyDescent="0.25">
      <c r="A296" s="3" t="s">
        <v>8</v>
      </c>
      <c r="B296" s="4">
        <v>0.1318</v>
      </c>
      <c r="C296" s="5">
        <v>17</v>
      </c>
      <c r="D296" s="4">
        <v>0.45739999999999997</v>
      </c>
      <c r="E296" s="5">
        <v>59</v>
      </c>
      <c r="F296" s="4">
        <v>0.24809999999999999</v>
      </c>
      <c r="G296" s="5">
        <v>32</v>
      </c>
      <c r="H296" s="4">
        <v>0.1163</v>
      </c>
      <c r="I296" s="5">
        <v>15</v>
      </c>
      <c r="J296" s="4">
        <v>4.6500000000000007E-2</v>
      </c>
      <c r="K296" s="5">
        <v>6</v>
      </c>
      <c r="L296" s="4">
        <v>0.4708</v>
      </c>
      <c r="M296" s="5">
        <v>129</v>
      </c>
      <c r="O296" s="8" t="s">
        <v>91</v>
      </c>
      <c r="P296" s="13">
        <f>_xlfn.CHISQ.INV.RT(P295,16)</f>
        <v>19.986088383354062</v>
      </c>
      <c r="Q296" s="10"/>
      <c r="R296" s="10"/>
      <c r="S296" s="10"/>
      <c r="T296" s="10">
        <f t="shared" ref="T296:T299" si="653">C296</f>
        <v>17</v>
      </c>
      <c r="U296" s="10">
        <f t="shared" ref="U296:U299" si="654">E296</f>
        <v>59</v>
      </c>
      <c r="V296">
        <f t="shared" ref="V296:V299" si="655">G296</f>
        <v>32</v>
      </c>
      <c r="W296" s="10">
        <f t="shared" ref="W296:W299" si="656">I296</f>
        <v>15</v>
      </c>
      <c r="X296" s="10">
        <f t="shared" ref="X296:X299" si="657">K296</f>
        <v>6</v>
      </c>
      <c r="Y296" s="11">
        <f t="shared" ref="Y296:Y299" si="658">SUM(T296:X296)</f>
        <v>129</v>
      </c>
      <c r="AA296" s="10"/>
      <c r="AB296" s="10"/>
      <c r="AC296" s="10"/>
      <c r="AD296" s="10"/>
      <c r="AE296" s="10"/>
      <c r="AF296" s="12"/>
      <c r="AG296" s="12">
        <f>$Y296*T300/$Y300</f>
        <v>18.901098901098901</v>
      </c>
      <c r="AH296" s="12">
        <f t="shared" ref="AH296" si="659">$Y296*U300/$Y300</f>
        <v>51.978021978021978</v>
      </c>
      <c r="AI296" s="12">
        <f t="shared" ref="AI296" si="660">$Y296*V300/$Y300</f>
        <v>27.87912087912088</v>
      </c>
      <c r="AJ296" s="12">
        <f t="shared" ref="AJ296" si="661">$Y296*W300/$Y300</f>
        <v>19.373626373626372</v>
      </c>
      <c r="AK296" s="12">
        <f t="shared" ref="AK296" si="662">$Y296*X300/$Y300</f>
        <v>10.868131868131869</v>
      </c>
    </row>
    <row r="297" spans="1:37" x14ac:dyDescent="0.25">
      <c r="A297" s="3" t="s">
        <v>9</v>
      </c>
      <c r="B297" s="4">
        <v>9.3800000000000008E-2</v>
      </c>
      <c r="C297" s="5">
        <v>6</v>
      </c>
      <c r="D297" s="4">
        <v>0.375</v>
      </c>
      <c r="E297" s="5">
        <v>24</v>
      </c>
      <c r="F297" s="4">
        <v>0.2031</v>
      </c>
      <c r="G297" s="5">
        <v>13</v>
      </c>
      <c r="H297" s="4">
        <v>0.1719</v>
      </c>
      <c r="I297" s="5">
        <v>11</v>
      </c>
      <c r="J297" s="4">
        <v>0.15629999999999999</v>
      </c>
      <c r="K297" s="5">
        <v>10</v>
      </c>
      <c r="L297" s="4">
        <v>0.2336</v>
      </c>
      <c r="M297" s="5">
        <v>64</v>
      </c>
      <c r="O297" s="8" t="s">
        <v>92</v>
      </c>
      <c r="P297" s="14">
        <f>SQRT(P296/(Y300*MIN(5-1,5-1)))</f>
        <v>0.13528591478544699</v>
      </c>
      <c r="Q297" s="10"/>
      <c r="R297" s="10"/>
      <c r="S297" s="10"/>
      <c r="T297" s="10">
        <f t="shared" si="653"/>
        <v>6</v>
      </c>
      <c r="U297" s="10">
        <f t="shared" si="654"/>
        <v>24</v>
      </c>
      <c r="V297">
        <f t="shared" si="655"/>
        <v>13</v>
      </c>
      <c r="W297" s="10">
        <f t="shared" si="656"/>
        <v>11</v>
      </c>
      <c r="X297" s="10">
        <f t="shared" si="657"/>
        <v>10</v>
      </c>
      <c r="Y297" s="11">
        <f t="shared" si="658"/>
        <v>64</v>
      </c>
      <c r="AA297" s="10"/>
      <c r="AB297" s="10"/>
      <c r="AC297" s="10"/>
      <c r="AD297" s="10"/>
      <c r="AE297" s="10"/>
      <c r="AF297" s="12"/>
      <c r="AG297" s="12">
        <f>$Y297*T300/$Y300</f>
        <v>9.3772893772893777</v>
      </c>
      <c r="AH297" s="12">
        <f t="shared" ref="AH297" si="663">$Y297*U300/$Y300</f>
        <v>25.787545787545788</v>
      </c>
      <c r="AI297" s="12">
        <f t="shared" ref="AI297" si="664">$Y297*V300/$Y300</f>
        <v>13.831501831501832</v>
      </c>
      <c r="AJ297" s="12">
        <f t="shared" ref="AJ297" si="665">$Y297*W300/$Y300</f>
        <v>9.6117216117216113</v>
      </c>
      <c r="AK297" s="12">
        <f>$Y297*X300/$Y300</f>
        <v>5.3919413919413923</v>
      </c>
    </row>
    <row r="298" spans="1:37" x14ac:dyDescent="0.25">
      <c r="A298" s="3" t="s">
        <v>10</v>
      </c>
      <c r="B298" s="4">
        <v>0.2</v>
      </c>
      <c r="C298" s="5">
        <v>2</v>
      </c>
      <c r="D298" s="4">
        <v>0.3</v>
      </c>
      <c r="E298" s="5">
        <v>3</v>
      </c>
      <c r="F298" s="4">
        <v>0.2</v>
      </c>
      <c r="G298" s="5">
        <v>2</v>
      </c>
      <c r="H298" s="4">
        <v>0.3</v>
      </c>
      <c r="I298" s="5">
        <v>3</v>
      </c>
      <c r="J298" s="4">
        <v>0</v>
      </c>
      <c r="K298" s="5">
        <v>0</v>
      </c>
      <c r="L298" s="4">
        <v>3.6499999999999998E-2</v>
      </c>
      <c r="M298" s="5">
        <v>10</v>
      </c>
      <c r="O298" s="10"/>
      <c r="P298" s="13" t="str">
        <f>IF(AND(P297&gt;0,P297&lt;=0.2),"Schwacher Zusammenhang",IF(AND(P297&gt;0.2,P297&lt;=0.6),"Mittlerer Zusammenhang",IF(P297&gt;0.6,"Starker Zusammenhang","")))</f>
        <v>Schwacher Zusammenhang</v>
      </c>
      <c r="Q298" s="5"/>
      <c r="R298" s="5"/>
      <c r="S298" s="10"/>
      <c r="T298" s="10">
        <f t="shared" si="653"/>
        <v>2</v>
      </c>
      <c r="U298" s="10">
        <f t="shared" si="654"/>
        <v>3</v>
      </c>
      <c r="V298">
        <f t="shared" si="655"/>
        <v>2</v>
      </c>
      <c r="W298" s="10">
        <f t="shared" si="656"/>
        <v>3</v>
      </c>
      <c r="X298" s="10">
        <f t="shared" si="657"/>
        <v>0</v>
      </c>
      <c r="Y298" s="11">
        <f t="shared" si="658"/>
        <v>10</v>
      </c>
      <c r="AA298" s="10"/>
      <c r="AB298" s="10"/>
      <c r="AC298" s="10"/>
      <c r="AD298" s="10"/>
      <c r="AE298" s="10"/>
      <c r="AF298" s="12"/>
      <c r="AG298" s="12">
        <f>$Y298*T300/$Y300</f>
        <v>1.4652014652014651</v>
      </c>
      <c r="AH298" s="12">
        <f t="shared" ref="AH298" si="666">$Y298*U300/$Y300</f>
        <v>4.0293040293040292</v>
      </c>
      <c r="AI298" s="12">
        <f t="shared" ref="AI298" si="667">$Y298*V300/$Y300</f>
        <v>2.161172161172161</v>
      </c>
      <c r="AJ298" s="12">
        <f t="shared" ref="AJ298" si="668">$Y298*W300/$Y300</f>
        <v>1.5018315018315018</v>
      </c>
      <c r="AK298" s="12">
        <f t="shared" ref="AK298" si="669">$Y298*X300/$Y300</f>
        <v>0.8424908424908425</v>
      </c>
    </row>
    <row r="299" spans="1:37" x14ac:dyDescent="0.25">
      <c r="A299" s="3" t="s">
        <v>11</v>
      </c>
      <c r="B299" s="4">
        <v>0</v>
      </c>
      <c r="C299" s="5">
        <v>0</v>
      </c>
      <c r="D299" s="4">
        <v>0.25</v>
      </c>
      <c r="E299" s="5">
        <v>1</v>
      </c>
      <c r="F299" s="4">
        <v>0.25</v>
      </c>
      <c r="G299" s="5">
        <v>1</v>
      </c>
      <c r="H299" s="4">
        <v>0.25</v>
      </c>
      <c r="I299" s="5">
        <v>1</v>
      </c>
      <c r="J299" s="4">
        <v>0.25</v>
      </c>
      <c r="K299" s="5">
        <v>1</v>
      </c>
      <c r="L299" s="4">
        <v>1.46E-2</v>
      </c>
      <c r="M299" s="5">
        <v>4</v>
      </c>
      <c r="Q299" s="5"/>
      <c r="R299" s="5"/>
      <c r="S299" s="10"/>
      <c r="T299" s="10">
        <f t="shared" si="653"/>
        <v>0</v>
      </c>
      <c r="U299" s="10">
        <f t="shared" si="654"/>
        <v>1</v>
      </c>
      <c r="V299">
        <f t="shared" si="655"/>
        <v>1</v>
      </c>
      <c r="W299" s="10">
        <f t="shared" si="656"/>
        <v>1</v>
      </c>
      <c r="X299" s="10">
        <f t="shared" si="657"/>
        <v>1</v>
      </c>
      <c r="Y299" s="11">
        <f t="shared" si="658"/>
        <v>4</v>
      </c>
      <c r="AF299" s="12"/>
      <c r="AG299" s="12">
        <f>$Y299*T300/$Y300</f>
        <v>0.58608058608058611</v>
      </c>
      <c r="AH299" s="12">
        <f t="shared" ref="AH299" si="670">$Y299*U300/$Y300</f>
        <v>1.6117216117216118</v>
      </c>
      <c r="AI299" s="12">
        <f t="shared" ref="AI299" si="671">$Y299*V300/$Y300</f>
        <v>0.86446886446886451</v>
      </c>
      <c r="AJ299" s="12">
        <f t="shared" ref="AJ299" si="672">$Y299*W300/$Y300</f>
        <v>0.60073260073260071</v>
      </c>
      <c r="AK299" s="12">
        <f t="shared" ref="AK299" si="673">$Y299*X300/$Y300</f>
        <v>0.33699633699633702</v>
      </c>
    </row>
    <row r="300" spans="1:37" x14ac:dyDescent="0.25">
      <c r="A300" s="3" t="s">
        <v>6</v>
      </c>
      <c r="B300" s="6">
        <v>0.14599999999999999</v>
      </c>
      <c r="C300" s="3">
        <v>40</v>
      </c>
      <c r="D300" s="6">
        <v>0.40150000000000002</v>
      </c>
      <c r="E300" s="3">
        <v>110</v>
      </c>
      <c r="F300" s="6">
        <v>0.21529999999999999</v>
      </c>
      <c r="G300" s="3">
        <v>59</v>
      </c>
      <c r="H300" s="6">
        <v>0.14960000000000001</v>
      </c>
      <c r="I300" s="3">
        <v>41</v>
      </c>
      <c r="J300" s="6">
        <v>8.3900000000000002E-2</v>
      </c>
      <c r="K300" s="3">
        <v>23</v>
      </c>
      <c r="L300" s="6">
        <v>1</v>
      </c>
      <c r="M300" s="3">
        <v>274</v>
      </c>
      <c r="Q300" s="5"/>
      <c r="R300" s="5"/>
      <c r="S300" s="11"/>
      <c r="T300" s="11">
        <f t="shared" ref="T300" si="674">SUM(T295:T299)</f>
        <v>40</v>
      </c>
      <c r="U300" s="11">
        <f t="shared" ref="U300" si="675">SUM(U295:U299)</f>
        <v>110</v>
      </c>
      <c r="V300" s="11">
        <f t="shared" ref="V300" si="676">SUM(V295:V299)</f>
        <v>59</v>
      </c>
      <c r="W300" s="11">
        <f t="shared" ref="W300" si="677">SUM(W295:W299)</f>
        <v>41</v>
      </c>
      <c r="X300" s="11">
        <f t="shared" ref="X300" si="678">SUM(X295:X299)</f>
        <v>23</v>
      </c>
      <c r="Y300" s="10">
        <f>SUM(Y295:Y299)</f>
        <v>273</v>
      </c>
      <c r="AF300" s="12"/>
      <c r="AG300" s="12"/>
      <c r="AH300" s="12"/>
    </row>
    <row r="301" spans="1:37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274</v>
      </c>
    </row>
    <row r="302" spans="1:37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7" ht="18" x14ac:dyDescent="0.25">
      <c r="A304" s="1" t="s">
        <v>71</v>
      </c>
    </row>
    <row r="305" spans="1:37" x14ac:dyDescent="0.25">
      <c r="A305" s="2"/>
      <c r="B305" s="15" t="s">
        <v>39</v>
      </c>
      <c r="C305" s="16"/>
      <c r="D305" s="15" t="s">
        <v>40</v>
      </c>
      <c r="E305" s="16"/>
      <c r="F305" s="15" t="s">
        <v>41</v>
      </c>
      <c r="G305" s="16"/>
      <c r="H305" s="15" t="s">
        <v>69</v>
      </c>
      <c r="I305" s="16"/>
      <c r="J305" s="15" t="s">
        <v>43</v>
      </c>
      <c r="K305" s="16"/>
      <c r="L305" s="15" t="s">
        <v>6</v>
      </c>
      <c r="M305" s="16"/>
    </row>
    <row r="306" spans="1:37" x14ac:dyDescent="0.25">
      <c r="A306" s="3" t="s">
        <v>7</v>
      </c>
      <c r="B306" s="4">
        <v>0.20899999999999999</v>
      </c>
      <c r="C306" s="5">
        <v>14</v>
      </c>
      <c r="D306" s="4">
        <v>0.29849999999999999</v>
      </c>
      <c r="E306" s="5">
        <v>20</v>
      </c>
      <c r="F306" s="4">
        <v>0.28360000000000002</v>
      </c>
      <c r="G306" s="5">
        <v>19</v>
      </c>
      <c r="H306" s="4">
        <v>0.11940000000000001</v>
      </c>
      <c r="I306" s="5">
        <v>8</v>
      </c>
      <c r="J306" s="4">
        <v>8.9600000000000013E-2</v>
      </c>
      <c r="K306" s="5">
        <v>6</v>
      </c>
      <c r="L306" s="4">
        <v>0.2445</v>
      </c>
      <c r="M306" s="5">
        <v>67</v>
      </c>
      <c r="O306" s="8" t="s">
        <v>88</v>
      </c>
      <c r="P306" s="9">
        <f>_xlfn.CHISQ.TEST(T306:X310,AG306:AK310)</f>
        <v>2.5256051208672543E-2</v>
      </c>
      <c r="Q306" s="10"/>
      <c r="R306" s="10" t="s">
        <v>89</v>
      </c>
      <c r="S306" s="10"/>
      <c r="T306" s="10">
        <f>C306</f>
        <v>14</v>
      </c>
      <c r="U306" s="10">
        <f>E306</f>
        <v>20</v>
      </c>
      <c r="V306">
        <f>G306</f>
        <v>19</v>
      </c>
      <c r="W306" s="10">
        <f>I306</f>
        <v>8</v>
      </c>
      <c r="X306" s="10">
        <f>K306</f>
        <v>6</v>
      </c>
      <c r="Y306" s="11">
        <f>SUM(T306:X306)</f>
        <v>67</v>
      </c>
      <c r="AA306" s="10"/>
      <c r="AB306" s="10"/>
      <c r="AC306" s="10"/>
      <c r="AD306" s="10"/>
      <c r="AE306" s="10" t="s">
        <v>90</v>
      </c>
      <c r="AF306" s="12"/>
      <c r="AG306" s="12">
        <f>$Y306*T311/$Y311</f>
        <v>7.335766423357664</v>
      </c>
      <c r="AH306" s="12">
        <f t="shared" ref="AH306" si="679">$Y306*U311/$Y311</f>
        <v>23.474452554744527</v>
      </c>
      <c r="AI306" s="12">
        <f t="shared" ref="AI306" si="680">$Y306*V311/$Y311</f>
        <v>22.251824817518248</v>
      </c>
      <c r="AJ306" s="12">
        <f t="shared" ref="AJ306" si="681">$Y306*W311/$Y311</f>
        <v>9.2919708029197086</v>
      </c>
      <c r="AK306" s="12">
        <f t="shared" ref="AK306" si="682">$Y306*X311/$Y311</f>
        <v>4.6459854014598543</v>
      </c>
    </row>
    <row r="307" spans="1:37" x14ac:dyDescent="0.25">
      <c r="A307" s="3" t="s">
        <v>8</v>
      </c>
      <c r="B307" s="4">
        <v>6.2E-2</v>
      </c>
      <c r="C307" s="5">
        <v>8</v>
      </c>
      <c r="D307" s="4">
        <v>0.40310000000000001</v>
      </c>
      <c r="E307" s="5">
        <v>52</v>
      </c>
      <c r="F307" s="4">
        <v>0.34110000000000001</v>
      </c>
      <c r="G307" s="5">
        <v>44</v>
      </c>
      <c r="H307" s="4">
        <v>0.1318</v>
      </c>
      <c r="I307" s="5">
        <v>17</v>
      </c>
      <c r="J307" s="4">
        <v>6.2E-2</v>
      </c>
      <c r="K307" s="5">
        <v>8</v>
      </c>
      <c r="L307" s="4">
        <v>0.4708</v>
      </c>
      <c r="M307" s="5">
        <v>129</v>
      </c>
      <c r="O307" s="8" t="s">
        <v>91</v>
      </c>
      <c r="P307" s="13">
        <f>_xlfn.CHISQ.INV.RT(P306,16)</f>
        <v>28.80903248853695</v>
      </c>
      <c r="Q307" s="10"/>
      <c r="R307" s="10"/>
      <c r="S307" s="10"/>
      <c r="T307" s="10">
        <f t="shared" ref="T307:T310" si="683">C307</f>
        <v>8</v>
      </c>
      <c r="U307" s="10">
        <f t="shared" ref="U307:U310" si="684">E307</f>
        <v>52</v>
      </c>
      <c r="V307">
        <f t="shared" ref="V307:V310" si="685">G307</f>
        <v>44</v>
      </c>
      <c r="W307" s="10">
        <f t="shared" ref="W307:W310" si="686">I307</f>
        <v>17</v>
      </c>
      <c r="X307" s="10">
        <f t="shared" ref="X307:X310" si="687">K307</f>
        <v>8</v>
      </c>
      <c r="Y307" s="11">
        <f t="shared" ref="Y307:Y310" si="688">SUM(T307:X307)</f>
        <v>129</v>
      </c>
      <c r="AA307" s="10"/>
      <c r="AB307" s="10"/>
      <c r="AC307" s="10"/>
      <c r="AD307" s="10"/>
      <c r="AE307" s="10"/>
      <c r="AF307" s="12"/>
      <c r="AG307" s="12">
        <f>$Y307*T311/$Y311</f>
        <v>14.124087591240876</v>
      </c>
      <c r="AH307" s="12">
        <f t="shared" ref="AH307" si="689">$Y307*U311/$Y311</f>
        <v>45.197080291970806</v>
      </c>
      <c r="AI307" s="12">
        <f t="shared" ref="AI307" si="690">$Y307*V311/$Y311</f>
        <v>42.84306569343066</v>
      </c>
      <c r="AJ307" s="12">
        <f t="shared" ref="AJ307" si="691">$Y307*W311/$Y311</f>
        <v>17.89051094890511</v>
      </c>
      <c r="AK307" s="12">
        <f t="shared" ref="AK307" si="692">$Y307*X311/$Y311</f>
        <v>8.945255474452555</v>
      </c>
    </row>
    <row r="308" spans="1:37" x14ac:dyDescent="0.25">
      <c r="A308" s="3" t="s">
        <v>9</v>
      </c>
      <c r="B308" s="4">
        <v>9.3800000000000008E-2</v>
      </c>
      <c r="C308" s="5">
        <v>6</v>
      </c>
      <c r="D308" s="4">
        <v>0.3281</v>
      </c>
      <c r="E308" s="5">
        <v>21</v>
      </c>
      <c r="F308" s="4">
        <v>0.375</v>
      </c>
      <c r="G308" s="5">
        <v>24</v>
      </c>
      <c r="H308" s="4">
        <v>0.15629999999999999</v>
      </c>
      <c r="I308" s="5">
        <v>10</v>
      </c>
      <c r="J308" s="4">
        <v>4.6899999999999997E-2</v>
      </c>
      <c r="K308" s="5">
        <v>3</v>
      </c>
      <c r="L308" s="4">
        <v>0.2336</v>
      </c>
      <c r="M308" s="5">
        <v>64</v>
      </c>
      <c r="O308" s="8" t="s">
        <v>92</v>
      </c>
      <c r="P308" s="14">
        <f>SQRT(P307/(Y311*MIN(5-1,5-1)))</f>
        <v>0.16212838611554586</v>
      </c>
      <c r="Q308" s="10"/>
      <c r="R308" s="10"/>
      <c r="S308" s="10"/>
      <c r="T308" s="10">
        <f t="shared" si="683"/>
        <v>6</v>
      </c>
      <c r="U308" s="10">
        <f t="shared" si="684"/>
        <v>21</v>
      </c>
      <c r="V308">
        <f t="shared" si="685"/>
        <v>24</v>
      </c>
      <c r="W308" s="10">
        <f t="shared" si="686"/>
        <v>10</v>
      </c>
      <c r="X308" s="10">
        <f t="shared" si="687"/>
        <v>3</v>
      </c>
      <c r="Y308" s="11">
        <f t="shared" si="688"/>
        <v>64</v>
      </c>
      <c r="AA308" s="10"/>
      <c r="AB308" s="10"/>
      <c r="AC308" s="10"/>
      <c r="AD308" s="10"/>
      <c r="AE308" s="10"/>
      <c r="AF308" s="12"/>
      <c r="AG308" s="12">
        <f>$Y308*T311/$Y311</f>
        <v>7.007299270072993</v>
      </c>
      <c r="AH308" s="12">
        <f t="shared" ref="AH308" si="693">$Y308*U311/$Y311</f>
        <v>22.423357664233578</v>
      </c>
      <c r="AI308" s="12">
        <f t="shared" ref="AI308" si="694">$Y308*V311/$Y311</f>
        <v>21.255474452554743</v>
      </c>
      <c r="AJ308" s="12">
        <f t="shared" ref="AJ308" si="695">$Y308*W311/$Y311</f>
        <v>8.8759124087591239</v>
      </c>
      <c r="AK308" s="12">
        <f>$Y308*X311/$Y311</f>
        <v>4.437956204379562</v>
      </c>
    </row>
    <row r="309" spans="1:37" x14ac:dyDescent="0.25">
      <c r="A309" s="3" t="s">
        <v>10</v>
      </c>
      <c r="B309" s="4">
        <v>0.1</v>
      </c>
      <c r="C309" s="5">
        <v>1</v>
      </c>
      <c r="D309" s="4">
        <v>0.3</v>
      </c>
      <c r="E309" s="5">
        <v>3</v>
      </c>
      <c r="F309" s="4">
        <v>0.3</v>
      </c>
      <c r="G309" s="5">
        <v>3</v>
      </c>
      <c r="H309" s="4">
        <v>0.3</v>
      </c>
      <c r="I309" s="5">
        <v>3</v>
      </c>
      <c r="J309" s="4">
        <v>0</v>
      </c>
      <c r="K309" s="5">
        <v>0</v>
      </c>
      <c r="L309" s="4">
        <v>3.6499999999999998E-2</v>
      </c>
      <c r="M309" s="5">
        <v>10</v>
      </c>
      <c r="O309" s="10"/>
      <c r="P309" s="13" t="str">
        <f>IF(AND(P308&gt;0,P308&lt;=0.2),"Schwacher Zusammenhang",IF(AND(P308&gt;0.2,P308&lt;=0.6),"Mittlerer Zusammenhang",IF(P308&gt;0.6,"Starker Zusammenhang","")))</f>
        <v>Schwacher Zusammenhang</v>
      </c>
      <c r="Q309" s="5"/>
      <c r="R309" s="5"/>
      <c r="S309" s="10"/>
      <c r="T309" s="10">
        <f t="shared" si="683"/>
        <v>1</v>
      </c>
      <c r="U309" s="10">
        <f t="shared" si="684"/>
        <v>3</v>
      </c>
      <c r="V309">
        <f t="shared" si="685"/>
        <v>3</v>
      </c>
      <c r="W309" s="10">
        <f t="shared" si="686"/>
        <v>3</v>
      </c>
      <c r="X309" s="10">
        <f t="shared" si="687"/>
        <v>0</v>
      </c>
      <c r="Y309" s="11">
        <f t="shared" si="688"/>
        <v>10</v>
      </c>
      <c r="AA309" s="10"/>
      <c r="AB309" s="10"/>
      <c r="AC309" s="10"/>
      <c r="AD309" s="10"/>
      <c r="AE309" s="10"/>
      <c r="AF309" s="12"/>
      <c r="AG309" s="12">
        <f>$Y309*T311/$Y311</f>
        <v>1.0948905109489051</v>
      </c>
      <c r="AH309" s="12">
        <f t="shared" ref="AH309" si="696">$Y309*U311/$Y311</f>
        <v>3.5036496350364965</v>
      </c>
      <c r="AI309" s="12">
        <f t="shared" ref="AI309" si="697">$Y309*V311/$Y311</f>
        <v>3.3211678832116789</v>
      </c>
      <c r="AJ309" s="12">
        <f t="shared" ref="AJ309" si="698">$Y309*W311/$Y311</f>
        <v>1.3868613138686132</v>
      </c>
      <c r="AK309" s="12">
        <f t="shared" ref="AK309" si="699">$Y309*X311/$Y311</f>
        <v>0.69343065693430661</v>
      </c>
    </row>
    <row r="310" spans="1:37" x14ac:dyDescent="0.25">
      <c r="A310" s="3" t="s">
        <v>11</v>
      </c>
      <c r="B310" s="4">
        <v>0.25</v>
      </c>
      <c r="C310" s="5">
        <v>1</v>
      </c>
      <c r="D310" s="4">
        <v>0</v>
      </c>
      <c r="E310" s="5">
        <v>0</v>
      </c>
      <c r="F310" s="4">
        <v>0.25</v>
      </c>
      <c r="G310" s="5">
        <v>1</v>
      </c>
      <c r="H310" s="4">
        <v>0</v>
      </c>
      <c r="I310" s="5">
        <v>0</v>
      </c>
      <c r="J310" s="4">
        <v>0.5</v>
      </c>
      <c r="K310" s="5">
        <v>2</v>
      </c>
      <c r="L310" s="4">
        <v>1.46E-2</v>
      </c>
      <c r="M310" s="5">
        <v>4</v>
      </c>
      <c r="Q310" s="5"/>
      <c r="R310" s="5"/>
      <c r="S310" s="10"/>
      <c r="T310" s="10">
        <f t="shared" si="683"/>
        <v>1</v>
      </c>
      <c r="U310" s="10">
        <f t="shared" si="684"/>
        <v>0</v>
      </c>
      <c r="V310">
        <f t="shared" si="685"/>
        <v>1</v>
      </c>
      <c r="W310" s="10">
        <f t="shared" si="686"/>
        <v>0</v>
      </c>
      <c r="X310" s="10">
        <f t="shared" si="687"/>
        <v>2</v>
      </c>
      <c r="Y310" s="11">
        <f t="shared" si="688"/>
        <v>4</v>
      </c>
      <c r="AF310" s="12"/>
      <c r="AG310" s="12">
        <f>$Y310*T311/$Y311</f>
        <v>0.43795620437956206</v>
      </c>
      <c r="AH310" s="12">
        <f t="shared" ref="AH310" si="700">$Y310*U311/$Y311</f>
        <v>1.4014598540145986</v>
      </c>
      <c r="AI310" s="12">
        <f t="shared" ref="AI310" si="701">$Y310*V311/$Y311</f>
        <v>1.3284671532846715</v>
      </c>
      <c r="AJ310" s="12">
        <f t="shared" ref="AJ310" si="702">$Y310*W311/$Y311</f>
        <v>0.55474452554744524</v>
      </c>
      <c r="AK310" s="12">
        <f t="shared" ref="AK310" si="703">$Y310*X311/$Y311</f>
        <v>0.27737226277372262</v>
      </c>
    </row>
    <row r="311" spans="1:37" x14ac:dyDescent="0.25">
      <c r="A311" s="3" t="s">
        <v>6</v>
      </c>
      <c r="B311" s="6">
        <v>0.1095</v>
      </c>
      <c r="C311" s="3">
        <v>30</v>
      </c>
      <c r="D311" s="6">
        <v>0.35039999999999999</v>
      </c>
      <c r="E311" s="3">
        <v>96</v>
      </c>
      <c r="F311" s="6">
        <v>0.33210000000000001</v>
      </c>
      <c r="G311" s="3">
        <v>91</v>
      </c>
      <c r="H311" s="6">
        <v>0.13869999999999999</v>
      </c>
      <c r="I311" s="3">
        <v>38</v>
      </c>
      <c r="J311" s="6">
        <v>6.93E-2</v>
      </c>
      <c r="K311" s="3">
        <v>19</v>
      </c>
      <c r="L311" s="6">
        <v>1</v>
      </c>
      <c r="M311" s="3">
        <v>274</v>
      </c>
      <c r="Q311" s="5"/>
      <c r="R311" s="5"/>
      <c r="S311" s="11"/>
      <c r="T311" s="11">
        <f t="shared" ref="T311" si="704">SUM(T306:T310)</f>
        <v>30</v>
      </c>
      <c r="U311" s="11">
        <f t="shared" ref="U311" si="705">SUM(U306:U310)</f>
        <v>96</v>
      </c>
      <c r="V311" s="11">
        <f t="shared" ref="V311" si="706">SUM(V306:V310)</f>
        <v>91</v>
      </c>
      <c r="W311" s="11">
        <f t="shared" ref="W311" si="707">SUM(W306:W310)</f>
        <v>38</v>
      </c>
      <c r="X311" s="11">
        <f t="shared" ref="X311" si="708">SUM(X306:X310)</f>
        <v>19</v>
      </c>
      <c r="Y311" s="10">
        <f>SUM(Y306:Y310)</f>
        <v>274</v>
      </c>
      <c r="AF311" s="12"/>
      <c r="AG311" s="12"/>
      <c r="AH311" s="12"/>
    </row>
    <row r="312" spans="1:37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274</v>
      </c>
    </row>
    <row r="313" spans="1:37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7" ht="18" x14ac:dyDescent="0.25">
      <c r="A315" s="1" t="s">
        <v>72</v>
      </c>
    </row>
    <row r="316" spans="1:37" x14ac:dyDescent="0.25">
      <c r="A316" s="2"/>
      <c r="B316" s="15" t="s">
        <v>39</v>
      </c>
      <c r="C316" s="16"/>
      <c r="D316" s="15" t="s">
        <v>40</v>
      </c>
      <c r="E316" s="16"/>
      <c r="F316" s="15" t="s">
        <v>41</v>
      </c>
      <c r="G316" s="16"/>
      <c r="H316" s="15" t="s">
        <v>69</v>
      </c>
      <c r="I316" s="16"/>
      <c r="J316" s="15" t="s">
        <v>43</v>
      </c>
      <c r="K316" s="16"/>
      <c r="L316" s="15" t="s">
        <v>6</v>
      </c>
      <c r="M316" s="16"/>
    </row>
    <row r="317" spans="1:37" x14ac:dyDescent="0.25">
      <c r="A317" s="3" t="s">
        <v>7</v>
      </c>
      <c r="B317" s="4">
        <v>0.1077</v>
      </c>
      <c r="C317" s="5">
        <v>7</v>
      </c>
      <c r="D317" s="4">
        <v>0.3846</v>
      </c>
      <c r="E317" s="5">
        <v>25</v>
      </c>
      <c r="F317" s="4">
        <v>0.3538</v>
      </c>
      <c r="G317" s="5">
        <v>23</v>
      </c>
      <c r="H317" s="4">
        <v>0.1077</v>
      </c>
      <c r="I317" s="5">
        <v>7</v>
      </c>
      <c r="J317" s="4">
        <v>4.6199999999999998E-2</v>
      </c>
      <c r="K317" s="5">
        <v>3</v>
      </c>
      <c r="L317" s="4">
        <v>0.23719999999999999</v>
      </c>
      <c r="M317" s="5">
        <v>65</v>
      </c>
      <c r="O317" s="8" t="s">
        <v>88</v>
      </c>
      <c r="P317" s="9">
        <f>_xlfn.CHISQ.TEST(T317:X321,AG317:AK321)</f>
        <v>6.2241908405373907E-3</v>
      </c>
      <c r="Q317" s="10"/>
      <c r="R317" s="10" t="s">
        <v>89</v>
      </c>
      <c r="S317" s="10"/>
      <c r="T317" s="10">
        <f>C317</f>
        <v>7</v>
      </c>
      <c r="U317" s="10">
        <f>E317</f>
        <v>25</v>
      </c>
      <c r="V317">
        <f>G317</f>
        <v>23</v>
      </c>
      <c r="W317" s="10">
        <f>I317</f>
        <v>7</v>
      </c>
      <c r="X317" s="10">
        <f>K317</f>
        <v>3</v>
      </c>
      <c r="Y317" s="11">
        <f>SUM(T317:X317)</f>
        <v>65</v>
      </c>
      <c r="AA317" s="10"/>
      <c r="AB317" s="10"/>
      <c r="AC317" s="10"/>
      <c r="AD317" s="10"/>
      <c r="AE317" s="10" t="s">
        <v>90</v>
      </c>
      <c r="AF317" s="12"/>
      <c r="AG317" s="12">
        <f>$Y317*T322/$Y322</f>
        <v>3.1180811808118083</v>
      </c>
      <c r="AH317" s="12">
        <f t="shared" ref="AH317" si="709">$Y317*U322/$Y322</f>
        <v>17.749077490774908</v>
      </c>
      <c r="AI317" s="12">
        <f t="shared" ref="AI317" si="710">$Y317*V322/$Y322</f>
        <v>25.184501845018449</v>
      </c>
      <c r="AJ317" s="12">
        <f t="shared" ref="AJ317" si="711">$Y317*W322/$Y322</f>
        <v>13.911439114391143</v>
      </c>
      <c r="AK317" s="12">
        <f t="shared" ref="AK317" si="712">$Y317*X322/$Y322</f>
        <v>5.03690036900369</v>
      </c>
    </row>
    <row r="318" spans="1:37" x14ac:dyDescent="0.25">
      <c r="A318" s="3" t="s">
        <v>8</v>
      </c>
      <c r="B318" s="4">
        <v>2.3300000000000001E-2</v>
      </c>
      <c r="C318" s="5">
        <v>3</v>
      </c>
      <c r="D318" s="4">
        <v>0.24030000000000001</v>
      </c>
      <c r="E318" s="5">
        <v>31</v>
      </c>
      <c r="F318" s="4">
        <v>0.40310000000000001</v>
      </c>
      <c r="G318" s="5">
        <v>52</v>
      </c>
      <c r="H318" s="4">
        <v>0.2636</v>
      </c>
      <c r="I318" s="5">
        <v>34</v>
      </c>
      <c r="J318" s="4">
        <v>6.9800000000000001E-2</v>
      </c>
      <c r="K318" s="5">
        <v>9</v>
      </c>
      <c r="L318" s="4">
        <v>0.4708</v>
      </c>
      <c r="M318" s="5">
        <v>129</v>
      </c>
      <c r="O318" s="8" t="s">
        <v>91</v>
      </c>
      <c r="P318" s="13">
        <f>_xlfn.CHISQ.INV.RT(P317,16)</f>
        <v>33.560165310085992</v>
      </c>
      <c r="Q318" s="10"/>
      <c r="R318" s="10"/>
      <c r="S318" s="10"/>
      <c r="T318" s="10">
        <f t="shared" ref="T318:T321" si="713">C318</f>
        <v>3</v>
      </c>
      <c r="U318" s="10">
        <f t="shared" ref="U318:U321" si="714">E318</f>
        <v>31</v>
      </c>
      <c r="V318">
        <f t="shared" ref="V318:V321" si="715">G318</f>
        <v>52</v>
      </c>
      <c r="W318" s="10">
        <f t="shared" ref="W318:W321" si="716">I318</f>
        <v>34</v>
      </c>
      <c r="X318" s="10">
        <f t="shared" ref="X318:X321" si="717">K318</f>
        <v>9</v>
      </c>
      <c r="Y318" s="11">
        <f t="shared" ref="Y318:Y321" si="718">SUM(T318:X318)</f>
        <v>129</v>
      </c>
      <c r="AA318" s="10"/>
      <c r="AB318" s="10"/>
      <c r="AC318" s="10"/>
      <c r="AD318" s="10"/>
      <c r="AE318" s="10"/>
      <c r="AF318" s="12"/>
      <c r="AG318" s="12">
        <f>$Y318*T322/$Y322</f>
        <v>6.1881918819188195</v>
      </c>
      <c r="AH318" s="12">
        <f t="shared" ref="AH318" si="719">$Y318*U322/$Y322</f>
        <v>35.225092250922508</v>
      </c>
      <c r="AI318" s="12">
        <f t="shared" ref="AI318" si="720">$Y318*V322/$Y322</f>
        <v>49.981549815498155</v>
      </c>
      <c r="AJ318" s="12">
        <f t="shared" ref="AJ318" si="721">$Y318*W322/$Y322</f>
        <v>27.608856088560884</v>
      </c>
      <c r="AK318" s="12">
        <f t="shared" ref="AK318" si="722">$Y318*X322/$Y322</f>
        <v>9.9963099630996304</v>
      </c>
    </row>
    <row r="319" spans="1:37" x14ac:dyDescent="0.25">
      <c r="A319" s="3" t="s">
        <v>9</v>
      </c>
      <c r="B319" s="4">
        <v>4.7600000000000003E-2</v>
      </c>
      <c r="C319" s="5">
        <v>3</v>
      </c>
      <c r="D319" s="4">
        <v>0.22220000000000001</v>
      </c>
      <c r="E319" s="5">
        <v>14</v>
      </c>
      <c r="F319" s="4">
        <v>0.44440000000000002</v>
      </c>
      <c r="G319" s="5">
        <v>28</v>
      </c>
      <c r="H319" s="4">
        <v>0.1905</v>
      </c>
      <c r="I319" s="5">
        <v>12</v>
      </c>
      <c r="J319" s="4">
        <v>9.5199999999999993E-2</v>
      </c>
      <c r="K319" s="5">
        <v>6</v>
      </c>
      <c r="L319" s="4">
        <v>0.22989999999999999</v>
      </c>
      <c r="M319" s="5">
        <v>63</v>
      </c>
      <c r="O319" s="8" t="s">
        <v>92</v>
      </c>
      <c r="P319" s="14">
        <f>SQRT(P318/(Y322*MIN(5-1,5-1)))</f>
        <v>0.17595329520692493</v>
      </c>
      <c r="Q319" s="10"/>
      <c r="R319" s="10"/>
      <c r="S319" s="10"/>
      <c r="T319" s="10">
        <f t="shared" si="713"/>
        <v>3</v>
      </c>
      <c r="U319" s="10">
        <f t="shared" si="714"/>
        <v>14</v>
      </c>
      <c r="V319">
        <f t="shared" si="715"/>
        <v>28</v>
      </c>
      <c r="W319" s="10">
        <f t="shared" si="716"/>
        <v>12</v>
      </c>
      <c r="X319" s="10">
        <f t="shared" si="717"/>
        <v>6</v>
      </c>
      <c r="Y319" s="11">
        <f t="shared" si="718"/>
        <v>63</v>
      </c>
      <c r="AA319" s="10"/>
      <c r="AB319" s="10"/>
      <c r="AC319" s="10"/>
      <c r="AD319" s="10"/>
      <c r="AE319" s="10"/>
      <c r="AF319" s="12"/>
      <c r="AG319" s="12">
        <f>$Y319*T322/$Y322</f>
        <v>3.0221402214022142</v>
      </c>
      <c r="AH319" s="12">
        <f t="shared" ref="AH319" si="723">$Y319*U322/$Y322</f>
        <v>17.202952029520294</v>
      </c>
      <c r="AI319" s="12">
        <f t="shared" ref="AI319" si="724">$Y319*V322/$Y322</f>
        <v>24.40959409594096</v>
      </c>
      <c r="AJ319" s="12">
        <f t="shared" ref="AJ319" si="725">$Y319*W322/$Y322</f>
        <v>13.48339483394834</v>
      </c>
      <c r="AK319" s="12">
        <f>$Y319*X322/$Y322</f>
        <v>4.8819188191881917</v>
      </c>
    </row>
    <row r="320" spans="1:37" x14ac:dyDescent="0.25">
      <c r="A320" s="3" t="s">
        <v>10</v>
      </c>
      <c r="B320" s="4">
        <v>0</v>
      </c>
      <c r="C320" s="5">
        <v>0</v>
      </c>
      <c r="D320" s="4">
        <v>0.4</v>
      </c>
      <c r="E320" s="5">
        <v>4</v>
      </c>
      <c r="F320" s="4">
        <v>0.2</v>
      </c>
      <c r="G320" s="5">
        <v>2</v>
      </c>
      <c r="H320" s="4">
        <v>0.3</v>
      </c>
      <c r="I320" s="5">
        <v>3</v>
      </c>
      <c r="J320" s="4">
        <v>0.1</v>
      </c>
      <c r="K320" s="5">
        <v>1</v>
      </c>
      <c r="L320" s="4">
        <v>3.6499999999999998E-2</v>
      </c>
      <c r="M320" s="5">
        <v>10</v>
      </c>
      <c r="O320" s="10"/>
      <c r="P320" s="13" t="str">
        <f>IF(AND(P319&gt;0,P319&lt;=0.2),"Schwacher Zusammenhang",IF(AND(P319&gt;0.2,P319&lt;=0.6),"Mittlerer Zusammenhang",IF(P319&gt;0.6,"Starker Zusammenhang","")))</f>
        <v>Schwacher Zusammenhang</v>
      </c>
      <c r="Q320" s="5"/>
      <c r="R320" s="5"/>
      <c r="S320" s="10"/>
      <c r="T320" s="10">
        <f t="shared" si="713"/>
        <v>0</v>
      </c>
      <c r="U320" s="10">
        <f t="shared" si="714"/>
        <v>4</v>
      </c>
      <c r="V320">
        <f t="shared" si="715"/>
        <v>2</v>
      </c>
      <c r="W320" s="10">
        <f t="shared" si="716"/>
        <v>3</v>
      </c>
      <c r="X320" s="10">
        <f t="shared" si="717"/>
        <v>1</v>
      </c>
      <c r="Y320" s="11">
        <f t="shared" si="718"/>
        <v>10</v>
      </c>
      <c r="AA320" s="10"/>
      <c r="AB320" s="10"/>
      <c r="AC320" s="10"/>
      <c r="AD320" s="10"/>
      <c r="AE320" s="10"/>
      <c r="AF320" s="12"/>
      <c r="AG320" s="12">
        <f>$Y320*T322/$Y322</f>
        <v>0.47970479704797048</v>
      </c>
      <c r="AH320" s="12">
        <f t="shared" ref="AH320" si="726">$Y320*U322/$Y322</f>
        <v>2.7306273062730626</v>
      </c>
      <c r="AI320" s="12">
        <f t="shared" ref="AI320" si="727">$Y320*V322/$Y322</f>
        <v>3.8745387453874538</v>
      </c>
      <c r="AJ320" s="12">
        <f t="shared" ref="AJ320" si="728">$Y320*W322/$Y322</f>
        <v>2.140221402214022</v>
      </c>
      <c r="AK320" s="12">
        <f t="shared" ref="AK320" si="729">$Y320*X322/$Y322</f>
        <v>0.77490774907749083</v>
      </c>
    </row>
    <row r="321" spans="1:37" x14ac:dyDescent="0.25">
      <c r="A321" s="3" t="s">
        <v>11</v>
      </c>
      <c r="B321" s="4">
        <v>0</v>
      </c>
      <c r="C321" s="5">
        <v>0</v>
      </c>
      <c r="D321" s="4">
        <v>0</v>
      </c>
      <c r="E321" s="5">
        <v>0</v>
      </c>
      <c r="F321" s="4">
        <v>0</v>
      </c>
      <c r="G321" s="5">
        <v>0</v>
      </c>
      <c r="H321" s="4">
        <v>0.5</v>
      </c>
      <c r="I321" s="5">
        <v>2</v>
      </c>
      <c r="J321" s="4">
        <v>0.5</v>
      </c>
      <c r="K321" s="5">
        <v>2</v>
      </c>
      <c r="L321" s="4">
        <v>1.46E-2</v>
      </c>
      <c r="M321" s="5">
        <v>4</v>
      </c>
      <c r="Q321" s="5"/>
      <c r="R321" s="5"/>
      <c r="S321" s="10"/>
      <c r="T321" s="10">
        <f t="shared" si="713"/>
        <v>0</v>
      </c>
      <c r="U321" s="10">
        <f t="shared" si="714"/>
        <v>0</v>
      </c>
      <c r="V321">
        <f t="shared" si="715"/>
        <v>0</v>
      </c>
      <c r="W321" s="10">
        <f t="shared" si="716"/>
        <v>2</v>
      </c>
      <c r="X321" s="10">
        <f t="shared" si="717"/>
        <v>2</v>
      </c>
      <c r="Y321" s="11">
        <f t="shared" si="718"/>
        <v>4</v>
      </c>
      <c r="AF321" s="12"/>
      <c r="AG321" s="12">
        <f>$Y321*T322/$Y322</f>
        <v>0.1918819188191882</v>
      </c>
      <c r="AH321" s="12">
        <f t="shared" ref="AH321" si="730">$Y321*U322/$Y322</f>
        <v>1.0922509225092252</v>
      </c>
      <c r="AI321" s="12">
        <f t="shared" ref="AI321" si="731">$Y321*V322/$Y322</f>
        <v>1.5498154981549817</v>
      </c>
      <c r="AJ321" s="12">
        <f t="shared" ref="AJ321" si="732">$Y321*W322/$Y322</f>
        <v>0.85608856088560881</v>
      </c>
      <c r="AK321" s="12">
        <f t="shared" ref="AK321" si="733">$Y321*X322/$Y322</f>
        <v>0.30996309963099633</v>
      </c>
    </row>
    <row r="322" spans="1:37" x14ac:dyDescent="0.25">
      <c r="A322" s="3" t="s">
        <v>6</v>
      </c>
      <c r="B322" s="6">
        <v>4.7399999999999998E-2</v>
      </c>
      <c r="C322" s="3">
        <v>13</v>
      </c>
      <c r="D322" s="6">
        <v>0.27010000000000001</v>
      </c>
      <c r="E322" s="3">
        <v>74</v>
      </c>
      <c r="F322" s="6">
        <v>0.38319999999999999</v>
      </c>
      <c r="G322" s="3">
        <v>105</v>
      </c>
      <c r="H322" s="6">
        <v>0.2117</v>
      </c>
      <c r="I322" s="3">
        <v>58</v>
      </c>
      <c r="J322" s="6">
        <v>7.6600000000000001E-2</v>
      </c>
      <c r="K322" s="3">
        <v>21</v>
      </c>
      <c r="L322" s="6">
        <v>1</v>
      </c>
      <c r="M322" s="3">
        <v>274</v>
      </c>
      <c r="Q322" s="5"/>
      <c r="R322" s="5"/>
      <c r="S322" s="11"/>
      <c r="T322" s="11">
        <f t="shared" ref="T322" si="734">SUM(T317:T321)</f>
        <v>13</v>
      </c>
      <c r="U322" s="11">
        <f t="shared" ref="U322" si="735">SUM(U317:U321)</f>
        <v>74</v>
      </c>
      <c r="V322" s="11">
        <f t="shared" ref="V322" si="736">SUM(V317:V321)</f>
        <v>105</v>
      </c>
      <c r="W322" s="11">
        <f t="shared" ref="W322" si="737">SUM(W317:W321)</f>
        <v>58</v>
      </c>
      <c r="X322" s="11">
        <f t="shared" ref="X322" si="738">SUM(X317:X321)</f>
        <v>21</v>
      </c>
      <c r="Y322" s="10">
        <f>SUM(Y317:Y321)</f>
        <v>271</v>
      </c>
      <c r="AF322" s="12"/>
      <c r="AG322" s="12"/>
      <c r="AH322" s="12"/>
    </row>
    <row r="323" spans="1:37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274</v>
      </c>
    </row>
    <row r="324" spans="1:37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7" ht="18" x14ac:dyDescent="0.25">
      <c r="A326" s="1" t="s">
        <v>73</v>
      </c>
    </row>
    <row r="327" spans="1:37" x14ac:dyDescent="0.25">
      <c r="A327" s="2"/>
      <c r="B327" s="15" t="s">
        <v>39</v>
      </c>
      <c r="C327" s="16"/>
      <c r="D327" s="15" t="s">
        <v>40</v>
      </c>
      <c r="E327" s="16"/>
      <c r="F327" s="15" t="s">
        <v>41</v>
      </c>
      <c r="G327" s="16"/>
      <c r="H327" s="15" t="s">
        <v>69</v>
      </c>
      <c r="I327" s="16"/>
      <c r="J327" s="15" t="s">
        <v>43</v>
      </c>
      <c r="K327" s="16"/>
      <c r="L327" s="15" t="s">
        <v>6</v>
      </c>
      <c r="M327" s="16"/>
    </row>
    <row r="328" spans="1:37" x14ac:dyDescent="0.25">
      <c r="A328" s="3" t="s">
        <v>7</v>
      </c>
      <c r="B328" s="4">
        <v>0.16420000000000001</v>
      </c>
      <c r="C328" s="5">
        <v>11</v>
      </c>
      <c r="D328" s="4">
        <v>0.44779999999999998</v>
      </c>
      <c r="E328" s="5">
        <v>30</v>
      </c>
      <c r="F328" s="4">
        <v>0.22389999999999999</v>
      </c>
      <c r="G328" s="5">
        <v>15</v>
      </c>
      <c r="H328" s="4">
        <v>0.14929999999999999</v>
      </c>
      <c r="I328" s="5">
        <v>10</v>
      </c>
      <c r="J328" s="4">
        <v>1.49E-2</v>
      </c>
      <c r="K328" s="5">
        <v>1</v>
      </c>
      <c r="L328" s="4">
        <v>0.2445</v>
      </c>
      <c r="M328" s="5">
        <v>67</v>
      </c>
      <c r="O328" s="8" t="s">
        <v>88</v>
      </c>
      <c r="P328" s="9">
        <f>_xlfn.CHISQ.TEST(T328:X332,AG328:AK332)</f>
        <v>6.5628917873822788E-9</v>
      </c>
      <c r="Q328" s="10"/>
      <c r="R328" s="10" t="s">
        <v>89</v>
      </c>
      <c r="S328" s="10"/>
      <c r="T328" s="10">
        <f>C328</f>
        <v>11</v>
      </c>
      <c r="U328" s="10">
        <f>E328</f>
        <v>30</v>
      </c>
      <c r="V328">
        <f>G328</f>
        <v>15</v>
      </c>
      <c r="W328" s="10">
        <f>I328</f>
        <v>10</v>
      </c>
      <c r="X328" s="10">
        <f>K328</f>
        <v>1</v>
      </c>
      <c r="Y328" s="11">
        <f>SUM(T328:X328)</f>
        <v>67</v>
      </c>
      <c r="AA328" s="10"/>
      <c r="AB328" s="10"/>
      <c r="AC328" s="10"/>
      <c r="AD328" s="10"/>
      <c r="AE328" s="10" t="s">
        <v>90</v>
      </c>
      <c r="AF328" s="12"/>
      <c r="AG328" s="12">
        <f>$Y328*T333/$Y333</f>
        <v>7.0912408759124084</v>
      </c>
      <c r="AH328" s="12">
        <f t="shared" ref="AH328" si="739">$Y328*U333/$Y333</f>
        <v>24.208029197080293</v>
      </c>
      <c r="AI328" s="12">
        <f t="shared" ref="AI328" si="740">$Y328*V333/$Y333</f>
        <v>20.051094890510949</v>
      </c>
      <c r="AJ328" s="12">
        <f t="shared" ref="AJ328" si="741">$Y328*W333/$Y333</f>
        <v>11.003649635036496</v>
      </c>
      <c r="AK328" s="12">
        <f t="shared" ref="AK328" si="742">$Y328*X333/$Y333</f>
        <v>4.6459854014598543</v>
      </c>
    </row>
    <row r="329" spans="1:37" x14ac:dyDescent="0.25">
      <c r="A329" s="3" t="s">
        <v>8</v>
      </c>
      <c r="B329" s="4">
        <v>5.4299999999999987E-2</v>
      </c>
      <c r="C329" s="5">
        <v>7</v>
      </c>
      <c r="D329" s="4">
        <v>0.35659999999999997</v>
      </c>
      <c r="E329" s="5">
        <v>46</v>
      </c>
      <c r="F329" s="4">
        <v>0.3256</v>
      </c>
      <c r="G329" s="5">
        <v>42</v>
      </c>
      <c r="H329" s="4">
        <v>0.1938</v>
      </c>
      <c r="I329" s="5">
        <v>25</v>
      </c>
      <c r="J329" s="4">
        <v>6.9800000000000001E-2</v>
      </c>
      <c r="K329" s="5">
        <v>9</v>
      </c>
      <c r="L329" s="4">
        <v>0.4708</v>
      </c>
      <c r="M329" s="5">
        <v>129</v>
      </c>
      <c r="O329" s="8" t="s">
        <v>91</v>
      </c>
      <c r="P329" s="13">
        <f>_xlfn.CHISQ.INV.RT(P328,16)</f>
        <v>71.037328935124464</v>
      </c>
      <c r="Q329" s="10"/>
      <c r="R329" s="10"/>
      <c r="S329" s="10"/>
      <c r="T329" s="10">
        <f t="shared" ref="T329:T332" si="743">C329</f>
        <v>7</v>
      </c>
      <c r="U329" s="10">
        <f t="shared" ref="U329:U332" si="744">E329</f>
        <v>46</v>
      </c>
      <c r="V329">
        <f t="shared" ref="V329:V332" si="745">G329</f>
        <v>42</v>
      </c>
      <c r="W329" s="10">
        <f t="shared" ref="W329:W332" si="746">I329</f>
        <v>25</v>
      </c>
      <c r="X329" s="10">
        <f t="shared" ref="X329:X332" si="747">K329</f>
        <v>9</v>
      </c>
      <c r="Y329" s="11">
        <f t="shared" ref="Y329:Y332" si="748">SUM(T329:X329)</f>
        <v>129</v>
      </c>
      <c r="AA329" s="10"/>
      <c r="AB329" s="10"/>
      <c r="AC329" s="10"/>
      <c r="AD329" s="10"/>
      <c r="AE329" s="10"/>
      <c r="AF329" s="12"/>
      <c r="AG329" s="12">
        <f>$Y329*T333/$Y333</f>
        <v>13.653284671532846</v>
      </c>
      <c r="AH329" s="12">
        <f t="shared" ref="AH329" si="749">$Y329*U333/$Y333</f>
        <v>46.60948905109489</v>
      </c>
      <c r="AI329" s="12">
        <f t="shared" ref="AI329" si="750">$Y329*V333/$Y333</f>
        <v>38.605839416058394</v>
      </c>
      <c r="AJ329" s="12">
        <f t="shared" ref="AJ329" si="751">$Y329*W333/$Y333</f>
        <v>21.186131386861312</v>
      </c>
      <c r="AK329" s="12">
        <f t="shared" ref="AK329" si="752">$Y329*X333/$Y333</f>
        <v>8.945255474452555</v>
      </c>
    </row>
    <row r="330" spans="1:37" x14ac:dyDescent="0.25">
      <c r="A330" s="3" t="s">
        <v>9</v>
      </c>
      <c r="B330" s="4">
        <v>0.15629999999999999</v>
      </c>
      <c r="C330" s="5">
        <v>10</v>
      </c>
      <c r="D330" s="4">
        <v>0.3281</v>
      </c>
      <c r="E330" s="5">
        <v>21</v>
      </c>
      <c r="F330" s="4">
        <v>0.34380000000000011</v>
      </c>
      <c r="G330" s="5">
        <v>22</v>
      </c>
      <c r="H330" s="4">
        <v>0.1094</v>
      </c>
      <c r="I330" s="5">
        <v>7</v>
      </c>
      <c r="J330" s="4">
        <v>6.25E-2</v>
      </c>
      <c r="K330" s="5">
        <v>4</v>
      </c>
      <c r="L330" s="4">
        <v>0.2336</v>
      </c>
      <c r="M330" s="5">
        <v>64</v>
      </c>
      <c r="O330" s="8" t="s">
        <v>92</v>
      </c>
      <c r="P330" s="14">
        <f>SQRT(P329/(Y333*MIN(5-1,5-1)))</f>
        <v>0.2545880616705869</v>
      </c>
      <c r="Q330" s="10"/>
      <c r="R330" s="10"/>
      <c r="S330" s="10"/>
      <c r="T330" s="10">
        <f t="shared" si="743"/>
        <v>10</v>
      </c>
      <c r="U330" s="10">
        <f t="shared" si="744"/>
        <v>21</v>
      </c>
      <c r="V330">
        <f t="shared" si="745"/>
        <v>22</v>
      </c>
      <c r="W330" s="10">
        <f t="shared" si="746"/>
        <v>7</v>
      </c>
      <c r="X330" s="10">
        <f t="shared" si="747"/>
        <v>4</v>
      </c>
      <c r="Y330" s="11">
        <f t="shared" si="748"/>
        <v>64</v>
      </c>
      <c r="AA330" s="10"/>
      <c r="AB330" s="10"/>
      <c r="AC330" s="10"/>
      <c r="AD330" s="10"/>
      <c r="AE330" s="10"/>
      <c r="AF330" s="12"/>
      <c r="AG330" s="12">
        <f>$Y330*T333/$Y333</f>
        <v>6.773722627737226</v>
      </c>
      <c r="AH330" s="12">
        <f t="shared" ref="AH330" si="753">$Y330*U333/$Y333</f>
        <v>23.124087591240876</v>
      </c>
      <c r="AI330" s="12">
        <f t="shared" ref="AI330" si="754">$Y330*V333/$Y333</f>
        <v>19.153284671532848</v>
      </c>
      <c r="AJ330" s="12">
        <f t="shared" ref="AJ330" si="755">$Y330*W333/$Y333</f>
        <v>10.510948905109489</v>
      </c>
      <c r="AK330" s="12">
        <f>$Y330*X333/$Y333</f>
        <v>4.437956204379562</v>
      </c>
    </row>
    <row r="331" spans="1:37" x14ac:dyDescent="0.25">
      <c r="A331" s="3" t="s">
        <v>10</v>
      </c>
      <c r="B331" s="4">
        <v>0.1</v>
      </c>
      <c r="C331" s="5">
        <v>1</v>
      </c>
      <c r="D331" s="4">
        <v>0.2</v>
      </c>
      <c r="E331" s="5">
        <v>2</v>
      </c>
      <c r="F331" s="4">
        <v>0.3</v>
      </c>
      <c r="G331" s="5">
        <v>3</v>
      </c>
      <c r="H331" s="4">
        <v>0.3</v>
      </c>
      <c r="I331" s="5">
        <v>3</v>
      </c>
      <c r="J331" s="4">
        <v>0.1</v>
      </c>
      <c r="K331" s="5">
        <v>1</v>
      </c>
      <c r="L331" s="4">
        <v>3.6499999999999998E-2</v>
      </c>
      <c r="M331" s="5">
        <v>10</v>
      </c>
      <c r="O331" s="10"/>
      <c r="P331" s="13" t="str">
        <f>IF(AND(P330&gt;0,P330&lt;=0.2),"Schwacher Zusammenhang",IF(AND(P330&gt;0.2,P330&lt;=0.6),"Mittlerer Zusammenhang",IF(P330&gt;0.6,"Starker Zusammenhang","")))</f>
        <v>Mittlerer Zusammenhang</v>
      </c>
      <c r="Q331" s="5"/>
      <c r="R331" s="5"/>
      <c r="S331" s="10"/>
      <c r="T331" s="10">
        <f t="shared" si="743"/>
        <v>1</v>
      </c>
      <c r="U331" s="10">
        <f t="shared" si="744"/>
        <v>2</v>
      </c>
      <c r="V331">
        <f t="shared" si="745"/>
        <v>3</v>
      </c>
      <c r="W331" s="10">
        <f t="shared" si="746"/>
        <v>3</v>
      </c>
      <c r="X331" s="10">
        <f t="shared" si="747"/>
        <v>1</v>
      </c>
      <c r="Y331" s="11">
        <f t="shared" si="748"/>
        <v>10</v>
      </c>
      <c r="AA331" s="10"/>
      <c r="AB331" s="10"/>
      <c r="AC331" s="10"/>
      <c r="AD331" s="10"/>
      <c r="AE331" s="10"/>
      <c r="AF331" s="12"/>
      <c r="AG331" s="12">
        <f>$Y331*T333/$Y333</f>
        <v>1.0583941605839415</v>
      </c>
      <c r="AH331" s="12">
        <f t="shared" ref="AH331" si="756">$Y331*U333/$Y333</f>
        <v>3.613138686131387</v>
      </c>
      <c r="AI331" s="12">
        <f t="shared" ref="AI331" si="757">$Y331*V333/$Y333</f>
        <v>2.9927007299270074</v>
      </c>
      <c r="AJ331" s="12">
        <f t="shared" ref="AJ331" si="758">$Y331*W333/$Y333</f>
        <v>1.6423357664233578</v>
      </c>
      <c r="AK331" s="12">
        <f t="shared" ref="AK331" si="759">$Y331*X333/$Y333</f>
        <v>0.69343065693430661</v>
      </c>
    </row>
    <row r="332" spans="1:37" x14ac:dyDescent="0.25">
      <c r="A332" s="3" t="s">
        <v>11</v>
      </c>
      <c r="B332" s="4">
        <v>0</v>
      </c>
      <c r="C332" s="5">
        <v>0</v>
      </c>
      <c r="D332" s="4">
        <v>0</v>
      </c>
      <c r="E332" s="5">
        <v>0</v>
      </c>
      <c r="F332" s="4">
        <v>0</v>
      </c>
      <c r="G332" s="5">
        <v>0</v>
      </c>
      <c r="H332" s="4">
        <v>0</v>
      </c>
      <c r="I332" s="5">
        <v>0</v>
      </c>
      <c r="J332" s="4">
        <v>1</v>
      </c>
      <c r="K332" s="5">
        <v>4</v>
      </c>
      <c r="L332" s="4">
        <v>1.46E-2</v>
      </c>
      <c r="M332" s="5">
        <v>4</v>
      </c>
      <c r="Q332" s="5"/>
      <c r="R332" s="5"/>
      <c r="S332" s="10"/>
      <c r="T332" s="10">
        <f t="shared" si="743"/>
        <v>0</v>
      </c>
      <c r="U332" s="10">
        <f t="shared" si="744"/>
        <v>0</v>
      </c>
      <c r="V332">
        <f t="shared" si="745"/>
        <v>0</v>
      </c>
      <c r="W332" s="10">
        <f t="shared" si="746"/>
        <v>0</v>
      </c>
      <c r="X332" s="10">
        <f t="shared" si="747"/>
        <v>4</v>
      </c>
      <c r="Y332" s="11">
        <f t="shared" si="748"/>
        <v>4</v>
      </c>
      <c r="AF332" s="12"/>
      <c r="AG332" s="12">
        <f>$Y332*T333/$Y333</f>
        <v>0.42335766423357662</v>
      </c>
      <c r="AH332" s="12">
        <f t="shared" ref="AH332" si="760">$Y332*U333/$Y333</f>
        <v>1.4452554744525548</v>
      </c>
      <c r="AI332" s="12">
        <f t="shared" ref="AI332" si="761">$Y332*V333/$Y333</f>
        <v>1.197080291970803</v>
      </c>
      <c r="AJ332" s="12">
        <f t="shared" ref="AJ332" si="762">$Y332*W333/$Y333</f>
        <v>0.65693430656934304</v>
      </c>
      <c r="AK332" s="12">
        <f t="shared" ref="AK332" si="763">$Y332*X333/$Y333</f>
        <v>0.27737226277372262</v>
      </c>
    </row>
    <row r="333" spans="1:37" x14ac:dyDescent="0.25">
      <c r="A333" s="3" t="s">
        <v>6</v>
      </c>
      <c r="B333" s="6">
        <v>0.10580000000000001</v>
      </c>
      <c r="C333" s="3">
        <v>29</v>
      </c>
      <c r="D333" s="6">
        <v>0.36130000000000001</v>
      </c>
      <c r="E333" s="3">
        <v>99</v>
      </c>
      <c r="F333" s="6">
        <v>0.29930000000000001</v>
      </c>
      <c r="G333" s="3">
        <v>82</v>
      </c>
      <c r="H333" s="6">
        <v>0.16420000000000001</v>
      </c>
      <c r="I333" s="3">
        <v>45</v>
      </c>
      <c r="J333" s="6">
        <v>6.93E-2</v>
      </c>
      <c r="K333" s="3">
        <v>19</v>
      </c>
      <c r="L333" s="6">
        <v>1</v>
      </c>
      <c r="M333" s="3">
        <v>274</v>
      </c>
      <c r="Q333" s="5"/>
      <c r="R333" s="5"/>
      <c r="S333" s="11"/>
      <c r="T333" s="11">
        <f t="shared" ref="T333" si="764">SUM(T328:T332)</f>
        <v>29</v>
      </c>
      <c r="U333" s="11">
        <f t="shared" ref="U333" si="765">SUM(U328:U332)</f>
        <v>99</v>
      </c>
      <c r="V333" s="11">
        <f t="shared" ref="V333" si="766">SUM(V328:V332)</f>
        <v>82</v>
      </c>
      <c r="W333" s="11">
        <f t="shared" ref="W333" si="767">SUM(W328:W332)</f>
        <v>45</v>
      </c>
      <c r="X333" s="11">
        <f t="shared" ref="X333" si="768">SUM(X328:X332)</f>
        <v>19</v>
      </c>
      <c r="Y333" s="10">
        <f>SUM(Y328:Y332)</f>
        <v>274</v>
      </c>
      <c r="AF333" s="12"/>
      <c r="AG333" s="12"/>
      <c r="AH333" s="12"/>
    </row>
    <row r="334" spans="1:37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274</v>
      </c>
    </row>
    <row r="335" spans="1:3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7" ht="18" x14ac:dyDescent="0.25">
      <c r="A337" s="1" t="s">
        <v>74</v>
      </c>
    </row>
    <row r="338" spans="1:37" ht="18" x14ac:dyDescent="0.25">
      <c r="A338" s="1" t="s">
        <v>75</v>
      </c>
    </row>
    <row r="339" spans="1:37" x14ac:dyDescent="0.25">
      <c r="A339" s="2"/>
      <c r="B339" s="15" t="s">
        <v>39</v>
      </c>
      <c r="C339" s="16"/>
      <c r="D339" s="15" t="s">
        <v>40</v>
      </c>
      <c r="E339" s="16"/>
      <c r="F339" s="15" t="s">
        <v>41</v>
      </c>
      <c r="G339" s="16"/>
      <c r="H339" s="15" t="s">
        <v>69</v>
      </c>
      <c r="I339" s="16"/>
      <c r="J339" s="15" t="s">
        <v>43</v>
      </c>
      <c r="K339" s="16"/>
      <c r="L339" s="15" t="s">
        <v>6</v>
      </c>
      <c r="M339" s="16"/>
    </row>
    <row r="340" spans="1:37" x14ac:dyDescent="0.25">
      <c r="A340" s="3" t="s">
        <v>7</v>
      </c>
      <c r="B340" s="4">
        <v>0.20899999999999999</v>
      </c>
      <c r="C340" s="5">
        <v>14</v>
      </c>
      <c r="D340" s="4">
        <v>0.25369999999999998</v>
      </c>
      <c r="E340" s="5">
        <v>17</v>
      </c>
      <c r="F340" s="4">
        <v>0.35820000000000002</v>
      </c>
      <c r="G340" s="5">
        <v>24</v>
      </c>
      <c r="H340" s="4">
        <v>0.14929999999999999</v>
      </c>
      <c r="I340" s="5">
        <v>10</v>
      </c>
      <c r="J340" s="4">
        <v>2.9899999999999999E-2</v>
      </c>
      <c r="K340" s="5">
        <v>2</v>
      </c>
      <c r="L340" s="4">
        <v>0.2445</v>
      </c>
      <c r="M340" s="5">
        <v>67</v>
      </c>
      <c r="O340" s="8" t="s">
        <v>88</v>
      </c>
      <c r="P340" s="9">
        <f>_xlfn.CHISQ.TEST(T340:X344,AG340:AK344)</f>
        <v>0.17381362396634265</v>
      </c>
      <c r="Q340" s="10"/>
      <c r="R340" s="10" t="s">
        <v>89</v>
      </c>
      <c r="S340" s="10"/>
      <c r="T340" s="10">
        <f>C340</f>
        <v>14</v>
      </c>
      <c r="U340" s="10">
        <f>E340</f>
        <v>17</v>
      </c>
      <c r="V340">
        <f>G340</f>
        <v>24</v>
      </c>
      <c r="W340" s="10">
        <f>I340</f>
        <v>10</v>
      </c>
      <c r="X340" s="10">
        <f>K340</f>
        <v>2</v>
      </c>
      <c r="Y340" s="11">
        <f>SUM(T340:X340)</f>
        <v>67</v>
      </c>
      <c r="AA340" s="10"/>
      <c r="AB340" s="10"/>
      <c r="AC340" s="10"/>
      <c r="AD340" s="10"/>
      <c r="AE340" s="10" t="s">
        <v>90</v>
      </c>
      <c r="AF340" s="12"/>
      <c r="AG340" s="12">
        <f>$Y340*T345/$Y345</f>
        <v>9.7810218978102181</v>
      </c>
      <c r="AH340" s="12">
        <f t="shared" ref="AH340" si="769">$Y340*U345/$Y345</f>
        <v>23.229927007299271</v>
      </c>
      <c r="AI340" s="12">
        <f t="shared" ref="AI340" si="770">$Y340*V345/$Y345</f>
        <v>20.784671532846716</v>
      </c>
      <c r="AJ340" s="12">
        <f t="shared" ref="AJ340" si="771">$Y340*W345/$Y345</f>
        <v>9.7810218978102181</v>
      </c>
      <c r="AK340" s="12">
        <f t="shared" ref="AK340" si="772">$Y340*X345/$Y345</f>
        <v>3.4233576642335768</v>
      </c>
    </row>
    <row r="341" spans="1:37" x14ac:dyDescent="0.25">
      <c r="A341" s="3" t="s">
        <v>8</v>
      </c>
      <c r="B341" s="4">
        <v>0.1085</v>
      </c>
      <c r="C341" s="5">
        <v>14</v>
      </c>
      <c r="D341" s="4">
        <v>0.41089999999999999</v>
      </c>
      <c r="E341" s="5">
        <v>53</v>
      </c>
      <c r="F341" s="4">
        <v>0.31780000000000003</v>
      </c>
      <c r="G341" s="5">
        <v>41</v>
      </c>
      <c r="H341" s="4">
        <v>0.1318</v>
      </c>
      <c r="I341" s="5">
        <v>17</v>
      </c>
      <c r="J341" s="4">
        <v>3.1E-2</v>
      </c>
      <c r="K341" s="5">
        <v>4</v>
      </c>
      <c r="L341" s="4">
        <v>0.4708</v>
      </c>
      <c r="M341" s="5">
        <v>129</v>
      </c>
      <c r="O341" s="8" t="s">
        <v>91</v>
      </c>
      <c r="P341" s="13">
        <f>_xlfn.CHISQ.INV.RT(P340,16)</f>
        <v>21.123458606598209</v>
      </c>
      <c r="Q341" s="10"/>
      <c r="R341" s="10"/>
      <c r="S341" s="10"/>
      <c r="T341" s="10">
        <f t="shared" ref="T341:T344" si="773">C341</f>
        <v>14</v>
      </c>
      <c r="U341" s="10">
        <f t="shared" ref="U341:U344" si="774">E341</f>
        <v>53</v>
      </c>
      <c r="V341">
        <f t="shared" ref="V341:V344" si="775">G341</f>
        <v>41</v>
      </c>
      <c r="W341" s="10">
        <f t="shared" ref="W341:W344" si="776">I341</f>
        <v>17</v>
      </c>
      <c r="X341" s="10">
        <f t="shared" ref="X341:X344" si="777">K341</f>
        <v>4</v>
      </c>
      <c r="Y341" s="11">
        <f t="shared" ref="Y341:Y344" si="778">SUM(T341:X341)</f>
        <v>129</v>
      </c>
      <c r="AA341" s="10"/>
      <c r="AB341" s="10"/>
      <c r="AC341" s="10"/>
      <c r="AD341" s="10"/>
      <c r="AE341" s="10"/>
      <c r="AF341" s="12"/>
      <c r="AG341" s="12">
        <f>$Y341*T345/$Y345</f>
        <v>18.832116788321169</v>
      </c>
      <c r="AH341" s="12">
        <f t="shared" ref="AH341" si="779">$Y341*U345/$Y345</f>
        <v>44.726277372262771</v>
      </c>
      <c r="AI341" s="12">
        <f t="shared" ref="AI341" si="780">$Y341*V345/$Y345</f>
        <v>40.018248175182485</v>
      </c>
      <c r="AJ341" s="12">
        <f t="shared" ref="AJ341" si="781">$Y341*W345/$Y345</f>
        <v>18.832116788321169</v>
      </c>
      <c r="AK341" s="12">
        <f t="shared" ref="AK341" si="782">$Y341*X345/$Y345</f>
        <v>6.5912408759124084</v>
      </c>
    </row>
    <row r="342" spans="1:37" x14ac:dyDescent="0.25">
      <c r="A342" s="3" t="s">
        <v>9</v>
      </c>
      <c r="B342" s="4">
        <v>0.1719</v>
      </c>
      <c r="C342" s="5">
        <v>11</v>
      </c>
      <c r="D342" s="4">
        <v>0.3281</v>
      </c>
      <c r="E342" s="5">
        <v>21</v>
      </c>
      <c r="F342" s="4">
        <v>0.21879999999999999</v>
      </c>
      <c r="G342" s="5">
        <v>14</v>
      </c>
      <c r="H342" s="4">
        <v>0.1875</v>
      </c>
      <c r="I342" s="5">
        <v>12</v>
      </c>
      <c r="J342" s="4">
        <v>9.3800000000000008E-2</v>
      </c>
      <c r="K342" s="5">
        <v>6</v>
      </c>
      <c r="L342" s="4">
        <v>0.2336</v>
      </c>
      <c r="M342" s="5">
        <v>64</v>
      </c>
      <c r="O342" s="8" t="s">
        <v>92</v>
      </c>
      <c r="P342" s="14">
        <f>SQRT(P341/(Y345*MIN(5-1,5-1)))</f>
        <v>0.13882805428174561</v>
      </c>
      <c r="Q342" s="10"/>
      <c r="R342" s="10"/>
      <c r="S342" s="10"/>
      <c r="T342" s="10">
        <f t="shared" si="773"/>
        <v>11</v>
      </c>
      <c r="U342" s="10">
        <f t="shared" si="774"/>
        <v>21</v>
      </c>
      <c r="V342">
        <f t="shared" si="775"/>
        <v>14</v>
      </c>
      <c r="W342" s="10">
        <f t="shared" si="776"/>
        <v>12</v>
      </c>
      <c r="X342" s="10">
        <f t="shared" si="777"/>
        <v>6</v>
      </c>
      <c r="Y342" s="11">
        <f t="shared" si="778"/>
        <v>64</v>
      </c>
      <c r="AA342" s="10"/>
      <c r="AB342" s="10"/>
      <c r="AC342" s="10"/>
      <c r="AD342" s="10"/>
      <c r="AE342" s="10"/>
      <c r="AF342" s="12"/>
      <c r="AG342" s="12">
        <f>$Y342*T345/$Y345</f>
        <v>9.3430656934306562</v>
      </c>
      <c r="AH342" s="12">
        <f t="shared" ref="AH342" si="783">$Y342*U345/$Y345</f>
        <v>22.189781021897812</v>
      </c>
      <c r="AI342" s="12">
        <f t="shared" ref="AI342" si="784">$Y342*V345/$Y345</f>
        <v>19.854014598540147</v>
      </c>
      <c r="AJ342" s="12">
        <f t="shared" ref="AJ342" si="785">$Y342*W345/$Y345</f>
        <v>9.3430656934306562</v>
      </c>
      <c r="AK342" s="12">
        <f>$Y342*X345/$Y345</f>
        <v>3.2700729927007299</v>
      </c>
    </row>
    <row r="343" spans="1:37" x14ac:dyDescent="0.25">
      <c r="A343" s="3" t="s">
        <v>10</v>
      </c>
      <c r="B343" s="4">
        <v>0</v>
      </c>
      <c r="C343" s="5">
        <v>0</v>
      </c>
      <c r="D343" s="4">
        <v>0.3</v>
      </c>
      <c r="E343" s="5">
        <v>3</v>
      </c>
      <c r="F343" s="4">
        <v>0.5</v>
      </c>
      <c r="G343" s="5">
        <v>5</v>
      </c>
      <c r="H343" s="4">
        <v>0.1</v>
      </c>
      <c r="I343" s="5">
        <v>1</v>
      </c>
      <c r="J343" s="4">
        <v>0.1</v>
      </c>
      <c r="K343" s="5">
        <v>1</v>
      </c>
      <c r="L343" s="4">
        <v>3.6499999999999998E-2</v>
      </c>
      <c r="M343" s="5">
        <v>10</v>
      </c>
      <c r="O343" s="10"/>
      <c r="P343" s="13" t="str">
        <f>IF(AND(P342&gt;0,P342&lt;=0.2),"Schwacher Zusammenhang",IF(AND(P342&gt;0.2,P342&lt;=0.6),"Mittlerer Zusammenhang",IF(P342&gt;0.6,"Starker Zusammenhang","")))</f>
        <v>Schwacher Zusammenhang</v>
      </c>
      <c r="Q343" s="5"/>
      <c r="R343" s="5"/>
      <c r="S343" s="10"/>
      <c r="T343" s="10">
        <f t="shared" si="773"/>
        <v>0</v>
      </c>
      <c r="U343" s="10">
        <f t="shared" si="774"/>
        <v>3</v>
      </c>
      <c r="V343">
        <f t="shared" si="775"/>
        <v>5</v>
      </c>
      <c r="W343" s="10">
        <f t="shared" si="776"/>
        <v>1</v>
      </c>
      <c r="X343" s="10">
        <f t="shared" si="777"/>
        <v>1</v>
      </c>
      <c r="Y343" s="11">
        <f t="shared" si="778"/>
        <v>10</v>
      </c>
      <c r="AA343" s="10"/>
      <c r="AB343" s="10"/>
      <c r="AC343" s="10"/>
      <c r="AD343" s="10"/>
      <c r="AE343" s="10"/>
      <c r="AF343" s="12"/>
      <c r="AG343" s="12">
        <f>$Y343*T345/$Y345</f>
        <v>1.4598540145985401</v>
      </c>
      <c r="AH343" s="12">
        <f t="shared" ref="AH343" si="786">$Y343*U345/$Y345</f>
        <v>3.4671532846715327</v>
      </c>
      <c r="AI343" s="12">
        <f t="shared" ref="AI343" si="787">$Y343*V345/$Y345</f>
        <v>3.1021897810218979</v>
      </c>
      <c r="AJ343" s="12">
        <f t="shared" ref="AJ343" si="788">$Y343*W345/$Y345</f>
        <v>1.4598540145985401</v>
      </c>
      <c r="AK343" s="12">
        <f t="shared" ref="AK343" si="789">$Y343*X345/$Y345</f>
        <v>0.51094890510948909</v>
      </c>
    </row>
    <row r="344" spans="1:37" x14ac:dyDescent="0.25">
      <c r="A344" s="3" t="s">
        <v>11</v>
      </c>
      <c r="B344" s="4">
        <v>0.25</v>
      </c>
      <c r="C344" s="5">
        <v>1</v>
      </c>
      <c r="D344" s="4">
        <v>0.25</v>
      </c>
      <c r="E344" s="5">
        <v>1</v>
      </c>
      <c r="F344" s="4">
        <v>0.25</v>
      </c>
      <c r="G344" s="5">
        <v>1</v>
      </c>
      <c r="H344" s="4">
        <v>0</v>
      </c>
      <c r="I344" s="5">
        <v>0</v>
      </c>
      <c r="J344" s="4">
        <v>0.25</v>
      </c>
      <c r="K344" s="5">
        <v>1</v>
      </c>
      <c r="L344" s="4">
        <v>1.46E-2</v>
      </c>
      <c r="M344" s="5">
        <v>4</v>
      </c>
      <c r="Q344" s="5"/>
      <c r="R344" s="5"/>
      <c r="S344" s="10"/>
      <c r="T344" s="10">
        <f t="shared" si="773"/>
        <v>1</v>
      </c>
      <c r="U344" s="10">
        <f t="shared" si="774"/>
        <v>1</v>
      </c>
      <c r="V344">
        <f t="shared" si="775"/>
        <v>1</v>
      </c>
      <c r="W344" s="10">
        <f t="shared" si="776"/>
        <v>0</v>
      </c>
      <c r="X344" s="10">
        <f t="shared" si="777"/>
        <v>1</v>
      </c>
      <c r="Y344" s="11">
        <f t="shared" si="778"/>
        <v>4</v>
      </c>
      <c r="AF344" s="12"/>
      <c r="AG344" s="12">
        <f>$Y344*T345/$Y345</f>
        <v>0.58394160583941601</v>
      </c>
      <c r="AH344" s="12">
        <f t="shared" ref="AH344" si="790">$Y344*U345/$Y345</f>
        <v>1.3868613138686132</v>
      </c>
      <c r="AI344" s="12">
        <f t="shared" ref="AI344" si="791">$Y344*V345/$Y345</f>
        <v>1.2408759124087592</v>
      </c>
      <c r="AJ344" s="12">
        <f t="shared" ref="AJ344" si="792">$Y344*W345/$Y345</f>
        <v>0.58394160583941601</v>
      </c>
      <c r="AK344" s="12">
        <f t="shared" ref="AK344" si="793">$Y344*X345/$Y345</f>
        <v>0.20437956204379562</v>
      </c>
    </row>
    <row r="345" spans="1:37" x14ac:dyDescent="0.25">
      <c r="A345" s="3" t="s">
        <v>6</v>
      </c>
      <c r="B345" s="6">
        <v>0.14599999999999999</v>
      </c>
      <c r="C345" s="3">
        <v>40</v>
      </c>
      <c r="D345" s="6">
        <v>0.34670000000000001</v>
      </c>
      <c r="E345" s="3">
        <v>95</v>
      </c>
      <c r="F345" s="6">
        <v>0.31019999999999998</v>
      </c>
      <c r="G345" s="3">
        <v>85</v>
      </c>
      <c r="H345" s="6">
        <v>0.14599999999999999</v>
      </c>
      <c r="I345" s="3">
        <v>40</v>
      </c>
      <c r="J345" s="6">
        <v>5.1100000000000013E-2</v>
      </c>
      <c r="K345" s="3">
        <v>14</v>
      </c>
      <c r="L345" s="6">
        <v>1</v>
      </c>
      <c r="M345" s="3">
        <v>274</v>
      </c>
      <c r="Q345" s="5"/>
      <c r="R345" s="5"/>
      <c r="S345" s="11"/>
      <c r="T345" s="11">
        <f t="shared" ref="T345" si="794">SUM(T340:T344)</f>
        <v>40</v>
      </c>
      <c r="U345" s="11">
        <f t="shared" ref="U345" si="795">SUM(U340:U344)</f>
        <v>95</v>
      </c>
      <c r="V345" s="11">
        <f t="shared" ref="V345" si="796">SUM(V340:V344)</f>
        <v>85</v>
      </c>
      <c r="W345" s="11">
        <f t="shared" ref="W345" si="797">SUM(W340:W344)</f>
        <v>40</v>
      </c>
      <c r="X345" s="11">
        <f t="shared" ref="X345" si="798">SUM(X340:X344)</f>
        <v>14</v>
      </c>
      <c r="Y345" s="10">
        <f>SUM(Y340:Y344)</f>
        <v>274</v>
      </c>
      <c r="AF345" s="12"/>
      <c r="AG345" s="12"/>
      <c r="AH345" s="12"/>
    </row>
    <row r="346" spans="1:37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274</v>
      </c>
    </row>
    <row r="347" spans="1:37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7" ht="18" x14ac:dyDescent="0.25">
      <c r="A349" s="1" t="s">
        <v>76</v>
      </c>
    </row>
    <row r="350" spans="1:37" x14ac:dyDescent="0.25">
      <c r="A350" s="2"/>
      <c r="B350" s="15" t="s">
        <v>39</v>
      </c>
      <c r="C350" s="16"/>
      <c r="D350" s="15" t="s">
        <v>40</v>
      </c>
      <c r="E350" s="16"/>
      <c r="F350" s="15" t="s">
        <v>41</v>
      </c>
      <c r="G350" s="16"/>
      <c r="H350" s="15" t="s">
        <v>69</v>
      </c>
      <c r="I350" s="16"/>
      <c r="J350" s="15" t="s">
        <v>43</v>
      </c>
      <c r="K350" s="16"/>
      <c r="L350" s="15" t="s">
        <v>6</v>
      </c>
      <c r="M350" s="16"/>
    </row>
    <row r="351" spans="1:37" x14ac:dyDescent="0.25">
      <c r="A351" s="3" t="s">
        <v>7</v>
      </c>
      <c r="B351" s="4">
        <v>0.17910000000000001</v>
      </c>
      <c r="C351" s="5">
        <v>12</v>
      </c>
      <c r="D351" s="4">
        <v>0.46270000000000011</v>
      </c>
      <c r="E351" s="5">
        <v>31</v>
      </c>
      <c r="F351" s="4">
        <v>0.26869999999999999</v>
      </c>
      <c r="G351" s="5">
        <v>18</v>
      </c>
      <c r="H351" s="4">
        <v>8.9600000000000013E-2</v>
      </c>
      <c r="I351" s="5">
        <v>6</v>
      </c>
      <c r="J351" s="4">
        <v>0</v>
      </c>
      <c r="K351" s="5">
        <v>0</v>
      </c>
      <c r="L351" s="4">
        <v>0.2445</v>
      </c>
      <c r="M351" s="5">
        <v>67</v>
      </c>
      <c r="O351" s="8" t="s">
        <v>88</v>
      </c>
      <c r="P351" s="9">
        <f>_xlfn.CHISQ.TEST(T351:X355,AG351:AK355)</f>
        <v>7.6280363744824997E-2</v>
      </c>
      <c r="Q351" s="10"/>
      <c r="R351" s="10" t="s">
        <v>89</v>
      </c>
      <c r="S351" s="10"/>
      <c r="T351" s="10">
        <f>C351</f>
        <v>12</v>
      </c>
      <c r="U351" s="10">
        <f>E351</f>
        <v>31</v>
      </c>
      <c r="V351">
        <f>G351</f>
        <v>18</v>
      </c>
      <c r="W351" s="10">
        <f>I351</f>
        <v>6</v>
      </c>
      <c r="X351" s="10">
        <f>K351</f>
        <v>0</v>
      </c>
      <c r="Y351" s="11">
        <f>SUM(T351:X351)</f>
        <v>67</v>
      </c>
      <c r="AA351" s="10"/>
      <c r="AB351" s="10"/>
      <c r="AC351" s="10"/>
      <c r="AD351" s="10"/>
      <c r="AE351" s="10" t="s">
        <v>90</v>
      </c>
      <c r="AF351" s="12"/>
      <c r="AG351" s="12">
        <f>$Y351*T356/$Y356</f>
        <v>7.5802919708029197</v>
      </c>
      <c r="AH351" s="12">
        <f t="shared" ref="AH351" si="799">$Y351*U356/$Y356</f>
        <v>26.164233576642335</v>
      </c>
      <c r="AI351" s="12">
        <f t="shared" ref="AI351" si="800">$Y351*V356/$Y356</f>
        <v>21.518248175182482</v>
      </c>
      <c r="AJ351" s="12">
        <f t="shared" ref="AJ351" si="801">$Y351*W356/$Y356</f>
        <v>8.3138686131386859</v>
      </c>
      <c r="AK351" s="12">
        <f t="shared" ref="AK351" si="802">$Y351*X356/$Y356</f>
        <v>3.4233576642335768</v>
      </c>
    </row>
    <row r="352" spans="1:37" x14ac:dyDescent="0.25">
      <c r="A352" s="3" t="s">
        <v>8</v>
      </c>
      <c r="B352" s="4">
        <v>7.7499999999999999E-2</v>
      </c>
      <c r="C352" s="5">
        <v>10</v>
      </c>
      <c r="D352" s="4">
        <v>0.40310000000000001</v>
      </c>
      <c r="E352" s="5">
        <v>52</v>
      </c>
      <c r="F352" s="4">
        <v>0.31780000000000003</v>
      </c>
      <c r="G352" s="5">
        <v>41</v>
      </c>
      <c r="H352" s="4">
        <v>0.155</v>
      </c>
      <c r="I352" s="5">
        <v>20</v>
      </c>
      <c r="J352" s="4">
        <v>4.6500000000000007E-2</v>
      </c>
      <c r="K352" s="5">
        <v>6</v>
      </c>
      <c r="L352" s="4">
        <v>0.4708</v>
      </c>
      <c r="M352" s="5">
        <v>129</v>
      </c>
      <c r="O352" s="8" t="s">
        <v>91</v>
      </c>
      <c r="P352" s="13">
        <f>_xlfn.CHISQ.INV.RT(P351,16)</f>
        <v>24.647768120985482</v>
      </c>
      <c r="Q352" s="10"/>
      <c r="R352" s="10"/>
      <c r="S352" s="10"/>
      <c r="T352" s="10">
        <f t="shared" ref="T352:T355" si="803">C352</f>
        <v>10</v>
      </c>
      <c r="U352" s="10">
        <f t="shared" ref="U352:U355" si="804">E352</f>
        <v>52</v>
      </c>
      <c r="V352">
        <f t="shared" ref="V352:V355" si="805">G352</f>
        <v>41</v>
      </c>
      <c r="W352" s="10">
        <f t="shared" ref="W352:W355" si="806">I352</f>
        <v>20</v>
      </c>
      <c r="X352" s="10">
        <f t="shared" ref="X352:X355" si="807">K352</f>
        <v>6</v>
      </c>
      <c r="Y352" s="11">
        <f t="shared" ref="Y352:Y355" si="808">SUM(T352:X352)</f>
        <v>129</v>
      </c>
      <c r="AA352" s="10"/>
      <c r="AB352" s="10"/>
      <c r="AC352" s="10"/>
      <c r="AD352" s="10"/>
      <c r="AE352" s="10"/>
      <c r="AF352" s="12"/>
      <c r="AG352" s="12">
        <f>$Y352*T356/$Y356</f>
        <v>14.594890510948906</v>
      </c>
      <c r="AH352" s="12">
        <f t="shared" ref="AH352" si="809">$Y352*U356/$Y356</f>
        <v>50.375912408759127</v>
      </c>
      <c r="AI352" s="12">
        <f t="shared" ref="AI352" si="810">$Y352*V356/$Y356</f>
        <v>41.430656934306569</v>
      </c>
      <c r="AJ352" s="12">
        <f t="shared" ref="AJ352" si="811">$Y352*W356/$Y356</f>
        <v>16.007299270072991</v>
      </c>
      <c r="AK352" s="12">
        <f t="shared" ref="AK352" si="812">$Y352*X356/$Y356</f>
        <v>6.5912408759124084</v>
      </c>
    </row>
    <row r="353" spans="1:37" x14ac:dyDescent="0.25">
      <c r="A353" s="3" t="s">
        <v>9</v>
      </c>
      <c r="B353" s="4">
        <v>0.125</v>
      </c>
      <c r="C353" s="5">
        <v>8</v>
      </c>
      <c r="D353" s="4">
        <v>0.34380000000000011</v>
      </c>
      <c r="E353" s="5">
        <v>22</v>
      </c>
      <c r="F353" s="4">
        <v>0.3594</v>
      </c>
      <c r="G353" s="5">
        <v>23</v>
      </c>
      <c r="H353" s="4">
        <v>7.8100000000000003E-2</v>
      </c>
      <c r="I353" s="5">
        <v>5</v>
      </c>
      <c r="J353" s="4">
        <v>9.3800000000000008E-2</v>
      </c>
      <c r="K353" s="5">
        <v>6</v>
      </c>
      <c r="L353" s="4">
        <v>0.2336</v>
      </c>
      <c r="M353" s="5">
        <v>64</v>
      </c>
      <c r="O353" s="8" t="s">
        <v>92</v>
      </c>
      <c r="P353" s="14">
        <f>SQRT(P352/(Y356*MIN(5-1,5-1)))</f>
        <v>0.14996279380715274</v>
      </c>
      <c r="Q353" s="10"/>
      <c r="R353" s="10"/>
      <c r="S353" s="10"/>
      <c r="T353" s="10">
        <f t="shared" si="803"/>
        <v>8</v>
      </c>
      <c r="U353" s="10">
        <f t="shared" si="804"/>
        <v>22</v>
      </c>
      <c r="V353">
        <f t="shared" si="805"/>
        <v>23</v>
      </c>
      <c r="W353" s="10">
        <f t="shared" si="806"/>
        <v>5</v>
      </c>
      <c r="X353" s="10">
        <f t="shared" si="807"/>
        <v>6</v>
      </c>
      <c r="Y353" s="11">
        <f t="shared" si="808"/>
        <v>64</v>
      </c>
      <c r="AA353" s="10"/>
      <c r="AB353" s="10"/>
      <c r="AC353" s="10"/>
      <c r="AD353" s="10"/>
      <c r="AE353" s="10"/>
      <c r="AF353" s="12"/>
      <c r="AG353" s="12">
        <f>$Y353*T356/$Y356</f>
        <v>7.2408759124087592</v>
      </c>
      <c r="AH353" s="12">
        <f t="shared" ref="AH353" si="813">$Y353*U356/$Y356</f>
        <v>24.992700729927009</v>
      </c>
      <c r="AI353" s="12">
        <f t="shared" ref="AI353" si="814">$Y353*V356/$Y356</f>
        <v>20.554744525547445</v>
      </c>
      <c r="AJ353" s="12">
        <f t="shared" ref="AJ353" si="815">$Y353*W356/$Y356</f>
        <v>7.9416058394160585</v>
      </c>
      <c r="AK353" s="12">
        <f>$Y353*X356/$Y356</f>
        <v>3.2700729927007299</v>
      </c>
    </row>
    <row r="354" spans="1:37" x14ac:dyDescent="0.25">
      <c r="A354" s="3" t="s">
        <v>10</v>
      </c>
      <c r="B354" s="4">
        <v>0</v>
      </c>
      <c r="C354" s="5">
        <v>0</v>
      </c>
      <c r="D354" s="4">
        <v>0.2</v>
      </c>
      <c r="E354" s="5">
        <v>2</v>
      </c>
      <c r="F354" s="4">
        <v>0.5</v>
      </c>
      <c r="G354" s="5">
        <v>5</v>
      </c>
      <c r="H354" s="4">
        <v>0.2</v>
      </c>
      <c r="I354" s="5">
        <v>2</v>
      </c>
      <c r="J354" s="4">
        <v>0.1</v>
      </c>
      <c r="K354" s="5">
        <v>1</v>
      </c>
      <c r="L354" s="4">
        <v>3.6499999999999998E-2</v>
      </c>
      <c r="M354" s="5">
        <v>10</v>
      </c>
      <c r="O354" s="10"/>
      <c r="P354" s="13" t="str">
        <f>IF(AND(P353&gt;0,P353&lt;=0.2),"Schwacher Zusammenhang",IF(AND(P353&gt;0.2,P353&lt;=0.6),"Mittlerer Zusammenhang",IF(P353&gt;0.6,"Starker Zusammenhang","")))</f>
        <v>Schwacher Zusammenhang</v>
      </c>
      <c r="Q354" s="5"/>
      <c r="R354" s="5"/>
      <c r="S354" s="10"/>
      <c r="T354" s="10">
        <f t="shared" si="803"/>
        <v>0</v>
      </c>
      <c r="U354" s="10">
        <f t="shared" si="804"/>
        <v>2</v>
      </c>
      <c r="V354">
        <f t="shared" si="805"/>
        <v>5</v>
      </c>
      <c r="W354" s="10">
        <f t="shared" si="806"/>
        <v>2</v>
      </c>
      <c r="X354" s="10">
        <f t="shared" si="807"/>
        <v>1</v>
      </c>
      <c r="Y354" s="11">
        <f t="shared" si="808"/>
        <v>10</v>
      </c>
      <c r="AA354" s="10"/>
      <c r="AB354" s="10"/>
      <c r="AC354" s="10"/>
      <c r="AD354" s="10"/>
      <c r="AE354" s="10"/>
      <c r="AF354" s="12"/>
      <c r="AG354" s="12">
        <f>$Y354*T356/$Y356</f>
        <v>1.1313868613138687</v>
      </c>
      <c r="AH354" s="12">
        <f t="shared" ref="AH354" si="816">$Y354*U356/$Y356</f>
        <v>3.9051094890510947</v>
      </c>
      <c r="AI354" s="12">
        <f t="shared" ref="AI354" si="817">$Y354*V356/$Y356</f>
        <v>3.2116788321167884</v>
      </c>
      <c r="AJ354" s="12">
        <f t="shared" ref="AJ354" si="818">$Y354*W356/$Y356</f>
        <v>1.2408759124087592</v>
      </c>
      <c r="AK354" s="12">
        <f t="shared" ref="AK354" si="819">$Y354*X356/$Y356</f>
        <v>0.51094890510948909</v>
      </c>
    </row>
    <row r="355" spans="1:37" x14ac:dyDescent="0.25">
      <c r="A355" s="3" t="s">
        <v>11</v>
      </c>
      <c r="B355" s="4">
        <v>0.25</v>
      </c>
      <c r="C355" s="5">
        <v>1</v>
      </c>
      <c r="D355" s="4">
        <v>0</v>
      </c>
      <c r="E355" s="5">
        <v>0</v>
      </c>
      <c r="F355" s="4">
        <v>0.25</v>
      </c>
      <c r="G355" s="5">
        <v>1</v>
      </c>
      <c r="H355" s="4">
        <v>0.25</v>
      </c>
      <c r="I355" s="5">
        <v>1</v>
      </c>
      <c r="J355" s="4">
        <v>0.25</v>
      </c>
      <c r="K355" s="5">
        <v>1</v>
      </c>
      <c r="L355" s="4">
        <v>1.46E-2</v>
      </c>
      <c r="M355" s="5">
        <v>4</v>
      </c>
      <c r="Q355" s="5"/>
      <c r="R355" s="5"/>
      <c r="S355" s="10"/>
      <c r="T355" s="10">
        <f t="shared" si="803"/>
        <v>1</v>
      </c>
      <c r="U355" s="10">
        <f t="shared" si="804"/>
        <v>0</v>
      </c>
      <c r="V355">
        <f t="shared" si="805"/>
        <v>1</v>
      </c>
      <c r="W355" s="10">
        <f t="shared" si="806"/>
        <v>1</v>
      </c>
      <c r="X355" s="10">
        <f t="shared" si="807"/>
        <v>1</v>
      </c>
      <c r="Y355" s="11">
        <f t="shared" si="808"/>
        <v>4</v>
      </c>
      <c r="AF355" s="12"/>
      <c r="AG355" s="12">
        <f>$Y355*T356/$Y356</f>
        <v>0.45255474452554745</v>
      </c>
      <c r="AH355" s="12">
        <f t="shared" ref="AH355" si="820">$Y355*U356/$Y356</f>
        <v>1.562043795620438</v>
      </c>
      <c r="AI355" s="12">
        <f t="shared" ref="AI355" si="821">$Y355*V356/$Y356</f>
        <v>1.2846715328467153</v>
      </c>
      <c r="AJ355" s="12">
        <f t="shared" ref="AJ355" si="822">$Y355*W356/$Y356</f>
        <v>0.49635036496350365</v>
      </c>
      <c r="AK355" s="12">
        <f t="shared" ref="AK355" si="823">$Y355*X356/$Y356</f>
        <v>0.20437956204379562</v>
      </c>
    </row>
    <row r="356" spans="1:37" x14ac:dyDescent="0.25">
      <c r="A356" s="3" t="s">
        <v>6</v>
      </c>
      <c r="B356" s="6">
        <v>0.11310000000000001</v>
      </c>
      <c r="C356" s="3">
        <v>31</v>
      </c>
      <c r="D356" s="6">
        <v>0.39050000000000001</v>
      </c>
      <c r="E356" s="3">
        <v>107</v>
      </c>
      <c r="F356" s="6">
        <v>0.32119999999999999</v>
      </c>
      <c r="G356" s="3">
        <v>88</v>
      </c>
      <c r="H356" s="6">
        <v>0.1241</v>
      </c>
      <c r="I356" s="3">
        <v>34</v>
      </c>
      <c r="J356" s="6">
        <v>5.1100000000000013E-2</v>
      </c>
      <c r="K356" s="3">
        <v>14</v>
      </c>
      <c r="L356" s="6">
        <v>1</v>
      </c>
      <c r="M356" s="3">
        <v>274</v>
      </c>
      <c r="Q356" s="5"/>
      <c r="R356" s="5"/>
      <c r="S356" s="11"/>
      <c r="T356" s="11">
        <f t="shared" ref="T356" si="824">SUM(T351:T355)</f>
        <v>31</v>
      </c>
      <c r="U356" s="11">
        <f t="shared" ref="U356" si="825">SUM(U351:U355)</f>
        <v>107</v>
      </c>
      <c r="V356" s="11">
        <f t="shared" ref="V356" si="826">SUM(V351:V355)</f>
        <v>88</v>
      </c>
      <c r="W356" s="11">
        <f t="shared" ref="W356" si="827">SUM(W351:W355)</f>
        <v>34</v>
      </c>
      <c r="X356" s="11">
        <f t="shared" ref="X356" si="828">SUM(X351:X355)</f>
        <v>14</v>
      </c>
      <c r="Y356" s="10">
        <f>SUM(Y351:Y355)</f>
        <v>274</v>
      </c>
      <c r="AF356" s="12"/>
      <c r="AG356" s="12"/>
      <c r="AH356" s="12"/>
    </row>
    <row r="357" spans="1:37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274</v>
      </c>
    </row>
    <row r="358" spans="1:37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7" ht="18" x14ac:dyDescent="0.25">
      <c r="A360" s="1" t="s">
        <v>77</v>
      </c>
    </row>
    <row r="361" spans="1:37" x14ac:dyDescent="0.25">
      <c r="A361" s="2"/>
      <c r="B361" s="15" t="s">
        <v>39</v>
      </c>
      <c r="C361" s="16"/>
      <c r="D361" s="15" t="s">
        <v>40</v>
      </c>
      <c r="E361" s="16"/>
      <c r="F361" s="15" t="s">
        <v>41</v>
      </c>
      <c r="G361" s="16"/>
      <c r="H361" s="15" t="s">
        <v>69</v>
      </c>
      <c r="I361" s="16"/>
      <c r="J361" s="15" t="s">
        <v>43</v>
      </c>
      <c r="K361" s="16"/>
      <c r="L361" s="15" t="s">
        <v>6</v>
      </c>
      <c r="M361" s="16"/>
    </row>
    <row r="362" spans="1:37" x14ac:dyDescent="0.25">
      <c r="A362" s="3" t="s">
        <v>7</v>
      </c>
      <c r="B362" s="4">
        <v>0.19400000000000001</v>
      </c>
      <c r="C362" s="5">
        <v>13</v>
      </c>
      <c r="D362" s="4">
        <v>0.29849999999999999</v>
      </c>
      <c r="E362" s="5">
        <v>20</v>
      </c>
      <c r="F362" s="4">
        <v>0.26869999999999999</v>
      </c>
      <c r="G362" s="5">
        <v>18</v>
      </c>
      <c r="H362" s="4">
        <v>0.16420000000000001</v>
      </c>
      <c r="I362" s="5">
        <v>11</v>
      </c>
      <c r="J362" s="4">
        <v>7.46E-2</v>
      </c>
      <c r="K362" s="5">
        <v>5</v>
      </c>
      <c r="L362" s="4">
        <v>0.2445</v>
      </c>
      <c r="M362" s="5">
        <v>67</v>
      </c>
      <c r="O362" s="8" t="s">
        <v>88</v>
      </c>
      <c r="P362" s="9">
        <f>_xlfn.CHISQ.TEST(T362:X366,AG362:AK366)</f>
        <v>6.2827717814344715E-4</v>
      </c>
      <c r="Q362" s="10"/>
      <c r="R362" s="10" t="s">
        <v>89</v>
      </c>
      <c r="S362" s="10"/>
      <c r="T362" s="10">
        <f>C362</f>
        <v>13</v>
      </c>
      <c r="U362" s="10">
        <f>E362</f>
        <v>20</v>
      </c>
      <c r="V362">
        <f>G362</f>
        <v>18</v>
      </c>
      <c r="W362" s="10">
        <f>I362</f>
        <v>11</v>
      </c>
      <c r="X362" s="10">
        <f>K362</f>
        <v>5</v>
      </c>
      <c r="Y362" s="11">
        <f>SUM(T362:X362)</f>
        <v>67</v>
      </c>
      <c r="AA362" s="10"/>
      <c r="AB362" s="10"/>
      <c r="AC362" s="10"/>
      <c r="AD362" s="10"/>
      <c r="AE362" s="10" t="s">
        <v>90</v>
      </c>
      <c r="AF362" s="12"/>
      <c r="AG362" s="12">
        <f>$Y362*T367/$Y367</f>
        <v>4.8905109489051091</v>
      </c>
      <c r="AH362" s="12">
        <f t="shared" ref="AH362" si="829">$Y362*U367/$Y367</f>
        <v>21.273722627737225</v>
      </c>
      <c r="AI362" s="12">
        <f t="shared" ref="AI362" si="830">$Y362*V367/$Y367</f>
        <v>23.71897810218978</v>
      </c>
      <c r="AJ362" s="12">
        <f t="shared" ref="AJ362" si="831">$Y362*W367/$Y367</f>
        <v>10.025547445255475</v>
      </c>
      <c r="AK362" s="12">
        <f t="shared" ref="AK362" si="832">$Y362*X367/$Y367</f>
        <v>7.0912408759124084</v>
      </c>
    </row>
    <row r="363" spans="1:37" x14ac:dyDescent="0.25">
      <c r="A363" s="3" t="s">
        <v>8</v>
      </c>
      <c r="B363" s="4">
        <v>3.8800000000000001E-2</v>
      </c>
      <c r="C363" s="5">
        <v>5</v>
      </c>
      <c r="D363" s="4">
        <v>0.36430000000000001</v>
      </c>
      <c r="E363" s="5">
        <v>47</v>
      </c>
      <c r="F363" s="4">
        <v>0.41089999999999999</v>
      </c>
      <c r="G363" s="5">
        <v>53</v>
      </c>
      <c r="H363" s="4">
        <v>0.124</v>
      </c>
      <c r="I363" s="5">
        <v>16</v>
      </c>
      <c r="J363" s="4">
        <v>6.2E-2</v>
      </c>
      <c r="K363" s="5">
        <v>8</v>
      </c>
      <c r="L363" s="4">
        <v>0.4708</v>
      </c>
      <c r="M363" s="5">
        <v>129</v>
      </c>
      <c r="O363" s="8" t="s">
        <v>91</v>
      </c>
      <c r="P363" s="13">
        <f>_xlfn.CHISQ.INV.RT(P362,16)</f>
        <v>40.635855784185885</v>
      </c>
      <c r="Q363" s="10"/>
      <c r="R363" s="10"/>
      <c r="S363" s="10"/>
      <c r="T363" s="10">
        <f t="shared" ref="T363:T366" si="833">C363</f>
        <v>5</v>
      </c>
      <c r="U363" s="10">
        <f t="shared" ref="U363:U366" si="834">E363</f>
        <v>47</v>
      </c>
      <c r="V363">
        <f t="shared" ref="V363:V366" si="835">G363</f>
        <v>53</v>
      </c>
      <c r="W363" s="10">
        <f t="shared" ref="W363:W366" si="836">I363</f>
        <v>16</v>
      </c>
      <c r="X363" s="10">
        <f t="shared" ref="X363:X366" si="837">K363</f>
        <v>8</v>
      </c>
      <c r="Y363" s="11">
        <f t="shared" ref="Y363:Y366" si="838">SUM(T363:X363)</f>
        <v>129</v>
      </c>
      <c r="AA363" s="10"/>
      <c r="AB363" s="10"/>
      <c r="AC363" s="10"/>
      <c r="AD363" s="10"/>
      <c r="AE363" s="10"/>
      <c r="AF363" s="12"/>
      <c r="AG363" s="12">
        <f>$Y363*T367/$Y367</f>
        <v>9.4160583941605847</v>
      </c>
      <c r="AH363" s="12">
        <f t="shared" ref="AH363" si="839">$Y363*U367/$Y367</f>
        <v>40.959854014598541</v>
      </c>
      <c r="AI363" s="12">
        <f t="shared" ref="AI363" si="840">$Y363*V367/$Y367</f>
        <v>45.667883211678834</v>
      </c>
      <c r="AJ363" s="12">
        <f t="shared" ref="AJ363" si="841">$Y363*W367/$Y367</f>
        <v>19.302919708029197</v>
      </c>
      <c r="AK363" s="12">
        <f t="shared" ref="AK363" si="842">$Y363*X367/$Y367</f>
        <v>13.653284671532846</v>
      </c>
    </row>
    <row r="364" spans="1:37" x14ac:dyDescent="0.25">
      <c r="A364" s="3" t="s">
        <v>9</v>
      </c>
      <c r="B364" s="4">
        <v>1.5599999999999999E-2</v>
      </c>
      <c r="C364" s="5">
        <v>1</v>
      </c>
      <c r="D364" s="4">
        <v>0.28129999999999999</v>
      </c>
      <c r="E364" s="5">
        <v>18</v>
      </c>
      <c r="F364" s="4">
        <v>0.34380000000000011</v>
      </c>
      <c r="G364" s="5">
        <v>22</v>
      </c>
      <c r="H364" s="4">
        <v>0.1719</v>
      </c>
      <c r="I364" s="5">
        <v>11</v>
      </c>
      <c r="J364" s="4">
        <v>0.1875</v>
      </c>
      <c r="K364" s="5">
        <v>12</v>
      </c>
      <c r="L364" s="4">
        <v>0.2336</v>
      </c>
      <c r="M364" s="5">
        <v>64</v>
      </c>
      <c r="O364" s="8" t="s">
        <v>92</v>
      </c>
      <c r="P364" s="14">
        <f>SQRT(P363/(Y367*MIN(5-1,5-1)))</f>
        <v>0.19255261813850888</v>
      </c>
      <c r="Q364" s="10"/>
      <c r="R364" s="10"/>
      <c r="S364" s="10"/>
      <c r="T364" s="10">
        <f t="shared" si="833"/>
        <v>1</v>
      </c>
      <c r="U364" s="10">
        <f t="shared" si="834"/>
        <v>18</v>
      </c>
      <c r="V364">
        <f t="shared" si="835"/>
        <v>22</v>
      </c>
      <c r="W364" s="10">
        <f t="shared" si="836"/>
        <v>11</v>
      </c>
      <c r="X364" s="10">
        <f t="shared" si="837"/>
        <v>12</v>
      </c>
      <c r="Y364" s="11">
        <f t="shared" si="838"/>
        <v>64</v>
      </c>
      <c r="AA364" s="10"/>
      <c r="AB364" s="10"/>
      <c r="AC364" s="10"/>
      <c r="AD364" s="10"/>
      <c r="AE364" s="10"/>
      <c r="AF364" s="12"/>
      <c r="AG364" s="12">
        <f>$Y364*T367/$Y367</f>
        <v>4.6715328467153281</v>
      </c>
      <c r="AH364" s="12">
        <f t="shared" ref="AH364" si="843">$Y364*U367/$Y367</f>
        <v>20.321167883211679</v>
      </c>
      <c r="AI364" s="12">
        <f t="shared" ref="AI364" si="844">$Y364*V367/$Y367</f>
        <v>22.656934306569344</v>
      </c>
      <c r="AJ364" s="12">
        <f t="shared" ref="AJ364" si="845">$Y364*W367/$Y367</f>
        <v>9.5766423357664241</v>
      </c>
      <c r="AK364" s="12">
        <f>$Y364*X367/$Y367</f>
        <v>6.773722627737226</v>
      </c>
    </row>
    <row r="365" spans="1:37" x14ac:dyDescent="0.25">
      <c r="A365" s="3" t="s">
        <v>10</v>
      </c>
      <c r="B365" s="4">
        <v>0.1</v>
      </c>
      <c r="C365" s="5">
        <v>1</v>
      </c>
      <c r="D365" s="4">
        <v>0.1</v>
      </c>
      <c r="E365" s="5">
        <v>1</v>
      </c>
      <c r="F365" s="4">
        <v>0.4</v>
      </c>
      <c r="G365" s="5">
        <v>4</v>
      </c>
      <c r="H365" s="4">
        <v>0.2</v>
      </c>
      <c r="I365" s="5">
        <v>2</v>
      </c>
      <c r="J365" s="4">
        <v>0.2</v>
      </c>
      <c r="K365" s="5">
        <v>2</v>
      </c>
      <c r="L365" s="4">
        <v>3.6499999999999998E-2</v>
      </c>
      <c r="M365" s="5">
        <v>10</v>
      </c>
      <c r="O365" s="10"/>
      <c r="P365" s="13" t="str">
        <f>IF(AND(P364&gt;0,P364&lt;=0.2),"Schwacher Zusammenhang",IF(AND(P364&gt;0.2,P364&lt;=0.6),"Mittlerer Zusammenhang",IF(P364&gt;0.6,"Starker Zusammenhang","")))</f>
        <v>Schwacher Zusammenhang</v>
      </c>
      <c r="Q365" s="5"/>
      <c r="R365" s="5"/>
      <c r="S365" s="10"/>
      <c r="T365" s="10">
        <f t="shared" si="833"/>
        <v>1</v>
      </c>
      <c r="U365" s="10">
        <f t="shared" si="834"/>
        <v>1</v>
      </c>
      <c r="V365">
        <f t="shared" si="835"/>
        <v>4</v>
      </c>
      <c r="W365" s="10">
        <f t="shared" si="836"/>
        <v>2</v>
      </c>
      <c r="X365" s="10">
        <f t="shared" si="837"/>
        <v>2</v>
      </c>
      <c r="Y365" s="11">
        <f t="shared" si="838"/>
        <v>10</v>
      </c>
      <c r="AA365" s="10"/>
      <c r="AB365" s="10"/>
      <c r="AC365" s="10"/>
      <c r="AD365" s="10"/>
      <c r="AE365" s="10"/>
      <c r="AF365" s="12"/>
      <c r="AG365" s="12">
        <f>$Y365*T367/$Y367</f>
        <v>0.72992700729927007</v>
      </c>
      <c r="AH365" s="12">
        <f t="shared" ref="AH365" si="846">$Y365*U367/$Y367</f>
        <v>3.1751824817518246</v>
      </c>
      <c r="AI365" s="12">
        <f t="shared" ref="AI365" si="847">$Y365*V367/$Y367</f>
        <v>3.5401459854014599</v>
      </c>
      <c r="AJ365" s="12">
        <f t="shared" ref="AJ365" si="848">$Y365*W367/$Y367</f>
        <v>1.4963503649635037</v>
      </c>
      <c r="AK365" s="12">
        <f t="shared" ref="AK365" si="849">$Y365*X367/$Y367</f>
        <v>1.0583941605839415</v>
      </c>
    </row>
    <row r="366" spans="1:37" x14ac:dyDescent="0.25">
      <c r="A366" s="3" t="s">
        <v>11</v>
      </c>
      <c r="B366" s="4">
        <v>0</v>
      </c>
      <c r="C366" s="5">
        <v>0</v>
      </c>
      <c r="D366" s="4">
        <v>0.25</v>
      </c>
      <c r="E366" s="5">
        <v>1</v>
      </c>
      <c r="F366" s="4">
        <v>0</v>
      </c>
      <c r="G366" s="5">
        <v>0</v>
      </c>
      <c r="H366" s="4">
        <v>0.25</v>
      </c>
      <c r="I366" s="5">
        <v>1</v>
      </c>
      <c r="J366" s="4">
        <v>0.5</v>
      </c>
      <c r="K366" s="5">
        <v>2</v>
      </c>
      <c r="L366" s="4">
        <v>1.46E-2</v>
      </c>
      <c r="M366" s="5">
        <v>4</v>
      </c>
      <c r="Q366" s="5"/>
      <c r="R366" s="5"/>
      <c r="S366" s="10"/>
      <c r="T366" s="10">
        <f t="shared" si="833"/>
        <v>0</v>
      </c>
      <c r="U366" s="10">
        <f t="shared" si="834"/>
        <v>1</v>
      </c>
      <c r="V366">
        <f t="shared" si="835"/>
        <v>0</v>
      </c>
      <c r="W366" s="10">
        <f t="shared" si="836"/>
        <v>1</v>
      </c>
      <c r="X366" s="10">
        <f t="shared" si="837"/>
        <v>2</v>
      </c>
      <c r="Y366" s="11">
        <f t="shared" si="838"/>
        <v>4</v>
      </c>
      <c r="AF366" s="12"/>
      <c r="AG366" s="12">
        <f>$Y366*T367/$Y367</f>
        <v>0.29197080291970801</v>
      </c>
      <c r="AH366" s="12">
        <f t="shared" ref="AH366" si="850">$Y366*U367/$Y367</f>
        <v>1.2700729927007299</v>
      </c>
      <c r="AI366" s="12">
        <f t="shared" ref="AI366" si="851">$Y366*V367/$Y367</f>
        <v>1.416058394160584</v>
      </c>
      <c r="AJ366" s="12">
        <f t="shared" ref="AJ366" si="852">$Y366*W367/$Y367</f>
        <v>0.59854014598540151</v>
      </c>
      <c r="AK366" s="12">
        <f t="shared" ref="AK366" si="853">$Y366*X367/$Y367</f>
        <v>0.42335766423357662</v>
      </c>
    </row>
    <row r="367" spans="1:37" x14ac:dyDescent="0.25">
      <c r="A367" s="3" t="s">
        <v>6</v>
      </c>
      <c r="B367" s="6">
        <v>7.2999999999999995E-2</v>
      </c>
      <c r="C367" s="3">
        <v>20</v>
      </c>
      <c r="D367" s="6">
        <v>0.3175</v>
      </c>
      <c r="E367" s="3">
        <v>87</v>
      </c>
      <c r="F367" s="6">
        <v>0.35399999999999998</v>
      </c>
      <c r="G367" s="3">
        <v>97</v>
      </c>
      <c r="H367" s="6">
        <v>0.14960000000000001</v>
      </c>
      <c r="I367" s="3">
        <v>41</v>
      </c>
      <c r="J367" s="6">
        <v>0.10580000000000001</v>
      </c>
      <c r="K367" s="3">
        <v>29</v>
      </c>
      <c r="L367" s="6">
        <v>1</v>
      </c>
      <c r="M367" s="3">
        <v>274</v>
      </c>
      <c r="Q367" s="5"/>
      <c r="R367" s="5"/>
      <c r="S367" s="11"/>
      <c r="T367" s="11">
        <f t="shared" ref="T367" si="854">SUM(T362:T366)</f>
        <v>20</v>
      </c>
      <c r="U367" s="11">
        <f t="shared" ref="U367" si="855">SUM(U362:U366)</f>
        <v>87</v>
      </c>
      <c r="V367" s="11">
        <f t="shared" ref="V367" si="856">SUM(V362:V366)</f>
        <v>97</v>
      </c>
      <c r="W367" s="11">
        <f t="shared" ref="W367" si="857">SUM(W362:W366)</f>
        <v>41</v>
      </c>
      <c r="X367" s="11">
        <f t="shared" ref="X367" si="858">SUM(X362:X366)</f>
        <v>29</v>
      </c>
      <c r="Y367" s="10">
        <f>SUM(Y362:Y366)</f>
        <v>274</v>
      </c>
      <c r="AF367" s="12"/>
      <c r="AG367" s="12"/>
      <c r="AH367" s="12"/>
    </row>
    <row r="368" spans="1:37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274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5" t="s">
        <v>39</v>
      </c>
      <c r="C372" s="16"/>
      <c r="D372" s="15" t="s">
        <v>40</v>
      </c>
      <c r="E372" s="16"/>
      <c r="F372" s="15" t="s">
        <v>41</v>
      </c>
      <c r="G372" s="16"/>
      <c r="H372" s="15" t="s">
        <v>69</v>
      </c>
      <c r="I372" s="16"/>
      <c r="J372" s="15" t="s">
        <v>43</v>
      </c>
      <c r="K372" s="16"/>
      <c r="L372" s="15" t="s">
        <v>6</v>
      </c>
      <c r="M372" s="16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274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274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5" t="s">
        <v>39</v>
      </c>
      <c r="C384" s="16"/>
      <c r="D384" s="15" t="s">
        <v>40</v>
      </c>
      <c r="E384" s="16"/>
      <c r="F384" s="15" t="s">
        <v>41</v>
      </c>
      <c r="G384" s="16"/>
      <c r="H384" s="15" t="s">
        <v>69</v>
      </c>
      <c r="I384" s="16"/>
      <c r="J384" s="15" t="s">
        <v>43</v>
      </c>
      <c r="K384" s="16"/>
      <c r="L384" s="15" t="s">
        <v>6</v>
      </c>
      <c r="M384" s="16"/>
    </row>
    <row r="385" spans="1:37" x14ac:dyDescent="0.25">
      <c r="A385" s="3" t="s">
        <v>7</v>
      </c>
      <c r="B385" s="4">
        <v>0.29849999999999999</v>
      </c>
      <c r="C385" s="5">
        <v>20</v>
      </c>
      <c r="D385" s="4">
        <v>0.41789999999999999</v>
      </c>
      <c r="E385" s="5">
        <v>28</v>
      </c>
      <c r="F385" s="4">
        <v>0.22389999999999999</v>
      </c>
      <c r="G385" s="5">
        <v>15</v>
      </c>
      <c r="H385" s="4">
        <v>2.9899999999999999E-2</v>
      </c>
      <c r="I385" s="5">
        <v>2</v>
      </c>
      <c r="J385" s="4">
        <v>2.9899999999999999E-2</v>
      </c>
      <c r="K385" s="5">
        <v>2</v>
      </c>
      <c r="L385" s="4">
        <v>0.2445</v>
      </c>
      <c r="M385" s="5">
        <v>67</v>
      </c>
      <c r="O385" s="8" t="s">
        <v>88</v>
      </c>
      <c r="P385" s="9">
        <f>_xlfn.CHISQ.TEST(T385:X389,AG385:AK389)</f>
        <v>3.7539794470386781E-6</v>
      </c>
      <c r="Q385" s="10"/>
      <c r="R385" s="10" t="s">
        <v>89</v>
      </c>
      <c r="S385" s="10"/>
      <c r="T385" s="10">
        <f>C385</f>
        <v>20</v>
      </c>
      <c r="U385" s="10">
        <f>E385</f>
        <v>28</v>
      </c>
      <c r="V385">
        <f>G385</f>
        <v>15</v>
      </c>
      <c r="W385" s="10">
        <f>I385</f>
        <v>2</v>
      </c>
      <c r="X385" s="10">
        <f>K385</f>
        <v>2</v>
      </c>
      <c r="Y385" s="11">
        <f>SUM(T385:X385)</f>
        <v>67</v>
      </c>
      <c r="AA385" s="10"/>
      <c r="AB385" s="10"/>
      <c r="AC385" s="10"/>
      <c r="AD385" s="10"/>
      <c r="AE385" s="10" t="s">
        <v>90</v>
      </c>
      <c r="AF385" s="12"/>
      <c r="AG385" s="12">
        <f>$Y385*T390/$Y390</f>
        <v>10.307692307692308</v>
      </c>
      <c r="AH385" s="12">
        <f t="shared" ref="AH385" si="859">$Y385*U390/$Y390</f>
        <v>28.95970695970696</v>
      </c>
      <c r="AI385" s="12">
        <f t="shared" ref="AI385" si="860">$Y385*V390/$Y390</f>
        <v>19.388278388278387</v>
      </c>
      <c r="AJ385" s="12">
        <f t="shared" ref="AJ385" si="861">$Y385*W390/$Y390</f>
        <v>5.3992673992673996</v>
      </c>
      <c r="AK385" s="12">
        <f t="shared" ref="AK385" si="862">$Y385*X390/$Y390</f>
        <v>2.9450549450549453</v>
      </c>
    </row>
    <row r="386" spans="1:37" x14ac:dyDescent="0.25">
      <c r="A386" s="3" t="s">
        <v>8</v>
      </c>
      <c r="B386" s="4">
        <v>0.125</v>
      </c>
      <c r="C386" s="5">
        <v>16</v>
      </c>
      <c r="D386" s="4">
        <v>0.51560000000000006</v>
      </c>
      <c r="E386" s="5">
        <v>66</v>
      </c>
      <c r="F386" s="4">
        <v>0.25779999999999997</v>
      </c>
      <c r="G386" s="5">
        <v>33</v>
      </c>
      <c r="H386" s="4">
        <v>6.25E-2</v>
      </c>
      <c r="I386" s="5">
        <v>8</v>
      </c>
      <c r="J386" s="4">
        <v>3.9100000000000003E-2</v>
      </c>
      <c r="K386" s="5">
        <v>5</v>
      </c>
      <c r="L386" s="4">
        <v>0.4672</v>
      </c>
      <c r="M386" s="5">
        <v>128</v>
      </c>
      <c r="O386" s="8" t="s">
        <v>91</v>
      </c>
      <c r="P386" s="13">
        <f>_xlfn.CHISQ.INV.RT(P385,16)</f>
        <v>54.85677763065577</v>
      </c>
      <c r="Q386" s="10"/>
      <c r="R386" s="10"/>
      <c r="S386" s="10"/>
      <c r="T386" s="10">
        <f t="shared" ref="T386:T389" si="863">C386</f>
        <v>16</v>
      </c>
      <c r="U386" s="10">
        <f t="shared" ref="U386:U389" si="864">E386</f>
        <v>66</v>
      </c>
      <c r="V386">
        <f t="shared" ref="V386:V389" si="865">G386</f>
        <v>33</v>
      </c>
      <c r="W386" s="10">
        <f t="shared" ref="W386:W389" si="866">I386</f>
        <v>8</v>
      </c>
      <c r="X386" s="10">
        <f t="shared" ref="X386:X389" si="867">K386</f>
        <v>5</v>
      </c>
      <c r="Y386" s="11">
        <f t="shared" ref="Y386:Y389" si="868">SUM(T386:X386)</f>
        <v>128</v>
      </c>
      <c r="AA386" s="10"/>
      <c r="AB386" s="10"/>
      <c r="AC386" s="10"/>
      <c r="AD386" s="10"/>
      <c r="AE386" s="10"/>
      <c r="AF386" s="12"/>
      <c r="AG386" s="12">
        <f>$Y386*T390/$Y390</f>
        <v>19.692307692307693</v>
      </c>
      <c r="AH386" s="12">
        <f t="shared" ref="AH386" si="869">$Y386*U390/$Y390</f>
        <v>55.326007326007328</v>
      </c>
      <c r="AI386" s="12">
        <f t="shared" ref="AI386" si="870">$Y386*V390/$Y390</f>
        <v>37.040293040293044</v>
      </c>
      <c r="AJ386" s="12">
        <f t="shared" ref="AJ386" si="871">$Y386*W390/$Y390</f>
        <v>10.315018315018316</v>
      </c>
      <c r="AK386" s="12">
        <f t="shared" ref="AK386" si="872">$Y386*X390/$Y390</f>
        <v>5.6263736263736268</v>
      </c>
    </row>
    <row r="387" spans="1:37" x14ac:dyDescent="0.25">
      <c r="A387" s="3" t="s">
        <v>9</v>
      </c>
      <c r="B387" s="4">
        <v>9.3800000000000008E-2</v>
      </c>
      <c r="C387" s="5">
        <v>6</v>
      </c>
      <c r="D387" s="4">
        <v>0.3125</v>
      </c>
      <c r="E387" s="5">
        <v>20</v>
      </c>
      <c r="F387" s="4">
        <v>0.40630000000000011</v>
      </c>
      <c r="G387" s="5">
        <v>26</v>
      </c>
      <c r="H387" s="4">
        <v>0.1406</v>
      </c>
      <c r="I387" s="5">
        <v>9</v>
      </c>
      <c r="J387" s="4">
        <v>4.6899999999999997E-2</v>
      </c>
      <c r="K387" s="5">
        <v>3</v>
      </c>
      <c r="L387" s="4">
        <v>0.2336</v>
      </c>
      <c r="M387" s="5">
        <v>64</v>
      </c>
      <c r="O387" s="8" t="s">
        <v>92</v>
      </c>
      <c r="P387" s="14">
        <f>SQRT(P386/(Y390*MIN(5-1,5-1)))</f>
        <v>0.22413197975839452</v>
      </c>
      <c r="Q387" s="10"/>
      <c r="R387" s="10"/>
      <c r="S387" s="10"/>
      <c r="T387" s="10">
        <f t="shared" si="863"/>
        <v>6</v>
      </c>
      <c r="U387" s="10">
        <f t="shared" si="864"/>
        <v>20</v>
      </c>
      <c r="V387">
        <f t="shared" si="865"/>
        <v>26</v>
      </c>
      <c r="W387" s="10">
        <f t="shared" si="866"/>
        <v>9</v>
      </c>
      <c r="X387" s="10">
        <f t="shared" si="867"/>
        <v>3</v>
      </c>
      <c r="Y387" s="11">
        <f t="shared" si="868"/>
        <v>64</v>
      </c>
      <c r="AA387" s="10"/>
      <c r="AB387" s="10"/>
      <c r="AC387" s="10"/>
      <c r="AD387" s="10"/>
      <c r="AE387" s="10"/>
      <c r="AF387" s="12"/>
      <c r="AG387" s="12">
        <f>$Y387*T390/$Y390</f>
        <v>9.8461538461538467</v>
      </c>
      <c r="AH387" s="12">
        <f t="shared" ref="AH387" si="873">$Y387*U390/$Y390</f>
        <v>27.663003663003664</v>
      </c>
      <c r="AI387" s="12">
        <f t="shared" ref="AI387" si="874">$Y387*V390/$Y390</f>
        <v>18.520146520146522</v>
      </c>
      <c r="AJ387" s="12">
        <f t="shared" ref="AJ387" si="875">$Y387*W390/$Y390</f>
        <v>5.1575091575091578</v>
      </c>
      <c r="AK387" s="12">
        <f>$Y387*X390/$Y390</f>
        <v>2.8131868131868134</v>
      </c>
    </row>
    <row r="388" spans="1:37" x14ac:dyDescent="0.25">
      <c r="A388" s="3" t="s">
        <v>10</v>
      </c>
      <c r="B388" s="4">
        <v>0</v>
      </c>
      <c r="C388" s="5">
        <v>0</v>
      </c>
      <c r="D388" s="4">
        <v>0.3</v>
      </c>
      <c r="E388" s="5">
        <v>3</v>
      </c>
      <c r="F388" s="4">
        <v>0.4</v>
      </c>
      <c r="G388" s="5">
        <v>4</v>
      </c>
      <c r="H388" s="4">
        <v>0.3</v>
      </c>
      <c r="I388" s="5">
        <v>3</v>
      </c>
      <c r="J388" s="4">
        <v>0</v>
      </c>
      <c r="K388" s="5">
        <v>0</v>
      </c>
      <c r="L388" s="4">
        <v>3.6499999999999998E-2</v>
      </c>
      <c r="M388" s="5">
        <v>10</v>
      </c>
      <c r="O388" s="10"/>
      <c r="P388" s="13" t="str">
        <f>IF(AND(P387&gt;0,P387&lt;=0.2),"Schwacher Zusammenhang",IF(AND(P387&gt;0.2,P387&lt;=0.6),"Mittlerer Zusammenhang",IF(P387&gt;0.6,"Starker Zusammenhang","")))</f>
        <v>Mittlerer Zusammenhang</v>
      </c>
      <c r="Q388" s="5"/>
      <c r="R388" s="5"/>
      <c r="S388" s="10"/>
      <c r="T388" s="10">
        <f t="shared" si="863"/>
        <v>0</v>
      </c>
      <c r="U388" s="10">
        <f t="shared" si="864"/>
        <v>3</v>
      </c>
      <c r="V388">
        <f t="shared" si="865"/>
        <v>4</v>
      </c>
      <c r="W388" s="10">
        <f t="shared" si="866"/>
        <v>3</v>
      </c>
      <c r="X388" s="10">
        <f t="shared" si="867"/>
        <v>0</v>
      </c>
      <c r="Y388" s="11">
        <f t="shared" si="868"/>
        <v>10</v>
      </c>
      <c r="AA388" s="10"/>
      <c r="AB388" s="10"/>
      <c r="AC388" s="10"/>
      <c r="AD388" s="10"/>
      <c r="AE388" s="10"/>
      <c r="AF388" s="12"/>
      <c r="AG388" s="12">
        <f>$Y388*T390/$Y390</f>
        <v>1.5384615384615385</v>
      </c>
      <c r="AH388" s="12">
        <f t="shared" ref="AH388" si="876">$Y388*U390/$Y390</f>
        <v>4.3223443223443221</v>
      </c>
      <c r="AI388" s="12">
        <f t="shared" ref="AI388" si="877">$Y388*V390/$Y390</f>
        <v>2.8937728937728937</v>
      </c>
      <c r="AJ388" s="12">
        <f t="shared" ref="AJ388" si="878">$Y388*W390/$Y390</f>
        <v>0.80586080586080588</v>
      </c>
      <c r="AK388" s="12">
        <f t="shared" ref="AK388" si="879">$Y388*X390/$Y390</f>
        <v>0.43956043956043955</v>
      </c>
    </row>
    <row r="389" spans="1:37" x14ac:dyDescent="0.25">
      <c r="A389" s="3" t="s">
        <v>11</v>
      </c>
      <c r="B389" s="4">
        <v>0</v>
      </c>
      <c r="C389" s="5">
        <v>0</v>
      </c>
      <c r="D389" s="4">
        <v>0.25</v>
      </c>
      <c r="E389" s="5">
        <v>1</v>
      </c>
      <c r="F389" s="4">
        <v>0.25</v>
      </c>
      <c r="G389" s="5">
        <v>1</v>
      </c>
      <c r="H389" s="4">
        <v>0</v>
      </c>
      <c r="I389" s="5">
        <v>0</v>
      </c>
      <c r="J389" s="4">
        <v>0.5</v>
      </c>
      <c r="K389" s="5">
        <v>2</v>
      </c>
      <c r="L389" s="4">
        <v>1.46E-2</v>
      </c>
      <c r="M389" s="5">
        <v>4</v>
      </c>
      <c r="Q389" s="5"/>
      <c r="R389" s="5"/>
      <c r="S389" s="10"/>
      <c r="T389" s="10">
        <f t="shared" si="863"/>
        <v>0</v>
      </c>
      <c r="U389" s="10">
        <f t="shared" si="864"/>
        <v>1</v>
      </c>
      <c r="V389">
        <f t="shared" si="865"/>
        <v>1</v>
      </c>
      <c r="W389" s="10">
        <f t="shared" si="866"/>
        <v>0</v>
      </c>
      <c r="X389" s="10">
        <f t="shared" si="867"/>
        <v>2</v>
      </c>
      <c r="Y389" s="11">
        <f t="shared" si="868"/>
        <v>4</v>
      </c>
      <c r="AF389" s="12"/>
      <c r="AG389" s="12">
        <f>$Y389*T390/$Y390</f>
        <v>0.61538461538461542</v>
      </c>
      <c r="AH389" s="12">
        <f t="shared" ref="AH389" si="880">$Y389*U390/$Y390</f>
        <v>1.728937728937729</v>
      </c>
      <c r="AI389" s="12">
        <f t="shared" ref="AI389" si="881">$Y389*V390/$Y390</f>
        <v>1.1575091575091576</v>
      </c>
      <c r="AJ389" s="12">
        <f t="shared" ref="AJ389" si="882">$Y389*W390/$Y390</f>
        <v>0.32234432234432236</v>
      </c>
      <c r="AK389" s="12">
        <f t="shared" ref="AK389" si="883">$Y389*X390/$Y390</f>
        <v>0.17582417582417584</v>
      </c>
    </row>
    <row r="390" spans="1:37" x14ac:dyDescent="0.25">
      <c r="A390" s="3" t="s">
        <v>6</v>
      </c>
      <c r="B390" s="6">
        <v>0.15329999999999999</v>
      </c>
      <c r="C390" s="3">
        <v>42</v>
      </c>
      <c r="D390" s="6">
        <v>0.43070000000000003</v>
      </c>
      <c r="E390" s="3">
        <v>118</v>
      </c>
      <c r="F390" s="6">
        <v>0.2883</v>
      </c>
      <c r="G390" s="3">
        <v>79</v>
      </c>
      <c r="H390" s="6">
        <v>8.0299999999999996E-2</v>
      </c>
      <c r="I390" s="3">
        <v>22</v>
      </c>
      <c r="J390" s="6">
        <v>4.3799999999999999E-2</v>
      </c>
      <c r="K390" s="3">
        <v>12</v>
      </c>
      <c r="L390" s="6">
        <v>1</v>
      </c>
      <c r="M390" s="3">
        <v>274</v>
      </c>
      <c r="Q390" s="5"/>
      <c r="R390" s="5"/>
      <c r="S390" s="11"/>
      <c r="T390" s="11">
        <f t="shared" ref="T390" si="884">SUM(T385:T389)</f>
        <v>42</v>
      </c>
      <c r="U390" s="11">
        <f t="shared" ref="U390" si="885">SUM(U385:U389)</f>
        <v>118</v>
      </c>
      <c r="V390" s="11">
        <f t="shared" ref="V390" si="886">SUM(V385:V389)</f>
        <v>79</v>
      </c>
      <c r="W390" s="11">
        <f t="shared" ref="W390" si="887">SUM(W385:W389)</f>
        <v>22</v>
      </c>
      <c r="X390" s="11">
        <f t="shared" ref="X390" si="888">SUM(X385:X389)</f>
        <v>12</v>
      </c>
      <c r="Y390" s="10">
        <f>SUM(Y385:Y389)</f>
        <v>273</v>
      </c>
      <c r="AF390" s="12"/>
      <c r="AG390" s="12"/>
      <c r="AH390" s="12"/>
    </row>
    <row r="391" spans="1:37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274</v>
      </c>
    </row>
    <row r="392" spans="1:37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7" ht="18" x14ac:dyDescent="0.25">
      <c r="A394" s="1" t="s">
        <v>81</v>
      </c>
    </row>
    <row r="395" spans="1:37" x14ac:dyDescent="0.25">
      <c r="A395" s="2"/>
      <c r="B395" s="15" t="s">
        <v>39</v>
      </c>
      <c r="C395" s="16"/>
      <c r="D395" s="15" t="s">
        <v>40</v>
      </c>
      <c r="E395" s="16"/>
      <c r="F395" s="15" t="s">
        <v>41</v>
      </c>
      <c r="G395" s="16"/>
      <c r="H395" s="15" t="s">
        <v>69</v>
      </c>
      <c r="I395" s="16"/>
      <c r="J395" s="15" t="s">
        <v>43</v>
      </c>
      <c r="K395" s="16"/>
      <c r="L395" s="15" t="s">
        <v>6</v>
      </c>
      <c r="M395" s="16"/>
    </row>
    <row r="396" spans="1:37" x14ac:dyDescent="0.25">
      <c r="A396" s="3" t="s">
        <v>7</v>
      </c>
      <c r="B396" s="4">
        <v>0.11940000000000001</v>
      </c>
      <c r="C396" s="5">
        <v>8</v>
      </c>
      <c r="D396" s="4">
        <v>0.32840000000000003</v>
      </c>
      <c r="E396" s="5">
        <v>22</v>
      </c>
      <c r="F396" s="4">
        <v>0.32840000000000003</v>
      </c>
      <c r="G396" s="5">
        <v>22</v>
      </c>
      <c r="H396" s="4">
        <v>0.11940000000000001</v>
      </c>
      <c r="I396" s="5">
        <v>8</v>
      </c>
      <c r="J396" s="4">
        <v>0.1045</v>
      </c>
      <c r="K396" s="5">
        <v>7</v>
      </c>
      <c r="L396" s="4">
        <v>0.2445</v>
      </c>
      <c r="M396" s="5">
        <v>67</v>
      </c>
      <c r="O396" s="8" t="s">
        <v>88</v>
      </c>
      <c r="P396" s="9">
        <f>_xlfn.CHISQ.TEST(T396:X400,AG396:AK400)</f>
        <v>5.1015873218592574E-3</v>
      </c>
      <c r="Q396" s="10"/>
      <c r="R396" s="10" t="s">
        <v>89</v>
      </c>
      <c r="S396" s="10"/>
      <c r="T396" s="10">
        <f>C396</f>
        <v>8</v>
      </c>
      <c r="U396" s="10">
        <f>E396</f>
        <v>22</v>
      </c>
      <c r="V396">
        <f>G396</f>
        <v>22</v>
      </c>
      <c r="W396" s="10">
        <f>I396</f>
        <v>8</v>
      </c>
      <c r="X396" s="10">
        <f>K396</f>
        <v>7</v>
      </c>
      <c r="Y396" s="11">
        <f>SUM(T396:X396)</f>
        <v>67</v>
      </c>
      <c r="AA396" s="10"/>
      <c r="AB396" s="10"/>
      <c r="AC396" s="10"/>
      <c r="AD396" s="10"/>
      <c r="AE396" s="10" t="s">
        <v>90</v>
      </c>
      <c r="AF396" s="12"/>
      <c r="AG396" s="12">
        <f>$Y396*T401/$Y401</f>
        <v>3.1788321167883211</v>
      </c>
      <c r="AH396" s="12">
        <f t="shared" ref="AH396" si="889">$Y396*U401/$Y401</f>
        <v>13.937956204379562</v>
      </c>
      <c r="AI396" s="12">
        <f t="shared" ref="AI396" si="890">$Y396*V401/$Y401</f>
        <v>25.430656934306569</v>
      </c>
      <c r="AJ396" s="12">
        <f t="shared" ref="AJ396" si="891">$Y396*W401/$Y401</f>
        <v>13.693430656934307</v>
      </c>
      <c r="AK396" s="12">
        <f t="shared" ref="AK396" si="892">$Y396*X401/$Y401</f>
        <v>10.759124087591241</v>
      </c>
    </row>
    <row r="397" spans="1:37" x14ac:dyDescent="0.25">
      <c r="A397" s="3" t="s">
        <v>8</v>
      </c>
      <c r="B397" s="4">
        <v>2.3300000000000001E-2</v>
      </c>
      <c r="C397" s="5">
        <v>3</v>
      </c>
      <c r="D397" s="4">
        <v>0.17829999999999999</v>
      </c>
      <c r="E397" s="5">
        <v>23</v>
      </c>
      <c r="F397" s="4">
        <v>0.41089999999999999</v>
      </c>
      <c r="G397" s="5">
        <v>53</v>
      </c>
      <c r="H397" s="4">
        <v>0.2326</v>
      </c>
      <c r="I397" s="5">
        <v>30</v>
      </c>
      <c r="J397" s="4">
        <v>0.155</v>
      </c>
      <c r="K397" s="5">
        <v>20</v>
      </c>
      <c r="L397" s="4">
        <v>0.4708</v>
      </c>
      <c r="M397" s="5">
        <v>129</v>
      </c>
      <c r="O397" s="8" t="s">
        <v>91</v>
      </c>
      <c r="P397" s="13">
        <f>_xlfn.CHISQ.INV.RT(P396,16)</f>
        <v>34.202586500021802</v>
      </c>
      <c r="Q397" s="10"/>
      <c r="R397" s="10"/>
      <c r="S397" s="10"/>
      <c r="T397" s="10">
        <f t="shared" ref="T397:T400" si="893">C397</f>
        <v>3</v>
      </c>
      <c r="U397" s="10">
        <f t="shared" ref="U397:U400" si="894">E397</f>
        <v>23</v>
      </c>
      <c r="V397">
        <f t="shared" ref="V397:V400" si="895">G397</f>
        <v>53</v>
      </c>
      <c r="W397" s="10">
        <f t="shared" ref="W397:W400" si="896">I397</f>
        <v>30</v>
      </c>
      <c r="X397" s="10">
        <f t="shared" ref="X397:X400" si="897">K397</f>
        <v>20</v>
      </c>
      <c r="Y397" s="11">
        <f t="shared" ref="Y397:Y400" si="898">SUM(T397:X397)</f>
        <v>129</v>
      </c>
      <c r="AA397" s="10"/>
      <c r="AB397" s="10"/>
      <c r="AC397" s="10"/>
      <c r="AD397" s="10"/>
      <c r="AE397" s="10"/>
      <c r="AF397" s="12"/>
      <c r="AG397" s="12">
        <f>$Y397*T401/$Y401</f>
        <v>6.1204379562043796</v>
      </c>
      <c r="AH397" s="12">
        <f t="shared" ref="AH397" si="899">$Y397*U401/$Y401</f>
        <v>26.835766423357665</v>
      </c>
      <c r="AI397" s="12">
        <f t="shared" ref="AI397" si="900">$Y397*V401/$Y401</f>
        <v>48.963503649635037</v>
      </c>
      <c r="AJ397" s="12">
        <f t="shared" ref="AJ397" si="901">$Y397*W401/$Y401</f>
        <v>26.364963503649633</v>
      </c>
      <c r="AK397" s="12">
        <f t="shared" ref="AK397" si="902">$Y397*X401/$Y401</f>
        <v>20.715328467153284</v>
      </c>
    </row>
    <row r="398" spans="1:37" x14ac:dyDescent="0.25">
      <c r="A398" s="3" t="s">
        <v>9</v>
      </c>
      <c r="B398" s="4">
        <v>3.1300000000000001E-2</v>
      </c>
      <c r="C398" s="5">
        <v>2</v>
      </c>
      <c r="D398" s="4">
        <v>0.1719</v>
      </c>
      <c r="E398" s="5">
        <v>11</v>
      </c>
      <c r="F398" s="4">
        <v>0.40630000000000011</v>
      </c>
      <c r="G398" s="5">
        <v>26</v>
      </c>
      <c r="H398" s="4">
        <v>0.21879999999999999</v>
      </c>
      <c r="I398" s="5">
        <v>14</v>
      </c>
      <c r="J398" s="4">
        <v>0.1719</v>
      </c>
      <c r="K398" s="5">
        <v>11</v>
      </c>
      <c r="L398" s="4">
        <v>0.2336</v>
      </c>
      <c r="M398" s="5">
        <v>64</v>
      </c>
      <c r="O398" s="8" t="s">
        <v>92</v>
      </c>
      <c r="P398" s="14">
        <f>SQRT(P397/(Y401*MIN(5-1,5-1)))</f>
        <v>0.17665429376983499</v>
      </c>
      <c r="Q398" s="10"/>
      <c r="R398" s="10"/>
      <c r="S398" s="10"/>
      <c r="T398" s="10">
        <f t="shared" si="893"/>
        <v>2</v>
      </c>
      <c r="U398" s="10">
        <f t="shared" si="894"/>
        <v>11</v>
      </c>
      <c r="V398">
        <f t="shared" si="895"/>
        <v>26</v>
      </c>
      <c r="W398" s="10">
        <f t="shared" si="896"/>
        <v>14</v>
      </c>
      <c r="X398" s="10">
        <f t="shared" si="897"/>
        <v>11</v>
      </c>
      <c r="Y398" s="11">
        <f t="shared" si="898"/>
        <v>64</v>
      </c>
      <c r="AA398" s="10"/>
      <c r="AB398" s="10"/>
      <c r="AC398" s="10"/>
      <c r="AD398" s="10"/>
      <c r="AE398" s="10"/>
      <c r="AF398" s="12"/>
      <c r="AG398" s="12">
        <f>$Y398*T401/$Y401</f>
        <v>3.0364963503649633</v>
      </c>
      <c r="AH398" s="12">
        <f t="shared" ref="AH398" si="903">$Y398*U401/$Y401</f>
        <v>13.313868613138686</v>
      </c>
      <c r="AI398" s="12">
        <f t="shared" ref="AI398" si="904">$Y398*V401/$Y401</f>
        <v>24.291970802919707</v>
      </c>
      <c r="AJ398" s="12">
        <f t="shared" ref="AJ398" si="905">$Y398*W401/$Y401</f>
        <v>13.08029197080292</v>
      </c>
      <c r="AK398" s="12">
        <f>$Y398*X401/$Y401</f>
        <v>10.277372262773723</v>
      </c>
    </row>
    <row r="399" spans="1:37" x14ac:dyDescent="0.25">
      <c r="A399" s="3" t="s">
        <v>10</v>
      </c>
      <c r="B399" s="4">
        <v>0</v>
      </c>
      <c r="C399" s="5">
        <v>0</v>
      </c>
      <c r="D399" s="4">
        <v>0.1</v>
      </c>
      <c r="E399" s="5">
        <v>1</v>
      </c>
      <c r="F399" s="4">
        <v>0.3</v>
      </c>
      <c r="G399" s="5">
        <v>3</v>
      </c>
      <c r="H399" s="4">
        <v>0.3</v>
      </c>
      <c r="I399" s="5">
        <v>3</v>
      </c>
      <c r="J399" s="4">
        <v>0.3</v>
      </c>
      <c r="K399" s="5">
        <v>3</v>
      </c>
      <c r="L399" s="4">
        <v>3.6499999999999998E-2</v>
      </c>
      <c r="M399" s="5">
        <v>10</v>
      </c>
      <c r="O399" s="10"/>
      <c r="P399" s="13" t="str">
        <f>IF(AND(P398&gt;0,P398&lt;=0.2),"Schwacher Zusammenhang",IF(AND(P398&gt;0.2,P398&lt;=0.6),"Mittlerer Zusammenhang",IF(P398&gt;0.6,"Starker Zusammenhang","")))</f>
        <v>Schwacher Zusammenhang</v>
      </c>
      <c r="Q399" s="5"/>
      <c r="R399" s="5"/>
      <c r="S399" s="10"/>
      <c r="T399" s="10">
        <f t="shared" si="893"/>
        <v>0</v>
      </c>
      <c r="U399" s="10">
        <f t="shared" si="894"/>
        <v>1</v>
      </c>
      <c r="V399">
        <f t="shared" si="895"/>
        <v>3</v>
      </c>
      <c r="W399" s="10">
        <f t="shared" si="896"/>
        <v>3</v>
      </c>
      <c r="X399" s="10">
        <f t="shared" si="897"/>
        <v>3</v>
      </c>
      <c r="Y399" s="11">
        <f t="shared" si="898"/>
        <v>10</v>
      </c>
      <c r="AA399" s="10"/>
      <c r="AB399" s="10"/>
      <c r="AC399" s="10"/>
      <c r="AD399" s="10"/>
      <c r="AE399" s="10"/>
      <c r="AF399" s="12"/>
      <c r="AG399" s="12">
        <f>$Y399*T401/$Y401</f>
        <v>0.47445255474452552</v>
      </c>
      <c r="AH399" s="12">
        <f t="shared" ref="AH399" si="906">$Y399*U401/$Y401</f>
        <v>2.0802919708029197</v>
      </c>
      <c r="AI399" s="12">
        <f t="shared" ref="AI399" si="907">$Y399*V401/$Y401</f>
        <v>3.7956204379562042</v>
      </c>
      <c r="AJ399" s="12">
        <f t="shared" ref="AJ399" si="908">$Y399*W401/$Y401</f>
        <v>2.0437956204379564</v>
      </c>
      <c r="AK399" s="12">
        <f t="shared" ref="AK399" si="909">$Y399*X401/$Y401</f>
        <v>1.6058394160583942</v>
      </c>
    </row>
    <row r="400" spans="1:37" x14ac:dyDescent="0.25">
      <c r="A400" s="3" t="s">
        <v>11</v>
      </c>
      <c r="B400" s="4">
        <v>0</v>
      </c>
      <c r="C400" s="5">
        <v>0</v>
      </c>
      <c r="D400" s="4">
        <v>0</v>
      </c>
      <c r="E400" s="5">
        <v>0</v>
      </c>
      <c r="F400" s="4">
        <v>0</v>
      </c>
      <c r="G400" s="5">
        <v>0</v>
      </c>
      <c r="H400" s="4">
        <v>0.25</v>
      </c>
      <c r="I400" s="5">
        <v>1</v>
      </c>
      <c r="J400" s="4">
        <v>0.75</v>
      </c>
      <c r="K400" s="5">
        <v>3</v>
      </c>
      <c r="L400" s="4">
        <v>1.46E-2</v>
      </c>
      <c r="M400" s="5">
        <v>4</v>
      </c>
      <c r="Q400" s="5"/>
      <c r="R400" s="5"/>
      <c r="S400" s="10"/>
      <c r="T400" s="10">
        <f t="shared" si="893"/>
        <v>0</v>
      </c>
      <c r="U400" s="10">
        <f t="shared" si="894"/>
        <v>0</v>
      </c>
      <c r="V400">
        <f t="shared" si="895"/>
        <v>0</v>
      </c>
      <c r="W400" s="10">
        <f t="shared" si="896"/>
        <v>1</v>
      </c>
      <c r="X400" s="10">
        <f t="shared" si="897"/>
        <v>3</v>
      </c>
      <c r="Y400" s="11">
        <f t="shared" si="898"/>
        <v>4</v>
      </c>
      <c r="AF400" s="12"/>
      <c r="AG400" s="12">
        <f>$Y400*T401/$Y401</f>
        <v>0.18978102189781021</v>
      </c>
      <c r="AH400" s="12">
        <f t="shared" ref="AH400" si="910">$Y400*U401/$Y401</f>
        <v>0.83211678832116787</v>
      </c>
      <c r="AI400" s="12">
        <f t="shared" ref="AI400" si="911">$Y400*V401/$Y401</f>
        <v>1.5182481751824817</v>
      </c>
      <c r="AJ400" s="12">
        <f t="shared" ref="AJ400" si="912">$Y400*W401/$Y401</f>
        <v>0.81751824817518248</v>
      </c>
      <c r="AK400" s="12">
        <f t="shared" ref="AK400" si="913">$Y400*X401/$Y401</f>
        <v>0.64233576642335766</v>
      </c>
    </row>
    <row r="401" spans="1:37" x14ac:dyDescent="0.25">
      <c r="A401" s="3" t="s">
        <v>6</v>
      </c>
      <c r="B401" s="6">
        <v>4.7399999999999998E-2</v>
      </c>
      <c r="C401" s="3">
        <v>13</v>
      </c>
      <c r="D401" s="6">
        <v>0.20799999999999999</v>
      </c>
      <c r="E401" s="3">
        <v>57</v>
      </c>
      <c r="F401" s="6">
        <v>0.37959999999999999</v>
      </c>
      <c r="G401" s="3">
        <v>104</v>
      </c>
      <c r="H401" s="6">
        <v>0.2044</v>
      </c>
      <c r="I401" s="3">
        <v>56</v>
      </c>
      <c r="J401" s="6">
        <v>0.16059999999999999</v>
      </c>
      <c r="K401" s="3">
        <v>44</v>
      </c>
      <c r="L401" s="6">
        <v>1</v>
      </c>
      <c r="M401" s="3">
        <v>274</v>
      </c>
      <c r="Q401" s="5"/>
      <c r="R401" s="5"/>
      <c r="S401" s="11"/>
      <c r="T401" s="11">
        <f t="shared" ref="T401" si="914">SUM(T396:T400)</f>
        <v>13</v>
      </c>
      <c r="U401" s="11">
        <f t="shared" ref="U401" si="915">SUM(U396:U400)</f>
        <v>57</v>
      </c>
      <c r="V401" s="11">
        <f t="shared" ref="V401" si="916">SUM(V396:V400)</f>
        <v>104</v>
      </c>
      <c r="W401" s="11">
        <f t="shared" ref="W401" si="917">SUM(W396:W400)</f>
        <v>56</v>
      </c>
      <c r="X401" s="11">
        <f t="shared" ref="X401" si="918">SUM(X396:X400)</f>
        <v>44</v>
      </c>
      <c r="Y401" s="10">
        <f>SUM(Y396:Y400)</f>
        <v>274</v>
      </c>
      <c r="AF401" s="12"/>
      <c r="AG401" s="12"/>
      <c r="AH401" s="12"/>
    </row>
    <row r="402" spans="1:37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274</v>
      </c>
    </row>
    <row r="403" spans="1:37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7" ht="18" x14ac:dyDescent="0.25">
      <c r="A405" s="1" t="s">
        <v>82</v>
      </c>
    </row>
    <row r="406" spans="1:37" x14ac:dyDescent="0.25">
      <c r="A406" s="2"/>
      <c r="B406" s="15" t="s">
        <v>39</v>
      </c>
      <c r="C406" s="16"/>
      <c r="D406" s="15" t="s">
        <v>40</v>
      </c>
      <c r="E406" s="16"/>
      <c r="F406" s="15" t="s">
        <v>41</v>
      </c>
      <c r="G406" s="16"/>
      <c r="H406" s="15" t="s">
        <v>69</v>
      </c>
      <c r="I406" s="16"/>
      <c r="J406" s="15" t="s">
        <v>43</v>
      </c>
      <c r="K406" s="16"/>
      <c r="L406" s="15" t="s">
        <v>6</v>
      </c>
      <c r="M406" s="16"/>
    </row>
    <row r="407" spans="1:37" x14ac:dyDescent="0.25">
      <c r="A407" s="3" t="s">
        <v>7</v>
      </c>
      <c r="B407" s="4">
        <v>0.11940000000000001</v>
      </c>
      <c r="C407" s="5">
        <v>8</v>
      </c>
      <c r="D407" s="4">
        <v>0.29849999999999999</v>
      </c>
      <c r="E407" s="5">
        <v>20</v>
      </c>
      <c r="F407" s="4">
        <v>0.22389999999999999</v>
      </c>
      <c r="G407" s="5">
        <v>15</v>
      </c>
      <c r="H407" s="4">
        <v>0.17910000000000001</v>
      </c>
      <c r="I407" s="5">
        <v>12</v>
      </c>
      <c r="J407" s="4">
        <v>0.17910000000000001</v>
      </c>
      <c r="K407" s="5">
        <v>12</v>
      </c>
      <c r="L407" s="4">
        <v>0.2445</v>
      </c>
      <c r="M407" s="5">
        <v>67</v>
      </c>
      <c r="O407" s="8" t="s">
        <v>88</v>
      </c>
      <c r="P407" s="9">
        <f>_xlfn.CHISQ.TEST(T407:X411,AG407:AK411)</f>
        <v>0.41437393217884783</v>
      </c>
      <c r="Q407" s="10"/>
      <c r="R407" s="10" t="s">
        <v>89</v>
      </c>
      <c r="S407" s="10"/>
      <c r="T407" s="10">
        <f>C407</f>
        <v>8</v>
      </c>
      <c r="U407" s="10">
        <f>E407</f>
        <v>20</v>
      </c>
      <c r="V407">
        <f>G407</f>
        <v>15</v>
      </c>
      <c r="W407" s="10">
        <f>I407</f>
        <v>12</v>
      </c>
      <c r="X407" s="10">
        <f>K407</f>
        <v>12</v>
      </c>
      <c r="Y407" s="11">
        <f>SUM(T407:X407)</f>
        <v>67</v>
      </c>
      <c r="AA407" s="10"/>
      <c r="AB407" s="10"/>
      <c r="AC407" s="10"/>
      <c r="AD407" s="10"/>
      <c r="AE407" s="10" t="s">
        <v>90</v>
      </c>
      <c r="AF407" s="12"/>
      <c r="AG407" s="12">
        <f>$Y407*T412/$Y412</f>
        <v>3.9124087591240877</v>
      </c>
      <c r="AH407" s="12">
        <f t="shared" ref="AH407" si="919">$Y407*U412/$Y412</f>
        <v>15.649635036496351</v>
      </c>
      <c r="AI407" s="12">
        <f t="shared" ref="AI407" si="920">$Y407*V412/$Y412</f>
        <v>19.317518248175183</v>
      </c>
      <c r="AJ407" s="12">
        <f t="shared" ref="AJ407" si="921">$Y407*W412/$Y412</f>
        <v>14.427007299270073</v>
      </c>
      <c r="AK407" s="12">
        <f t="shared" ref="AK407" si="922">$Y407*X412/$Y412</f>
        <v>13.693430656934307</v>
      </c>
    </row>
    <row r="408" spans="1:37" x14ac:dyDescent="0.25">
      <c r="A408" s="3" t="s">
        <v>8</v>
      </c>
      <c r="B408" s="4">
        <v>4.6500000000000007E-2</v>
      </c>
      <c r="C408" s="5">
        <v>6</v>
      </c>
      <c r="D408" s="4">
        <v>0.24809999999999999</v>
      </c>
      <c r="E408" s="5">
        <v>32</v>
      </c>
      <c r="F408" s="4">
        <v>0.30230000000000001</v>
      </c>
      <c r="G408" s="5">
        <v>39</v>
      </c>
      <c r="H408" s="4">
        <v>0.20930000000000001</v>
      </c>
      <c r="I408" s="5">
        <v>27</v>
      </c>
      <c r="J408" s="4">
        <v>0.1938</v>
      </c>
      <c r="K408" s="5">
        <v>25</v>
      </c>
      <c r="L408" s="4">
        <v>0.4708</v>
      </c>
      <c r="M408" s="5">
        <v>129</v>
      </c>
      <c r="O408" s="8" t="s">
        <v>91</v>
      </c>
      <c r="P408" s="13">
        <f>_xlfn.CHISQ.INV.RT(P407,16)</f>
        <v>16.563459298084112</v>
      </c>
      <c r="Q408" s="10"/>
      <c r="R408" s="10"/>
      <c r="S408" s="10"/>
      <c r="T408" s="10">
        <f t="shared" ref="T408:T411" si="923">C408</f>
        <v>6</v>
      </c>
      <c r="U408" s="10">
        <f t="shared" ref="U408:U411" si="924">E408</f>
        <v>32</v>
      </c>
      <c r="V408">
        <f t="shared" ref="V408:V411" si="925">G408</f>
        <v>39</v>
      </c>
      <c r="W408" s="10">
        <f t="shared" ref="W408:W411" si="926">I408</f>
        <v>27</v>
      </c>
      <c r="X408" s="10">
        <f t="shared" ref="X408:X411" si="927">K408</f>
        <v>25</v>
      </c>
      <c r="Y408" s="11">
        <f t="shared" ref="Y408:Y411" si="928">SUM(T408:X408)</f>
        <v>129</v>
      </c>
      <c r="AA408" s="10"/>
      <c r="AB408" s="10"/>
      <c r="AC408" s="10"/>
      <c r="AD408" s="10"/>
      <c r="AE408" s="10"/>
      <c r="AF408" s="12"/>
      <c r="AG408" s="12">
        <f>$Y408*T412/$Y412</f>
        <v>7.5328467153284668</v>
      </c>
      <c r="AH408" s="12">
        <f t="shared" ref="AH408" si="929">$Y408*U412/$Y412</f>
        <v>30.131386861313867</v>
      </c>
      <c r="AI408" s="12">
        <f t="shared" ref="AI408" si="930">$Y408*V412/$Y412</f>
        <v>37.193430656934304</v>
      </c>
      <c r="AJ408" s="12">
        <f t="shared" ref="AJ408" si="931">$Y408*W412/$Y412</f>
        <v>27.777372262773724</v>
      </c>
      <c r="AK408" s="12">
        <f t="shared" ref="AK408" si="932">$Y408*X412/$Y412</f>
        <v>26.364963503649633</v>
      </c>
    </row>
    <row r="409" spans="1:37" x14ac:dyDescent="0.25">
      <c r="A409" s="3" t="s">
        <v>9</v>
      </c>
      <c r="B409" s="4">
        <v>3.1300000000000001E-2</v>
      </c>
      <c r="C409" s="5">
        <v>2</v>
      </c>
      <c r="D409" s="4">
        <v>0.1406</v>
      </c>
      <c r="E409" s="5">
        <v>9</v>
      </c>
      <c r="F409" s="4">
        <v>0.34380000000000011</v>
      </c>
      <c r="G409" s="5">
        <v>22</v>
      </c>
      <c r="H409" s="4">
        <v>0.2656</v>
      </c>
      <c r="I409" s="5">
        <v>17</v>
      </c>
      <c r="J409" s="4">
        <v>0.21879999999999999</v>
      </c>
      <c r="K409" s="5">
        <v>14</v>
      </c>
      <c r="L409" s="4">
        <v>0.2336</v>
      </c>
      <c r="M409" s="5">
        <v>64</v>
      </c>
      <c r="O409" s="8" t="s">
        <v>92</v>
      </c>
      <c r="P409" s="14">
        <f>SQRT(P408/(Y412*MIN(5-1,5-1)))</f>
        <v>0.12293349968567256</v>
      </c>
      <c r="Q409" s="10"/>
      <c r="R409" s="10"/>
      <c r="S409" s="10"/>
      <c r="T409" s="10">
        <f t="shared" si="923"/>
        <v>2</v>
      </c>
      <c r="U409" s="10">
        <f t="shared" si="924"/>
        <v>9</v>
      </c>
      <c r="V409">
        <f t="shared" si="925"/>
        <v>22</v>
      </c>
      <c r="W409" s="10">
        <f t="shared" si="926"/>
        <v>17</v>
      </c>
      <c r="X409" s="10">
        <f t="shared" si="927"/>
        <v>14</v>
      </c>
      <c r="Y409" s="11">
        <f t="shared" si="928"/>
        <v>64</v>
      </c>
      <c r="AA409" s="10"/>
      <c r="AB409" s="10"/>
      <c r="AC409" s="10"/>
      <c r="AD409" s="10"/>
      <c r="AE409" s="10"/>
      <c r="AF409" s="12"/>
      <c r="AG409" s="12">
        <f>$Y409*T412/$Y412</f>
        <v>3.7372262773722627</v>
      </c>
      <c r="AH409" s="12">
        <f t="shared" ref="AH409" si="933">$Y409*U412/$Y412</f>
        <v>14.948905109489051</v>
      </c>
      <c r="AI409" s="12">
        <f t="shared" ref="AI409" si="934">$Y409*V412/$Y412</f>
        <v>18.452554744525546</v>
      </c>
      <c r="AJ409" s="12">
        <f t="shared" ref="AJ409" si="935">$Y409*W412/$Y412</f>
        <v>13.781021897810218</v>
      </c>
      <c r="AK409" s="12">
        <f>$Y409*X412/$Y412</f>
        <v>13.08029197080292</v>
      </c>
    </row>
    <row r="410" spans="1:37" x14ac:dyDescent="0.25">
      <c r="A410" s="3" t="s">
        <v>10</v>
      </c>
      <c r="B410" s="4">
        <v>0</v>
      </c>
      <c r="C410" s="5">
        <v>0</v>
      </c>
      <c r="D410" s="4">
        <v>0.2</v>
      </c>
      <c r="E410" s="5">
        <v>2</v>
      </c>
      <c r="F410" s="4">
        <v>0.3</v>
      </c>
      <c r="G410" s="5">
        <v>3</v>
      </c>
      <c r="H410" s="4">
        <v>0.2</v>
      </c>
      <c r="I410" s="5">
        <v>2</v>
      </c>
      <c r="J410" s="4">
        <v>0.3</v>
      </c>
      <c r="K410" s="5">
        <v>3</v>
      </c>
      <c r="L410" s="4">
        <v>3.6499999999999998E-2</v>
      </c>
      <c r="M410" s="5">
        <v>10</v>
      </c>
      <c r="O410" s="10"/>
      <c r="P410" s="13" t="str">
        <f>IF(AND(P409&gt;0,P409&lt;=0.2),"Schwacher Zusammenhang",IF(AND(P409&gt;0.2,P409&lt;=0.6),"Mittlerer Zusammenhang",IF(P409&gt;0.6,"Starker Zusammenhang","")))</f>
        <v>Schwacher Zusammenhang</v>
      </c>
      <c r="Q410" s="5"/>
      <c r="R410" s="5"/>
      <c r="S410" s="10"/>
      <c r="T410" s="10">
        <f t="shared" si="923"/>
        <v>0</v>
      </c>
      <c r="U410" s="10">
        <f t="shared" si="924"/>
        <v>2</v>
      </c>
      <c r="V410">
        <f t="shared" si="925"/>
        <v>3</v>
      </c>
      <c r="W410" s="10">
        <f t="shared" si="926"/>
        <v>2</v>
      </c>
      <c r="X410" s="10">
        <f t="shared" si="927"/>
        <v>3</v>
      </c>
      <c r="Y410" s="11">
        <f t="shared" si="928"/>
        <v>10</v>
      </c>
      <c r="AA410" s="10"/>
      <c r="AB410" s="10"/>
      <c r="AC410" s="10"/>
      <c r="AD410" s="10"/>
      <c r="AE410" s="10"/>
      <c r="AF410" s="12"/>
      <c r="AG410" s="12">
        <f>$Y410*T412/$Y412</f>
        <v>0.58394160583941601</v>
      </c>
      <c r="AH410" s="12">
        <f t="shared" ref="AH410" si="936">$Y410*U412/$Y412</f>
        <v>2.335766423357664</v>
      </c>
      <c r="AI410" s="12">
        <f t="shared" ref="AI410" si="937">$Y410*V412/$Y412</f>
        <v>2.8832116788321169</v>
      </c>
      <c r="AJ410" s="12">
        <f t="shared" ref="AJ410" si="938">$Y410*W412/$Y412</f>
        <v>2.1532846715328469</v>
      </c>
      <c r="AK410" s="12">
        <f t="shared" ref="AK410" si="939">$Y410*X412/$Y412</f>
        <v>2.0437956204379564</v>
      </c>
    </row>
    <row r="411" spans="1:37" x14ac:dyDescent="0.25">
      <c r="A411" s="3" t="s">
        <v>11</v>
      </c>
      <c r="B411" s="4">
        <v>0</v>
      </c>
      <c r="C411" s="5">
        <v>0</v>
      </c>
      <c r="D411" s="4">
        <v>0.25</v>
      </c>
      <c r="E411" s="5">
        <v>1</v>
      </c>
      <c r="F411" s="4">
        <v>0</v>
      </c>
      <c r="G411" s="5">
        <v>0</v>
      </c>
      <c r="H411" s="4">
        <v>0.25</v>
      </c>
      <c r="I411" s="5">
        <v>1</v>
      </c>
      <c r="J411" s="4">
        <v>0.5</v>
      </c>
      <c r="K411" s="5">
        <v>2</v>
      </c>
      <c r="L411" s="4">
        <v>1.46E-2</v>
      </c>
      <c r="M411" s="5">
        <v>4</v>
      </c>
      <c r="Q411" s="5"/>
      <c r="R411" s="5"/>
      <c r="S411" s="10"/>
      <c r="T411" s="10">
        <f t="shared" si="923"/>
        <v>0</v>
      </c>
      <c r="U411" s="10">
        <f t="shared" si="924"/>
        <v>1</v>
      </c>
      <c r="V411">
        <f t="shared" si="925"/>
        <v>0</v>
      </c>
      <c r="W411" s="10">
        <f t="shared" si="926"/>
        <v>1</v>
      </c>
      <c r="X411" s="10">
        <f t="shared" si="927"/>
        <v>2</v>
      </c>
      <c r="Y411" s="11">
        <f t="shared" si="928"/>
        <v>4</v>
      </c>
      <c r="AF411" s="12"/>
      <c r="AG411" s="12">
        <f>$Y411*T412/$Y412</f>
        <v>0.23357664233576642</v>
      </c>
      <c r="AH411" s="12">
        <f t="shared" ref="AH411" si="940">$Y411*U412/$Y412</f>
        <v>0.93430656934306566</v>
      </c>
      <c r="AI411" s="12">
        <f t="shared" ref="AI411" si="941">$Y411*V412/$Y412</f>
        <v>1.1532846715328466</v>
      </c>
      <c r="AJ411" s="12">
        <f t="shared" ref="AJ411" si="942">$Y411*W412/$Y412</f>
        <v>0.86131386861313863</v>
      </c>
      <c r="AK411" s="12">
        <f t="shared" ref="AK411" si="943">$Y411*X412/$Y412</f>
        <v>0.81751824817518248</v>
      </c>
    </row>
    <row r="412" spans="1:37" x14ac:dyDescent="0.25">
      <c r="A412" s="3" t="s">
        <v>6</v>
      </c>
      <c r="B412" s="6">
        <v>5.8400000000000001E-2</v>
      </c>
      <c r="C412" s="3">
        <v>16</v>
      </c>
      <c r="D412" s="6">
        <v>0.2336</v>
      </c>
      <c r="E412" s="3">
        <v>64</v>
      </c>
      <c r="F412" s="6">
        <v>0.2883</v>
      </c>
      <c r="G412" s="3">
        <v>79</v>
      </c>
      <c r="H412" s="6">
        <v>0.21529999999999999</v>
      </c>
      <c r="I412" s="3">
        <v>59</v>
      </c>
      <c r="J412" s="6">
        <v>0.2044</v>
      </c>
      <c r="K412" s="3">
        <v>56</v>
      </c>
      <c r="L412" s="6">
        <v>1</v>
      </c>
      <c r="M412" s="3">
        <v>274</v>
      </c>
      <c r="Q412" s="5"/>
      <c r="R412" s="5"/>
      <c r="S412" s="11"/>
      <c r="T412" s="11">
        <f t="shared" ref="T412" si="944">SUM(T407:T411)</f>
        <v>16</v>
      </c>
      <c r="U412" s="11">
        <f t="shared" ref="U412" si="945">SUM(U407:U411)</f>
        <v>64</v>
      </c>
      <c r="V412" s="11">
        <f t="shared" ref="V412" si="946">SUM(V407:V411)</f>
        <v>79</v>
      </c>
      <c r="W412" s="11">
        <f t="shared" ref="W412" si="947">SUM(W407:W411)</f>
        <v>59</v>
      </c>
      <c r="X412" s="11">
        <f t="shared" ref="X412" si="948">SUM(X407:X411)</f>
        <v>56</v>
      </c>
      <c r="Y412" s="10">
        <f>SUM(Y407:Y411)</f>
        <v>274</v>
      </c>
      <c r="AF412" s="12"/>
      <c r="AG412" s="12"/>
      <c r="AH412" s="12"/>
    </row>
    <row r="413" spans="1:37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274</v>
      </c>
    </row>
    <row r="414" spans="1:37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7" ht="18" x14ac:dyDescent="0.25">
      <c r="A416" s="1" t="s">
        <v>83</v>
      </c>
    </row>
    <row r="417" spans="1:37" x14ac:dyDescent="0.25">
      <c r="A417" s="2"/>
      <c r="B417" s="15" t="s">
        <v>39</v>
      </c>
      <c r="C417" s="16"/>
      <c r="D417" s="15" t="s">
        <v>40</v>
      </c>
      <c r="E417" s="16"/>
      <c r="F417" s="15" t="s">
        <v>41</v>
      </c>
      <c r="G417" s="16"/>
      <c r="H417" s="15" t="s">
        <v>69</v>
      </c>
      <c r="I417" s="16"/>
      <c r="J417" s="15" t="s">
        <v>43</v>
      </c>
      <c r="K417" s="16"/>
      <c r="L417" s="15" t="s">
        <v>6</v>
      </c>
      <c r="M417" s="16"/>
    </row>
    <row r="418" spans="1:37" x14ac:dyDescent="0.25">
      <c r="A418" s="3" t="s">
        <v>7</v>
      </c>
      <c r="B418" s="4">
        <v>0.16669999999999999</v>
      </c>
      <c r="C418" s="5">
        <v>11</v>
      </c>
      <c r="D418" s="4">
        <v>0.37880000000000003</v>
      </c>
      <c r="E418" s="5">
        <v>25</v>
      </c>
      <c r="F418" s="4">
        <v>0.2424</v>
      </c>
      <c r="G418" s="5">
        <v>16</v>
      </c>
      <c r="H418" s="4">
        <v>0.1212</v>
      </c>
      <c r="I418" s="5">
        <v>8</v>
      </c>
      <c r="J418" s="4">
        <v>9.0899999999999995E-2</v>
      </c>
      <c r="K418" s="5">
        <v>6</v>
      </c>
      <c r="L418" s="4">
        <v>0.2409</v>
      </c>
      <c r="M418" s="5">
        <v>66</v>
      </c>
      <c r="O418" s="8" t="s">
        <v>88</v>
      </c>
      <c r="P418" s="9">
        <f>_xlfn.CHISQ.TEST(T418:X422,AG418:AK422)</f>
        <v>2.1153607930575965E-2</v>
      </c>
      <c r="Q418" s="10"/>
      <c r="R418" s="10" t="s">
        <v>89</v>
      </c>
      <c r="S418" s="10"/>
      <c r="T418" s="10">
        <f>C418</f>
        <v>11</v>
      </c>
      <c r="U418" s="10">
        <f>E418</f>
        <v>25</v>
      </c>
      <c r="V418">
        <f>G418</f>
        <v>16</v>
      </c>
      <c r="W418" s="10">
        <f>I418</f>
        <v>8</v>
      </c>
      <c r="X418" s="10">
        <f>K418</f>
        <v>6</v>
      </c>
      <c r="Y418" s="11">
        <f>SUM(T418:X418)</f>
        <v>66</v>
      </c>
      <c r="AA418" s="10"/>
      <c r="AB418" s="10"/>
      <c r="AC418" s="10"/>
      <c r="AD418" s="10"/>
      <c r="AE418" s="10" t="s">
        <v>90</v>
      </c>
      <c r="AF418" s="12"/>
      <c r="AG418" s="12">
        <f>$Y418*T423/$Y423</f>
        <v>5.5604395604395602</v>
      </c>
      <c r="AH418" s="12">
        <f t="shared" ref="AH418" si="949">$Y418*U423/$Y423</f>
        <v>20.307692307692307</v>
      </c>
      <c r="AI418" s="12">
        <f t="shared" ref="AI418" si="950">$Y418*V423/$Y423</f>
        <v>22</v>
      </c>
      <c r="AJ418" s="12">
        <f t="shared" ref="AJ418" si="951">$Y418*W423/$Y423</f>
        <v>11.604395604395604</v>
      </c>
      <c r="AK418" s="12">
        <f t="shared" ref="AK418" si="952">$Y418*X423/$Y423</f>
        <v>6.5274725274725274</v>
      </c>
    </row>
    <row r="419" spans="1:37" x14ac:dyDescent="0.25">
      <c r="A419" s="3" t="s">
        <v>8</v>
      </c>
      <c r="B419" s="4">
        <v>6.9800000000000001E-2</v>
      </c>
      <c r="C419" s="5">
        <v>9</v>
      </c>
      <c r="D419" s="4">
        <v>0.3256</v>
      </c>
      <c r="E419" s="5">
        <v>42</v>
      </c>
      <c r="F419" s="4">
        <v>0.37209999999999999</v>
      </c>
      <c r="G419" s="5">
        <v>48</v>
      </c>
      <c r="H419" s="4">
        <v>0.14729999999999999</v>
      </c>
      <c r="I419" s="5">
        <v>19</v>
      </c>
      <c r="J419" s="4">
        <v>8.5299999999999987E-2</v>
      </c>
      <c r="K419" s="5">
        <v>11</v>
      </c>
      <c r="L419" s="4">
        <v>0.4708</v>
      </c>
      <c r="M419" s="5">
        <v>129</v>
      </c>
      <c r="O419" s="8" t="s">
        <v>91</v>
      </c>
      <c r="P419" s="13">
        <f>_xlfn.CHISQ.INV.RT(P418,16)</f>
        <v>29.436500803876314</v>
      </c>
      <c r="Q419" s="10"/>
      <c r="R419" s="10"/>
      <c r="S419" s="10"/>
      <c r="T419" s="10">
        <f t="shared" ref="T419:T422" si="953">C419</f>
        <v>9</v>
      </c>
      <c r="U419" s="10">
        <f t="shared" ref="U419:U422" si="954">E419</f>
        <v>42</v>
      </c>
      <c r="V419">
        <f t="shared" ref="V419:V422" si="955">G419</f>
        <v>48</v>
      </c>
      <c r="W419" s="10">
        <f t="shared" ref="W419:W422" si="956">I419</f>
        <v>19</v>
      </c>
      <c r="X419" s="10">
        <f t="shared" ref="X419:X422" si="957">K419</f>
        <v>11</v>
      </c>
      <c r="Y419" s="11">
        <f t="shared" ref="Y419:Y422" si="958">SUM(T419:X419)</f>
        <v>129</v>
      </c>
      <c r="AA419" s="10"/>
      <c r="AB419" s="10"/>
      <c r="AC419" s="10"/>
      <c r="AD419" s="10"/>
      <c r="AE419" s="10"/>
      <c r="AF419" s="12"/>
      <c r="AG419" s="12">
        <f>$Y419*T423/$Y423</f>
        <v>10.868131868131869</v>
      </c>
      <c r="AH419" s="12">
        <f t="shared" ref="AH419" si="959">$Y419*U423/$Y423</f>
        <v>39.692307692307693</v>
      </c>
      <c r="AI419" s="12">
        <f t="shared" ref="AI419" si="960">$Y419*V423/$Y423</f>
        <v>43</v>
      </c>
      <c r="AJ419" s="12">
        <f t="shared" ref="AJ419" si="961">$Y419*W423/$Y423</f>
        <v>22.681318681318682</v>
      </c>
      <c r="AK419" s="12">
        <f t="shared" ref="AK419" si="962">$Y419*X423/$Y423</f>
        <v>12.758241758241759</v>
      </c>
    </row>
    <row r="420" spans="1:37" x14ac:dyDescent="0.25">
      <c r="A420" s="3" t="s">
        <v>9</v>
      </c>
      <c r="B420" s="4">
        <v>4.6899999999999997E-2</v>
      </c>
      <c r="C420" s="5">
        <v>3</v>
      </c>
      <c r="D420" s="4">
        <v>0.25</v>
      </c>
      <c r="E420" s="5">
        <v>16</v>
      </c>
      <c r="F420" s="4">
        <v>0.3594</v>
      </c>
      <c r="G420" s="5">
        <v>23</v>
      </c>
      <c r="H420" s="4">
        <v>0.25</v>
      </c>
      <c r="I420" s="5">
        <v>16</v>
      </c>
      <c r="J420" s="4">
        <v>9.3800000000000008E-2</v>
      </c>
      <c r="K420" s="5">
        <v>6</v>
      </c>
      <c r="L420" s="4">
        <v>0.2336</v>
      </c>
      <c r="M420" s="5">
        <v>64</v>
      </c>
      <c r="O420" s="8" t="s">
        <v>92</v>
      </c>
      <c r="P420" s="14">
        <f>SQRT(P419/(Y423*MIN(5-1,5-1)))</f>
        <v>0.16418435542904902</v>
      </c>
      <c r="Q420" s="10"/>
      <c r="R420" s="10"/>
      <c r="S420" s="10"/>
      <c r="T420" s="10">
        <f t="shared" si="953"/>
        <v>3</v>
      </c>
      <c r="U420" s="10">
        <f t="shared" si="954"/>
        <v>16</v>
      </c>
      <c r="V420">
        <f t="shared" si="955"/>
        <v>23</v>
      </c>
      <c r="W420" s="10">
        <f t="shared" si="956"/>
        <v>16</v>
      </c>
      <c r="X420" s="10">
        <f t="shared" si="957"/>
        <v>6</v>
      </c>
      <c r="Y420" s="11">
        <f t="shared" si="958"/>
        <v>64</v>
      </c>
      <c r="AA420" s="10"/>
      <c r="AB420" s="10"/>
      <c r="AC420" s="10"/>
      <c r="AD420" s="10"/>
      <c r="AE420" s="10"/>
      <c r="AF420" s="12"/>
      <c r="AG420" s="12">
        <f>$Y420*T423/$Y423</f>
        <v>5.3919413919413923</v>
      </c>
      <c r="AH420" s="12">
        <f t="shared" ref="AH420" si="963">$Y420*U423/$Y423</f>
        <v>19.692307692307693</v>
      </c>
      <c r="AI420" s="12">
        <f t="shared" ref="AI420" si="964">$Y420*V423/$Y423</f>
        <v>21.333333333333332</v>
      </c>
      <c r="AJ420" s="12">
        <f t="shared" ref="AJ420" si="965">$Y420*W423/$Y423</f>
        <v>11.252747252747254</v>
      </c>
      <c r="AK420" s="12">
        <f>$Y420*X423/$Y423</f>
        <v>6.3296703296703294</v>
      </c>
    </row>
    <row r="421" spans="1:37" x14ac:dyDescent="0.25">
      <c r="A421" s="3" t="s">
        <v>10</v>
      </c>
      <c r="B421" s="4">
        <v>0</v>
      </c>
      <c r="C421" s="5">
        <v>0</v>
      </c>
      <c r="D421" s="4">
        <v>0.1</v>
      </c>
      <c r="E421" s="5">
        <v>1</v>
      </c>
      <c r="F421" s="4">
        <v>0.3</v>
      </c>
      <c r="G421" s="5">
        <v>3</v>
      </c>
      <c r="H421" s="4">
        <v>0.4</v>
      </c>
      <c r="I421" s="5">
        <v>4</v>
      </c>
      <c r="J421" s="4">
        <v>0.2</v>
      </c>
      <c r="K421" s="5">
        <v>2</v>
      </c>
      <c r="L421" s="4">
        <v>3.6499999999999998E-2</v>
      </c>
      <c r="M421" s="5">
        <v>10</v>
      </c>
      <c r="O421" s="10"/>
      <c r="P421" s="13" t="str">
        <f>IF(AND(P420&gt;0,P420&lt;=0.2),"Schwacher Zusammenhang",IF(AND(P420&gt;0.2,P420&lt;=0.6),"Mittlerer Zusammenhang",IF(P420&gt;0.6,"Starker Zusammenhang","")))</f>
        <v>Schwacher Zusammenhang</v>
      </c>
      <c r="Q421" s="5"/>
      <c r="R421" s="5"/>
      <c r="S421" s="10"/>
      <c r="T421" s="10">
        <f t="shared" si="953"/>
        <v>0</v>
      </c>
      <c r="U421" s="10">
        <f t="shared" si="954"/>
        <v>1</v>
      </c>
      <c r="V421">
        <f t="shared" si="955"/>
        <v>3</v>
      </c>
      <c r="W421" s="10">
        <f t="shared" si="956"/>
        <v>4</v>
      </c>
      <c r="X421" s="10">
        <f t="shared" si="957"/>
        <v>2</v>
      </c>
      <c r="Y421" s="11">
        <f t="shared" si="958"/>
        <v>10</v>
      </c>
      <c r="AA421" s="10"/>
      <c r="AB421" s="10"/>
      <c r="AC421" s="10"/>
      <c r="AD421" s="10"/>
      <c r="AE421" s="10"/>
      <c r="AF421" s="12"/>
      <c r="AG421" s="12">
        <f>$Y421*T423/$Y423</f>
        <v>0.8424908424908425</v>
      </c>
      <c r="AH421" s="12">
        <f t="shared" ref="AH421" si="966">$Y421*U423/$Y423</f>
        <v>3.0769230769230771</v>
      </c>
      <c r="AI421" s="12">
        <f t="shared" ref="AI421" si="967">$Y421*V423/$Y423</f>
        <v>3.3333333333333335</v>
      </c>
      <c r="AJ421" s="12">
        <f t="shared" ref="AJ421" si="968">$Y421*W423/$Y423</f>
        <v>1.7582417582417582</v>
      </c>
      <c r="AK421" s="12">
        <f t="shared" ref="AK421" si="969">$Y421*X423/$Y423</f>
        <v>0.98901098901098905</v>
      </c>
    </row>
    <row r="422" spans="1:37" x14ac:dyDescent="0.25">
      <c r="A422" s="3" t="s">
        <v>11</v>
      </c>
      <c r="B422" s="4">
        <v>0</v>
      </c>
      <c r="C422" s="5">
        <v>0</v>
      </c>
      <c r="D422" s="4">
        <v>0</v>
      </c>
      <c r="E422" s="5">
        <v>0</v>
      </c>
      <c r="F422" s="4">
        <v>0.25</v>
      </c>
      <c r="G422" s="5">
        <v>1</v>
      </c>
      <c r="H422" s="4">
        <v>0.25</v>
      </c>
      <c r="I422" s="5">
        <v>1</v>
      </c>
      <c r="J422" s="4">
        <v>0.5</v>
      </c>
      <c r="K422" s="5">
        <v>2</v>
      </c>
      <c r="L422" s="4">
        <v>1.46E-2</v>
      </c>
      <c r="M422" s="5">
        <v>4</v>
      </c>
      <c r="Q422" s="5"/>
      <c r="R422" s="5"/>
      <c r="S422" s="10"/>
      <c r="T422" s="10">
        <f t="shared" si="953"/>
        <v>0</v>
      </c>
      <c r="U422" s="10">
        <f t="shared" si="954"/>
        <v>0</v>
      </c>
      <c r="V422">
        <f t="shared" si="955"/>
        <v>1</v>
      </c>
      <c r="W422" s="10">
        <f t="shared" si="956"/>
        <v>1</v>
      </c>
      <c r="X422" s="10">
        <f t="shared" si="957"/>
        <v>2</v>
      </c>
      <c r="Y422" s="11">
        <f t="shared" si="958"/>
        <v>4</v>
      </c>
      <c r="AF422" s="12"/>
      <c r="AG422" s="12">
        <f>$Y422*T423/$Y423</f>
        <v>0.33699633699633702</v>
      </c>
      <c r="AH422" s="12">
        <f t="shared" ref="AH422" si="970">$Y422*U423/$Y423</f>
        <v>1.2307692307692308</v>
      </c>
      <c r="AI422" s="12">
        <f t="shared" ref="AI422" si="971">$Y422*V423/$Y423</f>
        <v>1.3333333333333333</v>
      </c>
      <c r="AJ422" s="12">
        <f t="shared" ref="AJ422" si="972">$Y422*W423/$Y423</f>
        <v>0.70329670329670335</v>
      </c>
      <c r="AK422" s="12">
        <f t="shared" ref="AK422" si="973">$Y422*X423/$Y423</f>
        <v>0.39560439560439559</v>
      </c>
    </row>
    <row r="423" spans="1:37" x14ac:dyDescent="0.25">
      <c r="A423" s="3" t="s">
        <v>6</v>
      </c>
      <c r="B423" s="6">
        <v>8.3900000000000002E-2</v>
      </c>
      <c r="C423" s="3">
        <v>23</v>
      </c>
      <c r="D423" s="6">
        <v>0.30659999999999998</v>
      </c>
      <c r="E423" s="3">
        <v>84</v>
      </c>
      <c r="F423" s="6">
        <v>0.33210000000000001</v>
      </c>
      <c r="G423" s="3">
        <v>91</v>
      </c>
      <c r="H423" s="6">
        <v>0.17519999999999999</v>
      </c>
      <c r="I423" s="3">
        <v>48</v>
      </c>
      <c r="J423" s="6">
        <v>9.849999999999999E-2</v>
      </c>
      <c r="K423" s="3">
        <v>27</v>
      </c>
      <c r="L423" s="6">
        <v>1</v>
      </c>
      <c r="M423" s="3">
        <v>274</v>
      </c>
      <c r="Q423" s="5"/>
      <c r="R423" s="5"/>
      <c r="S423" s="11"/>
      <c r="T423" s="11">
        <f t="shared" ref="T423" si="974">SUM(T418:T422)</f>
        <v>23</v>
      </c>
      <c r="U423" s="11">
        <f t="shared" ref="U423" si="975">SUM(U418:U422)</f>
        <v>84</v>
      </c>
      <c r="V423" s="11">
        <f t="shared" ref="V423" si="976">SUM(V418:V422)</f>
        <v>91</v>
      </c>
      <c r="W423" s="11">
        <f t="shared" ref="W423" si="977">SUM(W418:W422)</f>
        <v>48</v>
      </c>
      <c r="X423" s="11">
        <f t="shared" ref="X423" si="978">SUM(X418:X422)</f>
        <v>27</v>
      </c>
      <c r="Y423" s="10">
        <f>SUM(Y418:Y422)</f>
        <v>273</v>
      </c>
      <c r="AF423" s="12"/>
      <c r="AG423" s="12"/>
      <c r="AH423" s="12"/>
    </row>
    <row r="424" spans="1:37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274</v>
      </c>
    </row>
    <row r="425" spans="1:37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7" ht="18" x14ac:dyDescent="0.25">
      <c r="A427" s="1" t="s">
        <v>84</v>
      </c>
    </row>
    <row r="428" spans="1:37" ht="18" x14ac:dyDescent="0.25">
      <c r="A428" s="1" t="s">
        <v>85</v>
      </c>
    </row>
    <row r="429" spans="1:37" x14ac:dyDescent="0.25">
      <c r="A429" s="2"/>
      <c r="B429" s="15" t="s">
        <v>39</v>
      </c>
      <c r="C429" s="16"/>
      <c r="D429" s="15" t="s">
        <v>40</v>
      </c>
      <c r="E429" s="16"/>
      <c r="F429" s="15" t="s">
        <v>41</v>
      </c>
      <c r="G429" s="16"/>
      <c r="H429" s="15" t="s">
        <v>69</v>
      </c>
      <c r="I429" s="16"/>
      <c r="J429" s="15" t="s">
        <v>43</v>
      </c>
      <c r="K429" s="16"/>
      <c r="L429" s="15" t="s">
        <v>6</v>
      </c>
      <c r="M429" s="16"/>
    </row>
    <row r="430" spans="1:37" x14ac:dyDescent="0.25">
      <c r="A430" s="3" t="s">
        <v>7</v>
      </c>
      <c r="B430" s="4">
        <v>0.58210000000000006</v>
      </c>
      <c r="C430" s="5">
        <v>39</v>
      </c>
      <c r="D430" s="4">
        <v>0.32840000000000003</v>
      </c>
      <c r="E430" s="5">
        <v>22</v>
      </c>
      <c r="F430" s="4">
        <v>4.4800000000000013E-2</v>
      </c>
      <c r="G430" s="5">
        <v>3</v>
      </c>
      <c r="H430" s="4">
        <v>2.9899999999999999E-2</v>
      </c>
      <c r="I430" s="5">
        <v>2</v>
      </c>
      <c r="J430" s="4">
        <v>1.49E-2</v>
      </c>
      <c r="K430" s="5">
        <v>1</v>
      </c>
      <c r="L430" s="4">
        <v>0.2445</v>
      </c>
      <c r="M430" s="5">
        <v>67</v>
      </c>
      <c r="O430" s="8" t="s">
        <v>88</v>
      </c>
      <c r="P430" s="9">
        <f>_xlfn.CHISQ.TEST(T430:X434,AG430:AK434)</f>
        <v>1.193998703882032E-3</v>
      </c>
      <c r="Q430" s="10"/>
      <c r="R430" s="10" t="s">
        <v>89</v>
      </c>
      <c r="S430" s="10"/>
      <c r="T430" s="10">
        <f>C430</f>
        <v>39</v>
      </c>
      <c r="U430" s="10">
        <f>E430</f>
        <v>22</v>
      </c>
      <c r="V430">
        <f>G430</f>
        <v>3</v>
      </c>
      <c r="W430" s="10">
        <f>I430</f>
        <v>2</v>
      </c>
      <c r="X430" s="10">
        <f>K430</f>
        <v>1</v>
      </c>
      <c r="Y430" s="11">
        <f>SUM(T430:X430)</f>
        <v>67</v>
      </c>
      <c r="AA430" s="10"/>
      <c r="AB430" s="10"/>
      <c r="AC430" s="10"/>
      <c r="AD430" s="10"/>
      <c r="AE430" s="10" t="s">
        <v>90</v>
      </c>
      <c r="AF430" s="12"/>
      <c r="AG430" s="12">
        <f>$Y430*T435/$Y435</f>
        <v>27.875912408759124</v>
      </c>
      <c r="AH430" s="12">
        <f t="shared" ref="AH430" si="979">$Y430*U435/$Y435</f>
        <v>29.587591240875913</v>
      </c>
      <c r="AI430" s="12">
        <f t="shared" ref="AI430" si="980">$Y430*V435/$Y435</f>
        <v>6.3576642335766422</v>
      </c>
      <c r="AJ430" s="12">
        <f t="shared" ref="AJ430" si="981">$Y430*W435/$Y435</f>
        <v>2.2007299270072993</v>
      </c>
      <c r="AK430" s="12">
        <f t="shared" ref="AK430" si="982">$Y430*X435/$Y435</f>
        <v>0.97810218978102192</v>
      </c>
    </row>
    <row r="431" spans="1:37" x14ac:dyDescent="0.25">
      <c r="A431" s="3" t="s">
        <v>8</v>
      </c>
      <c r="B431" s="4">
        <v>0.34110000000000001</v>
      </c>
      <c r="C431" s="5">
        <v>44</v>
      </c>
      <c r="D431" s="4">
        <v>0.51939999999999997</v>
      </c>
      <c r="E431" s="5">
        <v>67</v>
      </c>
      <c r="F431" s="4">
        <v>9.3000000000000013E-2</v>
      </c>
      <c r="G431" s="5">
        <v>12</v>
      </c>
      <c r="H431" s="4">
        <v>3.8800000000000001E-2</v>
      </c>
      <c r="I431" s="5">
        <v>5</v>
      </c>
      <c r="J431" s="4">
        <v>7.8000000000000014E-3</v>
      </c>
      <c r="K431" s="5">
        <v>1</v>
      </c>
      <c r="L431" s="4">
        <v>0.4708</v>
      </c>
      <c r="M431" s="5">
        <v>129</v>
      </c>
      <c r="O431" s="8" t="s">
        <v>91</v>
      </c>
      <c r="P431" s="13">
        <f>_xlfn.CHISQ.INV.RT(P430,16)</f>
        <v>38.718723219530958</v>
      </c>
      <c r="Q431" s="10"/>
      <c r="R431" s="10"/>
      <c r="S431" s="10"/>
      <c r="T431" s="10">
        <f t="shared" ref="T431:T434" si="983">C431</f>
        <v>44</v>
      </c>
      <c r="U431" s="10">
        <f t="shared" ref="U431:U434" si="984">E431</f>
        <v>67</v>
      </c>
      <c r="V431">
        <f t="shared" ref="V431:V434" si="985">G431</f>
        <v>12</v>
      </c>
      <c r="W431" s="10">
        <f t="shared" ref="W431:W434" si="986">I431</f>
        <v>5</v>
      </c>
      <c r="X431" s="10">
        <f t="shared" ref="X431:X434" si="987">K431</f>
        <v>1</v>
      </c>
      <c r="Y431" s="11">
        <f t="shared" ref="Y431:Y434" si="988">SUM(T431:X431)</f>
        <v>129</v>
      </c>
      <c r="AA431" s="10"/>
      <c r="AB431" s="10"/>
      <c r="AC431" s="10"/>
      <c r="AD431" s="10"/>
      <c r="AE431" s="10"/>
      <c r="AF431" s="12"/>
      <c r="AG431" s="12">
        <f>$Y431*T435/$Y435</f>
        <v>53.67153284671533</v>
      </c>
      <c r="AH431" s="12">
        <f t="shared" ref="AH431" si="989">$Y431*U435/$Y435</f>
        <v>56.967153284671532</v>
      </c>
      <c r="AI431" s="12">
        <f t="shared" ref="AI431" si="990">$Y431*V435/$Y435</f>
        <v>12.240875912408759</v>
      </c>
      <c r="AJ431" s="12">
        <f t="shared" ref="AJ431" si="991">$Y431*W435/$Y435</f>
        <v>4.2372262773722627</v>
      </c>
      <c r="AK431" s="12">
        <f t="shared" ref="AK431" si="992">$Y431*X435/$Y435</f>
        <v>1.8832116788321167</v>
      </c>
    </row>
    <row r="432" spans="1:37" x14ac:dyDescent="0.25">
      <c r="A432" s="3" t="s">
        <v>9</v>
      </c>
      <c r="B432" s="4">
        <v>0.4375</v>
      </c>
      <c r="C432" s="5">
        <v>28</v>
      </c>
      <c r="D432" s="4">
        <v>0.3906</v>
      </c>
      <c r="E432" s="5">
        <v>25</v>
      </c>
      <c r="F432" s="4">
        <v>0.1406</v>
      </c>
      <c r="G432" s="5">
        <v>9</v>
      </c>
      <c r="H432" s="4">
        <v>3.1300000000000001E-2</v>
      </c>
      <c r="I432" s="5">
        <v>2</v>
      </c>
      <c r="J432" s="4">
        <v>0</v>
      </c>
      <c r="K432" s="5">
        <v>0</v>
      </c>
      <c r="L432" s="4">
        <v>0.2336</v>
      </c>
      <c r="M432" s="5">
        <v>64</v>
      </c>
      <c r="O432" s="8" t="s">
        <v>92</v>
      </c>
      <c r="P432" s="14">
        <f>SQRT(P431/(Y435*MIN(5-1,5-1)))</f>
        <v>0.18795558573131377</v>
      </c>
      <c r="Q432" s="10"/>
      <c r="R432" s="10"/>
      <c r="S432" s="10"/>
      <c r="T432" s="10">
        <f t="shared" si="983"/>
        <v>28</v>
      </c>
      <c r="U432" s="10">
        <f t="shared" si="984"/>
        <v>25</v>
      </c>
      <c r="V432">
        <f t="shared" si="985"/>
        <v>9</v>
      </c>
      <c r="W432" s="10">
        <f t="shared" si="986"/>
        <v>2</v>
      </c>
      <c r="X432" s="10">
        <f t="shared" si="987"/>
        <v>0</v>
      </c>
      <c r="Y432" s="11">
        <f t="shared" si="988"/>
        <v>64</v>
      </c>
      <c r="AA432" s="10"/>
      <c r="AB432" s="10"/>
      <c r="AC432" s="10"/>
      <c r="AD432" s="10"/>
      <c r="AE432" s="10"/>
      <c r="AF432" s="12"/>
      <c r="AG432" s="12">
        <f>$Y432*T435/$Y435</f>
        <v>26.627737226277372</v>
      </c>
      <c r="AH432" s="12">
        <f t="shared" ref="AH432" si="993">$Y432*U435/$Y435</f>
        <v>28.262773722627738</v>
      </c>
      <c r="AI432" s="12">
        <f t="shared" ref="AI432" si="994">$Y432*V435/$Y435</f>
        <v>6.0729927007299267</v>
      </c>
      <c r="AJ432" s="12">
        <f t="shared" ref="AJ432" si="995">$Y432*W435/$Y435</f>
        <v>2.1021897810218979</v>
      </c>
      <c r="AK432" s="12">
        <f>$Y432*X435/$Y435</f>
        <v>0.93430656934306566</v>
      </c>
    </row>
    <row r="433" spans="1:37" x14ac:dyDescent="0.25">
      <c r="A433" s="3" t="s">
        <v>10</v>
      </c>
      <c r="B433" s="4">
        <v>0.2</v>
      </c>
      <c r="C433" s="5">
        <v>2</v>
      </c>
      <c r="D433" s="4">
        <v>0.5</v>
      </c>
      <c r="E433" s="5">
        <v>5</v>
      </c>
      <c r="F433" s="4">
        <v>0.2</v>
      </c>
      <c r="G433" s="5">
        <v>2</v>
      </c>
      <c r="H433" s="4">
        <v>0</v>
      </c>
      <c r="I433" s="5">
        <v>0</v>
      </c>
      <c r="J433" s="4">
        <v>0.1</v>
      </c>
      <c r="K433" s="5">
        <v>1</v>
      </c>
      <c r="L433" s="4">
        <v>3.6499999999999998E-2</v>
      </c>
      <c r="M433" s="5">
        <v>10</v>
      </c>
      <c r="O433" s="10"/>
      <c r="P433" s="13" t="str">
        <f>IF(AND(P432&gt;0,P432&lt;=0.2),"Schwacher Zusammenhang",IF(AND(P432&gt;0.2,P432&lt;=0.6),"Mittlerer Zusammenhang",IF(P432&gt;0.6,"Starker Zusammenhang","")))</f>
        <v>Schwacher Zusammenhang</v>
      </c>
      <c r="Q433" s="5"/>
      <c r="R433" s="5"/>
      <c r="S433" s="10"/>
      <c r="T433" s="10">
        <f t="shared" si="983"/>
        <v>2</v>
      </c>
      <c r="U433" s="10">
        <f t="shared" si="984"/>
        <v>5</v>
      </c>
      <c r="V433">
        <f t="shared" si="985"/>
        <v>2</v>
      </c>
      <c r="W433" s="10">
        <f t="shared" si="986"/>
        <v>0</v>
      </c>
      <c r="X433" s="10">
        <f t="shared" si="987"/>
        <v>1</v>
      </c>
      <c r="Y433" s="11">
        <f t="shared" si="988"/>
        <v>10</v>
      </c>
      <c r="AA433" s="10"/>
      <c r="AB433" s="10"/>
      <c r="AC433" s="10"/>
      <c r="AD433" s="10"/>
      <c r="AE433" s="10"/>
      <c r="AF433" s="12"/>
      <c r="AG433" s="12">
        <f>$Y433*T435/$Y435</f>
        <v>4.1605839416058394</v>
      </c>
      <c r="AH433" s="12">
        <f t="shared" ref="AH433" si="996">$Y433*U435/$Y435</f>
        <v>4.4160583941605838</v>
      </c>
      <c r="AI433" s="12">
        <f t="shared" ref="AI433" si="997">$Y433*V435/$Y435</f>
        <v>0.94890510948905105</v>
      </c>
      <c r="AJ433" s="12">
        <f t="shared" ref="AJ433" si="998">$Y433*W435/$Y435</f>
        <v>0.32846715328467152</v>
      </c>
      <c r="AK433" s="12">
        <f t="shared" ref="AK433" si="999">$Y433*X435/$Y435</f>
        <v>0.145985401459854</v>
      </c>
    </row>
    <row r="434" spans="1:37" x14ac:dyDescent="0.25">
      <c r="A434" s="3" t="s">
        <v>11</v>
      </c>
      <c r="B434" s="4">
        <v>0.25</v>
      </c>
      <c r="C434" s="5">
        <v>1</v>
      </c>
      <c r="D434" s="4">
        <v>0.5</v>
      </c>
      <c r="E434" s="5">
        <v>2</v>
      </c>
      <c r="F434" s="4">
        <v>0</v>
      </c>
      <c r="G434" s="5">
        <v>0</v>
      </c>
      <c r="H434" s="4">
        <v>0</v>
      </c>
      <c r="I434" s="5">
        <v>0</v>
      </c>
      <c r="J434" s="4">
        <v>0.25</v>
      </c>
      <c r="K434" s="5">
        <v>1</v>
      </c>
      <c r="L434" s="4">
        <v>1.46E-2</v>
      </c>
      <c r="M434" s="5">
        <v>4</v>
      </c>
      <c r="Q434" s="5"/>
      <c r="R434" s="5"/>
      <c r="S434" s="10"/>
      <c r="T434" s="10">
        <f t="shared" si="983"/>
        <v>1</v>
      </c>
      <c r="U434" s="10">
        <f t="shared" si="984"/>
        <v>2</v>
      </c>
      <c r="V434">
        <f t="shared" si="985"/>
        <v>0</v>
      </c>
      <c r="W434" s="10">
        <f t="shared" si="986"/>
        <v>0</v>
      </c>
      <c r="X434" s="10">
        <f t="shared" si="987"/>
        <v>1</v>
      </c>
      <c r="Y434" s="11">
        <f t="shared" si="988"/>
        <v>4</v>
      </c>
      <c r="AF434" s="12"/>
      <c r="AG434" s="12">
        <f>$Y434*T435/$Y435</f>
        <v>1.6642335766423357</v>
      </c>
      <c r="AH434" s="12">
        <f t="shared" ref="AH434" si="1000">$Y434*U435/$Y435</f>
        <v>1.7664233576642336</v>
      </c>
      <c r="AI434" s="12">
        <f t="shared" ref="AI434" si="1001">$Y434*V435/$Y435</f>
        <v>0.37956204379562042</v>
      </c>
      <c r="AJ434" s="12">
        <f t="shared" ref="AJ434" si="1002">$Y434*W435/$Y435</f>
        <v>0.13138686131386862</v>
      </c>
      <c r="AK434" s="12">
        <f t="shared" ref="AK434" si="1003">$Y434*X435/$Y435</f>
        <v>5.8394160583941604E-2</v>
      </c>
    </row>
    <row r="435" spans="1:37" x14ac:dyDescent="0.25">
      <c r="A435" s="3" t="s">
        <v>6</v>
      </c>
      <c r="B435" s="6">
        <v>0.41610000000000003</v>
      </c>
      <c r="C435" s="3">
        <v>114</v>
      </c>
      <c r="D435" s="6">
        <v>0.44159999999999999</v>
      </c>
      <c r="E435" s="3">
        <v>121</v>
      </c>
      <c r="F435" s="6">
        <v>9.4899999999999998E-2</v>
      </c>
      <c r="G435" s="3">
        <v>26</v>
      </c>
      <c r="H435" s="6">
        <v>3.2800000000000003E-2</v>
      </c>
      <c r="I435" s="3">
        <v>9</v>
      </c>
      <c r="J435" s="6">
        <v>1.46E-2</v>
      </c>
      <c r="K435" s="3">
        <v>4</v>
      </c>
      <c r="L435" s="6">
        <v>1</v>
      </c>
      <c r="M435" s="3">
        <v>274</v>
      </c>
      <c r="Q435" s="5"/>
      <c r="R435" s="5"/>
      <c r="S435" s="11"/>
      <c r="T435" s="11">
        <f t="shared" ref="T435" si="1004">SUM(T430:T434)</f>
        <v>114</v>
      </c>
      <c r="U435" s="11">
        <f t="shared" ref="U435" si="1005">SUM(U430:U434)</f>
        <v>121</v>
      </c>
      <c r="V435" s="11">
        <f t="shared" ref="V435" si="1006">SUM(V430:V434)</f>
        <v>26</v>
      </c>
      <c r="W435" s="11">
        <f t="shared" ref="W435" si="1007">SUM(W430:W434)</f>
        <v>9</v>
      </c>
      <c r="X435" s="11">
        <f t="shared" ref="X435" si="1008">SUM(X430:X434)</f>
        <v>4</v>
      </c>
      <c r="Y435" s="10">
        <f>SUM(Y430:Y434)</f>
        <v>274</v>
      </c>
      <c r="AF435" s="12"/>
      <c r="AG435" s="12"/>
      <c r="AH435" s="12"/>
    </row>
    <row r="436" spans="1:37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274</v>
      </c>
    </row>
    <row r="437" spans="1:37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7" ht="18" x14ac:dyDescent="0.25">
      <c r="A439" s="1" t="s">
        <v>86</v>
      </c>
    </row>
    <row r="440" spans="1:37" x14ac:dyDescent="0.25">
      <c r="A440" s="2"/>
      <c r="B440" s="15" t="s">
        <v>39</v>
      </c>
      <c r="C440" s="16"/>
      <c r="D440" s="15" t="s">
        <v>40</v>
      </c>
      <c r="E440" s="16"/>
      <c r="F440" s="15" t="s">
        <v>41</v>
      </c>
      <c r="G440" s="16"/>
      <c r="H440" s="15" t="s">
        <v>69</v>
      </c>
      <c r="I440" s="16"/>
      <c r="J440" s="15" t="s">
        <v>43</v>
      </c>
      <c r="K440" s="16"/>
      <c r="L440" s="15" t="s">
        <v>6</v>
      </c>
      <c r="M440" s="16"/>
    </row>
    <row r="441" spans="1:37" x14ac:dyDescent="0.25">
      <c r="A441" s="3" t="s">
        <v>7</v>
      </c>
      <c r="B441" s="4">
        <v>0.3881</v>
      </c>
      <c r="C441" s="5">
        <v>26</v>
      </c>
      <c r="D441" s="4">
        <v>0.43280000000000002</v>
      </c>
      <c r="E441" s="5">
        <v>29</v>
      </c>
      <c r="F441" s="4">
        <v>0.1343</v>
      </c>
      <c r="G441" s="5">
        <v>9</v>
      </c>
      <c r="H441" s="4">
        <v>4.4800000000000013E-2</v>
      </c>
      <c r="I441" s="5">
        <v>3</v>
      </c>
      <c r="J441" s="4">
        <v>0</v>
      </c>
      <c r="K441" s="5">
        <v>0</v>
      </c>
      <c r="L441" s="4">
        <v>0.2445</v>
      </c>
      <c r="M441" s="5">
        <v>67</v>
      </c>
      <c r="O441" s="8" t="s">
        <v>88</v>
      </c>
      <c r="P441" s="9">
        <f>_xlfn.CHISQ.TEST(T441:X445,AG441:AK445)</f>
        <v>3.3580976152650574E-6</v>
      </c>
      <c r="Q441" s="10"/>
      <c r="R441" s="10" t="s">
        <v>89</v>
      </c>
      <c r="S441" s="10"/>
      <c r="T441" s="10">
        <f>C441</f>
        <v>26</v>
      </c>
      <c r="U441" s="10">
        <f>E441</f>
        <v>29</v>
      </c>
      <c r="V441">
        <f>G441</f>
        <v>9</v>
      </c>
      <c r="W441" s="10">
        <f>I441</f>
        <v>3</v>
      </c>
      <c r="X441" s="10">
        <f>K441</f>
        <v>0</v>
      </c>
      <c r="Y441" s="11">
        <f>SUM(T441:X441)</f>
        <v>67</v>
      </c>
      <c r="AA441" s="10"/>
      <c r="AB441" s="10"/>
      <c r="AC441" s="10"/>
      <c r="AD441" s="10"/>
      <c r="AE441" s="10" t="s">
        <v>90</v>
      </c>
      <c r="AF441" s="12"/>
      <c r="AG441" s="12">
        <f>$Y441*T446/$Y446</f>
        <v>18.094890510948904</v>
      </c>
      <c r="AH441" s="12">
        <f t="shared" ref="AH441" si="1009">$Y441*U446/$Y446</f>
        <v>33.255474452554743</v>
      </c>
      <c r="AI441" s="12">
        <f t="shared" ref="AI441" si="1010">$Y441*V446/$Y446</f>
        <v>12.226277372262773</v>
      </c>
      <c r="AJ441" s="12">
        <f t="shared" ref="AJ441" si="1011">$Y441*W446/$Y446</f>
        <v>2.6897810218978102</v>
      </c>
      <c r="AK441" s="12">
        <f t="shared" ref="AK441" si="1012">$Y441*X446/$Y446</f>
        <v>0.73357664233576647</v>
      </c>
    </row>
    <row r="442" spans="1:37" x14ac:dyDescent="0.25">
      <c r="A442" s="3" t="s">
        <v>8</v>
      </c>
      <c r="B442" s="4">
        <v>0.1938</v>
      </c>
      <c r="C442" s="5">
        <v>25</v>
      </c>
      <c r="D442" s="4">
        <v>0.5736</v>
      </c>
      <c r="E442" s="5">
        <v>74</v>
      </c>
      <c r="F442" s="4">
        <v>0.17829999999999999</v>
      </c>
      <c r="G442" s="5">
        <v>23</v>
      </c>
      <c r="H442" s="4">
        <v>4.6500000000000007E-2</v>
      </c>
      <c r="I442" s="5">
        <v>6</v>
      </c>
      <c r="J442" s="4">
        <v>7.8000000000000014E-3</v>
      </c>
      <c r="K442" s="5">
        <v>1</v>
      </c>
      <c r="L442" s="4">
        <v>0.4708</v>
      </c>
      <c r="M442" s="5">
        <v>129</v>
      </c>
      <c r="O442" s="8" t="s">
        <v>91</v>
      </c>
      <c r="P442" s="13">
        <f>_xlfn.CHISQ.INV.RT(P441,16)</f>
        <v>55.151383573028376</v>
      </c>
      <c r="Q442" s="10"/>
      <c r="R442" s="10"/>
      <c r="S442" s="10"/>
      <c r="T442" s="10">
        <f t="shared" ref="T442:T445" si="1013">C442</f>
        <v>25</v>
      </c>
      <c r="U442" s="10">
        <f t="shared" ref="U442:U445" si="1014">E442</f>
        <v>74</v>
      </c>
      <c r="V442">
        <f t="shared" ref="V442:V445" si="1015">G442</f>
        <v>23</v>
      </c>
      <c r="W442" s="10">
        <f t="shared" ref="W442:W445" si="1016">I442</f>
        <v>6</v>
      </c>
      <c r="X442" s="10">
        <f t="shared" ref="X442:X445" si="1017">K442</f>
        <v>1</v>
      </c>
      <c r="Y442" s="11">
        <f t="shared" ref="Y442:Y445" si="1018">SUM(T442:X442)</f>
        <v>129</v>
      </c>
      <c r="AA442" s="10"/>
      <c r="AB442" s="10"/>
      <c r="AC442" s="10"/>
      <c r="AD442" s="10"/>
      <c r="AE442" s="10"/>
      <c r="AF442" s="12"/>
      <c r="AG442" s="12">
        <f>$Y442*T446/$Y446</f>
        <v>34.839416058394164</v>
      </c>
      <c r="AH442" s="12">
        <f t="shared" ref="AH442" si="1019">$Y442*U446/$Y446</f>
        <v>64.029197080291965</v>
      </c>
      <c r="AI442" s="12">
        <f t="shared" ref="AI442" si="1020">$Y442*V446/$Y446</f>
        <v>23.540145985401459</v>
      </c>
      <c r="AJ442" s="12">
        <f t="shared" ref="AJ442" si="1021">$Y442*W446/$Y446</f>
        <v>5.1788321167883211</v>
      </c>
      <c r="AK442" s="12">
        <f t="shared" ref="AK442" si="1022">$Y442*X446/$Y446</f>
        <v>1.4124087591240877</v>
      </c>
    </row>
    <row r="443" spans="1:37" x14ac:dyDescent="0.25">
      <c r="A443" s="3" t="s">
        <v>9</v>
      </c>
      <c r="B443" s="4">
        <v>0.3281</v>
      </c>
      <c r="C443" s="5">
        <v>21</v>
      </c>
      <c r="D443" s="4">
        <v>0.46880000000000011</v>
      </c>
      <c r="E443" s="5">
        <v>30</v>
      </c>
      <c r="F443" s="4">
        <v>0.1875</v>
      </c>
      <c r="G443" s="5">
        <v>12</v>
      </c>
      <c r="H443" s="4">
        <v>1.5599999999999999E-2</v>
      </c>
      <c r="I443" s="5">
        <v>1</v>
      </c>
      <c r="J443" s="4">
        <v>0</v>
      </c>
      <c r="K443" s="5">
        <v>0</v>
      </c>
      <c r="L443" s="4">
        <v>0.2336</v>
      </c>
      <c r="M443" s="5">
        <v>64</v>
      </c>
      <c r="O443" s="8" t="s">
        <v>92</v>
      </c>
      <c r="P443" s="14">
        <f>SQRT(P442/(Y446*MIN(5-1,5-1)))</f>
        <v>0.22432254779634483</v>
      </c>
      <c r="Q443" s="10"/>
      <c r="R443" s="10"/>
      <c r="S443" s="10"/>
      <c r="T443" s="10">
        <f t="shared" si="1013"/>
        <v>21</v>
      </c>
      <c r="U443" s="10">
        <f t="shared" si="1014"/>
        <v>30</v>
      </c>
      <c r="V443">
        <f t="shared" si="1015"/>
        <v>12</v>
      </c>
      <c r="W443" s="10">
        <f t="shared" si="1016"/>
        <v>1</v>
      </c>
      <c r="X443" s="10">
        <f t="shared" si="1017"/>
        <v>0</v>
      </c>
      <c r="Y443" s="11">
        <f t="shared" si="1018"/>
        <v>64</v>
      </c>
      <c r="AA443" s="10"/>
      <c r="AB443" s="10"/>
      <c r="AC443" s="10"/>
      <c r="AD443" s="10"/>
      <c r="AE443" s="10"/>
      <c r="AF443" s="12"/>
      <c r="AG443" s="12">
        <f>$Y443*T446/$Y446</f>
        <v>17.284671532846716</v>
      </c>
      <c r="AH443" s="12">
        <f t="shared" ref="AH443" si="1023">$Y443*U446/$Y446</f>
        <v>31.766423357664234</v>
      </c>
      <c r="AI443" s="12">
        <f t="shared" ref="AI443" si="1024">$Y443*V446/$Y446</f>
        <v>11.678832116788321</v>
      </c>
      <c r="AJ443" s="12">
        <f t="shared" ref="AJ443" si="1025">$Y443*W446/$Y446</f>
        <v>2.5693430656934306</v>
      </c>
      <c r="AK443" s="12">
        <f>$Y443*X446/$Y446</f>
        <v>0.7007299270072993</v>
      </c>
    </row>
    <row r="444" spans="1:37" x14ac:dyDescent="0.25">
      <c r="A444" s="3" t="s">
        <v>10</v>
      </c>
      <c r="B444" s="4">
        <v>0.1</v>
      </c>
      <c r="C444" s="5">
        <v>1</v>
      </c>
      <c r="D444" s="4">
        <v>0.3</v>
      </c>
      <c r="E444" s="5">
        <v>3</v>
      </c>
      <c r="F444" s="4">
        <v>0.5</v>
      </c>
      <c r="G444" s="5">
        <v>5</v>
      </c>
      <c r="H444" s="4">
        <v>0</v>
      </c>
      <c r="I444" s="5">
        <v>0</v>
      </c>
      <c r="J444" s="4">
        <v>0.1</v>
      </c>
      <c r="K444" s="5">
        <v>1</v>
      </c>
      <c r="L444" s="4">
        <v>3.6499999999999998E-2</v>
      </c>
      <c r="M444" s="5">
        <v>10</v>
      </c>
      <c r="O444" s="10"/>
      <c r="P444" s="13" t="str">
        <f>IF(AND(P443&gt;0,P443&lt;=0.2),"Schwacher Zusammenhang",IF(AND(P443&gt;0.2,P443&lt;=0.6),"Mittlerer Zusammenhang",IF(P443&gt;0.6,"Starker Zusammenhang","")))</f>
        <v>Mittlerer Zusammenhang</v>
      </c>
      <c r="Q444" s="5"/>
      <c r="R444" s="5"/>
      <c r="S444" s="10"/>
      <c r="T444" s="10">
        <f t="shared" si="1013"/>
        <v>1</v>
      </c>
      <c r="U444" s="10">
        <f t="shared" si="1014"/>
        <v>3</v>
      </c>
      <c r="V444">
        <f t="shared" si="1015"/>
        <v>5</v>
      </c>
      <c r="W444" s="10">
        <f t="shared" si="1016"/>
        <v>0</v>
      </c>
      <c r="X444" s="10">
        <f t="shared" si="1017"/>
        <v>1</v>
      </c>
      <c r="Y444" s="11">
        <f t="shared" si="1018"/>
        <v>10</v>
      </c>
      <c r="AA444" s="10"/>
      <c r="AB444" s="10"/>
      <c r="AC444" s="10"/>
      <c r="AD444" s="10"/>
      <c r="AE444" s="10"/>
      <c r="AF444" s="12"/>
      <c r="AG444" s="12">
        <f>$Y444*T446/$Y446</f>
        <v>2.7007299270072993</v>
      </c>
      <c r="AH444" s="12">
        <f t="shared" ref="AH444" si="1026">$Y444*U446/$Y446</f>
        <v>4.9635036496350367</v>
      </c>
      <c r="AI444" s="12">
        <f t="shared" ref="AI444" si="1027">$Y444*V446/$Y446</f>
        <v>1.8248175182481752</v>
      </c>
      <c r="AJ444" s="12">
        <f t="shared" ref="AJ444" si="1028">$Y444*W446/$Y446</f>
        <v>0.40145985401459855</v>
      </c>
      <c r="AK444" s="12">
        <f t="shared" ref="AK444" si="1029">$Y444*X446/$Y446</f>
        <v>0.10948905109489052</v>
      </c>
    </row>
    <row r="445" spans="1:37" x14ac:dyDescent="0.25">
      <c r="A445" s="3" t="s">
        <v>11</v>
      </c>
      <c r="B445" s="4">
        <v>0.25</v>
      </c>
      <c r="C445" s="5">
        <v>1</v>
      </c>
      <c r="D445" s="4">
        <v>0</v>
      </c>
      <c r="E445" s="5">
        <v>0</v>
      </c>
      <c r="F445" s="4">
        <v>0.25</v>
      </c>
      <c r="G445" s="5">
        <v>1</v>
      </c>
      <c r="H445" s="4">
        <v>0.25</v>
      </c>
      <c r="I445" s="5">
        <v>1</v>
      </c>
      <c r="J445" s="4">
        <v>0.25</v>
      </c>
      <c r="K445" s="5">
        <v>1</v>
      </c>
      <c r="L445" s="4">
        <v>1.46E-2</v>
      </c>
      <c r="M445" s="5">
        <v>4</v>
      </c>
      <c r="Q445" s="5"/>
      <c r="R445" s="5"/>
      <c r="S445" s="10"/>
      <c r="T445" s="10">
        <f t="shared" si="1013"/>
        <v>1</v>
      </c>
      <c r="U445" s="10">
        <f t="shared" si="1014"/>
        <v>0</v>
      </c>
      <c r="V445">
        <f t="shared" si="1015"/>
        <v>1</v>
      </c>
      <c r="W445" s="10">
        <f t="shared" si="1016"/>
        <v>1</v>
      </c>
      <c r="X445" s="10">
        <f t="shared" si="1017"/>
        <v>1</v>
      </c>
      <c r="Y445" s="11">
        <f t="shared" si="1018"/>
        <v>4</v>
      </c>
      <c r="AF445" s="12"/>
      <c r="AG445" s="12">
        <f>$Y445*T446/$Y446</f>
        <v>1.0802919708029197</v>
      </c>
      <c r="AH445" s="12">
        <f t="shared" ref="AH445" si="1030">$Y445*U446/$Y446</f>
        <v>1.9854014598540146</v>
      </c>
      <c r="AI445" s="12">
        <f t="shared" ref="AI445" si="1031">$Y445*V446/$Y446</f>
        <v>0.72992700729927007</v>
      </c>
      <c r="AJ445" s="12">
        <f t="shared" ref="AJ445" si="1032">$Y445*W446/$Y446</f>
        <v>0.16058394160583941</v>
      </c>
      <c r="AK445" s="12">
        <f t="shared" ref="AK445" si="1033">$Y445*X446/$Y446</f>
        <v>4.3795620437956206E-2</v>
      </c>
    </row>
    <row r="446" spans="1:37" x14ac:dyDescent="0.25">
      <c r="A446" s="3" t="s">
        <v>6</v>
      </c>
      <c r="B446" s="6">
        <v>0.27010000000000001</v>
      </c>
      <c r="C446" s="3">
        <v>74</v>
      </c>
      <c r="D446" s="6">
        <v>0.49640000000000001</v>
      </c>
      <c r="E446" s="3">
        <v>136</v>
      </c>
      <c r="F446" s="6">
        <v>0.1825</v>
      </c>
      <c r="G446" s="3">
        <v>50</v>
      </c>
      <c r="H446" s="6">
        <v>4.0099999999999997E-2</v>
      </c>
      <c r="I446" s="3">
        <v>11</v>
      </c>
      <c r="J446" s="6">
        <v>1.09E-2</v>
      </c>
      <c r="K446" s="3">
        <v>3</v>
      </c>
      <c r="L446" s="6">
        <v>1</v>
      </c>
      <c r="M446" s="3">
        <v>274</v>
      </c>
      <c r="Q446" s="5"/>
      <c r="R446" s="5"/>
      <c r="S446" s="11"/>
      <c r="T446" s="11">
        <f t="shared" ref="T446" si="1034">SUM(T441:T445)</f>
        <v>74</v>
      </c>
      <c r="U446" s="11">
        <f t="shared" ref="U446" si="1035">SUM(U441:U445)</f>
        <v>136</v>
      </c>
      <c r="V446" s="11">
        <f t="shared" ref="V446" si="1036">SUM(V441:V445)</f>
        <v>50</v>
      </c>
      <c r="W446" s="11">
        <f t="shared" ref="W446" si="1037">SUM(W441:W445)</f>
        <v>11</v>
      </c>
      <c r="X446" s="11">
        <f t="shared" ref="X446" si="1038">SUM(X441:X445)</f>
        <v>3</v>
      </c>
      <c r="Y446" s="10">
        <f>SUM(Y441:Y445)</f>
        <v>274</v>
      </c>
      <c r="AF446" s="12"/>
      <c r="AG446" s="12"/>
      <c r="AH446" s="12"/>
    </row>
    <row r="447" spans="1:37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274</v>
      </c>
    </row>
    <row r="448" spans="1:37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7" ht="18" x14ac:dyDescent="0.25">
      <c r="A450" s="1" t="s">
        <v>87</v>
      </c>
    </row>
    <row r="451" spans="1:37" x14ac:dyDescent="0.25">
      <c r="A451" s="2"/>
      <c r="B451" s="15" t="s">
        <v>39</v>
      </c>
      <c r="C451" s="16"/>
      <c r="D451" s="15" t="s">
        <v>40</v>
      </c>
      <c r="E451" s="16"/>
      <c r="F451" s="15" t="s">
        <v>41</v>
      </c>
      <c r="G451" s="16"/>
      <c r="H451" s="15" t="s">
        <v>69</v>
      </c>
      <c r="I451" s="16"/>
      <c r="J451" s="15" t="s">
        <v>43</v>
      </c>
      <c r="K451" s="16"/>
      <c r="L451" s="15" t="s">
        <v>6</v>
      </c>
      <c r="M451" s="16"/>
    </row>
    <row r="452" spans="1:37" x14ac:dyDescent="0.25">
      <c r="A452" s="3" t="s">
        <v>7</v>
      </c>
      <c r="B452" s="4">
        <v>0.37309999999999999</v>
      </c>
      <c r="C452" s="5">
        <v>25</v>
      </c>
      <c r="D452" s="4">
        <v>0.44779999999999998</v>
      </c>
      <c r="E452" s="5">
        <v>30</v>
      </c>
      <c r="F452" s="4">
        <v>7.46E-2</v>
      </c>
      <c r="G452" s="5">
        <v>5</v>
      </c>
      <c r="H452" s="4">
        <v>8.9600000000000013E-2</v>
      </c>
      <c r="I452" s="5">
        <v>6</v>
      </c>
      <c r="J452" s="4">
        <v>1.49E-2</v>
      </c>
      <c r="K452" s="5">
        <v>1</v>
      </c>
      <c r="L452" s="4">
        <v>0.2445</v>
      </c>
      <c r="M452" s="5">
        <v>67</v>
      </c>
      <c r="O452" s="8" t="s">
        <v>88</v>
      </c>
      <c r="P452" s="9">
        <f>_xlfn.CHISQ.TEST(T452:X456,AG452:AK456)</f>
        <v>9.1129918198966137E-4</v>
      </c>
      <c r="Q452" s="10"/>
      <c r="R452" s="10" t="s">
        <v>89</v>
      </c>
      <c r="S452" s="10"/>
      <c r="T452" s="10">
        <f>C452</f>
        <v>25</v>
      </c>
      <c r="U452" s="10">
        <f>E452</f>
        <v>30</v>
      </c>
      <c r="V452">
        <f>G452</f>
        <v>5</v>
      </c>
      <c r="W452" s="10">
        <f>I452</f>
        <v>6</v>
      </c>
      <c r="X452" s="10">
        <f>K452</f>
        <v>1</v>
      </c>
      <c r="Y452" s="11">
        <f>SUM(T452:X452)</f>
        <v>67</v>
      </c>
      <c r="AA452" s="10"/>
      <c r="AB452" s="10"/>
      <c r="AC452" s="10"/>
      <c r="AD452" s="10"/>
      <c r="AE452" s="10" t="s">
        <v>90</v>
      </c>
      <c r="AF452" s="12"/>
      <c r="AG452" s="12">
        <f>$Y452*T457/$Y457</f>
        <v>13.448905109489051</v>
      </c>
      <c r="AH452" s="12">
        <f t="shared" ref="AH452" si="1039">$Y452*U457/$Y457</f>
        <v>30.810218978102188</v>
      </c>
      <c r="AI452" s="12">
        <f t="shared" ref="AI452" si="1040">$Y452*V457/$Y457</f>
        <v>15.894160583941606</v>
      </c>
      <c r="AJ452" s="12">
        <f t="shared" ref="AJ452" si="1041">$Y452*W457/$Y457</f>
        <v>4.6459854014598543</v>
      </c>
      <c r="AK452" s="12">
        <f t="shared" ref="AK452" si="1042">$Y452*X457/$Y457</f>
        <v>2.2007299270072993</v>
      </c>
    </row>
    <row r="453" spans="1:37" x14ac:dyDescent="0.25">
      <c r="A453" s="3" t="s">
        <v>8</v>
      </c>
      <c r="B453" s="4">
        <v>0.13950000000000001</v>
      </c>
      <c r="C453" s="5">
        <v>18</v>
      </c>
      <c r="D453" s="4">
        <v>0.48840000000000011</v>
      </c>
      <c r="E453" s="5">
        <v>63</v>
      </c>
      <c r="F453" s="4">
        <v>0.2636</v>
      </c>
      <c r="G453" s="5">
        <v>34</v>
      </c>
      <c r="H453" s="4">
        <v>7.7499999999999999E-2</v>
      </c>
      <c r="I453" s="5">
        <v>10</v>
      </c>
      <c r="J453" s="4">
        <v>3.1E-2</v>
      </c>
      <c r="K453" s="5">
        <v>4</v>
      </c>
      <c r="L453" s="4">
        <v>0.4708</v>
      </c>
      <c r="M453" s="5">
        <v>129</v>
      </c>
      <c r="O453" s="8" t="s">
        <v>91</v>
      </c>
      <c r="P453" s="13">
        <f>_xlfn.CHISQ.INV.RT(P452,16)</f>
        <v>39.53057719984043</v>
      </c>
      <c r="Q453" s="10"/>
      <c r="R453" s="10"/>
      <c r="S453" s="10"/>
      <c r="T453" s="10">
        <f t="shared" ref="T453:T456" si="1043">C453</f>
        <v>18</v>
      </c>
      <c r="U453" s="10">
        <f t="shared" ref="U453:U456" si="1044">E453</f>
        <v>63</v>
      </c>
      <c r="V453">
        <f t="shared" ref="V453:V456" si="1045">G453</f>
        <v>34</v>
      </c>
      <c r="W453" s="10">
        <f t="shared" ref="W453:W456" si="1046">I453</f>
        <v>10</v>
      </c>
      <c r="X453" s="10">
        <f t="shared" ref="X453:X456" si="1047">K453</f>
        <v>4</v>
      </c>
      <c r="Y453" s="11">
        <f t="shared" ref="Y453:Y456" si="1048">SUM(T453:X453)</f>
        <v>129</v>
      </c>
      <c r="AA453" s="10"/>
      <c r="AB453" s="10"/>
      <c r="AC453" s="10"/>
      <c r="AD453" s="10"/>
      <c r="AE453" s="10"/>
      <c r="AF453" s="12"/>
      <c r="AG453" s="12">
        <f>$Y453*T457/$Y457</f>
        <v>25.894160583941606</v>
      </c>
      <c r="AH453" s="12">
        <f t="shared" ref="AH453" si="1049">$Y453*U457/$Y457</f>
        <v>59.321167883211679</v>
      </c>
      <c r="AI453" s="12">
        <f t="shared" ref="AI453" si="1050">$Y453*V457/$Y457</f>
        <v>30.602189781021899</v>
      </c>
      <c r="AJ453" s="12">
        <f t="shared" ref="AJ453" si="1051">$Y453*W457/$Y457</f>
        <v>8.945255474452555</v>
      </c>
      <c r="AK453" s="12">
        <f t="shared" ref="AK453" si="1052">$Y453*X457/$Y457</f>
        <v>4.2372262773722627</v>
      </c>
    </row>
    <row r="454" spans="1:37" x14ac:dyDescent="0.25">
      <c r="A454" s="3" t="s">
        <v>9</v>
      </c>
      <c r="B454" s="4">
        <v>0.1719</v>
      </c>
      <c r="C454" s="5">
        <v>11</v>
      </c>
      <c r="D454" s="4">
        <v>0.4375</v>
      </c>
      <c r="E454" s="5">
        <v>28</v>
      </c>
      <c r="F454" s="4">
        <v>0.3281</v>
      </c>
      <c r="G454" s="5">
        <v>21</v>
      </c>
      <c r="H454" s="4">
        <v>3.1300000000000001E-2</v>
      </c>
      <c r="I454" s="5">
        <v>2</v>
      </c>
      <c r="J454" s="4">
        <v>3.1300000000000001E-2</v>
      </c>
      <c r="K454" s="5">
        <v>2</v>
      </c>
      <c r="L454" s="4">
        <v>0.2336</v>
      </c>
      <c r="M454" s="5">
        <v>64</v>
      </c>
      <c r="O454" s="8" t="s">
        <v>92</v>
      </c>
      <c r="P454" s="14">
        <f>SQRT(P453/(Y457*MIN(5-1,5-1)))</f>
        <v>0.18991588898869247</v>
      </c>
      <c r="Q454" s="10"/>
      <c r="R454" s="10"/>
      <c r="S454" s="10"/>
      <c r="T454" s="10">
        <f t="shared" si="1043"/>
        <v>11</v>
      </c>
      <c r="U454" s="10">
        <f t="shared" si="1044"/>
        <v>28</v>
      </c>
      <c r="V454">
        <f t="shared" si="1045"/>
        <v>21</v>
      </c>
      <c r="W454" s="10">
        <f t="shared" si="1046"/>
        <v>2</v>
      </c>
      <c r="X454" s="10">
        <f t="shared" si="1047"/>
        <v>2</v>
      </c>
      <c r="Y454" s="11">
        <f t="shared" si="1048"/>
        <v>64</v>
      </c>
      <c r="AA454" s="10"/>
      <c r="AB454" s="10"/>
      <c r="AC454" s="10"/>
      <c r="AD454" s="10"/>
      <c r="AE454" s="10"/>
      <c r="AF454" s="12"/>
      <c r="AG454" s="12">
        <f>$Y454*T457/$Y457</f>
        <v>12.846715328467154</v>
      </c>
      <c r="AH454" s="12">
        <f t="shared" ref="AH454" si="1053">$Y454*U457/$Y457</f>
        <v>29.430656934306569</v>
      </c>
      <c r="AI454" s="12">
        <f t="shared" ref="AI454" si="1054">$Y454*V457/$Y457</f>
        <v>15.182481751824817</v>
      </c>
      <c r="AJ454" s="12">
        <f t="shared" ref="AJ454" si="1055">$Y454*W457/$Y457</f>
        <v>4.437956204379562</v>
      </c>
      <c r="AK454" s="12">
        <f>$Y454*X457/$Y457</f>
        <v>2.1021897810218979</v>
      </c>
    </row>
    <row r="455" spans="1:37" x14ac:dyDescent="0.25">
      <c r="A455" s="3" t="s">
        <v>10</v>
      </c>
      <c r="B455" s="4">
        <v>0</v>
      </c>
      <c r="C455" s="5">
        <v>0</v>
      </c>
      <c r="D455" s="4">
        <v>0.3</v>
      </c>
      <c r="E455" s="5">
        <v>3</v>
      </c>
      <c r="F455" s="4">
        <v>0.5</v>
      </c>
      <c r="G455" s="5">
        <v>5</v>
      </c>
      <c r="H455" s="4">
        <v>0.1</v>
      </c>
      <c r="I455" s="5">
        <v>1</v>
      </c>
      <c r="J455" s="4">
        <v>0.1</v>
      </c>
      <c r="K455" s="5">
        <v>1</v>
      </c>
      <c r="L455" s="4">
        <v>3.6499999999999998E-2</v>
      </c>
      <c r="M455" s="5">
        <v>10</v>
      </c>
      <c r="O455" s="10"/>
      <c r="P455" s="13" t="str">
        <f>IF(AND(P454&gt;0,P454&lt;=0.2),"Schwacher Zusammenhang",IF(AND(P454&gt;0.2,P454&lt;=0.6),"Mittlerer Zusammenhang",IF(P454&gt;0.6,"Starker Zusammenhang","")))</f>
        <v>Schwacher Zusammenhang</v>
      </c>
      <c r="Q455" s="5"/>
      <c r="R455" s="5"/>
      <c r="S455" s="10"/>
      <c r="T455" s="10">
        <f t="shared" si="1043"/>
        <v>0</v>
      </c>
      <c r="U455" s="10">
        <f t="shared" si="1044"/>
        <v>3</v>
      </c>
      <c r="V455">
        <f t="shared" si="1045"/>
        <v>5</v>
      </c>
      <c r="W455" s="10">
        <f t="shared" si="1046"/>
        <v>1</v>
      </c>
      <c r="X455" s="10">
        <f t="shared" si="1047"/>
        <v>1</v>
      </c>
      <c r="Y455" s="11">
        <f t="shared" si="1048"/>
        <v>10</v>
      </c>
      <c r="AA455" s="10"/>
      <c r="AB455" s="10"/>
      <c r="AC455" s="10"/>
      <c r="AD455" s="10"/>
      <c r="AE455" s="10"/>
      <c r="AF455" s="12"/>
      <c r="AG455" s="12">
        <f>$Y455*T457/$Y457</f>
        <v>2.0072992700729926</v>
      </c>
      <c r="AH455" s="12">
        <f t="shared" ref="AH455" si="1056">$Y455*U457/$Y457</f>
        <v>4.5985401459854014</v>
      </c>
      <c r="AI455" s="12">
        <f t="shared" ref="AI455" si="1057">$Y455*V457/$Y457</f>
        <v>2.3722627737226278</v>
      </c>
      <c r="AJ455" s="12">
        <f t="shared" ref="AJ455" si="1058">$Y455*W457/$Y457</f>
        <v>0.69343065693430661</v>
      </c>
      <c r="AK455" s="12">
        <f t="shared" ref="AK455" si="1059">$Y455*X457/$Y457</f>
        <v>0.32846715328467152</v>
      </c>
    </row>
    <row r="456" spans="1:37" x14ac:dyDescent="0.25">
      <c r="A456" s="3" t="s">
        <v>11</v>
      </c>
      <c r="B456" s="4">
        <v>0.25</v>
      </c>
      <c r="C456" s="5">
        <v>1</v>
      </c>
      <c r="D456" s="4">
        <v>0.5</v>
      </c>
      <c r="E456" s="5">
        <v>2</v>
      </c>
      <c r="F456" s="4">
        <v>0</v>
      </c>
      <c r="G456" s="5">
        <v>0</v>
      </c>
      <c r="H456" s="4">
        <v>0</v>
      </c>
      <c r="I456" s="5">
        <v>0</v>
      </c>
      <c r="J456" s="4">
        <v>0.25</v>
      </c>
      <c r="K456" s="5">
        <v>1</v>
      </c>
      <c r="L456" s="4">
        <v>1.46E-2</v>
      </c>
      <c r="M456" s="5">
        <v>4</v>
      </c>
      <c r="Q456" s="5"/>
      <c r="R456" s="5"/>
      <c r="S456" s="10"/>
      <c r="T456" s="10">
        <f t="shared" si="1043"/>
        <v>1</v>
      </c>
      <c r="U456" s="10">
        <f t="shared" si="1044"/>
        <v>2</v>
      </c>
      <c r="V456">
        <f t="shared" si="1045"/>
        <v>0</v>
      </c>
      <c r="W456" s="10">
        <f t="shared" si="1046"/>
        <v>0</v>
      </c>
      <c r="X456" s="10">
        <f t="shared" si="1047"/>
        <v>1</v>
      </c>
      <c r="Y456" s="11">
        <f t="shared" si="1048"/>
        <v>4</v>
      </c>
      <c r="AF456" s="12"/>
      <c r="AG456" s="12">
        <f>$Y456*T457/$Y457</f>
        <v>0.8029197080291971</v>
      </c>
      <c r="AH456" s="12">
        <f t="shared" ref="AH456" si="1060">$Y456*U457/$Y457</f>
        <v>1.8394160583941606</v>
      </c>
      <c r="AI456" s="12">
        <f t="shared" ref="AI456" si="1061">$Y456*V457/$Y457</f>
        <v>0.94890510948905105</v>
      </c>
      <c r="AJ456" s="12">
        <f t="shared" ref="AJ456" si="1062">$Y456*W457/$Y457</f>
        <v>0.27737226277372262</v>
      </c>
      <c r="AK456" s="12">
        <f t="shared" ref="AK456" si="1063">$Y456*X457/$Y457</f>
        <v>0.13138686131386862</v>
      </c>
    </row>
    <row r="457" spans="1:37" x14ac:dyDescent="0.25">
      <c r="A457" s="3" t="s">
        <v>6</v>
      </c>
      <c r="B457" s="6">
        <v>0.20069999999999999</v>
      </c>
      <c r="C457" s="3">
        <v>55</v>
      </c>
      <c r="D457" s="6">
        <v>0.45989999999999998</v>
      </c>
      <c r="E457" s="3">
        <v>126</v>
      </c>
      <c r="F457" s="6">
        <v>0.23719999999999999</v>
      </c>
      <c r="G457" s="3">
        <v>65</v>
      </c>
      <c r="H457" s="6">
        <v>6.93E-2</v>
      </c>
      <c r="I457" s="3">
        <v>19</v>
      </c>
      <c r="J457" s="6">
        <v>3.2800000000000003E-2</v>
      </c>
      <c r="K457" s="3">
        <v>9</v>
      </c>
      <c r="L457" s="6">
        <v>1</v>
      </c>
      <c r="M457" s="3">
        <v>274</v>
      </c>
      <c r="Q457" s="5"/>
      <c r="R457" s="5"/>
      <c r="S457" s="11"/>
      <c r="T457" s="11">
        <f t="shared" ref="T457" si="1064">SUM(T452:T456)</f>
        <v>55</v>
      </c>
      <c r="U457" s="11">
        <f t="shared" ref="U457" si="1065">SUM(U452:U456)</f>
        <v>126</v>
      </c>
      <c r="V457" s="11">
        <f t="shared" ref="V457" si="1066">SUM(V452:V456)</f>
        <v>65</v>
      </c>
      <c r="W457" s="11">
        <f t="shared" ref="W457" si="1067">SUM(W452:W456)</f>
        <v>19</v>
      </c>
      <c r="X457" s="11">
        <f t="shared" ref="X457" si="1068">SUM(X452:X456)</f>
        <v>9</v>
      </c>
      <c r="Y457" s="10">
        <f>SUM(Y452:Y456)</f>
        <v>274</v>
      </c>
      <c r="AF457" s="12"/>
      <c r="AG457" s="12"/>
      <c r="AH457" s="12"/>
    </row>
    <row r="458" spans="1:37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274</v>
      </c>
    </row>
    <row r="459" spans="1:37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N7">
    <cfRule type="containsText" dxfId="79" priority="79" operator="containsText" text="Starker Zusammenhang">
      <formula>NOT(ISERROR(SEARCH("Starker Zusammenhang",N7)))</formula>
    </cfRule>
  </conditionalFormatting>
  <conditionalFormatting sqref="N4">
    <cfRule type="cellIs" dxfId="78" priority="80" operator="lessThan">
      <formula>0.001</formula>
    </cfRule>
  </conditionalFormatting>
  <conditionalFormatting sqref="V18">
    <cfRule type="containsText" dxfId="77" priority="77" operator="containsText" text="Starker Zusammenhang">
      <formula>NOT(ISERROR(SEARCH("Starker Zusammenhang",V18)))</formula>
    </cfRule>
  </conditionalFormatting>
  <conditionalFormatting sqref="V15">
    <cfRule type="cellIs" dxfId="76" priority="78" operator="lessThan">
      <formula>0.001</formula>
    </cfRule>
  </conditionalFormatting>
  <conditionalFormatting sqref="V29">
    <cfRule type="containsText" dxfId="75" priority="75" operator="containsText" text="Starker Zusammenhang">
      <formula>NOT(ISERROR(SEARCH("Starker Zusammenhang",V29)))</formula>
    </cfRule>
  </conditionalFormatting>
  <conditionalFormatting sqref="V26">
    <cfRule type="cellIs" dxfId="74" priority="76" operator="lessThan">
      <formula>0.001</formula>
    </cfRule>
  </conditionalFormatting>
  <conditionalFormatting sqref="T40">
    <cfRule type="containsText" dxfId="73" priority="73" operator="containsText" text="Starker Zusammenhang">
      <formula>NOT(ISERROR(SEARCH("Starker Zusammenhang",T40)))</formula>
    </cfRule>
  </conditionalFormatting>
  <conditionalFormatting sqref="T37">
    <cfRule type="cellIs" dxfId="72" priority="74" operator="lessThan">
      <formula>0.001</formula>
    </cfRule>
  </conditionalFormatting>
  <conditionalFormatting sqref="P52">
    <cfRule type="containsText" dxfId="71" priority="71" operator="containsText" text="Starker Zusammenhang">
      <formula>NOT(ISERROR(SEARCH("Starker Zusammenhang",P52)))</formula>
    </cfRule>
  </conditionalFormatting>
  <conditionalFormatting sqref="P49">
    <cfRule type="cellIs" dxfId="70" priority="72" operator="lessThan">
      <formula>0.001</formula>
    </cfRule>
  </conditionalFormatting>
  <conditionalFormatting sqref="P63">
    <cfRule type="containsText" dxfId="69" priority="69" operator="containsText" text="Starker Zusammenhang">
      <formula>NOT(ISERROR(SEARCH("Starker Zusammenhang",P63)))</formula>
    </cfRule>
  </conditionalFormatting>
  <conditionalFormatting sqref="P60">
    <cfRule type="cellIs" dxfId="68" priority="70" operator="lessThan">
      <formula>0.001</formula>
    </cfRule>
  </conditionalFormatting>
  <conditionalFormatting sqref="P74">
    <cfRule type="containsText" dxfId="67" priority="67" operator="containsText" text="Starker Zusammenhang">
      <formula>NOT(ISERROR(SEARCH("Starker Zusammenhang",P74)))</formula>
    </cfRule>
  </conditionalFormatting>
  <conditionalFormatting sqref="P71">
    <cfRule type="cellIs" dxfId="66" priority="68" operator="lessThan">
      <formula>0.001</formula>
    </cfRule>
  </conditionalFormatting>
  <conditionalFormatting sqref="P85">
    <cfRule type="containsText" dxfId="65" priority="65" operator="containsText" text="Starker Zusammenhang">
      <formula>NOT(ISERROR(SEARCH("Starker Zusammenhang",P85)))</formula>
    </cfRule>
  </conditionalFormatting>
  <conditionalFormatting sqref="P82">
    <cfRule type="cellIs" dxfId="64" priority="66" operator="lessThan">
      <formula>0.001</formula>
    </cfRule>
  </conditionalFormatting>
  <conditionalFormatting sqref="P96">
    <cfRule type="containsText" dxfId="63" priority="63" operator="containsText" text="Starker Zusammenhang">
      <formula>NOT(ISERROR(SEARCH("Starker Zusammenhang",P96)))</formula>
    </cfRule>
  </conditionalFormatting>
  <conditionalFormatting sqref="P93">
    <cfRule type="cellIs" dxfId="62" priority="64" operator="lessThan">
      <formula>0.001</formula>
    </cfRule>
  </conditionalFormatting>
  <conditionalFormatting sqref="P107">
    <cfRule type="containsText" dxfId="61" priority="61" operator="containsText" text="Starker Zusammenhang">
      <formula>NOT(ISERROR(SEARCH("Starker Zusammenhang",P107)))</formula>
    </cfRule>
  </conditionalFormatting>
  <conditionalFormatting sqref="P104">
    <cfRule type="cellIs" dxfId="60" priority="62" operator="lessThan">
      <formula>0.001</formula>
    </cfRule>
  </conditionalFormatting>
  <conditionalFormatting sqref="P118">
    <cfRule type="containsText" dxfId="59" priority="59" operator="containsText" text="Starker Zusammenhang">
      <formula>NOT(ISERROR(SEARCH("Starker Zusammenhang",P118)))</formula>
    </cfRule>
  </conditionalFormatting>
  <conditionalFormatting sqref="P115">
    <cfRule type="cellIs" dxfId="58" priority="60" operator="lessThan">
      <formula>0.001</formula>
    </cfRule>
  </conditionalFormatting>
  <conditionalFormatting sqref="P129">
    <cfRule type="containsText" dxfId="57" priority="57" operator="containsText" text="Starker Zusammenhang">
      <formula>NOT(ISERROR(SEARCH("Starker Zusammenhang",P129)))</formula>
    </cfRule>
  </conditionalFormatting>
  <conditionalFormatting sqref="P126">
    <cfRule type="cellIs" dxfId="56" priority="58" operator="lessThan">
      <formula>0.001</formula>
    </cfRule>
  </conditionalFormatting>
  <conditionalFormatting sqref="P141">
    <cfRule type="containsText" dxfId="55" priority="55" operator="containsText" text="Starker Zusammenhang">
      <formula>NOT(ISERROR(SEARCH("Starker Zusammenhang",P141)))</formula>
    </cfRule>
  </conditionalFormatting>
  <conditionalFormatting sqref="P138">
    <cfRule type="cellIs" dxfId="54" priority="56" operator="lessThan">
      <formula>0.001</formula>
    </cfRule>
  </conditionalFormatting>
  <conditionalFormatting sqref="P152">
    <cfRule type="containsText" dxfId="53" priority="53" operator="containsText" text="Starker Zusammenhang">
      <formula>NOT(ISERROR(SEARCH("Starker Zusammenhang",P152)))</formula>
    </cfRule>
  </conditionalFormatting>
  <conditionalFormatting sqref="P149">
    <cfRule type="cellIs" dxfId="52" priority="54" operator="lessThan">
      <formula>0.001</formula>
    </cfRule>
  </conditionalFormatting>
  <conditionalFormatting sqref="P163">
    <cfRule type="containsText" dxfId="51" priority="51" operator="containsText" text="Starker Zusammenhang">
      <formula>NOT(ISERROR(SEARCH("Starker Zusammenhang",P163)))</formula>
    </cfRule>
  </conditionalFormatting>
  <conditionalFormatting sqref="P160">
    <cfRule type="cellIs" dxfId="50" priority="52" operator="lessThan">
      <formula>0.001</formula>
    </cfRule>
  </conditionalFormatting>
  <conditionalFormatting sqref="P174">
    <cfRule type="containsText" dxfId="49" priority="49" operator="containsText" text="Starker Zusammenhang">
      <formula>NOT(ISERROR(SEARCH("Starker Zusammenhang",P174)))</formula>
    </cfRule>
  </conditionalFormatting>
  <conditionalFormatting sqref="P171">
    <cfRule type="cellIs" dxfId="48" priority="50" operator="lessThan">
      <formula>0.001</formula>
    </cfRule>
  </conditionalFormatting>
  <conditionalFormatting sqref="P186">
    <cfRule type="containsText" dxfId="47" priority="47" operator="containsText" text="Starker Zusammenhang">
      <formula>NOT(ISERROR(SEARCH("Starker Zusammenhang",P186)))</formula>
    </cfRule>
  </conditionalFormatting>
  <conditionalFormatting sqref="P183">
    <cfRule type="cellIs" dxfId="46" priority="48" operator="lessThan">
      <formula>0.001</formula>
    </cfRule>
  </conditionalFormatting>
  <conditionalFormatting sqref="P197">
    <cfRule type="containsText" dxfId="45" priority="45" operator="containsText" text="Starker Zusammenhang">
      <formula>NOT(ISERROR(SEARCH("Starker Zusammenhang",P197)))</formula>
    </cfRule>
  </conditionalFormatting>
  <conditionalFormatting sqref="P194">
    <cfRule type="cellIs" dxfId="44" priority="46" operator="lessThan">
      <formula>0.001</formula>
    </cfRule>
  </conditionalFormatting>
  <conditionalFormatting sqref="P208">
    <cfRule type="containsText" dxfId="43" priority="43" operator="containsText" text="Starker Zusammenhang">
      <formula>NOT(ISERROR(SEARCH("Starker Zusammenhang",P208)))</formula>
    </cfRule>
  </conditionalFormatting>
  <conditionalFormatting sqref="P205">
    <cfRule type="cellIs" dxfId="42" priority="44" operator="lessThan">
      <formula>0.001</formula>
    </cfRule>
  </conditionalFormatting>
  <conditionalFormatting sqref="P220">
    <cfRule type="containsText" dxfId="41" priority="41" operator="containsText" text="Starker Zusammenhang">
      <formula>NOT(ISERROR(SEARCH("Starker Zusammenhang",P220)))</formula>
    </cfRule>
  </conditionalFormatting>
  <conditionalFormatting sqref="P217">
    <cfRule type="cellIs" dxfId="40" priority="42" operator="lessThan">
      <formula>0.001</formula>
    </cfRule>
  </conditionalFormatting>
  <conditionalFormatting sqref="P231">
    <cfRule type="containsText" dxfId="39" priority="39" operator="containsText" text="Starker Zusammenhang">
      <formula>NOT(ISERROR(SEARCH("Starker Zusammenhang",P231)))</formula>
    </cfRule>
  </conditionalFormatting>
  <conditionalFormatting sqref="P228">
    <cfRule type="cellIs" dxfId="38" priority="40" operator="lessThan">
      <formula>0.001</formula>
    </cfRule>
  </conditionalFormatting>
  <conditionalFormatting sqref="P242">
    <cfRule type="containsText" dxfId="37" priority="37" operator="containsText" text="Starker Zusammenhang">
      <formula>NOT(ISERROR(SEARCH("Starker Zusammenhang",P242)))</formula>
    </cfRule>
  </conditionalFormatting>
  <conditionalFormatting sqref="P239">
    <cfRule type="cellIs" dxfId="36" priority="38" operator="lessThan">
      <formula>0.001</formula>
    </cfRule>
  </conditionalFormatting>
  <conditionalFormatting sqref="P253">
    <cfRule type="containsText" dxfId="35" priority="35" operator="containsText" text="Starker Zusammenhang">
      <formula>NOT(ISERROR(SEARCH("Starker Zusammenhang",P253)))</formula>
    </cfRule>
  </conditionalFormatting>
  <conditionalFormatting sqref="P250">
    <cfRule type="cellIs" dxfId="34" priority="36" operator="lessThan">
      <formula>0.001</formula>
    </cfRule>
  </conditionalFormatting>
  <conditionalFormatting sqref="P264">
    <cfRule type="containsText" dxfId="33" priority="33" operator="containsText" text="Starker Zusammenhang">
      <formula>NOT(ISERROR(SEARCH("Starker Zusammenhang",P264)))</formula>
    </cfRule>
  </conditionalFormatting>
  <conditionalFormatting sqref="P261">
    <cfRule type="cellIs" dxfId="32" priority="34" operator="lessThan">
      <formula>0.001</formula>
    </cfRule>
  </conditionalFormatting>
  <conditionalFormatting sqref="P275">
    <cfRule type="containsText" dxfId="31" priority="31" operator="containsText" text="Starker Zusammenhang">
      <formula>NOT(ISERROR(SEARCH("Starker Zusammenhang",P275)))</formula>
    </cfRule>
  </conditionalFormatting>
  <conditionalFormatting sqref="P272">
    <cfRule type="cellIs" dxfId="30" priority="32" operator="lessThan">
      <formula>0.001</formula>
    </cfRule>
  </conditionalFormatting>
  <conditionalFormatting sqref="P287">
    <cfRule type="containsText" dxfId="29" priority="29" operator="containsText" text="Starker Zusammenhang">
      <formula>NOT(ISERROR(SEARCH("Starker Zusammenhang",P287)))</formula>
    </cfRule>
  </conditionalFormatting>
  <conditionalFormatting sqref="P284">
    <cfRule type="cellIs" dxfId="28" priority="30" operator="lessThan">
      <formula>0.001</formula>
    </cfRule>
  </conditionalFormatting>
  <conditionalFormatting sqref="P298">
    <cfRule type="containsText" dxfId="27" priority="27" operator="containsText" text="Starker Zusammenhang">
      <formula>NOT(ISERROR(SEARCH("Starker Zusammenhang",P298)))</formula>
    </cfRule>
  </conditionalFormatting>
  <conditionalFormatting sqref="P295">
    <cfRule type="cellIs" dxfId="26" priority="28" operator="lessThan">
      <formula>0.001</formula>
    </cfRule>
  </conditionalFormatting>
  <conditionalFormatting sqref="P309">
    <cfRule type="containsText" dxfId="25" priority="25" operator="containsText" text="Starker Zusammenhang">
      <formula>NOT(ISERROR(SEARCH("Starker Zusammenhang",P309)))</formula>
    </cfRule>
  </conditionalFormatting>
  <conditionalFormatting sqref="P306">
    <cfRule type="cellIs" dxfId="24" priority="26" operator="lessThan">
      <formula>0.001</formula>
    </cfRule>
  </conditionalFormatting>
  <conditionalFormatting sqref="P320">
    <cfRule type="containsText" dxfId="23" priority="23" operator="containsText" text="Starker Zusammenhang">
      <formula>NOT(ISERROR(SEARCH("Starker Zusammenhang",P320)))</formula>
    </cfRule>
  </conditionalFormatting>
  <conditionalFormatting sqref="P317">
    <cfRule type="cellIs" dxfId="22" priority="24" operator="lessThan">
      <formula>0.001</formula>
    </cfRule>
  </conditionalFormatting>
  <conditionalFormatting sqref="P331">
    <cfRule type="containsText" dxfId="21" priority="21" operator="containsText" text="Starker Zusammenhang">
      <formula>NOT(ISERROR(SEARCH("Starker Zusammenhang",P331)))</formula>
    </cfRule>
  </conditionalFormatting>
  <conditionalFormatting sqref="P328">
    <cfRule type="cellIs" dxfId="20" priority="22" operator="lessThan">
      <formula>0.001</formula>
    </cfRule>
  </conditionalFormatting>
  <conditionalFormatting sqref="P343">
    <cfRule type="containsText" dxfId="19" priority="19" operator="containsText" text="Starker Zusammenhang">
      <formula>NOT(ISERROR(SEARCH("Starker Zusammenhang",P343)))</formula>
    </cfRule>
  </conditionalFormatting>
  <conditionalFormatting sqref="P340">
    <cfRule type="cellIs" dxfId="18" priority="20" operator="lessThan">
      <formula>0.001</formula>
    </cfRule>
  </conditionalFormatting>
  <conditionalFormatting sqref="P354">
    <cfRule type="containsText" dxfId="17" priority="17" operator="containsText" text="Starker Zusammenhang">
      <formula>NOT(ISERROR(SEARCH("Starker Zusammenhang",P354)))</formula>
    </cfRule>
  </conditionalFormatting>
  <conditionalFormatting sqref="P351">
    <cfRule type="cellIs" dxfId="16" priority="18" operator="lessThan">
      <formula>0.001</formula>
    </cfRule>
  </conditionalFormatting>
  <conditionalFormatting sqref="P365">
    <cfRule type="containsText" dxfId="15" priority="15" operator="containsText" text="Starker Zusammenhang">
      <formula>NOT(ISERROR(SEARCH("Starker Zusammenhang",P365)))</formula>
    </cfRule>
  </conditionalFormatting>
  <conditionalFormatting sqref="P362">
    <cfRule type="cellIs" dxfId="14" priority="16" operator="lessThan">
      <formula>0.001</formula>
    </cfRule>
  </conditionalFormatting>
  <conditionalFormatting sqref="P388">
    <cfRule type="containsText" dxfId="13" priority="13" operator="containsText" text="Starker Zusammenhang">
      <formula>NOT(ISERROR(SEARCH("Starker Zusammenhang",P388)))</formula>
    </cfRule>
  </conditionalFormatting>
  <conditionalFormatting sqref="P385">
    <cfRule type="cellIs" dxfId="12" priority="14" operator="lessThan">
      <formula>0.001</formula>
    </cfRule>
  </conditionalFormatting>
  <conditionalFormatting sqref="P399">
    <cfRule type="containsText" dxfId="11" priority="11" operator="containsText" text="Starker Zusammenhang">
      <formula>NOT(ISERROR(SEARCH("Starker Zusammenhang",P399)))</formula>
    </cfRule>
  </conditionalFormatting>
  <conditionalFormatting sqref="P396">
    <cfRule type="cellIs" dxfId="10" priority="12" operator="lessThan">
      <formula>0.001</formula>
    </cfRule>
  </conditionalFormatting>
  <conditionalFormatting sqref="P410">
    <cfRule type="containsText" dxfId="9" priority="9" operator="containsText" text="Starker Zusammenhang">
      <formula>NOT(ISERROR(SEARCH("Starker Zusammenhang",P410)))</formula>
    </cfRule>
  </conditionalFormatting>
  <conditionalFormatting sqref="P407">
    <cfRule type="cellIs" dxfId="8" priority="10" operator="lessThan">
      <formula>0.001</formula>
    </cfRule>
  </conditionalFormatting>
  <conditionalFormatting sqref="P421">
    <cfRule type="containsText" dxfId="7" priority="7" operator="containsText" text="Starker Zusammenhang">
      <formula>NOT(ISERROR(SEARCH("Starker Zusammenhang",P421)))</formula>
    </cfRule>
  </conditionalFormatting>
  <conditionalFormatting sqref="P418">
    <cfRule type="cellIs" dxfId="6" priority="8" operator="lessThan">
      <formula>0.001</formula>
    </cfRule>
  </conditionalFormatting>
  <conditionalFormatting sqref="P433">
    <cfRule type="containsText" dxfId="5" priority="5" operator="containsText" text="Starker Zusammenhang">
      <formula>NOT(ISERROR(SEARCH("Starker Zusammenhang",P433)))</formula>
    </cfRule>
  </conditionalFormatting>
  <conditionalFormatting sqref="P430">
    <cfRule type="cellIs" dxfId="4" priority="6" operator="lessThan">
      <formula>0.001</formula>
    </cfRule>
  </conditionalFormatting>
  <conditionalFormatting sqref="P444">
    <cfRule type="containsText" dxfId="3" priority="3" operator="containsText" text="Starker Zusammenhang">
      <formula>NOT(ISERROR(SEARCH("Starker Zusammenhang",P444)))</formula>
    </cfRule>
  </conditionalFormatting>
  <conditionalFormatting sqref="P441">
    <cfRule type="cellIs" dxfId="2" priority="4" operator="lessThan">
      <formula>0.001</formula>
    </cfRule>
  </conditionalFormatting>
  <conditionalFormatting sqref="P455">
    <cfRule type="containsText" dxfId="1" priority="1" operator="containsText" text="Starker Zusammenhang">
      <formula>NOT(ISERROR(SEARCH("Starker Zusammenhang",P455)))</formula>
    </cfRule>
  </conditionalFormatting>
  <conditionalFormatting sqref="P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2024-08-03T22:31:07Z</dcterms:created>
  <dcterms:modified xsi:type="dcterms:W3CDTF">2024-08-08T20:30:53Z</dcterms:modified>
</cp:coreProperties>
</file>